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e972bfed46162b2c/Documents/Github Portfolio Projects/"/>
    </mc:Choice>
  </mc:AlternateContent>
  <xr:revisionPtr revIDLastSave="3167" documentId="8_{9DCCA58B-222F-4C16-9019-E970AAB9AF10}" xr6:coauthVersionLast="47" xr6:coauthVersionMax="47" xr10:uidLastSave="{35E7D399-AB36-4AAC-9AC1-5B37F603C868}"/>
  <bookViews>
    <workbookView xWindow="-98" yWindow="-98" windowWidth="23236" windowHeight="13875" firstSheet="4" activeTab="4" xr2:uid="{00000000-000D-0000-FFFF-FFFF00000000}"/>
  </bookViews>
  <sheets>
    <sheet name="customers" sheetId="62" state="hidden" r:id="rId1"/>
    <sheet name="products" sheetId="63" state="hidden" r:id="rId2"/>
    <sheet name="orders" sheetId="64" state="hidden" r:id="rId3"/>
    <sheet name="KPIs" sheetId="71" state="hidden" r:id="rId4"/>
    <sheet name="Dashboard" sheetId="53" r:id="rId5"/>
    <sheet name="Insights" sheetId="55" r:id="rId6"/>
    <sheet name="Recommendations" sheetId="58" r:id="rId7"/>
  </sheets>
  <definedNames>
    <definedName name="Slicer_Category1">#N/A</definedName>
    <definedName name="Slicer_Country1">#N/A</definedName>
    <definedName name="Slicer_Years__Order_Date">#N/A</definedName>
  </definedNames>
  <calcPr calcId="191028"/>
  <pivotCaches>
    <pivotCache cacheId="1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64" l="1"/>
  <c r="C23" i="53"/>
  <c r="D23" i="53"/>
  <c r="E23" i="53"/>
  <c r="C24" i="53"/>
  <c r="D24" i="53"/>
  <c r="E24" i="53"/>
  <c r="C25" i="53"/>
  <c r="D25" i="53"/>
  <c r="E25" i="53"/>
  <c r="C26" i="53"/>
  <c r="D26" i="53"/>
  <c r="E26" i="53"/>
  <c r="C27" i="53"/>
  <c r="D27" i="53"/>
  <c r="E27" i="53"/>
  <c r="C28" i="53"/>
  <c r="D28" i="53"/>
  <c r="E28" i="53"/>
  <c r="C29" i="53"/>
  <c r="D29" i="53"/>
  <c r="E29" i="53"/>
  <c r="C30" i="53"/>
  <c r="D30" i="53"/>
  <c r="E30" i="53"/>
  <c r="C31" i="53"/>
  <c r="D31" i="53"/>
  <c r="E31" i="53"/>
  <c r="D22" i="53"/>
  <c r="E22" i="53"/>
  <c r="F22" i="53" s="1"/>
  <c r="C22" i="53"/>
  <c r="R2" i="71"/>
  <c r="M3" i="71"/>
  <c r="G12" i="64"/>
  <c r="C33" i="71"/>
  <c r="D33" i="71"/>
  <c r="D32" i="71"/>
  <c r="C32" i="71"/>
  <c r="J3" i="64"/>
  <c r="K3" i="64"/>
  <c r="L3" i="64"/>
  <c r="M3" i="64"/>
  <c r="N3" i="64"/>
  <c r="J4" i="64"/>
  <c r="K4" i="64"/>
  <c r="L4" i="64"/>
  <c r="M4" i="64"/>
  <c r="P4" i="64" s="1"/>
  <c r="N4" i="64"/>
  <c r="J5" i="64"/>
  <c r="K5" i="64"/>
  <c r="L5" i="64"/>
  <c r="M5" i="64"/>
  <c r="N5" i="64"/>
  <c r="J6" i="64"/>
  <c r="K6" i="64"/>
  <c r="L6" i="64"/>
  <c r="M6" i="64"/>
  <c r="N6" i="64"/>
  <c r="J7" i="64"/>
  <c r="K7" i="64"/>
  <c r="L7" i="64"/>
  <c r="M7" i="64"/>
  <c r="N7" i="64"/>
  <c r="J8" i="64"/>
  <c r="K8" i="64"/>
  <c r="L8" i="64"/>
  <c r="M8" i="64"/>
  <c r="N8" i="64"/>
  <c r="J9" i="64"/>
  <c r="K9" i="64"/>
  <c r="L9" i="64"/>
  <c r="M9" i="64"/>
  <c r="N9" i="64"/>
  <c r="J10" i="64"/>
  <c r="K10" i="64"/>
  <c r="L10" i="64"/>
  <c r="M10" i="64"/>
  <c r="N10" i="64"/>
  <c r="J11" i="64"/>
  <c r="K11" i="64"/>
  <c r="L11" i="64"/>
  <c r="M11" i="64"/>
  <c r="N11" i="64"/>
  <c r="J12" i="64"/>
  <c r="K12" i="64"/>
  <c r="L12" i="64"/>
  <c r="M12" i="64"/>
  <c r="N12" i="64"/>
  <c r="J13" i="64"/>
  <c r="K13" i="64"/>
  <c r="L13" i="64"/>
  <c r="M13" i="64"/>
  <c r="N13" i="64"/>
  <c r="J14" i="64"/>
  <c r="K14" i="64"/>
  <c r="L14" i="64"/>
  <c r="M14" i="64"/>
  <c r="N14" i="64"/>
  <c r="J15" i="64"/>
  <c r="K15" i="64"/>
  <c r="L15" i="64"/>
  <c r="M15" i="64"/>
  <c r="N15" i="64"/>
  <c r="J16" i="64"/>
  <c r="K16" i="64"/>
  <c r="L16" i="64"/>
  <c r="M16" i="64"/>
  <c r="N16" i="64"/>
  <c r="J17" i="64"/>
  <c r="K17" i="64"/>
  <c r="L17" i="64"/>
  <c r="M17" i="64"/>
  <c r="N17" i="64"/>
  <c r="J18" i="64"/>
  <c r="K18" i="64"/>
  <c r="L18" i="64"/>
  <c r="M18" i="64"/>
  <c r="N18" i="64"/>
  <c r="J19" i="64"/>
  <c r="K19" i="64"/>
  <c r="L19" i="64"/>
  <c r="M19" i="64"/>
  <c r="N19" i="64"/>
  <c r="J20" i="64"/>
  <c r="K20" i="64"/>
  <c r="L20" i="64"/>
  <c r="M20" i="64"/>
  <c r="N20" i="64"/>
  <c r="J21" i="64"/>
  <c r="K21" i="64"/>
  <c r="L21" i="64"/>
  <c r="M21" i="64"/>
  <c r="P21" i="64" s="1"/>
  <c r="N21" i="64"/>
  <c r="J22" i="64"/>
  <c r="K22" i="64"/>
  <c r="L22" i="64"/>
  <c r="M22" i="64"/>
  <c r="N22" i="64"/>
  <c r="J23" i="64"/>
  <c r="K23" i="64"/>
  <c r="L23" i="64"/>
  <c r="M23" i="64"/>
  <c r="N23" i="64"/>
  <c r="J24" i="64"/>
  <c r="K24" i="64"/>
  <c r="L24" i="64"/>
  <c r="M24" i="64"/>
  <c r="P24" i="64" s="1"/>
  <c r="N24" i="64"/>
  <c r="J25" i="64"/>
  <c r="K25" i="64"/>
  <c r="L25" i="64"/>
  <c r="M25" i="64"/>
  <c r="N25" i="64"/>
  <c r="J26" i="64"/>
  <c r="K26" i="64"/>
  <c r="L26" i="64"/>
  <c r="M26" i="64"/>
  <c r="N26" i="64"/>
  <c r="J27" i="64"/>
  <c r="K27" i="64"/>
  <c r="L27" i="64"/>
  <c r="M27" i="64"/>
  <c r="P27" i="64" s="1"/>
  <c r="N27" i="64"/>
  <c r="J28" i="64"/>
  <c r="K28" i="64"/>
  <c r="L28" i="64"/>
  <c r="M28" i="64"/>
  <c r="N28" i="64"/>
  <c r="J29" i="64"/>
  <c r="K29" i="64"/>
  <c r="L29" i="64"/>
  <c r="M29" i="64"/>
  <c r="P29" i="64" s="1"/>
  <c r="N29" i="64"/>
  <c r="J30" i="64"/>
  <c r="K30" i="64"/>
  <c r="L30" i="64"/>
  <c r="M30" i="64"/>
  <c r="N30" i="64"/>
  <c r="J31" i="64"/>
  <c r="K31" i="64"/>
  <c r="L31" i="64"/>
  <c r="M31" i="64"/>
  <c r="P31" i="64" s="1"/>
  <c r="N31" i="64"/>
  <c r="J32" i="64"/>
  <c r="K32" i="64"/>
  <c r="L32" i="64"/>
  <c r="M32" i="64"/>
  <c r="N32" i="64"/>
  <c r="J33" i="64"/>
  <c r="K33" i="64"/>
  <c r="L33" i="64"/>
  <c r="M33" i="64"/>
  <c r="N33" i="64"/>
  <c r="J34" i="64"/>
  <c r="K34" i="64"/>
  <c r="L34" i="64"/>
  <c r="M34" i="64"/>
  <c r="N34" i="64"/>
  <c r="J35" i="64"/>
  <c r="K35" i="64"/>
  <c r="L35" i="64"/>
  <c r="M35" i="64"/>
  <c r="P35" i="64" s="1"/>
  <c r="N35" i="64"/>
  <c r="J36" i="64"/>
  <c r="K36" i="64"/>
  <c r="L36" i="64"/>
  <c r="M36" i="64"/>
  <c r="P36" i="64" s="1"/>
  <c r="N36" i="64"/>
  <c r="J37" i="64"/>
  <c r="K37" i="64"/>
  <c r="L37" i="64"/>
  <c r="M37" i="64"/>
  <c r="P37" i="64" s="1"/>
  <c r="N37" i="64"/>
  <c r="J38" i="64"/>
  <c r="K38" i="64"/>
  <c r="L38" i="64"/>
  <c r="M38" i="64"/>
  <c r="P38" i="64" s="1"/>
  <c r="N38" i="64"/>
  <c r="J39" i="64"/>
  <c r="K39" i="64"/>
  <c r="L39" i="64"/>
  <c r="M39" i="64"/>
  <c r="P39" i="64" s="1"/>
  <c r="N39" i="64"/>
  <c r="J40" i="64"/>
  <c r="K40" i="64"/>
  <c r="L40" i="64"/>
  <c r="M40" i="64"/>
  <c r="N40" i="64"/>
  <c r="J41" i="64"/>
  <c r="K41" i="64"/>
  <c r="L41" i="64"/>
  <c r="M41" i="64"/>
  <c r="N41" i="64"/>
  <c r="J42" i="64"/>
  <c r="K42" i="64"/>
  <c r="L42" i="64"/>
  <c r="M42" i="64"/>
  <c r="N42" i="64"/>
  <c r="J43" i="64"/>
  <c r="K43" i="64"/>
  <c r="L43" i="64"/>
  <c r="M43" i="64"/>
  <c r="N43" i="64"/>
  <c r="J44" i="64"/>
  <c r="K44" i="64"/>
  <c r="L44" i="64"/>
  <c r="M44" i="64"/>
  <c r="P44" i="64" s="1"/>
  <c r="N44" i="64"/>
  <c r="J45" i="64"/>
  <c r="K45" i="64"/>
  <c r="L45" i="64"/>
  <c r="M45" i="64"/>
  <c r="N45" i="64"/>
  <c r="J46" i="64"/>
  <c r="K46" i="64"/>
  <c r="L46" i="64"/>
  <c r="M46" i="64"/>
  <c r="N46" i="64"/>
  <c r="J47" i="64"/>
  <c r="K47" i="64"/>
  <c r="L47" i="64"/>
  <c r="M47" i="64"/>
  <c r="P47" i="64" s="1"/>
  <c r="N47" i="64"/>
  <c r="J48" i="64"/>
  <c r="K48" i="64"/>
  <c r="L48" i="64"/>
  <c r="M48" i="64"/>
  <c r="N48" i="64"/>
  <c r="J49" i="64"/>
  <c r="K49" i="64"/>
  <c r="L49" i="64"/>
  <c r="M49" i="64"/>
  <c r="N49" i="64"/>
  <c r="J50" i="64"/>
  <c r="K50" i="64"/>
  <c r="L50" i="64"/>
  <c r="M50" i="64"/>
  <c r="N50" i="64"/>
  <c r="J51" i="64"/>
  <c r="K51" i="64"/>
  <c r="L51" i="64"/>
  <c r="M51" i="64"/>
  <c r="P51" i="64" s="1"/>
  <c r="N51" i="64"/>
  <c r="J52" i="64"/>
  <c r="K52" i="64"/>
  <c r="L52" i="64"/>
  <c r="M52" i="64"/>
  <c r="N52" i="64"/>
  <c r="J53" i="64"/>
  <c r="K53" i="64"/>
  <c r="L53" i="64"/>
  <c r="M53" i="64"/>
  <c r="N53" i="64"/>
  <c r="J54" i="64"/>
  <c r="K54" i="64"/>
  <c r="L54" i="64"/>
  <c r="M54" i="64"/>
  <c r="N54" i="64"/>
  <c r="J55" i="64"/>
  <c r="K55" i="64"/>
  <c r="L55" i="64"/>
  <c r="M55" i="64"/>
  <c r="P55" i="64" s="1"/>
  <c r="N55" i="64"/>
  <c r="J56" i="64"/>
  <c r="K56" i="64"/>
  <c r="L56" i="64"/>
  <c r="M56" i="64"/>
  <c r="P56" i="64" s="1"/>
  <c r="N56" i="64"/>
  <c r="J57" i="64"/>
  <c r="K57" i="64"/>
  <c r="L57" i="64"/>
  <c r="M57" i="64"/>
  <c r="N57" i="64"/>
  <c r="J58" i="64"/>
  <c r="K58" i="64"/>
  <c r="L58" i="64"/>
  <c r="M58" i="64"/>
  <c r="N58" i="64"/>
  <c r="J59" i="64"/>
  <c r="K59" i="64"/>
  <c r="L59" i="64"/>
  <c r="M59" i="64"/>
  <c r="P59" i="64" s="1"/>
  <c r="N59" i="64"/>
  <c r="J60" i="64"/>
  <c r="K60" i="64"/>
  <c r="L60" i="64"/>
  <c r="M60" i="64"/>
  <c r="N60" i="64"/>
  <c r="J61" i="64"/>
  <c r="K61" i="64"/>
  <c r="L61" i="64"/>
  <c r="M61" i="64"/>
  <c r="N61" i="64"/>
  <c r="J62" i="64"/>
  <c r="K62" i="64"/>
  <c r="L62" i="64"/>
  <c r="M62" i="64"/>
  <c r="N62" i="64"/>
  <c r="J63" i="64"/>
  <c r="K63" i="64"/>
  <c r="L63" i="64"/>
  <c r="M63" i="64"/>
  <c r="N63" i="64"/>
  <c r="J64" i="64"/>
  <c r="K64" i="64"/>
  <c r="L64" i="64"/>
  <c r="M64" i="64"/>
  <c r="N64" i="64"/>
  <c r="J65" i="64"/>
  <c r="K65" i="64"/>
  <c r="L65" i="64"/>
  <c r="M65" i="64"/>
  <c r="N65" i="64"/>
  <c r="J66" i="64"/>
  <c r="K66" i="64"/>
  <c r="L66" i="64"/>
  <c r="M66" i="64"/>
  <c r="N66" i="64"/>
  <c r="J67" i="64"/>
  <c r="K67" i="64"/>
  <c r="L67" i="64"/>
  <c r="M67" i="64"/>
  <c r="N67" i="64"/>
  <c r="J68" i="64"/>
  <c r="K68" i="64"/>
  <c r="L68" i="64"/>
  <c r="M68" i="64"/>
  <c r="P68" i="64" s="1"/>
  <c r="N68" i="64"/>
  <c r="J69" i="64"/>
  <c r="K69" i="64"/>
  <c r="L69" i="64"/>
  <c r="M69" i="64"/>
  <c r="N69" i="64"/>
  <c r="J70" i="64"/>
  <c r="K70" i="64"/>
  <c r="L70" i="64"/>
  <c r="M70" i="64"/>
  <c r="N70" i="64"/>
  <c r="J71" i="64"/>
  <c r="K71" i="64"/>
  <c r="L71" i="64"/>
  <c r="M71" i="64"/>
  <c r="N71" i="64"/>
  <c r="J72" i="64"/>
  <c r="K72" i="64"/>
  <c r="L72" i="64"/>
  <c r="M72" i="64"/>
  <c r="P72" i="64" s="1"/>
  <c r="N72" i="64"/>
  <c r="J73" i="64"/>
  <c r="K73" i="64"/>
  <c r="L73" i="64"/>
  <c r="M73" i="64"/>
  <c r="P73" i="64" s="1"/>
  <c r="N73" i="64"/>
  <c r="J74" i="64"/>
  <c r="K74" i="64"/>
  <c r="L74" i="64"/>
  <c r="M74" i="64"/>
  <c r="P74" i="64" s="1"/>
  <c r="N74" i="64"/>
  <c r="J75" i="64"/>
  <c r="K75" i="64"/>
  <c r="L75" i="64"/>
  <c r="M75" i="64"/>
  <c r="N75" i="64"/>
  <c r="J76" i="64"/>
  <c r="K76" i="64"/>
  <c r="L76" i="64"/>
  <c r="M76" i="64"/>
  <c r="N76" i="64"/>
  <c r="J77" i="64"/>
  <c r="K77" i="64"/>
  <c r="L77" i="64"/>
  <c r="M77" i="64"/>
  <c r="N77" i="64"/>
  <c r="J78" i="64"/>
  <c r="K78" i="64"/>
  <c r="L78" i="64"/>
  <c r="M78" i="64"/>
  <c r="P78" i="64" s="1"/>
  <c r="N78" i="64"/>
  <c r="J79" i="64"/>
  <c r="K79" i="64"/>
  <c r="L79" i="64"/>
  <c r="M79" i="64"/>
  <c r="P79" i="64" s="1"/>
  <c r="N79" i="64"/>
  <c r="J80" i="64"/>
  <c r="K80" i="64"/>
  <c r="L80" i="64"/>
  <c r="M80" i="64"/>
  <c r="N80" i="64"/>
  <c r="J81" i="64"/>
  <c r="K81" i="64"/>
  <c r="L81" i="64"/>
  <c r="M81" i="64"/>
  <c r="P81" i="64" s="1"/>
  <c r="N81" i="64"/>
  <c r="J82" i="64"/>
  <c r="K82" i="64"/>
  <c r="L82" i="64"/>
  <c r="M82" i="64"/>
  <c r="P82" i="64" s="1"/>
  <c r="N82" i="64"/>
  <c r="J83" i="64"/>
  <c r="K83" i="64"/>
  <c r="L83" i="64"/>
  <c r="M83" i="64"/>
  <c r="N83" i="64"/>
  <c r="J84" i="64"/>
  <c r="K84" i="64"/>
  <c r="L84" i="64"/>
  <c r="M84" i="64"/>
  <c r="N84" i="64"/>
  <c r="J85" i="64"/>
  <c r="K85" i="64"/>
  <c r="L85" i="64"/>
  <c r="M85" i="64"/>
  <c r="N85" i="64"/>
  <c r="J86" i="64"/>
  <c r="K86" i="64"/>
  <c r="L86" i="64"/>
  <c r="M86" i="64"/>
  <c r="N86" i="64"/>
  <c r="J87" i="64"/>
  <c r="K87" i="64"/>
  <c r="L87" i="64"/>
  <c r="M87" i="64"/>
  <c r="P87" i="64" s="1"/>
  <c r="N87" i="64"/>
  <c r="J88" i="64"/>
  <c r="K88" i="64"/>
  <c r="L88" i="64"/>
  <c r="M88" i="64"/>
  <c r="N88" i="64"/>
  <c r="J89" i="64"/>
  <c r="K89" i="64"/>
  <c r="L89" i="64"/>
  <c r="M89" i="64"/>
  <c r="N89" i="64"/>
  <c r="J90" i="64"/>
  <c r="K90" i="64"/>
  <c r="L90" i="64"/>
  <c r="M90" i="64"/>
  <c r="N90" i="64"/>
  <c r="J91" i="64"/>
  <c r="K91" i="64"/>
  <c r="L91" i="64"/>
  <c r="M91" i="64"/>
  <c r="N91" i="64"/>
  <c r="J92" i="64"/>
  <c r="K92" i="64"/>
  <c r="L92" i="64"/>
  <c r="M92" i="64"/>
  <c r="N92" i="64"/>
  <c r="J93" i="64"/>
  <c r="K93" i="64"/>
  <c r="L93" i="64"/>
  <c r="M93" i="64"/>
  <c r="N93" i="64"/>
  <c r="J94" i="64"/>
  <c r="K94" i="64"/>
  <c r="L94" i="64"/>
  <c r="M94" i="64"/>
  <c r="N94" i="64"/>
  <c r="J95" i="64"/>
  <c r="K95" i="64"/>
  <c r="L95" i="64"/>
  <c r="M95" i="64"/>
  <c r="N95" i="64"/>
  <c r="J96" i="64"/>
  <c r="K96" i="64"/>
  <c r="L96" i="64"/>
  <c r="M96" i="64"/>
  <c r="N96" i="64"/>
  <c r="J97" i="64"/>
  <c r="K97" i="64"/>
  <c r="L97" i="64"/>
  <c r="M97" i="64"/>
  <c r="N97" i="64"/>
  <c r="J98" i="64"/>
  <c r="K98" i="64"/>
  <c r="L98" i="64"/>
  <c r="M98" i="64"/>
  <c r="N98" i="64"/>
  <c r="J99" i="64"/>
  <c r="K99" i="64"/>
  <c r="L99" i="64"/>
  <c r="M99" i="64"/>
  <c r="P99" i="64" s="1"/>
  <c r="N99" i="64"/>
  <c r="J100" i="64"/>
  <c r="K100" i="64"/>
  <c r="L100" i="64"/>
  <c r="M100" i="64"/>
  <c r="P100" i="64" s="1"/>
  <c r="N100" i="64"/>
  <c r="J101" i="64"/>
  <c r="K101" i="64"/>
  <c r="L101" i="64"/>
  <c r="M101" i="64"/>
  <c r="N101" i="64"/>
  <c r="J102" i="64"/>
  <c r="K102" i="64"/>
  <c r="L102" i="64"/>
  <c r="M102" i="64"/>
  <c r="N102" i="64"/>
  <c r="J103" i="64"/>
  <c r="K103" i="64"/>
  <c r="L103" i="64"/>
  <c r="M103" i="64"/>
  <c r="P103" i="64" s="1"/>
  <c r="N103" i="64"/>
  <c r="J104" i="64"/>
  <c r="K104" i="64"/>
  <c r="L104" i="64"/>
  <c r="M104" i="64"/>
  <c r="N104" i="64"/>
  <c r="J105" i="64"/>
  <c r="K105" i="64"/>
  <c r="L105" i="64"/>
  <c r="M105" i="64"/>
  <c r="P105" i="64" s="1"/>
  <c r="N105" i="64"/>
  <c r="J106" i="64"/>
  <c r="K106" i="64"/>
  <c r="L106" i="64"/>
  <c r="M106" i="64"/>
  <c r="N106" i="64"/>
  <c r="J107" i="64"/>
  <c r="K107" i="64"/>
  <c r="L107" i="64"/>
  <c r="M107" i="64"/>
  <c r="N107" i="64"/>
  <c r="J108" i="64"/>
  <c r="K108" i="64"/>
  <c r="L108" i="64"/>
  <c r="M108" i="64"/>
  <c r="N108" i="64"/>
  <c r="J109" i="64"/>
  <c r="K109" i="64"/>
  <c r="L109" i="64"/>
  <c r="M109" i="64"/>
  <c r="N109" i="64"/>
  <c r="J110" i="64"/>
  <c r="K110" i="64"/>
  <c r="L110" i="64"/>
  <c r="M110" i="64"/>
  <c r="N110" i="64"/>
  <c r="J111" i="64"/>
  <c r="K111" i="64"/>
  <c r="L111" i="64"/>
  <c r="M111" i="64"/>
  <c r="N111" i="64"/>
  <c r="J112" i="64"/>
  <c r="K112" i="64"/>
  <c r="L112" i="64"/>
  <c r="M112" i="64"/>
  <c r="N112" i="64"/>
  <c r="J113" i="64"/>
  <c r="K113" i="64"/>
  <c r="L113" i="64"/>
  <c r="M113" i="64"/>
  <c r="P113" i="64" s="1"/>
  <c r="N113" i="64"/>
  <c r="J114" i="64"/>
  <c r="K114" i="64"/>
  <c r="L114" i="64"/>
  <c r="M114" i="64"/>
  <c r="N114" i="64"/>
  <c r="J115" i="64"/>
  <c r="K115" i="64"/>
  <c r="L115" i="64"/>
  <c r="M115" i="64"/>
  <c r="N115" i="64"/>
  <c r="J116" i="64"/>
  <c r="K116" i="64"/>
  <c r="L116" i="64"/>
  <c r="M116" i="64"/>
  <c r="N116" i="64"/>
  <c r="J117" i="64"/>
  <c r="K117" i="64"/>
  <c r="L117" i="64"/>
  <c r="M117" i="64"/>
  <c r="P117" i="64" s="1"/>
  <c r="N117" i="64"/>
  <c r="J118" i="64"/>
  <c r="K118" i="64"/>
  <c r="L118" i="64"/>
  <c r="M118" i="64"/>
  <c r="N118" i="64"/>
  <c r="J119" i="64"/>
  <c r="K119" i="64"/>
  <c r="L119" i="64"/>
  <c r="M119" i="64"/>
  <c r="N119" i="64"/>
  <c r="J120" i="64"/>
  <c r="K120" i="64"/>
  <c r="L120" i="64"/>
  <c r="M120" i="64"/>
  <c r="P120" i="64" s="1"/>
  <c r="N120" i="64"/>
  <c r="J121" i="64"/>
  <c r="K121" i="64"/>
  <c r="L121" i="64"/>
  <c r="M121" i="64"/>
  <c r="N121" i="64"/>
  <c r="J122" i="64"/>
  <c r="K122" i="64"/>
  <c r="L122" i="64"/>
  <c r="M122" i="64"/>
  <c r="N122" i="64"/>
  <c r="J123" i="64"/>
  <c r="K123" i="64"/>
  <c r="L123" i="64"/>
  <c r="M123" i="64"/>
  <c r="N123" i="64"/>
  <c r="J124" i="64"/>
  <c r="K124" i="64"/>
  <c r="L124" i="64"/>
  <c r="M124" i="64"/>
  <c r="P124" i="64" s="1"/>
  <c r="N124" i="64"/>
  <c r="J125" i="64"/>
  <c r="K125" i="64"/>
  <c r="L125" i="64"/>
  <c r="M125" i="64"/>
  <c r="N125" i="64"/>
  <c r="J126" i="64"/>
  <c r="K126" i="64"/>
  <c r="L126" i="64"/>
  <c r="M126" i="64"/>
  <c r="N126" i="64"/>
  <c r="J127" i="64"/>
  <c r="K127" i="64"/>
  <c r="L127" i="64"/>
  <c r="M127" i="64"/>
  <c r="N127" i="64"/>
  <c r="J128" i="64"/>
  <c r="K128" i="64"/>
  <c r="L128" i="64"/>
  <c r="M128" i="64"/>
  <c r="N128" i="64"/>
  <c r="J129" i="64"/>
  <c r="K129" i="64"/>
  <c r="L129" i="64"/>
  <c r="M129" i="64"/>
  <c r="N129" i="64"/>
  <c r="J130" i="64"/>
  <c r="K130" i="64"/>
  <c r="L130" i="64"/>
  <c r="M130" i="64"/>
  <c r="N130" i="64"/>
  <c r="J131" i="64"/>
  <c r="K131" i="64"/>
  <c r="L131" i="64"/>
  <c r="M131" i="64"/>
  <c r="N131" i="64"/>
  <c r="J132" i="64"/>
  <c r="K132" i="64"/>
  <c r="L132" i="64"/>
  <c r="M132" i="64"/>
  <c r="N132" i="64"/>
  <c r="J133" i="64"/>
  <c r="K133" i="64"/>
  <c r="L133" i="64"/>
  <c r="M133" i="64"/>
  <c r="N133" i="64"/>
  <c r="J134" i="64"/>
  <c r="K134" i="64"/>
  <c r="L134" i="64"/>
  <c r="M134" i="64"/>
  <c r="N134" i="64"/>
  <c r="J135" i="64"/>
  <c r="K135" i="64"/>
  <c r="L135" i="64"/>
  <c r="M135" i="64"/>
  <c r="P135" i="64" s="1"/>
  <c r="N135" i="64"/>
  <c r="J136" i="64"/>
  <c r="K136" i="64"/>
  <c r="L136" i="64"/>
  <c r="M136" i="64"/>
  <c r="N136" i="64"/>
  <c r="J137" i="64"/>
  <c r="K137" i="64"/>
  <c r="L137" i="64"/>
  <c r="M137" i="64"/>
  <c r="N137" i="64"/>
  <c r="J138" i="64"/>
  <c r="K138" i="64"/>
  <c r="L138" i="64"/>
  <c r="M138" i="64"/>
  <c r="P138" i="64" s="1"/>
  <c r="N138" i="64"/>
  <c r="J139" i="64"/>
  <c r="K139" i="64"/>
  <c r="L139" i="64"/>
  <c r="M139" i="64"/>
  <c r="P139" i="64" s="1"/>
  <c r="N139" i="64"/>
  <c r="J140" i="64"/>
  <c r="K140" i="64"/>
  <c r="L140" i="64"/>
  <c r="M140" i="64"/>
  <c r="N140" i="64"/>
  <c r="J141" i="64"/>
  <c r="K141" i="64"/>
  <c r="L141" i="64"/>
  <c r="M141" i="64"/>
  <c r="N141" i="64"/>
  <c r="J142" i="64"/>
  <c r="K142" i="64"/>
  <c r="L142" i="64"/>
  <c r="M142" i="64"/>
  <c r="N142" i="64"/>
  <c r="J143" i="64"/>
  <c r="K143" i="64"/>
  <c r="L143" i="64"/>
  <c r="M143" i="64"/>
  <c r="P143" i="64" s="1"/>
  <c r="N143" i="64"/>
  <c r="J144" i="64"/>
  <c r="K144" i="64"/>
  <c r="L144" i="64"/>
  <c r="M144" i="64"/>
  <c r="N144" i="64"/>
  <c r="J145" i="64"/>
  <c r="K145" i="64"/>
  <c r="L145" i="64"/>
  <c r="M145" i="64"/>
  <c r="N145" i="64"/>
  <c r="J146" i="64"/>
  <c r="K146" i="64"/>
  <c r="L146" i="64"/>
  <c r="M146" i="64"/>
  <c r="N146" i="64"/>
  <c r="J147" i="64"/>
  <c r="K147" i="64"/>
  <c r="L147" i="64"/>
  <c r="M147" i="64"/>
  <c r="N147" i="64"/>
  <c r="J148" i="64"/>
  <c r="K148" i="64"/>
  <c r="L148" i="64"/>
  <c r="M148" i="64"/>
  <c r="N148" i="64"/>
  <c r="J149" i="64"/>
  <c r="K149" i="64"/>
  <c r="L149" i="64"/>
  <c r="M149" i="64"/>
  <c r="N149" i="64"/>
  <c r="J150" i="64"/>
  <c r="K150" i="64"/>
  <c r="L150" i="64"/>
  <c r="M150" i="64"/>
  <c r="N150" i="64"/>
  <c r="J151" i="64"/>
  <c r="K151" i="64"/>
  <c r="L151" i="64"/>
  <c r="M151" i="64"/>
  <c r="P151" i="64" s="1"/>
  <c r="N151" i="64"/>
  <c r="J152" i="64"/>
  <c r="K152" i="64"/>
  <c r="L152" i="64"/>
  <c r="M152" i="64"/>
  <c r="N152" i="64"/>
  <c r="J153" i="64"/>
  <c r="K153" i="64"/>
  <c r="L153" i="64"/>
  <c r="M153" i="64"/>
  <c r="N153" i="64"/>
  <c r="J154" i="64"/>
  <c r="K154" i="64"/>
  <c r="L154" i="64"/>
  <c r="M154" i="64"/>
  <c r="N154" i="64"/>
  <c r="J155" i="64"/>
  <c r="K155" i="64"/>
  <c r="L155" i="64"/>
  <c r="M155" i="64"/>
  <c r="N155" i="64"/>
  <c r="J156" i="64"/>
  <c r="K156" i="64"/>
  <c r="L156" i="64"/>
  <c r="M156" i="64"/>
  <c r="N156" i="64"/>
  <c r="J157" i="64"/>
  <c r="K157" i="64"/>
  <c r="L157" i="64"/>
  <c r="M157" i="64"/>
  <c r="P157" i="64" s="1"/>
  <c r="N157" i="64"/>
  <c r="J158" i="64"/>
  <c r="K158" i="64"/>
  <c r="L158" i="64"/>
  <c r="M158" i="64"/>
  <c r="P158" i="64" s="1"/>
  <c r="N158" i="64"/>
  <c r="J159" i="64"/>
  <c r="K159" i="64"/>
  <c r="L159" i="64"/>
  <c r="M159" i="64"/>
  <c r="P159" i="64" s="1"/>
  <c r="N159" i="64"/>
  <c r="J160" i="64"/>
  <c r="K160" i="64"/>
  <c r="L160" i="64"/>
  <c r="M160" i="64"/>
  <c r="P160" i="64" s="1"/>
  <c r="N160" i="64"/>
  <c r="J161" i="64"/>
  <c r="K161" i="64"/>
  <c r="L161" i="64"/>
  <c r="M161" i="64"/>
  <c r="N161" i="64"/>
  <c r="J162" i="64"/>
  <c r="K162" i="64"/>
  <c r="L162" i="64"/>
  <c r="M162" i="64"/>
  <c r="N162" i="64"/>
  <c r="J163" i="64"/>
  <c r="K163" i="64"/>
  <c r="L163" i="64"/>
  <c r="M163" i="64"/>
  <c r="P163" i="64" s="1"/>
  <c r="N163" i="64"/>
  <c r="J164" i="64"/>
  <c r="K164" i="64"/>
  <c r="L164" i="64"/>
  <c r="M164" i="64"/>
  <c r="N164" i="64"/>
  <c r="J165" i="64"/>
  <c r="K165" i="64"/>
  <c r="L165" i="64"/>
  <c r="M165" i="64"/>
  <c r="N165" i="64"/>
  <c r="J166" i="64"/>
  <c r="K166" i="64"/>
  <c r="L166" i="64"/>
  <c r="M166" i="64"/>
  <c r="N166" i="64"/>
  <c r="J167" i="64"/>
  <c r="K167" i="64"/>
  <c r="L167" i="64"/>
  <c r="M167" i="64"/>
  <c r="N167" i="64"/>
  <c r="J168" i="64"/>
  <c r="K168" i="64"/>
  <c r="L168" i="64"/>
  <c r="M168" i="64"/>
  <c r="P168" i="64" s="1"/>
  <c r="N168" i="64"/>
  <c r="J169" i="64"/>
  <c r="K169" i="64"/>
  <c r="L169" i="64"/>
  <c r="M169" i="64"/>
  <c r="P169" i="64" s="1"/>
  <c r="N169" i="64"/>
  <c r="J170" i="64"/>
  <c r="K170" i="64"/>
  <c r="L170" i="64"/>
  <c r="M170" i="64"/>
  <c r="N170" i="64"/>
  <c r="J171" i="64"/>
  <c r="K171" i="64"/>
  <c r="L171" i="64"/>
  <c r="M171" i="64"/>
  <c r="N171" i="64"/>
  <c r="J172" i="64"/>
  <c r="K172" i="64"/>
  <c r="L172" i="64"/>
  <c r="M172" i="64"/>
  <c r="N172" i="64"/>
  <c r="J173" i="64"/>
  <c r="K173" i="64"/>
  <c r="L173" i="64"/>
  <c r="M173" i="64"/>
  <c r="P173" i="64" s="1"/>
  <c r="N173" i="64"/>
  <c r="J174" i="64"/>
  <c r="K174" i="64"/>
  <c r="L174" i="64"/>
  <c r="M174" i="64"/>
  <c r="N174" i="64"/>
  <c r="J175" i="64"/>
  <c r="K175" i="64"/>
  <c r="L175" i="64"/>
  <c r="M175" i="64"/>
  <c r="P175" i="64" s="1"/>
  <c r="N175" i="64"/>
  <c r="J176" i="64"/>
  <c r="K176" i="64"/>
  <c r="L176" i="64"/>
  <c r="M176" i="64"/>
  <c r="N176" i="64"/>
  <c r="J177" i="64"/>
  <c r="K177" i="64"/>
  <c r="L177" i="64"/>
  <c r="M177" i="64"/>
  <c r="P177" i="64" s="1"/>
  <c r="N177" i="64"/>
  <c r="J178" i="64"/>
  <c r="K178" i="64"/>
  <c r="L178" i="64"/>
  <c r="M178" i="64"/>
  <c r="N178" i="64"/>
  <c r="J179" i="64"/>
  <c r="K179" i="64"/>
  <c r="L179" i="64"/>
  <c r="M179" i="64"/>
  <c r="N179" i="64"/>
  <c r="J180" i="64"/>
  <c r="K180" i="64"/>
  <c r="L180" i="64"/>
  <c r="M180" i="64"/>
  <c r="N180" i="64"/>
  <c r="J181" i="64"/>
  <c r="K181" i="64"/>
  <c r="L181" i="64"/>
  <c r="M181" i="64"/>
  <c r="P181" i="64" s="1"/>
  <c r="N181" i="64"/>
  <c r="J182" i="64"/>
  <c r="K182" i="64"/>
  <c r="L182" i="64"/>
  <c r="M182" i="64"/>
  <c r="N182" i="64"/>
  <c r="J183" i="64"/>
  <c r="K183" i="64"/>
  <c r="L183" i="64"/>
  <c r="M183" i="64"/>
  <c r="N183" i="64"/>
  <c r="J184" i="64"/>
  <c r="K184" i="64"/>
  <c r="L184" i="64"/>
  <c r="M184" i="64"/>
  <c r="N184" i="64"/>
  <c r="J185" i="64"/>
  <c r="K185" i="64"/>
  <c r="L185" i="64"/>
  <c r="M185" i="64"/>
  <c r="P185" i="64" s="1"/>
  <c r="N185" i="64"/>
  <c r="J186" i="64"/>
  <c r="K186" i="64"/>
  <c r="L186" i="64"/>
  <c r="M186" i="64"/>
  <c r="N186" i="64"/>
  <c r="J187" i="64"/>
  <c r="K187" i="64"/>
  <c r="L187" i="64"/>
  <c r="M187" i="64"/>
  <c r="P187" i="64" s="1"/>
  <c r="N187" i="64"/>
  <c r="J188" i="64"/>
  <c r="K188" i="64"/>
  <c r="L188" i="64"/>
  <c r="M188" i="64"/>
  <c r="P188" i="64" s="1"/>
  <c r="N188" i="64"/>
  <c r="J189" i="64"/>
  <c r="K189" i="64"/>
  <c r="L189" i="64"/>
  <c r="M189" i="64"/>
  <c r="N189" i="64"/>
  <c r="J190" i="64"/>
  <c r="K190" i="64"/>
  <c r="L190" i="64"/>
  <c r="M190" i="64"/>
  <c r="N190" i="64"/>
  <c r="J191" i="64"/>
  <c r="K191" i="64"/>
  <c r="L191" i="64"/>
  <c r="M191" i="64"/>
  <c r="N191" i="64"/>
  <c r="J192" i="64"/>
  <c r="K192" i="64"/>
  <c r="L192" i="64"/>
  <c r="M192" i="64"/>
  <c r="N192" i="64"/>
  <c r="J193" i="64"/>
  <c r="K193" i="64"/>
  <c r="L193" i="64"/>
  <c r="M193" i="64"/>
  <c r="P193" i="64" s="1"/>
  <c r="N193" i="64"/>
  <c r="J194" i="64"/>
  <c r="K194" i="64"/>
  <c r="L194" i="64"/>
  <c r="M194" i="64"/>
  <c r="N194" i="64"/>
  <c r="J195" i="64"/>
  <c r="K195" i="64"/>
  <c r="L195" i="64"/>
  <c r="M195" i="64"/>
  <c r="P195" i="64" s="1"/>
  <c r="N195" i="64"/>
  <c r="J196" i="64"/>
  <c r="K196" i="64"/>
  <c r="L196" i="64"/>
  <c r="M196" i="64"/>
  <c r="N196" i="64"/>
  <c r="J197" i="64"/>
  <c r="K197" i="64"/>
  <c r="L197" i="64"/>
  <c r="M197" i="64"/>
  <c r="N197" i="64"/>
  <c r="J198" i="64"/>
  <c r="K198" i="64"/>
  <c r="L198" i="64"/>
  <c r="M198" i="64"/>
  <c r="N198" i="64"/>
  <c r="J199" i="64"/>
  <c r="K199" i="64"/>
  <c r="L199" i="64"/>
  <c r="M199" i="64"/>
  <c r="P199" i="64" s="1"/>
  <c r="N199" i="64"/>
  <c r="J200" i="64"/>
  <c r="K200" i="64"/>
  <c r="L200" i="64"/>
  <c r="M200" i="64"/>
  <c r="N200" i="64"/>
  <c r="J201" i="64"/>
  <c r="K201" i="64"/>
  <c r="L201" i="64"/>
  <c r="M201" i="64"/>
  <c r="N201" i="64"/>
  <c r="J202" i="64"/>
  <c r="K202" i="64"/>
  <c r="L202" i="64"/>
  <c r="M202" i="64"/>
  <c r="N202" i="64"/>
  <c r="J203" i="64"/>
  <c r="K203" i="64"/>
  <c r="L203" i="64"/>
  <c r="M203" i="64"/>
  <c r="P203" i="64" s="1"/>
  <c r="N203" i="64"/>
  <c r="J204" i="64"/>
  <c r="K204" i="64"/>
  <c r="L204" i="64"/>
  <c r="M204" i="64"/>
  <c r="N204" i="64"/>
  <c r="J205" i="64"/>
  <c r="K205" i="64"/>
  <c r="L205" i="64"/>
  <c r="M205" i="64"/>
  <c r="N205" i="64"/>
  <c r="J206" i="64"/>
  <c r="K206" i="64"/>
  <c r="L206" i="64"/>
  <c r="M206" i="64"/>
  <c r="P206" i="64" s="1"/>
  <c r="N206" i="64"/>
  <c r="J207" i="64"/>
  <c r="K207" i="64"/>
  <c r="L207" i="64"/>
  <c r="M207" i="64"/>
  <c r="N207" i="64"/>
  <c r="J208" i="64"/>
  <c r="K208" i="64"/>
  <c r="L208" i="64"/>
  <c r="M208" i="64"/>
  <c r="N208" i="64"/>
  <c r="J209" i="64"/>
  <c r="K209" i="64"/>
  <c r="L209" i="64"/>
  <c r="M209" i="64"/>
  <c r="N209" i="64"/>
  <c r="J210" i="64"/>
  <c r="K210" i="64"/>
  <c r="L210" i="64"/>
  <c r="M210" i="64"/>
  <c r="N210" i="64"/>
  <c r="J211" i="64"/>
  <c r="K211" i="64"/>
  <c r="L211" i="64"/>
  <c r="M211" i="64"/>
  <c r="N211" i="64"/>
  <c r="J212" i="64"/>
  <c r="K212" i="64"/>
  <c r="L212" i="64"/>
  <c r="M212" i="64"/>
  <c r="N212" i="64"/>
  <c r="J213" i="64"/>
  <c r="K213" i="64"/>
  <c r="L213" i="64"/>
  <c r="M213" i="64"/>
  <c r="N213" i="64"/>
  <c r="J214" i="64"/>
  <c r="K214" i="64"/>
  <c r="L214" i="64"/>
  <c r="M214" i="64"/>
  <c r="N214" i="64"/>
  <c r="J215" i="64"/>
  <c r="K215" i="64"/>
  <c r="L215" i="64"/>
  <c r="M215" i="64"/>
  <c r="N215" i="64"/>
  <c r="J216" i="64"/>
  <c r="K216" i="64"/>
  <c r="L216" i="64"/>
  <c r="M216" i="64"/>
  <c r="N216" i="64"/>
  <c r="J217" i="64"/>
  <c r="K217" i="64"/>
  <c r="L217" i="64"/>
  <c r="M217" i="64"/>
  <c r="P217" i="64" s="1"/>
  <c r="N217" i="64"/>
  <c r="J218" i="64"/>
  <c r="K218" i="64"/>
  <c r="L218" i="64"/>
  <c r="M218" i="64"/>
  <c r="N218" i="64"/>
  <c r="J219" i="64"/>
  <c r="K219" i="64"/>
  <c r="L219" i="64"/>
  <c r="M219" i="64"/>
  <c r="N219" i="64"/>
  <c r="J220" i="64"/>
  <c r="K220" i="64"/>
  <c r="L220" i="64"/>
  <c r="M220" i="64"/>
  <c r="N220" i="64"/>
  <c r="J221" i="64"/>
  <c r="K221" i="64"/>
  <c r="L221" i="64"/>
  <c r="M221" i="64"/>
  <c r="N221" i="64"/>
  <c r="J222" i="64"/>
  <c r="K222" i="64"/>
  <c r="L222" i="64"/>
  <c r="M222" i="64"/>
  <c r="N222" i="64"/>
  <c r="J223" i="64"/>
  <c r="K223" i="64"/>
  <c r="L223" i="64"/>
  <c r="M223" i="64"/>
  <c r="N223" i="64"/>
  <c r="J224" i="64"/>
  <c r="K224" i="64"/>
  <c r="L224" i="64"/>
  <c r="M224" i="64"/>
  <c r="N224" i="64"/>
  <c r="J225" i="64"/>
  <c r="K225" i="64"/>
  <c r="L225" i="64"/>
  <c r="M225" i="64"/>
  <c r="N225" i="64"/>
  <c r="J226" i="64"/>
  <c r="K226" i="64"/>
  <c r="L226" i="64"/>
  <c r="M226" i="64"/>
  <c r="P226" i="64" s="1"/>
  <c r="N226" i="64"/>
  <c r="J227" i="64"/>
  <c r="K227" i="64"/>
  <c r="L227" i="64"/>
  <c r="M227" i="64"/>
  <c r="N227" i="64"/>
  <c r="J228" i="64"/>
  <c r="K228" i="64"/>
  <c r="L228" i="64"/>
  <c r="M228" i="64"/>
  <c r="P228" i="64" s="1"/>
  <c r="N228" i="64"/>
  <c r="J229" i="64"/>
  <c r="K229" i="64"/>
  <c r="L229" i="64"/>
  <c r="M229" i="64"/>
  <c r="N229" i="64"/>
  <c r="J230" i="64"/>
  <c r="K230" i="64"/>
  <c r="L230" i="64"/>
  <c r="M230" i="64"/>
  <c r="N230" i="64"/>
  <c r="J231" i="64"/>
  <c r="K231" i="64"/>
  <c r="L231" i="64"/>
  <c r="M231" i="64"/>
  <c r="P231" i="64" s="1"/>
  <c r="N231" i="64"/>
  <c r="J232" i="64"/>
  <c r="K232" i="64"/>
  <c r="L232" i="64"/>
  <c r="M232" i="64"/>
  <c r="P232" i="64" s="1"/>
  <c r="N232" i="64"/>
  <c r="J233" i="64"/>
  <c r="K233" i="64"/>
  <c r="L233" i="64"/>
  <c r="M233" i="64"/>
  <c r="N233" i="64"/>
  <c r="J234" i="64"/>
  <c r="K234" i="64"/>
  <c r="L234" i="64"/>
  <c r="M234" i="64"/>
  <c r="N234" i="64"/>
  <c r="J235" i="64"/>
  <c r="K235" i="64"/>
  <c r="L235" i="64"/>
  <c r="M235" i="64"/>
  <c r="N235" i="64"/>
  <c r="J236" i="64"/>
  <c r="K236" i="64"/>
  <c r="L236" i="64"/>
  <c r="M236" i="64"/>
  <c r="P236" i="64" s="1"/>
  <c r="N236" i="64"/>
  <c r="J237" i="64"/>
  <c r="K237" i="64"/>
  <c r="L237" i="64"/>
  <c r="M237" i="64"/>
  <c r="N237" i="64"/>
  <c r="J238" i="64"/>
  <c r="K238" i="64"/>
  <c r="L238" i="64"/>
  <c r="M238" i="64"/>
  <c r="N238" i="64"/>
  <c r="J239" i="64"/>
  <c r="K239" i="64"/>
  <c r="L239" i="64"/>
  <c r="M239" i="64"/>
  <c r="P239" i="64" s="1"/>
  <c r="N239" i="64"/>
  <c r="J240" i="64"/>
  <c r="K240" i="64"/>
  <c r="L240" i="64"/>
  <c r="M240" i="64"/>
  <c r="P240" i="64" s="1"/>
  <c r="N240" i="64"/>
  <c r="J241" i="64"/>
  <c r="K241" i="64"/>
  <c r="L241" i="64"/>
  <c r="M241" i="64"/>
  <c r="N241" i="64"/>
  <c r="J242" i="64"/>
  <c r="K242" i="64"/>
  <c r="L242" i="64"/>
  <c r="M242" i="64"/>
  <c r="N242" i="64"/>
  <c r="J243" i="64"/>
  <c r="K243" i="64"/>
  <c r="L243" i="64"/>
  <c r="M243" i="64"/>
  <c r="P243" i="64" s="1"/>
  <c r="N243" i="64"/>
  <c r="J244" i="64"/>
  <c r="K244" i="64"/>
  <c r="L244" i="64"/>
  <c r="M244" i="64"/>
  <c r="P244" i="64" s="1"/>
  <c r="N244" i="64"/>
  <c r="J245" i="64"/>
  <c r="K245" i="64"/>
  <c r="L245" i="64"/>
  <c r="M245" i="64"/>
  <c r="N245" i="64"/>
  <c r="J246" i="64"/>
  <c r="K246" i="64"/>
  <c r="L246" i="64"/>
  <c r="M246" i="64"/>
  <c r="N246" i="64"/>
  <c r="J247" i="64"/>
  <c r="K247" i="64"/>
  <c r="L247" i="64"/>
  <c r="M247" i="64"/>
  <c r="P247" i="64" s="1"/>
  <c r="N247" i="64"/>
  <c r="J248" i="64"/>
  <c r="K248" i="64"/>
  <c r="L248" i="64"/>
  <c r="M248" i="64"/>
  <c r="N248" i="64"/>
  <c r="J249" i="64"/>
  <c r="K249" i="64"/>
  <c r="L249" i="64"/>
  <c r="M249" i="64"/>
  <c r="N249" i="64"/>
  <c r="J250" i="64"/>
  <c r="K250" i="64"/>
  <c r="L250" i="64"/>
  <c r="M250" i="64"/>
  <c r="N250" i="64"/>
  <c r="J251" i="64"/>
  <c r="K251" i="64"/>
  <c r="L251" i="64"/>
  <c r="M251" i="64"/>
  <c r="P251" i="64" s="1"/>
  <c r="N251" i="64"/>
  <c r="J252" i="64"/>
  <c r="K252" i="64"/>
  <c r="L252" i="64"/>
  <c r="M252" i="64"/>
  <c r="P252" i="64" s="1"/>
  <c r="N252" i="64"/>
  <c r="J253" i="64"/>
  <c r="K253" i="64"/>
  <c r="L253" i="64"/>
  <c r="M253" i="64"/>
  <c r="N253" i="64"/>
  <c r="J254" i="64"/>
  <c r="K254" i="64"/>
  <c r="L254" i="64"/>
  <c r="M254" i="64"/>
  <c r="N254" i="64"/>
  <c r="J255" i="64"/>
  <c r="K255" i="64"/>
  <c r="L255" i="64"/>
  <c r="M255" i="64"/>
  <c r="N255" i="64"/>
  <c r="J256" i="64"/>
  <c r="K256" i="64"/>
  <c r="L256" i="64"/>
  <c r="M256" i="64"/>
  <c r="P256" i="64" s="1"/>
  <c r="N256" i="64"/>
  <c r="J257" i="64"/>
  <c r="K257" i="64"/>
  <c r="L257" i="64"/>
  <c r="M257" i="64"/>
  <c r="N257" i="64"/>
  <c r="J258" i="64"/>
  <c r="K258" i="64"/>
  <c r="L258" i="64"/>
  <c r="M258" i="64"/>
  <c r="N258" i="64"/>
  <c r="J259" i="64"/>
  <c r="K259" i="64"/>
  <c r="L259" i="64"/>
  <c r="M259" i="64"/>
  <c r="P259" i="64" s="1"/>
  <c r="N259" i="64"/>
  <c r="J260" i="64"/>
  <c r="K260" i="64"/>
  <c r="L260" i="64"/>
  <c r="M260" i="64"/>
  <c r="N260" i="64"/>
  <c r="J261" i="64"/>
  <c r="K261" i="64"/>
  <c r="L261" i="64"/>
  <c r="M261" i="64"/>
  <c r="N261" i="64"/>
  <c r="J262" i="64"/>
  <c r="K262" i="64"/>
  <c r="L262" i="64"/>
  <c r="M262" i="64"/>
  <c r="P262" i="64" s="1"/>
  <c r="N262" i="64"/>
  <c r="J263" i="64"/>
  <c r="K263" i="64"/>
  <c r="L263" i="64"/>
  <c r="M263" i="64"/>
  <c r="N263" i="64"/>
  <c r="J264" i="64"/>
  <c r="K264" i="64"/>
  <c r="L264" i="64"/>
  <c r="M264" i="64"/>
  <c r="N264" i="64"/>
  <c r="J265" i="64"/>
  <c r="K265" i="64"/>
  <c r="L265" i="64"/>
  <c r="M265" i="64"/>
  <c r="P265" i="64" s="1"/>
  <c r="N265" i="64"/>
  <c r="J266" i="64"/>
  <c r="K266" i="64"/>
  <c r="L266" i="64"/>
  <c r="M266" i="64"/>
  <c r="N266" i="64"/>
  <c r="J267" i="64"/>
  <c r="K267" i="64"/>
  <c r="L267" i="64"/>
  <c r="M267" i="64"/>
  <c r="N267" i="64"/>
  <c r="J268" i="64"/>
  <c r="K268" i="64"/>
  <c r="L268" i="64"/>
  <c r="M268" i="64"/>
  <c r="N268" i="64"/>
  <c r="J269" i="64"/>
  <c r="K269" i="64"/>
  <c r="L269" i="64"/>
  <c r="M269" i="64"/>
  <c r="N269" i="64"/>
  <c r="J270" i="64"/>
  <c r="K270" i="64"/>
  <c r="L270" i="64"/>
  <c r="M270" i="64"/>
  <c r="N270" i="64"/>
  <c r="J271" i="64"/>
  <c r="K271" i="64"/>
  <c r="L271" i="64"/>
  <c r="M271" i="64"/>
  <c r="P271" i="64" s="1"/>
  <c r="N271" i="64"/>
  <c r="J272" i="64"/>
  <c r="K272" i="64"/>
  <c r="L272" i="64"/>
  <c r="M272" i="64"/>
  <c r="N272" i="64"/>
  <c r="J273" i="64"/>
  <c r="K273" i="64"/>
  <c r="L273" i="64"/>
  <c r="M273" i="64"/>
  <c r="P273" i="64" s="1"/>
  <c r="N273" i="64"/>
  <c r="J274" i="64"/>
  <c r="K274" i="64"/>
  <c r="L274" i="64"/>
  <c r="M274" i="64"/>
  <c r="P274" i="64" s="1"/>
  <c r="N274" i="64"/>
  <c r="J275" i="64"/>
  <c r="K275" i="64"/>
  <c r="L275" i="64"/>
  <c r="M275" i="64"/>
  <c r="N275" i="64"/>
  <c r="J276" i="64"/>
  <c r="K276" i="64"/>
  <c r="L276" i="64"/>
  <c r="M276" i="64"/>
  <c r="N276" i="64"/>
  <c r="J277" i="64"/>
  <c r="K277" i="64"/>
  <c r="L277" i="64"/>
  <c r="M277" i="64"/>
  <c r="P277" i="64" s="1"/>
  <c r="N277" i="64"/>
  <c r="J278" i="64"/>
  <c r="K278" i="64"/>
  <c r="L278" i="64"/>
  <c r="M278" i="64"/>
  <c r="N278" i="64"/>
  <c r="J279" i="64"/>
  <c r="K279" i="64"/>
  <c r="L279" i="64"/>
  <c r="M279" i="64"/>
  <c r="P279" i="64" s="1"/>
  <c r="N279" i="64"/>
  <c r="J280" i="64"/>
  <c r="K280" i="64"/>
  <c r="L280" i="64"/>
  <c r="M280" i="64"/>
  <c r="N280" i="64"/>
  <c r="J281" i="64"/>
  <c r="K281" i="64"/>
  <c r="L281" i="64"/>
  <c r="M281" i="64"/>
  <c r="N281" i="64"/>
  <c r="J282" i="64"/>
  <c r="K282" i="64"/>
  <c r="L282" i="64"/>
  <c r="M282" i="64"/>
  <c r="N282" i="64"/>
  <c r="J283" i="64"/>
  <c r="K283" i="64"/>
  <c r="L283" i="64"/>
  <c r="M283" i="64"/>
  <c r="N283" i="64"/>
  <c r="J284" i="64"/>
  <c r="K284" i="64"/>
  <c r="L284" i="64"/>
  <c r="M284" i="64"/>
  <c r="N284" i="64"/>
  <c r="J285" i="64"/>
  <c r="K285" i="64"/>
  <c r="L285" i="64"/>
  <c r="M285" i="64"/>
  <c r="N285" i="64"/>
  <c r="J286" i="64"/>
  <c r="K286" i="64"/>
  <c r="L286" i="64"/>
  <c r="M286" i="64"/>
  <c r="N286" i="64"/>
  <c r="J287" i="64"/>
  <c r="K287" i="64"/>
  <c r="L287" i="64"/>
  <c r="M287" i="64"/>
  <c r="N287" i="64"/>
  <c r="J288" i="64"/>
  <c r="K288" i="64"/>
  <c r="L288" i="64"/>
  <c r="M288" i="64"/>
  <c r="P288" i="64" s="1"/>
  <c r="N288" i="64"/>
  <c r="J289" i="64"/>
  <c r="K289" i="64"/>
  <c r="L289" i="64"/>
  <c r="M289" i="64"/>
  <c r="N289" i="64"/>
  <c r="J290" i="64"/>
  <c r="K290" i="64"/>
  <c r="L290" i="64"/>
  <c r="M290" i="64"/>
  <c r="N290" i="64"/>
  <c r="J291" i="64"/>
  <c r="K291" i="64"/>
  <c r="L291" i="64"/>
  <c r="M291" i="64"/>
  <c r="N291" i="64"/>
  <c r="J292" i="64"/>
  <c r="K292" i="64"/>
  <c r="L292" i="64"/>
  <c r="M292" i="64"/>
  <c r="N292" i="64"/>
  <c r="J293" i="64"/>
  <c r="K293" i="64"/>
  <c r="L293" i="64"/>
  <c r="M293" i="64"/>
  <c r="N293" i="64"/>
  <c r="J294" i="64"/>
  <c r="K294" i="64"/>
  <c r="L294" i="64"/>
  <c r="M294" i="64"/>
  <c r="N294" i="64"/>
  <c r="J295" i="64"/>
  <c r="K295" i="64"/>
  <c r="L295" i="64"/>
  <c r="M295" i="64"/>
  <c r="N295" i="64"/>
  <c r="J296" i="64"/>
  <c r="K296" i="64"/>
  <c r="L296" i="64"/>
  <c r="M296" i="64"/>
  <c r="N296" i="64"/>
  <c r="J297" i="64"/>
  <c r="K297" i="64"/>
  <c r="L297" i="64"/>
  <c r="M297" i="64"/>
  <c r="P297" i="64" s="1"/>
  <c r="N297" i="64"/>
  <c r="J298" i="64"/>
  <c r="K298" i="64"/>
  <c r="L298" i="64"/>
  <c r="M298" i="64"/>
  <c r="N298" i="64"/>
  <c r="J299" i="64"/>
  <c r="K299" i="64"/>
  <c r="L299" i="64"/>
  <c r="M299" i="64"/>
  <c r="N299" i="64"/>
  <c r="J300" i="64"/>
  <c r="K300" i="64"/>
  <c r="L300" i="64"/>
  <c r="M300" i="64"/>
  <c r="P300" i="64" s="1"/>
  <c r="N300" i="64"/>
  <c r="J301" i="64"/>
  <c r="K301" i="64"/>
  <c r="L301" i="64"/>
  <c r="M301" i="64"/>
  <c r="N301" i="64"/>
  <c r="J302" i="64"/>
  <c r="K302" i="64"/>
  <c r="L302" i="64"/>
  <c r="M302" i="64"/>
  <c r="N302" i="64"/>
  <c r="J303" i="64"/>
  <c r="K303" i="64"/>
  <c r="L303" i="64"/>
  <c r="M303" i="64"/>
  <c r="P303" i="64" s="1"/>
  <c r="N303" i="64"/>
  <c r="J304" i="64"/>
  <c r="K304" i="64"/>
  <c r="L304" i="64"/>
  <c r="M304" i="64"/>
  <c r="N304" i="64"/>
  <c r="J305" i="64"/>
  <c r="K305" i="64"/>
  <c r="L305" i="64"/>
  <c r="M305" i="64"/>
  <c r="P305" i="64" s="1"/>
  <c r="N305" i="64"/>
  <c r="J306" i="64"/>
  <c r="K306" i="64"/>
  <c r="L306" i="64"/>
  <c r="M306" i="64"/>
  <c r="N306" i="64"/>
  <c r="J307" i="64"/>
  <c r="K307" i="64"/>
  <c r="L307" i="64"/>
  <c r="M307" i="64"/>
  <c r="N307" i="64"/>
  <c r="J308" i="64"/>
  <c r="K308" i="64"/>
  <c r="L308" i="64"/>
  <c r="M308" i="64"/>
  <c r="N308" i="64"/>
  <c r="J309" i="64"/>
  <c r="K309" i="64"/>
  <c r="L309" i="64"/>
  <c r="M309" i="64"/>
  <c r="N309" i="64"/>
  <c r="J310" i="64"/>
  <c r="K310" i="64"/>
  <c r="L310" i="64"/>
  <c r="M310" i="64"/>
  <c r="N310" i="64"/>
  <c r="J311" i="64"/>
  <c r="K311" i="64"/>
  <c r="L311" i="64"/>
  <c r="M311" i="64"/>
  <c r="N311" i="64"/>
  <c r="J312" i="64"/>
  <c r="K312" i="64"/>
  <c r="L312" i="64"/>
  <c r="M312" i="64"/>
  <c r="P312" i="64" s="1"/>
  <c r="N312" i="64"/>
  <c r="J313" i="64"/>
  <c r="K313" i="64"/>
  <c r="L313" i="64"/>
  <c r="M313" i="64"/>
  <c r="N313" i="64"/>
  <c r="J314" i="64"/>
  <c r="K314" i="64"/>
  <c r="L314" i="64"/>
  <c r="M314" i="64"/>
  <c r="N314" i="64"/>
  <c r="J315" i="64"/>
  <c r="K315" i="64"/>
  <c r="L315" i="64"/>
  <c r="M315" i="64"/>
  <c r="N315" i="64"/>
  <c r="J316" i="64"/>
  <c r="K316" i="64"/>
  <c r="L316" i="64"/>
  <c r="M316" i="64"/>
  <c r="N316" i="64"/>
  <c r="J317" i="64"/>
  <c r="K317" i="64"/>
  <c r="L317" i="64"/>
  <c r="M317" i="64"/>
  <c r="P317" i="64" s="1"/>
  <c r="N317" i="64"/>
  <c r="J318" i="64"/>
  <c r="K318" i="64"/>
  <c r="L318" i="64"/>
  <c r="M318" i="64"/>
  <c r="N318" i="64"/>
  <c r="J319" i="64"/>
  <c r="K319" i="64"/>
  <c r="L319" i="64"/>
  <c r="M319" i="64"/>
  <c r="P319" i="64" s="1"/>
  <c r="N319" i="64"/>
  <c r="J320" i="64"/>
  <c r="K320" i="64"/>
  <c r="L320" i="64"/>
  <c r="M320" i="64"/>
  <c r="N320" i="64"/>
  <c r="J321" i="64"/>
  <c r="K321" i="64"/>
  <c r="L321" i="64"/>
  <c r="M321" i="64"/>
  <c r="N321" i="64"/>
  <c r="J322" i="64"/>
  <c r="K322" i="64"/>
  <c r="L322" i="64"/>
  <c r="M322" i="64"/>
  <c r="N322" i="64"/>
  <c r="J323" i="64"/>
  <c r="K323" i="64"/>
  <c r="L323" i="64"/>
  <c r="M323" i="64"/>
  <c r="N323" i="64"/>
  <c r="J324" i="64"/>
  <c r="K324" i="64"/>
  <c r="L324" i="64"/>
  <c r="M324" i="64"/>
  <c r="P324" i="64" s="1"/>
  <c r="N324" i="64"/>
  <c r="J325" i="64"/>
  <c r="K325" i="64"/>
  <c r="L325" i="64"/>
  <c r="M325" i="64"/>
  <c r="P325" i="64" s="1"/>
  <c r="N325" i="64"/>
  <c r="J326" i="64"/>
  <c r="K326" i="64"/>
  <c r="L326" i="64"/>
  <c r="M326" i="64"/>
  <c r="N326" i="64"/>
  <c r="J327" i="64"/>
  <c r="K327" i="64"/>
  <c r="L327" i="64"/>
  <c r="M327" i="64"/>
  <c r="P327" i="64" s="1"/>
  <c r="N327" i="64"/>
  <c r="J328" i="64"/>
  <c r="K328" i="64"/>
  <c r="L328" i="64"/>
  <c r="M328" i="64"/>
  <c r="N328" i="64"/>
  <c r="J329" i="64"/>
  <c r="K329" i="64"/>
  <c r="L329" i="64"/>
  <c r="M329" i="64"/>
  <c r="N329" i="64"/>
  <c r="J330" i="64"/>
  <c r="K330" i="64"/>
  <c r="L330" i="64"/>
  <c r="M330" i="64"/>
  <c r="N330" i="64"/>
  <c r="J331" i="64"/>
  <c r="K331" i="64"/>
  <c r="L331" i="64"/>
  <c r="M331" i="64"/>
  <c r="P331" i="64" s="1"/>
  <c r="N331" i="64"/>
  <c r="J332" i="64"/>
  <c r="K332" i="64"/>
  <c r="L332" i="64"/>
  <c r="M332" i="64"/>
  <c r="N332" i="64"/>
  <c r="J333" i="64"/>
  <c r="K333" i="64"/>
  <c r="L333" i="64"/>
  <c r="M333" i="64"/>
  <c r="N333" i="64"/>
  <c r="J334" i="64"/>
  <c r="K334" i="64"/>
  <c r="L334" i="64"/>
  <c r="M334" i="64"/>
  <c r="N334" i="64"/>
  <c r="J335" i="64"/>
  <c r="K335" i="64"/>
  <c r="L335" i="64"/>
  <c r="M335" i="64"/>
  <c r="N335" i="64"/>
  <c r="J336" i="64"/>
  <c r="K336" i="64"/>
  <c r="L336" i="64"/>
  <c r="M336" i="64"/>
  <c r="N336" i="64"/>
  <c r="J337" i="64"/>
  <c r="K337" i="64"/>
  <c r="L337" i="64"/>
  <c r="M337" i="64"/>
  <c r="N337" i="64"/>
  <c r="J338" i="64"/>
  <c r="K338" i="64"/>
  <c r="L338" i="64"/>
  <c r="M338" i="64"/>
  <c r="N338" i="64"/>
  <c r="J339" i="64"/>
  <c r="K339" i="64"/>
  <c r="L339" i="64"/>
  <c r="M339" i="64"/>
  <c r="N339" i="64"/>
  <c r="J340" i="64"/>
  <c r="K340" i="64"/>
  <c r="L340" i="64"/>
  <c r="M340" i="64"/>
  <c r="N340" i="64"/>
  <c r="J341" i="64"/>
  <c r="K341" i="64"/>
  <c r="L341" i="64"/>
  <c r="M341" i="64"/>
  <c r="N341" i="64"/>
  <c r="J342" i="64"/>
  <c r="K342" i="64"/>
  <c r="L342" i="64"/>
  <c r="M342" i="64"/>
  <c r="P342" i="64" s="1"/>
  <c r="N342" i="64"/>
  <c r="J343" i="64"/>
  <c r="K343" i="64"/>
  <c r="L343" i="64"/>
  <c r="M343" i="64"/>
  <c r="P343" i="64" s="1"/>
  <c r="N343" i="64"/>
  <c r="J344" i="64"/>
  <c r="K344" i="64"/>
  <c r="L344" i="64"/>
  <c r="M344" i="64"/>
  <c r="P344" i="64" s="1"/>
  <c r="N344" i="64"/>
  <c r="J345" i="64"/>
  <c r="K345" i="64"/>
  <c r="L345" i="64"/>
  <c r="M345" i="64"/>
  <c r="P345" i="64" s="1"/>
  <c r="N345" i="64"/>
  <c r="J346" i="64"/>
  <c r="K346" i="64"/>
  <c r="L346" i="64"/>
  <c r="M346" i="64"/>
  <c r="N346" i="64"/>
  <c r="J347" i="64"/>
  <c r="K347" i="64"/>
  <c r="L347" i="64"/>
  <c r="M347" i="64"/>
  <c r="N347" i="64"/>
  <c r="J348" i="64"/>
  <c r="K348" i="64"/>
  <c r="L348" i="64"/>
  <c r="M348" i="64"/>
  <c r="N348" i="64"/>
  <c r="J349" i="64"/>
  <c r="K349" i="64"/>
  <c r="L349" i="64"/>
  <c r="M349" i="64"/>
  <c r="P349" i="64" s="1"/>
  <c r="N349" i="64"/>
  <c r="J350" i="64"/>
  <c r="K350" i="64"/>
  <c r="L350" i="64"/>
  <c r="M350" i="64"/>
  <c r="N350" i="64"/>
  <c r="J351" i="64"/>
  <c r="K351" i="64"/>
  <c r="L351" i="64"/>
  <c r="M351" i="64"/>
  <c r="N351" i="64"/>
  <c r="J352" i="64"/>
  <c r="K352" i="64"/>
  <c r="L352" i="64"/>
  <c r="M352" i="64"/>
  <c r="P352" i="64" s="1"/>
  <c r="N352" i="64"/>
  <c r="J353" i="64"/>
  <c r="K353" i="64"/>
  <c r="L353" i="64"/>
  <c r="M353" i="64"/>
  <c r="P353" i="64" s="1"/>
  <c r="N353" i="64"/>
  <c r="J354" i="64"/>
  <c r="K354" i="64"/>
  <c r="L354" i="64"/>
  <c r="M354" i="64"/>
  <c r="P354" i="64" s="1"/>
  <c r="N354" i="64"/>
  <c r="J355" i="64"/>
  <c r="K355" i="64"/>
  <c r="L355" i="64"/>
  <c r="M355" i="64"/>
  <c r="P355" i="64" s="1"/>
  <c r="N355" i="64"/>
  <c r="J356" i="64"/>
  <c r="K356" i="64"/>
  <c r="L356" i="64"/>
  <c r="M356" i="64"/>
  <c r="P356" i="64" s="1"/>
  <c r="N356" i="64"/>
  <c r="J357" i="64"/>
  <c r="K357" i="64"/>
  <c r="L357" i="64"/>
  <c r="M357" i="64"/>
  <c r="N357" i="64"/>
  <c r="J358" i="64"/>
  <c r="K358" i="64"/>
  <c r="L358" i="64"/>
  <c r="M358" i="64"/>
  <c r="N358" i="64"/>
  <c r="J359" i="64"/>
  <c r="K359" i="64"/>
  <c r="L359" i="64"/>
  <c r="M359" i="64"/>
  <c r="P359" i="64" s="1"/>
  <c r="N359" i="64"/>
  <c r="J360" i="64"/>
  <c r="K360" i="64"/>
  <c r="L360" i="64"/>
  <c r="M360" i="64"/>
  <c r="N360" i="64"/>
  <c r="J361" i="64"/>
  <c r="K361" i="64"/>
  <c r="L361" i="64"/>
  <c r="M361" i="64"/>
  <c r="N361" i="64"/>
  <c r="J362" i="64"/>
  <c r="K362" i="64"/>
  <c r="L362" i="64"/>
  <c r="M362" i="64"/>
  <c r="N362" i="64"/>
  <c r="J363" i="64"/>
  <c r="K363" i="64"/>
  <c r="L363" i="64"/>
  <c r="M363" i="64"/>
  <c r="P363" i="64" s="1"/>
  <c r="N363" i="64"/>
  <c r="J364" i="64"/>
  <c r="K364" i="64"/>
  <c r="L364" i="64"/>
  <c r="M364" i="64"/>
  <c r="N364" i="64"/>
  <c r="J365" i="64"/>
  <c r="K365" i="64"/>
  <c r="L365" i="64"/>
  <c r="M365" i="64"/>
  <c r="N365" i="64"/>
  <c r="J366" i="64"/>
  <c r="K366" i="64"/>
  <c r="L366" i="64"/>
  <c r="M366" i="64"/>
  <c r="P366" i="64" s="1"/>
  <c r="N366" i="64"/>
  <c r="J367" i="64"/>
  <c r="K367" i="64"/>
  <c r="L367" i="64"/>
  <c r="M367" i="64"/>
  <c r="P367" i="64" s="1"/>
  <c r="N367" i="64"/>
  <c r="J368" i="64"/>
  <c r="K368" i="64"/>
  <c r="L368" i="64"/>
  <c r="M368" i="64"/>
  <c r="N368" i="64"/>
  <c r="J369" i="64"/>
  <c r="K369" i="64"/>
  <c r="L369" i="64"/>
  <c r="M369" i="64"/>
  <c r="N369" i="64"/>
  <c r="J370" i="64"/>
  <c r="K370" i="64"/>
  <c r="L370" i="64"/>
  <c r="M370" i="64"/>
  <c r="N370" i="64"/>
  <c r="J371" i="64"/>
  <c r="K371" i="64"/>
  <c r="L371" i="64"/>
  <c r="M371" i="64"/>
  <c r="P371" i="64" s="1"/>
  <c r="N371" i="64"/>
  <c r="J372" i="64"/>
  <c r="K372" i="64"/>
  <c r="L372" i="64"/>
  <c r="M372" i="64"/>
  <c r="N372" i="64"/>
  <c r="J373" i="64"/>
  <c r="K373" i="64"/>
  <c r="L373" i="64"/>
  <c r="M373" i="64"/>
  <c r="N373" i="64"/>
  <c r="J374" i="64"/>
  <c r="K374" i="64"/>
  <c r="L374" i="64"/>
  <c r="M374" i="64"/>
  <c r="N374" i="64"/>
  <c r="J375" i="64"/>
  <c r="K375" i="64"/>
  <c r="L375" i="64"/>
  <c r="M375" i="64"/>
  <c r="N375" i="64"/>
  <c r="J376" i="64"/>
  <c r="K376" i="64"/>
  <c r="L376" i="64"/>
  <c r="M376" i="64"/>
  <c r="N376" i="64"/>
  <c r="J377" i="64"/>
  <c r="K377" i="64"/>
  <c r="L377" i="64"/>
  <c r="M377" i="64"/>
  <c r="N377" i="64"/>
  <c r="J378" i="64"/>
  <c r="K378" i="64"/>
  <c r="L378" i="64"/>
  <c r="M378" i="64"/>
  <c r="N378" i="64"/>
  <c r="J379" i="64"/>
  <c r="K379" i="64"/>
  <c r="L379" i="64"/>
  <c r="M379" i="64"/>
  <c r="P379" i="64" s="1"/>
  <c r="N379" i="64"/>
  <c r="J380" i="64"/>
  <c r="K380" i="64"/>
  <c r="L380" i="64"/>
  <c r="M380" i="64"/>
  <c r="N380" i="64"/>
  <c r="J381" i="64"/>
  <c r="K381" i="64"/>
  <c r="L381" i="64"/>
  <c r="M381" i="64"/>
  <c r="N381" i="64"/>
  <c r="J382" i="64"/>
  <c r="K382" i="64"/>
  <c r="L382" i="64"/>
  <c r="M382" i="64"/>
  <c r="N382" i="64"/>
  <c r="J383" i="64"/>
  <c r="K383" i="64"/>
  <c r="L383" i="64"/>
  <c r="M383" i="64"/>
  <c r="N383" i="64"/>
  <c r="J384" i="64"/>
  <c r="K384" i="64"/>
  <c r="L384" i="64"/>
  <c r="M384" i="64"/>
  <c r="P384" i="64" s="1"/>
  <c r="N384" i="64"/>
  <c r="J385" i="64"/>
  <c r="K385" i="64"/>
  <c r="L385" i="64"/>
  <c r="M385" i="64"/>
  <c r="N385" i="64"/>
  <c r="J386" i="64"/>
  <c r="K386" i="64"/>
  <c r="L386" i="64"/>
  <c r="M386" i="64"/>
  <c r="P386" i="64" s="1"/>
  <c r="N386" i="64"/>
  <c r="J387" i="64"/>
  <c r="K387" i="64"/>
  <c r="L387" i="64"/>
  <c r="M387" i="64"/>
  <c r="N387" i="64"/>
  <c r="J388" i="64"/>
  <c r="K388" i="64"/>
  <c r="L388" i="64"/>
  <c r="M388" i="64"/>
  <c r="N388" i="64"/>
  <c r="J389" i="64"/>
  <c r="K389" i="64"/>
  <c r="L389" i="64"/>
  <c r="M389" i="64"/>
  <c r="N389" i="64"/>
  <c r="J390" i="64"/>
  <c r="K390" i="64"/>
  <c r="L390" i="64"/>
  <c r="M390" i="64"/>
  <c r="P390" i="64" s="1"/>
  <c r="N390" i="64"/>
  <c r="J391" i="64"/>
  <c r="K391" i="64"/>
  <c r="L391" i="64"/>
  <c r="M391" i="64"/>
  <c r="N391" i="64"/>
  <c r="J392" i="64"/>
  <c r="K392" i="64"/>
  <c r="L392" i="64"/>
  <c r="M392" i="64"/>
  <c r="N392" i="64"/>
  <c r="J393" i="64"/>
  <c r="K393" i="64"/>
  <c r="L393" i="64"/>
  <c r="M393" i="64"/>
  <c r="P393" i="64" s="1"/>
  <c r="N393" i="64"/>
  <c r="J394" i="64"/>
  <c r="K394" i="64"/>
  <c r="L394" i="64"/>
  <c r="M394" i="64"/>
  <c r="P394" i="64" s="1"/>
  <c r="N394" i="64"/>
  <c r="J395" i="64"/>
  <c r="K395" i="64"/>
  <c r="L395" i="64"/>
  <c r="M395" i="64"/>
  <c r="P395" i="64" s="1"/>
  <c r="N395" i="64"/>
  <c r="J396" i="64"/>
  <c r="K396" i="64"/>
  <c r="L396" i="64"/>
  <c r="M396" i="64"/>
  <c r="N396" i="64"/>
  <c r="J397" i="64"/>
  <c r="K397" i="64"/>
  <c r="L397" i="64"/>
  <c r="M397" i="64"/>
  <c r="P397" i="64" s="1"/>
  <c r="N397" i="64"/>
  <c r="J398" i="64"/>
  <c r="K398" i="64"/>
  <c r="L398" i="64"/>
  <c r="M398" i="64"/>
  <c r="N398" i="64"/>
  <c r="J399" i="64"/>
  <c r="K399" i="64"/>
  <c r="L399" i="64"/>
  <c r="M399" i="64"/>
  <c r="P399" i="64" s="1"/>
  <c r="N399" i="64"/>
  <c r="J400" i="64"/>
  <c r="K400" i="64"/>
  <c r="L400" i="64"/>
  <c r="M400" i="64"/>
  <c r="N400" i="64"/>
  <c r="J401" i="64"/>
  <c r="K401" i="64"/>
  <c r="L401" i="64"/>
  <c r="M401" i="64"/>
  <c r="N401" i="64"/>
  <c r="J402" i="64"/>
  <c r="K402" i="64"/>
  <c r="L402" i="64"/>
  <c r="M402" i="64"/>
  <c r="N402" i="64"/>
  <c r="J403" i="64"/>
  <c r="K403" i="64"/>
  <c r="L403" i="64"/>
  <c r="M403" i="64"/>
  <c r="N403" i="64"/>
  <c r="J404" i="64"/>
  <c r="K404" i="64"/>
  <c r="L404" i="64"/>
  <c r="M404" i="64"/>
  <c r="N404" i="64"/>
  <c r="J405" i="64"/>
  <c r="K405" i="64"/>
  <c r="L405" i="64"/>
  <c r="M405" i="64"/>
  <c r="N405" i="64"/>
  <c r="J406" i="64"/>
  <c r="K406" i="64"/>
  <c r="L406" i="64"/>
  <c r="M406" i="64"/>
  <c r="N406" i="64"/>
  <c r="J407" i="64"/>
  <c r="K407" i="64"/>
  <c r="L407" i="64"/>
  <c r="M407" i="64"/>
  <c r="N407" i="64"/>
  <c r="J408" i="64"/>
  <c r="K408" i="64"/>
  <c r="L408" i="64"/>
  <c r="M408" i="64"/>
  <c r="N408" i="64"/>
  <c r="J409" i="64"/>
  <c r="K409" i="64"/>
  <c r="L409" i="64"/>
  <c r="M409" i="64"/>
  <c r="N409" i="64"/>
  <c r="J410" i="64"/>
  <c r="K410" i="64"/>
  <c r="L410" i="64"/>
  <c r="M410" i="64"/>
  <c r="N410" i="64"/>
  <c r="J411" i="64"/>
  <c r="K411" i="64"/>
  <c r="L411" i="64"/>
  <c r="M411" i="64"/>
  <c r="N411" i="64"/>
  <c r="J412" i="64"/>
  <c r="K412" i="64"/>
  <c r="L412" i="64"/>
  <c r="M412" i="64"/>
  <c r="P412" i="64" s="1"/>
  <c r="N412" i="64"/>
  <c r="J413" i="64"/>
  <c r="K413" i="64"/>
  <c r="L413" i="64"/>
  <c r="M413" i="64"/>
  <c r="N413" i="64"/>
  <c r="J414" i="64"/>
  <c r="K414" i="64"/>
  <c r="L414" i="64"/>
  <c r="M414" i="64"/>
  <c r="N414" i="64"/>
  <c r="J415" i="64"/>
  <c r="K415" i="64"/>
  <c r="L415" i="64"/>
  <c r="M415" i="64"/>
  <c r="N415" i="64"/>
  <c r="J416" i="64"/>
  <c r="K416" i="64"/>
  <c r="L416" i="64"/>
  <c r="M416" i="64"/>
  <c r="N416" i="64"/>
  <c r="J417" i="64"/>
  <c r="K417" i="64"/>
  <c r="L417" i="64"/>
  <c r="M417" i="64"/>
  <c r="N417" i="64"/>
  <c r="J418" i="64"/>
  <c r="K418" i="64"/>
  <c r="L418" i="64"/>
  <c r="M418" i="64"/>
  <c r="N418" i="64"/>
  <c r="J419" i="64"/>
  <c r="K419" i="64"/>
  <c r="L419" i="64"/>
  <c r="M419" i="64"/>
  <c r="N419" i="64"/>
  <c r="J420" i="64"/>
  <c r="K420" i="64"/>
  <c r="L420" i="64"/>
  <c r="M420" i="64"/>
  <c r="P420" i="64" s="1"/>
  <c r="N420" i="64"/>
  <c r="J421" i="64"/>
  <c r="K421" i="64"/>
  <c r="L421" i="64"/>
  <c r="M421" i="64"/>
  <c r="N421" i="64"/>
  <c r="J422" i="64"/>
  <c r="K422" i="64"/>
  <c r="L422" i="64"/>
  <c r="M422" i="64"/>
  <c r="N422" i="64"/>
  <c r="J423" i="64"/>
  <c r="K423" i="64"/>
  <c r="L423" i="64"/>
  <c r="M423" i="64"/>
  <c r="N423" i="64"/>
  <c r="J424" i="64"/>
  <c r="K424" i="64"/>
  <c r="L424" i="64"/>
  <c r="M424" i="64"/>
  <c r="N424" i="64"/>
  <c r="J425" i="64"/>
  <c r="K425" i="64"/>
  <c r="L425" i="64"/>
  <c r="M425" i="64"/>
  <c r="N425" i="64"/>
  <c r="J426" i="64"/>
  <c r="K426" i="64"/>
  <c r="L426" i="64"/>
  <c r="M426" i="64"/>
  <c r="N426" i="64"/>
  <c r="J427" i="64"/>
  <c r="K427" i="64"/>
  <c r="L427" i="64"/>
  <c r="M427" i="64"/>
  <c r="N427" i="64"/>
  <c r="J428" i="64"/>
  <c r="K428" i="64"/>
  <c r="L428" i="64"/>
  <c r="M428" i="64"/>
  <c r="P428" i="64" s="1"/>
  <c r="N428" i="64"/>
  <c r="J429" i="64"/>
  <c r="K429" i="64"/>
  <c r="L429" i="64"/>
  <c r="M429" i="64"/>
  <c r="P429" i="64" s="1"/>
  <c r="N429" i="64"/>
  <c r="J430" i="64"/>
  <c r="K430" i="64"/>
  <c r="L430" i="64"/>
  <c r="M430" i="64"/>
  <c r="P430" i="64" s="1"/>
  <c r="N430" i="64"/>
  <c r="J431" i="64"/>
  <c r="K431" i="64"/>
  <c r="L431" i="64"/>
  <c r="M431" i="64"/>
  <c r="N431" i="64"/>
  <c r="J432" i="64"/>
  <c r="K432" i="64"/>
  <c r="L432" i="64"/>
  <c r="M432" i="64"/>
  <c r="N432" i="64"/>
  <c r="J433" i="64"/>
  <c r="K433" i="64"/>
  <c r="L433" i="64"/>
  <c r="M433" i="64"/>
  <c r="N433" i="64"/>
  <c r="J434" i="64"/>
  <c r="K434" i="64"/>
  <c r="L434" i="64"/>
  <c r="M434" i="64"/>
  <c r="N434" i="64"/>
  <c r="J435" i="64"/>
  <c r="K435" i="64"/>
  <c r="L435" i="64"/>
  <c r="M435" i="64"/>
  <c r="P435" i="64" s="1"/>
  <c r="N435" i="64"/>
  <c r="J436" i="64"/>
  <c r="K436" i="64"/>
  <c r="L436" i="64"/>
  <c r="M436" i="64"/>
  <c r="P436" i="64" s="1"/>
  <c r="N436" i="64"/>
  <c r="J437" i="64"/>
  <c r="K437" i="64"/>
  <c r="L437" i="64"/>
  <c r="M437" i="64"/>
  <c r="N437" i="64"/>
  <c r="J438" i="64"/>
  <c r="K438" i="64"/>
  <c r="L438" i="64"/>
  <c r="M438" i="64"/>
  <c r="N438" i="64"/>
  <c r="J439" i="64"/>
  <c r="K439" i="64"/>
  <c r="L439" i="64"/>
  <c r="M439" i="64"/>
  <c r="P439" i="64" s="1"/>
  <c r="N439" i="64"/>
  <c r="J440" i="64"/>
  <c r="K440" i="64"/>
  <c r="L440" i="64"/>
  <c r="M440" i="64"/>
  <c r="N440" i="64"/>
  <c r="J441" i="64"/>
  <c r="K441" i="64"/>
  <c r="L441" i="64"/>
  <c r="M441" i="64"/>
  <c r="P441" i="64" s="1"/>
  <c r="N441" i="64"/>
  <c r="J442" i="64"/>
  <c r="K442" i="64"/>
  <c r="L442" i="64"/>
  <c r="M442" i="64"/>
  <c r="N442" i="64"/>
  <c r="J443" i="64"/>
  <c r="K443" i="64"/>
  <c r="L443" i="64"/>
  <c r="M443" i="64"/>
  <c r="P443" i="64" s="1"/>
  <c r="N443" i="64"/>
  <c r="J444" i="64"/>
  <c r="K444" i="64"/>
  <c r="L444" i="64"/>
  <c r="M444" i="64"/>
  <c r="P444" i="64" s="1"/>
  <c r="N444" i="64"/>
  <c r="J445" i="64"/>
  <c r="K445" i="64"/>
  <c r="L445" i="64"/>
  <c r="M445" i="64"/>
  <c r="N445" i="64"/>
  <c r="J446" i="64"/>
  <c r="K446" i="64"/>
  <c r="L446" i="64"/>
  <c r="M446" i="64"/>
  <c r="N446" i="64"/>
  <c r="J447" i="64"/>
  <c r="K447" i="64"/>
  <c r="L447" i="64"/>
  <c r="M447" i="64"/>
  <c r="P447" i="64" s="1"/>
  <c r="N447" i="64"/>
  <c r="J448" i="64"/>
  <c r="K448" i="64"/>
  <c r="L448" i="64"/>
  <c r="M448" i="64"/>
  <c r="P448" i="64" s="1"/>
  <c r="N448" i="64"/>
  <c r="J449" i="64"/>
  <c r="K449" i="64"/>
  <c r="L449" i="64"/>
  <c r="M449" i="64"/>
  <c r="N449" i="64"/>
  <c r="J450" i="64"/>
  <c r="K450" i="64"/>
  <c r="L450" i="64"/>
  <c r="M450" i="64"/>
  <c r="N450" i="64"/>
  <c r="J451" i="64"/>
  <c r="K451" i="64"/>
  <c r="L451" i="64"/>
  <c r="M451" i="64"/>
  <c r="N451" i="64"/>
  <c r="J452" i="64"/>
  <c r="K452" i="64"/>
  <c r="L452" i="64"/>
  <c r="M452" i="64"/>
  <c r="N452" i="64"/>
  <c r="J453" i="64"/>
  <c r="K453" i="64"/>
  <c r="L453" i="64"/>
  <c r="M453" i="64"/>
  <c r="N453" i="64"/>
  <c r="J454" i="64"/>
  <c r="K454" i="64"/>
  <c r="L454" i="64"/>
  <c r="M454" i="64"/>
  <c r="N454" i="64"/>
  <c r="J455" i="64"/>
  <c r="K455" i="64"/>
  <c r="L455" i="64"/>
  <c r="M455" i="64"/>
  <c r="N455" i="64"/>
  <c r="J456" i="64"/>
  <c r="K456" i="64"/>
  <c r="L456" i="64"/>
  <c r="M456" i="64"/>
  <c r="N456" i="64"/>
  <c r="J457" i="64"/>
  <c r="K457" i="64"/>
  <c r="L457" i="64"/>
  <c r="M457" i="64"/>
  <c r="N457" i="64"/>
  <c r="J458" i="64"/>
  <c r="K458" i="64"/>
  <c r="L458" i="64"/>
  <c r="M458" i="64"/>
  <c r="N458" i="64"/>
  <c r="J459" i="64"/>
  <c r="K459" i="64"/>
  <c r="L459" i="64"/>
  <c r="M459" i="64"/>
  <c r="N459" i="64"/>
  <c r="J460" i="64"/>
  <c r="K460" i="64"/>
  <c r="L460" i="64"/>
  <c r="M460" i="64"/>
  <c r="N460" i="64"/>
  <c r="J461" i="64"/>
  <c r="K461" i="64"/>
  <c r="L461" i="64"/>
  <c r="M461" i="64"/>
  <c r="N461" i="64"/>
  <c r="J462" i="64"/>
  <c r="K462" i="64"/>
  <c r="L462" i="64"/>
  <c r="M462" i="64"/>
  <c r="N462" i="64"/>
  <c r="J463" i="64"/>
  <c r="K463" i="64"/>
  <c r="L463" i="64"/>
  <c r="M463" i="64"/>
  <c r="P463" i="64" s="1"/>
  <c r="N463" i="64"/>
  <c r="J464" i="64"/>
  <c r="K464" i="64"/>
  <c r="L464" i="64"/>
  <c r="M464" i="64"/>
  <c r="N464" i="64"/>
  <c r="J465" i="64"/>
  <c r="K465" i="64"/>
  <c r="L465" i="64"/>
  <c r="M465" i="64"/>
  <c r="N465" i="64"/>
  <c r="J466" i="64"/>
  <c r="K466" i="64"/>
  <c r="L466" i="64"/>
  <c r="M466" i="64"/>
  <c r="N466" i="64"/>
  <c r="J467" i="64"/>
  <c r="K467" i="64"/>
  <c r="L467" i="64"/>
  <c r="M467" i="64"/>
  <c r="N467" i="64"/>
  <c r="J468" i="64"/>
  <c r="K468" i="64"/>
  <c r="L468" i="64"/>
  <c r="M468" i="64"/>
  <c r="N468" i="64"/>
  <c r="J469" i="64"/>
  <c r="K469" i="64"/>
  <c r="L469" i="64"/>
  <c r="M469" i="64"/>
  <c r="N469" i="64"/>
  <c r="J470" i="64"/>
  <c r="K470" i="64"/>
  <c r="L470" i="64"/>
  <c r="M470" i="64"/>
  <c r="P470" i="64" s="1"/>
  <c r="N470" i="64"/>
  <c r="J471" i="64"/>
  <c r="K471" i="64"/>
  <c r="L471" i="64"/>
  <c r="M471" i="64"/>
  <c r="N471" i="64"/>
  <c r="J472" i="64"/>
  <c r="K472" i="64"/>
  <c r="L472" i="64"/>
  <c r="M472" i="64"/>
  <c r="N472" i="64"/>
  <c r="J473" i="64"/>
  <c r="K473" i="64"/>
  <c r="L473" i="64"/>
  <c r="M473" i="64"/>
  <c r="P473" i="64" s="1"/>
  <c r="N473" i="64"/>
  <c r="J474" i="64"/>
  <c r="K474" i="64"/>
  <c r="L474" i="64"/>
  <c r="M474" i="64"/>
  <c r="N474" i="64"/>
  <c r="J475" i="64"/>
  <c r="K475" i="64"/>
  <c r="L475" i="64"/>
  <c r="M475" i="64"/>
  <c r="N475" i="64"/>
  <c r="J476" i="64"/>
  <c r="K476" i="64"/>
  <c r="L476" i="64"/>
  <c r="M476" i="64"/>
  <c r="P476" i="64" s="1"/>
  <c r="N476" i="64"/>
  <c r="J477" i="64"/>
  <c r="K477" i="64"/>
  <c r="L477" i="64"/>
  <c r="M477" i="64"/>
  <c r="P477" i="64" s="1"/>
  <c r="N477" i="64"/>
  <c r="J478" i="64"/>
  <c r="K478" i="64"/>
  <c r="L478" i="64"/>
  <c r="M478" i="64"/>
  <c r="N478" i="64"/>
  <c r="J479" i="64"/>
  <c r="K479" i="64"/>
  <c r="L479" i="64"/>
  <c r="M479" i="64"/>
  <c r="N479" i="64"/>
  <c r="J480" i="64"/>
  <c r="K480" i="64"/>
  <c r="L480" i="64"/>
  <c r="M480" i="64"/>
  <c r="N480" i="64"/>
  <c r="J481" i="64"/>
  <c r="K481" i="64"/>
  <c r="L481" i="64"/>
  <c r="M481" i="64"/>
  <c r="N481" i="64"/>
  <c r="J482" i="64"/>
  <c r="K482" i="64"/>
  <c r="L482" i="64"/>
  <c r="M482" i="64"/>
  <c r="N482" i="64"/>
  <c r="J483" i="64"/>
  <c r="K483" i="64"/>
  <c r="L483" i="64"/>
  <c r="M483" i="64"/>
  <c r="N483" i="64"/>
  <c r="J484" i="64"/>
  <c r="K484" i="64"/>
  <c r="L484" i="64"/>
  <c r="M484" i="64"/>
  <c r="N484" i="64"/>
  <c r="J485" i="64"/>
  <c r="K485" i="64"/>
  <c r="L485" i="64"/>
  <c r="M485" i="64"/>
  <c r="P485" i="64" s="1"/>
  <c r="N485" i="64"/>
  <c r="J486" i="64"/>
  <c r="K486" i="64"/>
  <c r="L486" i="64"/>
  <c r="M486" i="64"/>
  <c r="P486" i="64" s="1"/>
  <c r="N486" i="64"/>
  <c r="J487" i="64"/>
  <c r="K487" i="64"/>
  <c r="L487" i="64"/>
  <c r="M487" i="64"/>
  <c r="N487" i="64"/>
  <c r="J488" i="64"/>
  <c r="K488" i="64"/>
  <c r="L488" i="64"/>
  <c r="M488" i="64"/>
  <c r="N488" i="64"/>
  <c r="J489" i="64"/>
  <c r="K489" i="64"/>
  <c r="L489" i="64"/>
  <c r="M489" i="64"/>
  <c r="P489" i="64" s="1"/>
  <c r="N489" i="64"/>
  <c r="J490" i="64"/>
  <c r="K490" i="64"/>
  <c r="L490" i="64"/>
  <c r="M490" i="64"/>
  <c r="P490" i="64" s="1"/>
  <c r="N490" i="64"/>
  <c r="J491" i="64"/>
  <c r="K491" i="64"/>
  <c r="L491" i="64"/>
  <c r="M491" i="64"/>
  <c r="P491" i="64" s="1"/>
  <c r="N491" i="64"/>
  <c r="J492" i="64"/>
  <c r="K492" i="64"/>
  <c r="L492" i="64"/>
  <c r="M492" i="64"/>
  <c r="N492" i="64"/>
  <c r="J493" i="64"/>
  <c r="K493" i="64"/>
  <c r="L493" i="64"/>
  <c r="M493" i="64"/>
  <c r="N493" i="64"/>
  <c r="J494" i="64"/>
  <c r="K494" i="64"/>
  <c r="L494" i="64"/>
  <c r="M494" i="64"/>
  <c r="N494" i="64"/>
  <c r="J495" i="64"/>
  <c r="K495" i="64"/>
  <c r="L495" i="64"/>
  <c r="M495" i="64"/>
  <c r="N495" i="64"/>
  <c r="J496" i="64"/>
  <c r="K496" i="64"/>
  <c r="L496" i="64"/>
  <c r="M496" i="64"/>
  <c r="N496" i="64"/>
  <c r="J497" i="64"/>
  <c r="K497" i="64"/>
  <c r="L497" i="64"/>
  <c r="M497" i="64"/>
  <c r="N497" i="64"/>
  <c r="J498" i="64"/>
  <c r="K498" i="64"/>
  <c r="L498" i="64"/>
  <c r="M498" i="64"/>
  <c r="N498" i="64"/>
  <c r="J499" i="64"/>
  <c r="K499" i="64"/>
  <c r="L499" i="64"/>
  <c r="M499" i="64"/>
  <c r="N499" i="64"/>
  <c r="J500" i="64"/>
  <c r="K500" i="64"/>
  <c r="L500" i="64"/>
  <c r="M500" i="64"/>
  <c r="N500" i="64"/>
  <c r="J501" i="64"/>
  <c r="K501" i="64"/>
  <c r="L501" i="64"/>
  <c r="M501" i="64"/>
  <c r="N501" i="64"/>
  <c r="J502" i="64"/>
  <c r="K502" i="64"/>
  <c r="L502" i="64"/>
  <c r="M502" i="64"/>
  <c r="N502" i="64"/>
  <c r="J503" i="64"/>
  <c r="K503" i="64"/>
  <c r="L503" i="64"/>
  <c r="M503" i="64"/>
  <c r="N503" i="64"/>
  <c r="J504" i="64"/>
  <c r="K504" i="64"/>
  <c r="L504" i="64"/>
  <c r="M504" i="64"/>
  <c r="N504" i="64"/>
  <c r="J505" i="64"/>
  <c r="K505" i="64"/>
  <c r="L505" i="64"/>
  <c r="M505" i="64"/>
  <c r="N505" i="64"/>
  <c r="J506" i="64"/>
  <c r="K506" i="64"/>
  <c r="L506" i="64"/>
  <c r="M506" i="64"/>
  <c r="N506" i="64"/>
  <c r="J507" i="64"/>
  <c r="K507" i="64"/>
  <c r="L507" i="64"/>
  <c r="M507" i="64"/>
  <c r="N507" i="64"/>
  <c r="J508" i="64"/>
  <c r="K508" i="64"/>
  <c r="L508" i="64"/>
  <c r="M508" i="64"/>
  <c r="N508" i="64"/>
  <c r="J509" i="64"/>
  <c r="K509" i="64"/>
  <c r="L509" i="64"/>
  <c r="M509" i="64"/>
  <c r="N509" i="64"/>
  <c r="J510" i="64"/>
  <c r="K510" i="64"/>
  <c r="L510" i="64"/>
  <c r="M510" i="64"/>
  <c r="P510" i="64" s="1"/>
  <c r="N510" i="64"/>
  <c r="J511" i="64"/>
  <c r="K511" i="64"/>
  <c r="L511" i="64"/>
  <c r="M511" i="64"/>
  <c r="N511" i="64"/>
  <c r="J512" i="64"/>
  <c r="K512" i="64"/>
  <c r="L512" i="64"/>
  <c r="M512" i="64"/>
  <c r="P512" i="64" s="1"/>
  <c r="N512" i="64"/>
  <c r="J513" i="64"/>
  <c r="K513" i="64"/>
  <c r="L513" i="64"/>
  <c r="M513" i="64"/>
  <c r="N513" i="64"/>
  <c r="J514" i="64"/>
  <c r="K514" i="64"/>
  <c r="L514" i="64"/>
  <c r="M514" i="64"/>
  <c r="N514" i="64"/>
  <c r="J515" i="64"/>
  <c r="K515" i="64"/>
  <c r="L515" i="64"/>
  <c r="M515" i="64"/>
  <c r="P515" i="64" s="1"/>
  <c r="N515" i="64"/>
  <c r="J516" i="64"/>
  <c r="K516" i="64"/>
  <c r="L516" i="64"/>
  <c r="M516" i="64"/>
  <c r="P516" i="64" s="1"/>
  <c r="N516" i="64"/>
  <c r="J517" i="64"/>
  <c r="K517" i="64"/>
  <c r="L517" i="64"/>
  <c r="M517" i="64"/>
  <c r="N517" i="64"/>
  <c r="J518" i="64"/>
  <c r="K518" i="64"/>
  <c r="L518" i="64"/>
  <c r="M518" i="64"/>
  <c r="P518" i="64" s="1"/>
  <c r="N518" i="64"/>
  <c r="J519" i="64"/>
  <c r="K519" i="64"/>
  <c r="L519" i="64"/>
  <c r="M519" i="64"/>
  <c r="P519" i="64" s="1"/>
  <c r="N519" i="64"/>
  <c r="J520" i="64"/>
  <c r="K520" i="64"/>
  <c r="L520" i="64"/>
  <c r="M520" i="64"/>
  <c r="N520" i="64"/>
  <c r="J521" i="64"/>
  <c r="K521" i="64"/>
  <c r="L521" i="64"/>
  <c r="M521" i="64"/>
  <c r="N521" i="64"/>
  <c r="J522" i="64"/>
  <c r="K522" i="64"/>
  <c r="L522" i="64"/>
  <c r="M522" i="64"/>
  <c r="N522" i="64"/>
  <c r="J523" i="64"/>
  <c r="K523" i="64"/>
  <c r="L523" i="64"/>
  <c r="M523" i="64"/>
  <c r="N523" i="64"/>
  <c r="J524" i="64"/>
  <c r="K524" i="64"/>
  <c r="L524" i="64"/>
  <c r="M524" i="64"/>
  <c r="P524" i="64" s="1"/>
  <c r="N524" i="64"/>
  <c r="J525" i="64"/>
  <c r="K525" i="64"/>
  <c r="L525" i="64"/>
  <c r="M525" i="64"/>
  <c r="N525" i="64"/>
  <c r="J526" i="64"/>
  <c r="K526" i="64"/>
  <c r="L526" i="64"/>
  <c r="M526" i="64"/>
  <c r="N526" i="64"/>
  <c r="J527" i="64"/>
  <c r="K527" i="64"/>
  <c r="L527" i="64"/>
  <c r="M527" i="64"/>
  <c r="N527" i="64"/>
  <c r="J528" i="64"/>
  <c r="K528" i="64"/>
  <c r="L528" i="64"/>
  <c r="M528" i="64"/>
  <c r="N528" i="64"/>
  <c r="J529" i="64"/>
  <c r="K529" i="64"/>
  <c r="L529" i="64"/>
  <c r="M529" i="64"/>
  <c r="N529" i="64"/>
  <c r="J530" i="64"/>
  <c r="K530" i="64"/>
  <c r="L530" i="64"/>
  <c r="M530" i="64"/>
  <c r="N530" i="64"/>
  <c r="J531" i="64"/>
  <c r="K531" i="64"/>
  <c r="L531" i="64"/>
  <c r="M531" i="64"/>
  <c r="P531" i="64" s="1"/>
  <c r="N531" i="64"/>
  <c r="J532" i="64"/>
  <c r="K532" i="64"/>
  <c r="L532" i="64"/>
  <c r="M532" i="64"/>
  <c r="P532" i="64" s="1"/>
  <c r="N532" i="64"/>
  <c r="J533" i="64"/>
  <c r="K533" i="64"/>
  <c r="L533" i="64"/>
  <c r="M533" i="64"/>
  <c r="P533" i="64" s="1"/>
  <c r="N533" i="64"/>
  <c r="J534" i="64"/>
  <c r="K534" i="64"/>
  <c r="L534" i="64"/>
  <c r="M534" i="64"/>
  <c r="N534" i="64"/>
  <c r="J535" i="64"/>
  <c r="K535" i="64"/>
  <c r="L535" i="64"/>
  <c r="M535" i="64"/>
  <c r="P535" i="64" s="1"/>
  <c r="N535" i="64"/>
  <c r="J536" i="64"/>
  <c r="K536" i="64"/>
  <c r="L536" i="64"/>
  <c r="M536" i="64"/>
  <c r="P536" i="64" s="1"/>
  <c r="N536" i="64"/>
  <c r="J537" i="64"/>
  <c r="K537" i="64"/>
  <c r="L537" i="64"/>
  <c r="M537" i="64"/>
  <c r="N537" i="64"/>
  <c r="J538" i="64"/>
  <c r="K538" i="64"/>
  <c r="L538" i="64"/>
  <c r="M538" i="64"/>
  <c r="N538" i="64"/>
  <c r="J539" i="64"/>
  <c r="K539" i="64"/>
  <c r="L539" i="64"/>
  <c r="M539" i="64"/>
  <c r="P539" i="64" s="1"/>
  <c r="N539" i="64"/>
  <c r="J540" i="64"/>
  <c r="K540" i="64"/>
  <c r="L540" i="64"/>
  <c r="M540" i="64"/>
  <c r="P540" i="64" s="1"/>
  <c r="N540" i="64"/>
  <c r="J541" i="64"/>
  <c r="K541" i="64"/>
  <c r="L541" i="64"/>
  <c r="M541" i="64"/>
  <c r="N541" i="64"/>
  <c r="J542" i="64"/>
  <c r="K542" i="64"/>
  <c r="L542" i="64"/>
  <c r="M542" i="64"/>
  <c r="N542" i="64"/>
  <c r="J543" i="64"/>
  <c r="K543" i="64"/>
  <c r="L543" i="64"/>
  <c r="M543" i="64"/>
  <c r="N543" i="64"/>
  <c r="J544" i="64"/>
  <c r="K544" i="64"/>
  <c r="L544" i="64"/>
  <c r="M544" i="64"/>
  <c r="N544" i="64"/>
  <c r="J545" i="64"/>
  <c r="K545" i="64"/>
  <c r="L545" i="64"/>
  <c r="M545" i="64"/>
  <c r="N545" i="64"/>
  <c r="J546" i="64"/>
  <c r="K546" i="64"/>
  <c r="L546" i="64"/>
  <c r="M546" i="64"/>
  <c r="N546" i="64"/>
  <c r="J547" i="64"/>
  <c r="K547" i="64"/>
  <c r="L547" i="64"/>
  <c r="M547" i="64"/>
  <c r="N547" i="64"/>
  <c r="J548" i="64"/>
  <c r="K548" i="64"/>
  <c r="L548" i="64"/>
  <c r="M548" i="64"/>
  <c r="N548" i="64"/>
  <c r="J549" i="64"/>
  <c r="K549" i="64"/>
  <c r="L549" i="64"/>
  <c r="M549" i="64"/>
  <c r="N549" i="64"/>
  <c r="J550" i="64"/>
  <c r="K550" i="64"/>
  <c r="L550" i="64"/>
  <c r="M550" i="64"/>
  <c r="N550" i="64"/>
  <c r="J551" i="64"/>
  <c r="K551" i="64"/>
  <c r="L551" i="64"/>
  <c r="M551" i="64"/>
  <c r="P551" i="64" s="1"/>
  <c r="N551" i="64"/>
  <c r="J552" i="64"/>
  <c r="K552" i="64"/>
  <c r="L552" i="64"/>
  <c r="M552" i="64"/>
  <c r="N552" i="64"/>
  <c r="J553" i="64"/>
  <c r="K553" i="64"/>
  <c r="L553" i="64"/>
  <c r="M553" i="64"/>
  <c r="P553" i="64" s="1"/>
  <c r="N553" i="64"/>
  <c r="J554" i="64"/>
  <c r="K554" i="64"/>
  <c r="L554" i="64"/>
  <c r="M554" i="64"/>
  <c r="P554" i="64" s="1"/>
  <c r="N554" i="64"/>
  <c r="J555" i="64"/>
  <c r="K555" i="64"/>
  <c r="L555" i="64"/>
  <c r="M555" i="64"/>
  <c r="P555" i="64" s="1"/>
  <c r="N555" i="64"/>
  <c r="J556" i="64"/>
  <c r="K556" i="64"/>
  <c r="L556" i="64"/>
  <c r="M556" i="64"/>
  <c r="P556" i="64" s="1"/>
  <c r="N556" i="64"/>
  <c r="J557" i="64"/>
  <c r="K557" i="64"/>
  <c r="L557" i="64"/>
  <c r="M557" i="64"/>
  <c r="P557" i="64" s="1"/>
  <c r="N557" i="64"/>
  <c r="J558" i="64"/>
  <c r="K558" i="64"/>
  <c r="L558" i="64"/>
  <c r="M558" i="64"/>
  <c r="N558" i="64"/>
  <c r="J559" i="64"/>
  <c r="K559" i="64"/>
  <c r="L559" i="64"/>
  <c r="M559" i="64"/>
  <c r="P559" i="64" s="1"/>
  <c r="N559" i="64"/>
  <c r="J560" i="64"/>
  <c r="K560" i="64"/>
  <c r="L560" i="64"/>
  <c r="M560" i="64"/>
  <c r="N560" i="64"/>
  <c r="J561" i="64"/>
  <c r="K561" i="64"/>
  <c r="L561" i="64"/>
  <c r="M561" i="64"/>
  <c r="P561" i="64" s="1"/>
  <c r="N561" i="64"/>
  <c r="J562" i="64"/>
  <c r="K562" i="64"/>
  <c r="L562" i="64"/>
  <c r="M562" i="64"/>
  <c r="P562" i="64" s="1"/>
  <c r="N562" i="64"/>
  <c r="J563" i="64"/>
  <c r="K563" i="64"/>
  <c r="L563" i="64"/>
  <c r="M563" i="64"/>
  <c r="N563" i="64"/>
  <c r="J564" i="64"/>
  <c r="K564" i="64"/>
  <c r="L564" i="64"/>
  <c r="M564" i="64"/>
  <c r="N564" i="64"/>
  <c r="J565" i="64"/>
  <c r="K565" i="64"/>
  <c r="L565" i="64"/>
  <c r="M565" i="64"/>
  <c r="P565" i="64" s="1"/>
  <c r="N565" i="64"/>
  <c r="J566" i="64"/>
  <c r="K566" i="64"/>
  <c r="L566" i="64"/>
  <c r="M566" i="64"/>
  <c r="N566" i="64"/>
  <c r="J567" i="64"/>
  <c r="K567" i="64"/>
  <c r="L567" i="64"/>
  <c r="M567" i="64"/>
  <c r="N567" i="64"/>
  <c r="J568" i="64"/>
  <c r="K568" i="64"/>
  <c r="L568" i="64"/>
  <c r="M568" i="64"/>
  <c r="N568" i="64"/>
  <c r="J569" i="64"/>
  <c r="K569" i="64"/>
  <c r="L569" i="64"/>
  <c r="M569" i="64"/>
  <c r="N569" i="64"/>
  <c r="J570" i="64"/>
  <c r="K570" i="64"/>
  <c r="L570" i="64"/>
  <c r="M570" i="64"/>
  <c r="N570" i="64"/>
  <c r="J571" i="64"/>
  <c r="K571" i="64"/>
  <c r="L571" i="64"/>
  <c r="M571" i="64"/>
  <c r="N571" i="64"/>
  <c r="J572" i="64"/>
  <c r="K572" i="64"/>
  <c r="L572" i="64"/>
  <c r="M572" i="64"/>
  <c r="P572" i="64" s="1"/>
  <c r="N572" i="64"/>
  <c r="J573" i="64"/>
  <c r="K573" i="64"/>
  <c r="L573" i="64"/>
  <c r="M573" i="64"/>
  <c r="N573" i="64"/>
  <c r="J574" i="64"/>
  <c r="K574" i="64"/>
  <c r="L574" i="64"/>
  <c r="M574" i="64"/>
  <c r="N574" i="64"/>
  <c r="J575" i="64"/>
  <c r="K575" i="64"/>
  <c r="L575" i="64"/>
  <c r="M575" i="64"/>
  <c r="N575" i="64"/>
  <c r="J576" i="64"/>
  <c r="K576" i="64"/>
  <c r="L576" i="64"/>
  <c r="M576" i="64"/>
  <c r="N576" i="64"/>
  <c r="J577" i="64"/>
  <c r="K577" i="64"/>
  <c r="L577" i="64"/>
  <c r="M577" i="64"/>
  <c r="N577" i="64"/>
  <c r="J578" i="64"/>
  <c r="K578" i="64"/>
  <c r="L578" i="64"/>
  <c r="M578" i="64"/>
  <c r="N578" i="64"/>
  <c r="J579" i="64"/>
  <c r="K579" i="64"/>
  <c r="L579" i="64"/>
  <c r="M579" i="64"/>
  <c r="N579" i="64"/>
  <c r="J580" i="64"/>
  <c r="K580" i="64"/>
  <c r="L580" i="64"/>
  <c r="M580" i="64"/>
  <c r="P580" i="64" s="1"/>
  <c r="N580" i="64"/>
  <c r="J581" i="64"/>
  <c r="K581" i="64"/>
  <c r="L581" i="64"/>
  <c r="M581" i="64"/>
  <c r="N581" i="64"/>
  <c r="J582" i="64"/>
  <c r="K582" i="64"/>
  <c r="L582" i="64"/>
  <c r="M582" i="64"/>
  <c r="N582" i="64"/>
  <c r="J583" i="64"/>
  <c r="K583" i="64"/>
  <c r="L583" i="64"/>
  <c r="M583" i="64"/>
  <c r="N583" i="64"/>
  <c r="J584" i="64"/>
  <c r="K584" i="64"/>
  <c r="L584" i="64"/>
  <c r="M584" i="64"/>
  <c r="N584" i="64"/>
  <c r="J585" i="64"/>
  <c r="K585" i="64"/>
  <c r="L585" i="64"/>
  <c r="M585" i="64"/>
  <c r="N585" i="64"/>
  <c r="J586" i="64"/>
  <c r="K586" i="64"/>
  <c r="L586" i="64"/>
  <c r="M586" i="64"/>
  <c r="N586" i="64"/>
  <c r="J587" i="64"/>
  <c r="K587" i="64"/>
  <c r="L587" i="64"/>
  <c r="M587" i="64"/>
  <c r="P587" i="64" s="1"/>
  <c r="N587" i="64"/>
  <c r="J588" i="64"/>
  <c r="K588" i="64"/>
  <c r="L588" i="64"/>
  <c r="M588" i="64"/>
  <c r="N588" i="64"/>
  <c r="J589" i="64"/>
  <c r="K589" i="64"/>
  <c r="L589" i="64"/>
  <c r="M589" i="64"/>
  <c r="N589" i="64"/>
  <c r="J590" i="64"/>
  <c r="K590" i="64"/>
  <c r="L590" i="64"/>
  <c r="M590" i="64"/>
  <c r="N590" i="64"/>
  <c r="J591" i="64"/>
  <c r="K591" i="64"/>
  <c r="L591" i="64"/>
  <c r="M591" i="64"/>
  <c r="P591" i="64" s="1"/>
  <c r="N591" i="64"/>
  <c r="J592" i="64"/>
  <c r="K592" i="64"/>
  <c r="L592" i="64"/>
  <c r="M592" i="64"/>
  <c r="N592" i="64"/>
  <c r="J593" i="64"/>
  <c r="K593" i="64"/>
  <c r="L593" i="64"/>
  <c r="M593" i="64"/>
  <c r="P593" i="64" s="1"/>
  <c r="N593" i="64"/>
  <c r="J594" i="64"/>
  <c r="K594" i="64"/>
  <c r="L594" i="64"/>
  <c r="M594" i="64"/>
  <c r="P594" i="64" s="1"/>
  <c r="N594" i="64"/>
  <c r="J595" i="64"/>
  <c r="K595" i="64"/>
  <c r="L595" i="64"/>
  <c r="M595" i="64"/>
  <c r="P595" i="64" s="1"/>
  <c r="N595" i="64"/>
  <c r="J596" i="64"/>
  <c r="K596" i="64"/>
  <c r="L596" i="64"/>
  <c r="M596" i="64"/>
  <c r="N596" i="64"/>
  <c r="J597" i="64"/>
  <c r="K597" i="64"/>
  <c r="L597" i="64"/>
  <c r="M597" i="64"/>
  <c r="N597" i="64"/>
  <c r="J598" i="64"/>
  <c r="K598" i="64"/>
  <c r="L598" i="64"/>
  <c r="M598" i="64"/>
  <c r="N598" i="64"/>
  <c r="J599" i="64"/>
  <c r="K599" i="64"/>
  <c r="L599" i="64"/>
  <c r="M599" i="64"/>
  <c r="P599" i="64" s="1"/>
  <c r="N599" i="64"/>
  <c r="J600" i="64"/>
  <c r="K600" i="64"/>
  <c r="L600" i="64"/>
  <c r="M600" i="64"/>
  <c r="P600" i="64" s="1"/>
  <c r="N600" i="64"/>
  <c r="J601" i="64"/>
  <c r="K601" i="64"/>
  <c r="L601" i="64"/>
  <c r="M601" i="64"/>
  <c r="P601" i="64" s="1"/>
  <c r="N601" i="64"/>
  <c r="J602" i="64"/>
  <c r="K602" i="64"/>
  <c r="L602" i="64"/>
  <c r="M602" i="64"/>
  <c r="N602" i="64"/>
  <c r="J603" i="64"/>
  <c r="K603" i="64"/>
  <c r="L603" i="64"/>
  <c r="M603" i="64"/>
  <c r="P603" i="64" s="1"/>
  <c r="N603" i="64"/>
  <c r="J604" i="64"/>
  <c r="K604" i="64"/>
  <c r="L604" i="64"/>
  <c r="M604" i="64"/>
  <c r="P604" i="64" s="1"/>
  <c r="N604" i="64"/>
  <c r="J605" i="64"/>
  <c r="K605" i="64"/>
  <c r="L605" i="64"/>
  <c r="M605" i="64"/>
  <c r="N605" i="64"/>
  <c r="J606" i="64"/>
  <c r="K606" i="64"/>
  <c r="L606" i="64"/>
  <c r="M606" i="64"/>
  <c r="N606" i="64"/>
  <c r="J607" i="64"/>
  <c r="K607" i="64"/>
  <c r="L607" i="64"/>
  <c r="M607" i="64"/>
  <c r="P607" i="64" s="1"/>
  <c r="N607" i="64"/>
  <c r="J608" i="64"/>
  <c r="K608" i="64"/>
  <c r="L608" i="64"/>
  <c r="M608" i="64"/>
  <c r="P608" i="64" s="1"/>
  <c r="N608" i="64"/>
  <c r="J609" i="64"/>
  <c r="K609" i="64"/>
  <c r="L609" i="64"/>
  <c r="M609" i="64"/>
  <c r="N609" i="64"/>
  <c r="J610" i="64"/>
  <c r="K610" i="64"/>
  <c r="L610" i="64"/>
  <c r="M610" i="64"/>
  <c r="P610" i="64" s="1"/>
  <c r="N610" i="64"/>
  <c r="J611" i="64"/>
  <c r="K611" i="64"/>
  <c r="L611" i="64"/>
  <c r="M611" i="64"/>
  <c r="N611" i="64"/>
  <c r="J612" i="64"/>
  <c r="K612" i="64"/>
  <c r="L612" i="64"/>
  <c r="M612" i="64"/>
  <c r="P612" i="64" s="1"/>
  <c r="N612" i="64"/>
  <c r="J613" i="64"/>
  <c r="K613" i="64"/>
  <c r="L613" i="64"/>
  <c r="M613" i="64"/>
  <c r="P613" i="64" s="1"/>
  <c r="N613" i="64"/>
  <c r="J614" i="64"/>
  <c r="K614" i="64"/>
  <c r="L614" i="64"/>
  <c r="M614" i="64"/>
  <c r="P614" i="64" s="1"/>
  <c r="N614" i="64"/>
  <c r="J615" i="64"/>
  <c r="K615" i="64"/>
  <c r="L615" i="64"/>
  <c r="M615" i="64"/>
  <c r="P615" i="64" s="1"/>
  <c r="N615" i="64"/>
  <c r="J616" i="64"/>
  <c r="K616" i="64"/>
  <c r="L616" i="64"/>
  <c r="M616" i="64"/>
  <c r="N616" i="64"/>
  <c r="J617" i="64"/>
  <c r="K617" i="64"/>
  <c r="L617" i="64"/>
  <c r="M617" i="64"/>
  <c r="N617" i="64"/>
  <c r="J618" i="64"/>
  <c r="K618" i="64"/>
  <c r="L618" i="64"/>
  <c r="M618" i="64"/>
  <c r="N618" i="64"/>
  <c r="J619" i="64"/>
  <c r="K619" i="64"/>
  <c r="L619" i="64"/>
  <c r="M619" i="64"/>
  <c r="P619" i="64" s="1"/>
  <c r="N619" i="64"/>
  <c r="J620" i="64"/>
  <c r="K620" i="64"/>
  <c r="L620" i="64"/>
  <c r="M620" i="64"/>
  <c r="P620" i="64" s="1"/>
  <c r="N620" i="64"/>
  <c r="J621" i="64"/>
  <c r="K621" i="64"/>
  <c r="L621" i="64"/>
  <c r="M621" i="64"/>
  <c r="N621" i="64"/>
  <c r="J622" i="64"/>
  <c r="K622" i="64"/>
  <c r="L622" i="64"/>
  <c r="M622" i="64"/>
  <c r="N622" i="64"/>
  <c r="J623" i="64"/>
  <c r="K623" i="64"/>
  <c r="L623" i="64"/>
  <c r="M623" i="64"/>
  <c r="N623" i="64"/>
  <c r="J624" i="64"/>
  <c r="K624" i="64"/>
  <c r="L624" i="64"/>
  <c r="M624" i="64"/>
  <c r="N624" i="64"/>
  <c r="J625" i="64"/>
  <c r="K625" i="64"/>
  <c r="L625" i="64"/>
  <c r="M625" i="64"/>
  <c r="N625" i="64"/>
  <c r="J626" i="64"/>
  <c r="K626" i="64"/>
  <c r="L626" i="64"/>
  <c r="M626" i="64"/>
  <c r="N626" i="64"/>
  <c r="J627" i="64"/>
  <c r="K627" i="64"/>
  <c r="L627" i="64"/>
  <c r="M627" i="64"/>
  <c r="N627" i="64"/>
  <c r="J628" i="64"/>
  <c r="K628" i="64"/>
  <c r="L628" i="64"/>
  <c r="M628" i="64"/>
  <c r="N628" i="64"/>
  <c r="J629" i="64"/>
  <c r="K629" i="64"/>
  <c r="L629" i="64"/>
  <c r="M629" i="64"/>
  <c r="N629" i="64"/>
  <c r="J630" i="64"/>
  <c r="K630" i="64"/>
  <c r="L630" i="64"/>
  <c r="M630" i="64"/>
  <c r="N630" i="64"/>
  <c r="J631" i="64"/>
  <c r="K631" i="64"/>
  <c r="L631" i="64"/>
  <c r="M631" i="64"/>
  <c r="N631" i="64"/>
  <c r="J632" i="64"/>
  <c r="K632" i="64"/>
  <c r="L632" i="64"/>
  <c r="M632" i="64"/>
  <c r="P632" i="64" s="1"/>
  <c r="N632" i="64"/>
  <c r="J633" i="64"/>
  <c r="K633" i="64"/>
  <c r="L633" i="64"/>
  <c r="M633" i="64"/>
  <c r="N633" i="64"/>
  <c r="J634" i="64"/>
  <c r="K634" i="64"/>
  <c r="L634" i="64"/>
  <c r="M634" i="64"/>
  <c r="N634" i="64"/>
  <c r="J635" i="64"/>
  <c r="K635" i="64"/>
  <c r="L635" i="64"/>
  <c r="M635" i="64"/>
  <c r="N635" i="64"/>
  <c r="J636" i="64"/>
  <c r="K636" i="64"/>
  <c r="L636" i="64"/>
  <c r="M636" i="64"/>
  <c r="N636" i="64"/>
  <c r="J637" i="64"/>
  <c r="K637" i="64"/>
  <c r="L637" i="64"/>
  <c r="M637" i="64"/>
  <c r="P637" i="64" s="1"/>
  <c r="N637" i="64"/>
  <c r="J638" i="64"/>
  <c r="K638" i="64"/>
  <c r="L638" i="64"/>
  <c r="M638" i="64"/>
  <c r="N638" i="64"/>
  <c r="J639" i="64"/>
  <c r="K639" i="64"/>
  <c r="L639" i="64"/>
  <c r="M639" i="64"/>
  <c r="N639" i="64"/>
  <c r="J640" i="64"/>
  <c r="K640" i="64"/>
  <c r="L640" i="64"/>
  <c r="M640" i="64"/>
  <c r="N640" i="64"/>
  <c r="J641" i="64"/>
  <c r="K641" i="64"/>
  <c r="L641" i="64"/>
  <c r="M641" i="64"/>
  <c r="N641" i="64"/>
  <c r="J642" i="64"/>
  <c r="K642" i="64"/>
  <c r="L642" i="64"/>
  <c r="M642" i="64"/>
  <c r="N642" i="64"/>
  <c r="J643" i="64"/>
  <c r="K643" i="64"/>
  <c r="L643" i="64"/>
  <c r="M643" i="64"/>
  <c r="N643" i="64"/>
  <c r="J644" i="64"/>
  <c r="K644" i="64"/>
  <c r="L644" i="64"/>
  <c r="M644" i="64"/>
  <c r="N644" i="64"/>
  <c r="J645" i="64"/>
  <c r="K645" i="64"/>
  <c r="L645" i="64"/>
  <c r="M645" i="64"/>
  <c r="P645" i="64" s="1"/>
  <c r="N645" i="64"/>
  <c r="J646" i="64"/>
  <c r="K646" i="64"/>
  <c r="L646" i="64"/>
  <c r="M646" i="64"/>
  <c r="P646" i="64" s="1"/>
  <c r="N646" i="64"/>
  <c r="J647" i="64"/>
  <c r="K647" i="64"/>
  <c r="L647" i="64"/>
  <c r="M647" i="64"/>
  <c r="N647" i="64"/>
  <c r="J648" i="64"/>
  <c r="K648" i="64"/>
  <c r="L648" i="64"/>
  <c r="M648" i="64"/>
  <c r="N648" i="64"/>
  <c r="J649" i="64"/>
  <c r="K649" i="64"/>
  <c r="L649" i="64"/>
  <c r="M649" i="64"/>
  <c r="N649" i="64"/>
  <c r="J650" i="64"/>
  <c r="K650" i="64"/>
  <c r="L650" i="64"/>
  <c r="M650" i="64"/>
  <c r="N650" i="64"/>
  <c r="J651" i="64"/>
  <c r="K651" i="64"/>
  <c r="L651" i="64"/>
  <c r="M651" i="64"/>
  <c r="N651" i="64"/>
  <c r="J652" i="64"/>
  <c r="K652" i="64"/>
  <c r="L652" i="64"/>
  <c r="M652" i="64"/>
  <c r="N652" i="64"/>
  <c r="J653" i="64"/>
  <c r="K653" i="64"/>
  <c r="L653" i="64"/>
  <c r="M653" i="64"/>
  <c r="P653" i="64" s="1"/>
  <c r="N653" i="64"/>
  <c r="J654" i="64"/>
  <c r="K654" i="64"/>
  <c r="L654" i="64"/>
  <c r="M654" i="64"/>
  <c r="P654" i="64" s="1"/>
  <c r="N654" i="64"/>
  <c r="J655" i="64"/>
  <c r="K655" i="64"/>
  <c r="L655" i="64"/>
  <c r="M655" i="64"/>
  <c r="N655" i="64"/>
  <c r="J656" i="64"/>
  <c r="K656" i="64"/>
  <c r="L656" i="64"/>
  <c r="M656" i="64"/>
  <c r="N656" i="64"/>
  <c r="J657" i="64"/>
  <c r="K657" i="64"/>
  <c r="L657" i="64"/>
  <c r="M657" i="64"/>
  <c r="P657" i="64" s="1"/>
  <c r="N657" i="64"/>
  <c r="J658" i="64"/>
  <c r="K658" i="64"/>
  <c r="L658" i="64"/>
  <c r="M658" i="64"/>
  <c r="N658" i="64"/>
  <c r="J659" i="64"/>
  <c r="K659" i="64"/>
  <c r="L659" i="64"/>
  <c r="M659" i="64"/>
  <c r="P659" i="64" s="1"/>
  <c r="N659" i="64"/>
  <c r="J660" i="64"/>
  <c r="K660" i="64"/>
  <c r="L660" i="64"/>
  <c r="M660" i="64"/>
  <c r="N660" i="64"/>
  <c r="J661" i="64"/>
  <c r="K661" i="64"/>
  <c r="L661" i="64"/>
  <c r="M661" i="64"/>
  <c r="N661" i="64"/>
  <c r="J662" i="64"/>
  <c r="K662" i="64"/>
  <c r="L662" i="64"/>
  <c r="M662" i="64"/>
  <c r="N662" i="64"/>
  <c r="J663" i="64"/>
  <c r="K663" i="64"/>
  <c r="L663" i="64"/>
  <c r="M663" i="64"/>
  <c r="P663" i="64" s="1"/>
  <c r="N663" i="64"/>
  <c r="J664" i="64"/>
  <c r="K664" i="64"/>
  <c r="L664" i="64"/>
  <c r="M664" i="64"/>
  <c r="N664" i="64"/>
  <c r="J665" i="64"/>
  <c r="K665" i="64"/>
  <c r="L665" i="64"/>
  <c r="M665" i="64"/>
  <c r="N665" i="64"/>
  <c r="J666" i="64"/>
  <c r="K666" i="64"/>
  <c r="L666" i="64"/>
  <c r="M666" i="64"/>
  <c r="N666" i="64"/>
  <c r="J667" i="64"/>
  <c r="K667" i="64"/>
  <c r="L667" i="64"/>
  <c r="M667" i="64"/>
  <c r="N667" i="64"/>
  <c r="J668" i="64"/>
  <c r="K668" i="64"/>
  <c r="L668" i="64"/>
  <c r="M668" i="64"/>
  <c r="P668" i="64" s="1"/>
  <c r="N668" i="64"/>
  <c r="J669" i="64"/>
  <c r="K669" i="64"/>
  <c r="L669" i="64"/>
  <c r="M669" i="64"/>
  <c r="N669" i="64"/>
  <c r="J670" i="64"/>
  <c r="K670" i="64"/>
  <c r="L670" i="64"/>
  <c r="M670" i="64"/>
  <c r="N670" i="64"/>
  <c r="J671" i="64"/>
  <c r="K671" i="64"/>
  <c r="L671" i="64"/>
  <c r="M671" i="64"/>
  <c r="P671" i="64" s="1"/>
  <c r="N671" i="64"/>
  <c r="J672" i="64"/>
  <c r="K672" i="64"/>
  <c r="L672" i="64"/>
  <c r="M672" i="64"/>
  <c r="N672" i="64"/>
  <c r="J673" i="64"/>
  <c r="K673" i="64"/>
  <c r="L673" i="64"/>
  <c r="M673" i="64"/>
  <c r="P673" i="64" s="1"/>
  <c r="N673" i="64"/>
  <c r="J674" i="64"/>
  <c r="K674" i="64"/>
  <c r="L674" i="64"/>
  <c r="M674" i="64"/>
  <c r="N674" i="64"/>
  <c r="J675" i="64"/>
  <c r="K675" i="64"/>
  <c r="L675" i="64"/>
  <c r="M675" i="64"/>
  <c r="N675" i="64"/>
  <c r="J676" i="64"/>
  <c r="K676" i="64"/>
  <c r="L676" i="64"/>
  <c r="M676" i="64"/>
  <c r="P676" i="64" s="1"/>
  <c r="N676" i="64"/>
  <c r="J677" i="64"/>
  <c r="K677" i="64"/>
  <c r="L677" i="64"/>
  <c r="M677" i="64"/>
  <c r="N677" i="64"/>
  <c r="J678" i="64"/>
  <c r="K678" i="64"/>
  <c r="L678" i="64"/>
  <c r="M678" i="64"/>
  <c r="N678" i="64"/>
  <c r="J679" i="64"/>
  <c r="K679" i="64"/>
  <c r="L679" i="64"/>
  <c r="M679" i="64"/>
  <c r="P679" i="64" s="1"/>
  <c r="N679" i="64"/>
  <c r="J680" i="64"/>
  <c r="K680" i="64"/>
  <c r="L680" i="64"/>
  <c r="M680" i="64"/>
  <c r="N680" i="64"/>
  <c r="J681" i="64"/>
  <c r="K681" i="64"/>
  <c r="L681" i="64"/>
  <c r="M681" i="64"/>
  <c r="N681" i="64"/>
  <c r="J682" i="64"/>
  <c r="K682" i="64"/>
  <c r="L682" i="64"/>
  <c r="M682" i="64"/>
  <c r="N682" i="64"/>
  <c r="J683" i="64"/>
  <c r="K683" i="64"/>
  <c r="L683" i="64"/>
  <c r="M683" i="64"/>
  <c r="N683" i="64"/>
  <c r="J684" i="64"/>
  <c r="K684" i="64"/>
  <c r="L684" i="64"/>
  <c r="M684" i="64"/>
  <c r="P684" i="64" s="1"/>
  <c r="N684" i="64"/>
  <c r="J685" i="64"/>
  <c r="K685" i="64"/>
  <c r="L685" i="64"/>
  <c r="M685" i="64"/>
  <c r="P685" i="64" s="1"/>
  <c r="N685" i="64"/>
  <c r="J686" i="64"/>
  <c r="K686" i="64"/>
  <c r="L686" i="64"/>
  <c r="M686" i="64"/>
  <c r="P686" i="64" s="1"/>
  <c r="N686" i="64"/>
  <c r="J687" i="64"/>
  <c r="K687" i="64"/>
  <c r="L687" i="64"/>
  <c r="M687" i="64"/>
  <c r="P687" i="64" s="1"/>
  <c r="N687" i="64"/>
  <c r="J688" i="64"/>
  <c r="K688" i="64"/>
  <c r="L688" i="64"/>
  <c r="M688" i="64"/>
  <c r="P688" i="64" s="1"/>
  <c r="N688" i="64"/>
  <c r="J689" i="64"/>
  <c r="K689" i="64"/>
  <c r="L689" i="64"/>
  <c r="M689" i="64"/>
  <c r="P689" i="64" s="1"/>
  <c r="N689" i="64"/>
  <c r="J690" i="64"/>
  <c r="K690" i="64"/>
  <c r="L690" i="64"/>
  <c r="M690" i="64"/>
  <c r="N690" i="64"/>
  <c r="J691" i="64"/>
  <c r="K691" i="64"/>
  <c r="L691" i="64"/>
  <c r="M691" i="64"/>
  <c r="N691" i="64"/>
  <c r="J692" i="64"/>
  <c r="K692" i="64"/>
  <c r="L692" i="64"/>
  <c r="M692" i="64"/>
  <c r="N692" i="64"/>
  <c r="J693" i="64"/>
  <c r="K693" i="64"/>
  <c r="L693" i="64"/>
  <c r="M693" i="64"/>
  <c r="N693" i="64"/>
  <c r="J694" i="64"/>
  <c r="K694" i="64"/>
  <c r="L694" i="64"/>
  <c r="M694" i="64"/>
  <c r="N694" i="64"/>
  <c r="J695" i="64"/>
  <c r="K695" i="64"/>
  <c r="L695" i="64"/>
  <c r="M695" i="64"/>
  <c r="P695" i="64" s="1"/>
  <c r="N695" i="64"/>
  <c r="J696" i="64"/>
  <c r="K696" i="64"/>
  <c r="L696" i="64"/>
  <c r="M696" i="64"/>
  <c r="N696" i="64"/>
  <c r="J697" i="64"/>
  <c r="K697" i="64"/>
  <c r="L697" i="64"/>
  <c r="M697" i="64"/>
  <c r="N697" i="64"/>
  <c r="J698" i="64"/>
  <c r="K698" i="64"/>
  <c r="L698" i="64"/>
  <c r="M698" i="64"/>
  <c r="P698" i="64" s="1"/>
  <c r="N698" i="64"/>
  <c r="J699" i="64"/>
  <c r="K699" i="64"/>
  <c r="L699" i="64"/>
  <c r="M699" i="64"/>
  <c r="P699" i="64" s="1"/>
  <c r="N699" i="64"/>
  <c r="J700" i="64"/>
  <c r="K700" i="64"/>
  <c r="L700" i="64"/>
  <c r="M700" i="64"/>
  <c r="N700" i="64"/>
  <c r="J701" i="64"/>
  <c r="K701" i="64"/>
  <c r="L701" i="64"/>
  <c r="M701" i="64"/>
  <c r="N701" i="64"/>
  <c r="J702" i="64"/>
  <c r="K702" i="64"/>
  <c r="L702" i="64"/>
  <c r="M702" i="64"/>
  <c r="N702" i="64"/>
  <c r="J703" i="64"/>
  <c r="K703" i="64"/>
  <c r="L703" i="64"/>
  <c r="M703" i="64"/>
  <c r="N703" i="64"/>
  <c r="J704" i="64"/>
  <c r="K704" i="64"/>
  <c r="L704" i="64"/>
  <c r="M704" i="64"/>
  <c r="N704" i="64"/>
  <c r="J705" i="64"/>
  <c r="K705" i="64"/>
  <c r="L705" i="64"/>
  <c r="M705" i="64"/>
  <c r="N705" i="64"/>
  <c r="J706" i="64"/>
  <c r="K706" i="64"/>
  <c r="L706" i="64"/>
  <c r="M706" i="64"/>
  <c r="N706" i="64"/>
  <c r="J707" i="64"/>
  <c r="K707" i="64"/>
  <c r="L707" i="64"/>
  <c r="M707" i="64"/>
  <c r="P707" i="64" s="1"/>
  <c r="N707" i="64"/>
  <c r="J708" i="64"/>
  <c r="K708" i="64"/>
  <c r="L708" i="64"/>
  <c r="M708" i="64"/>
  <c r="N708" i="64"/>
  <c r="J709" i="64"/>
  <c r="K709" i="64"/>
  <c r="L709" i="64"/>
  <c r="M709" i="64"/>
  <c r="N709" i="64"/>
  <c r="J710" i="64"/>
  <c r="K710" i="64"/>
  <c r="L710" i="64"/>
  <c r="M710" i="64"/>
  <c r="N710" i="64"/>
  <c r="J711" i="64"/>
  <c r="K711" i="64"/>
  <c r="L711" i="64"/>
  <c r="M711" i="64"/>
  <c r="N711" i="64"/>
  <c r="J712" i="64"/>
  <c r="K712" i="64"/>
  <c r="L712" i="64"/>
  <c r="M712" i="64"/>
  <c r="N712" i="64"/>
  <c r="J713" i="64"/>
  <c r="K713" i="64"/>
  <c r="L713" i="64"/>
  <c r="M713" i="64"/>
  <c r="N713" i="64"/>
  <c r="J714" i="64"/>
  <c r="K714" i="64"/>
  <c r="L714" i="64"/>
  <c r="M714" i="64"/>
  <c r="N714" i="64"/>
  <c r="J715" i="64"/>
  <c r="K715" i="64"/>
  <c r="L715" i="64"/>
  <c r="M715" i="64"/>
  <c r="N715" i="64"/>
  <c r="J716" i="64"/>
  <c r="K716" i="64"/>
  <c r="L716" i="64"/>
  <c r="M716" i="64"/>
  <c r="N716" i="64"/>
  <c r="J717" i="64"/>
  <c r="K717" i="64"/>
  <c r="L717" i="64"/>
  <c r="M717" i="64"/>
  <c r="P717" i="64" s="1"/>
  <c r="N717" i="64"/>
  <c r="J718" i="64"/>
  <c r="K718" i="64"/>
  <c r="L718" i="64"/>
  <c r="M718" i="64"/>
  <c r="P718" i="64" s="1"/>
  <c r="N718" i="64"/>
  <c r="J719" i="64"/>
  <c r="K719" i="64"/>
  <c r="L719" i="64"/>
  <c r="M719" i="64"/>
  <c r="N719" i="64"/>
  <c r="J720" i="64"/>
  <c r="K720" i="64"/>
  <c r="L720" i="64"/>
  <c r="M720" i="64"/>
  <c r="P720" i="64" s="1"/>
  <c r="N720" i="64"/>
  <c r="J721" i="64"/>
  <c r="K721" i="64"/>
  <c r="L721" i="64"/>
  <c r="M721" i="64"/>
  <c r="N721" i="64"/>
  <c r="J722" i="64"/>
  <c r="K722" i="64"/>
  <c r="L722" i="64"/>
  <c r="M722" i="64"/>
  <c r="N722" i="64"/>
  <c r="J723" i="64"/>
  <c r="K723" i="64"/>
  <c r="L723" i="64"/>
  <c r="M723" i="64"/>
  <c r="N723" i="64"/>
  <c r="J724" i="64"/>
  <c r="K724" i="64"/>
  <c r="L724" i="64"/>
  <c r="M724" i="64"/>
  <c r="P724" i="64" s="1"/>
  <c r="N724" i="64"/>
  <c r="J725" i="64"/>
  <c r="K725" i="64"/>
  <c r="L725" i="64"/>
  <c r="M725" i="64"/>
  <c r="N725" i="64"/>
  <c r="J726" i="64"/>
  <c r="K726" i="64"/>
  <c r="L726" i="64"/>
  <c r="M726" i="64"/>
  <c r="N726" i="64"/>
  <c r="J727" i="64"/>
  <c r="K727" i="64"/>
  <c r="L727" i="64"/>
  <c r="M727" i="64"/>
  <c r="N727" i="64"/>
  <c r="J728" i="64"/>
  <c r="K728" i="64"/>
  <c r="L728" i="64"/>
  <c r="M728" i="64"/>
  <c r="P728" i="64" s="1"/>
  <c r="N728" i="64"/>
  <c r="J729" i="64"/>
  <c r="K729" i="64"/>
  <c r="L729" i="64"/>
  <c r="M729" i="64"/>
  <c r="N729" i="64"/>
  <c r="J730" i="64"/>
  <c r="K730" i="64"/>
  <c r="L730" i="64"/>
  <c r="M730" i="64"/>
  <c r="N730" i="64"/>
  <c r="J731" i="64"/>
  <c r="K731" i="64"/>
  <c r="L731" i="64"/>
  <c r="M731" i="64"/>
  <c r="P731" i="64" s="1"/>
  <c r="N731" i="64"/>
  <c r="J732" i="64"/>
  <c r="K732" i="64"/>
  <c r="L732" i="64"/>
  <c r="M732" i="64"/>
  <c r="N732" i="64"/>
  <c r="J733" i="64"/>
  <c r="K733" i="64"/>
  <c r="L733" i="64"/>
  <c r="M733" i="64"/>
  <c r="P733" i="64" s="1"/>
  <c r="N733" i="64"/>
  <c r="J734" i="64"/>
  <c r="K734" i="64"/>
  <c r="L734" i="64"/>
  <c r="M734" i="64"/>
  <c r="P734" i="64" s="1"/>
  <c r="N734" i="64"/>
  <c r="J735" i="64"/>
  <c r="K735" i="64"/>
  <c r="L735" i="64"/>
  <c r="M735" i="64"/>
  <c r="P735" i="64" s="1"/>
  <c r="N735" i="64"/>
  <c r="J736" i="64"/>
  <c r="K736" i="64"/>
  <c r="L736" i="64"/>
  <c r="M736" i="64"/>
  <c r="N736" i="64"/>
  <c r="J737" i="64"/>
  <c r="K737" i="64"/>
  <c r="L737" i="64"/>
  <c r="M737" i="64"/>
  <c r="N737" i="64"/>
  <c r="J738" i="64"/>
  <c r="K738" i="64"/>
  <c r="L738" i="64"/>
  <c r="M738" i="64"/>
  <c r="N738" i="64"/>
  <c r="J739" i="64"/>
  <c r="K739" i="64"/>
  <c r="L739" i="64"/>
  <c r="M739" i="64"/>
  <c r="N739" i="64"/>
  <c r="J740" i="64"/>
  <c r="K740" i="64"/>
  <c r="L740" i="64"/>
  <c r="M740" i="64"/>
  <c r="N740" i="64"/>
  <c r="J741" i="64"/>
  <c r="K741" i="64"/>
  <c r="L741" i="64"/>
  <c r="M741" i="64"/>
  <c r="N741" i="64"/>
  <c r="J742" i="64"/>
  <c r="K742" i="64"/>
  <c r="L742" i="64"/>
  <c r="M742" i="64"/>
  <c r="N742" i="64"/>
  <c r="J743" i="64"/>
  <c r="K743" i="64"/>
  <c r="L743" i="64"/>
  <c r="M743" i="64"/>
  <c r="N743" i="64"/>
  <c r="J744" i="64"/>
  <c r="K744" i="64"/>
  <c r="L744" i="64"/>
  <c r="M744" i="64"/>
  <c r="N744" i="64"/>
  <c r="J745" i="64"/>
  <c r="K745" i="64"/>
  <c r="L745" i="64"/>
  <c r="M745" i="64"/>
  <c r="N745" i="64"/>
  <c r="J746" i="64"/>
  <c r="K746" i="64"/>
  <c r="L746" i="64"/>
  <c r="M746" i="64"/>
  <c r="N746" i="64"/>
  <c r="J747" i="64"/>
  <c r="K747" i="64"/>
  <c r="L747" i="64"/>
  <c r="M747" i="64"/>
  <c r="N747" i="64"/>
  <c r="J748" i="64"/>
  <c r="K748" i="64"/>
  <c r="L748" i="64"/>
  <c r="M748" i="64"/>
  <c r="N748" i="64"/>
  <c r="J749" i="64"/>
  <c r="K749" i="64"/>
  <c r="L749" i="64"/>
  <c r="M749" i="64"/>
  <c r="N749" i="64"/>
  <c r="J750" i="64"/>
  <c r="K750" i="64"/>
  <c r="L750" i="64"/>
  <c r="M750" i="64"/>
  <c r="N750" i="64"/>
  <c r="J751" i="64"/>
  <c r="K751" i="64"/>
  <c r="L751" i="64"/>
  <c r="M751" i="64"/>
  <c r="N751" i="64"/>
  <c r="J752" i="64"/>
  <c r="K752" i="64"/>
  <c r="L752" i="64"/>
  <c r="M752" i="64"/>
  <c r="N752" i="64"/>
  <c r="J753" i="64"/>
  <c r="K753" i="64"/>
  <c r="L753" i="64"/>
  <c r="M753" i="64"/>
  <c r="N753" i="64"/>
  <c r="J754" i="64"/>
  <c r="K754" i="64"/>
  <c r="L754" i="64"/>
  <c r="M754" i="64"/>
  <c r="N754" i="64"/>
  <c r="J755" i="64"/>
  <c r="K755" i="64"/>
  <c r="L755" i="64"/>
  <c r="M755" i="64"/>
  <c r="N755" i="64"/>
  <c r="J756" i="64"/>
  <c r="K756" i="64"/>
  <c r="L756" i="64"/>
  <c r="M756" i="64"/>
  <c r="N756" i="64"/>
  <c r="J757" i="64"/>
  <c r="K757" i="64"/>
  <c r="L757" i="64"/>
  <c r="M757" i="64"/>
  <c r="P757" i="64" s="1"/>
  <c r="N757" i="64"/>
  <c r="J758" i="64"/>
  <c r="K758" i="64"/>
  <c r="L758" i="64"/>
  <c r="M758" i="64"/>
  <c r="P758" i="64" s="1"/>
  <c r="N758" i="64"/>
  <c r="J759" i="64"/>
  <c r="K759" i="64"/>
  <c r="L759" i="64"/>
  <c r="M759" i="64"/>
  <c r="N759" i="64"/>
  <c r="J760" i="64"/>
  <c r="K760" i="64"/>
  <c r="L760" i="64"/>
  <c r="M760" i="64"/>
  <c r="N760" i="64"/>
  <c r="J761" i="64"/>
  <c r="K761" i="64"/>
  <c r="L761" i="64"/>
  <c r="M761" i="64"/>
  <c r="P761" i="64" s="1"/>
  <c r="N761" i="64"/>
  <c r="J762" i="64"/>
  <c r="K762" i="64"/>
  <c r="L762" i="64"/>
  <c r="M762" i="64"/>
  <c r="P762" i="64" s="1"/>
  <c r="N762" i="64"/>
  <c r="J763" i="64"/>
  <c r="K763" i="64"/>
  <c r="L763" i="64"/>
  <c r="M763" i="64"/>
  <c r="P763" i="64" s="1"/>
  <c r="N763" i="64"/>
  <c r="J764" i="64"/>
  <c r="K764" i="64"/>
  <c r="L764" i="64"/>
  <c r="M764" i="64"/>
  <c r="N764" i="64"/>
  <c r="J765" i="64"/>
  <c r="K765" i="64"/>
  <c r="L765" i="64"/>
  <c r="M765" i="64"/>
  <c r="P765" i="64" s="1"/>
  <c r="N765" i="64"/>
  <c r="J766" i="64"/>
  <c r="K766" i="64"/>
  <c r="L766" i="64"/>
  <c r="M766" i="64"/>
  <c r="N766" i="64"/>
  <c r="J767" i="64"/>
  <c r="K767" i="64"/>
  <c r="L767" i="64"/>
  <c r="M767" i="64"/>
  <c r="P767" i="64" s="1"/>
  <c r="N767" i="64"/>
  <c r="J768" i="64"/>
  <c r="K768" i="64"/>
  <c r="L768" i="64"/>
  <c r="M768" i="64"/>
  <c r="P768" i="64" s="1"/>
  <c r="N768" i="64"/>
  <c r="J769" i="64"/>
  <c r="K769" i="64"/>
  <c r="L769" i="64"/>
  <c r="M769" i="64"/>
  <c r="N769" i="64"/>
  <c r="J770" i="64"/>
  <c r="K770" i="64"/>
  <c r="L770" i="64"/>
  <c r="M770" i="64"/>
  <c r="N770" i="64"/>
  <c r="J771" i="64"/>
  <c r="K771" i="64"/>
  <c r="L771" i="64"/>
  <c r="M771" i="64"/>
  <c r="P771" i="64" s="1"/>
  <c r="N771" i="64"/>
  <c r="J772" i="64"/>
  <c r="K772" i="64"/>
  <c r="L772" i="64"/>
  <c r="M772" i="64"/>
  <c r="P772" i="64" s="1"/>
  <c r="N772" i="64"/>
  <c r="J773" i="64"/>
  <c r="K773" i="64"/>
  <c r="L773" i="64"/>
  <c r="M773" i="64"/>
  <c r="N773" i="64"/>
  <c r="J774" i="64"/>
  <c r="K774" i="64"/>
  <c r="L774" i="64"/>
  <c r="M774" i="64"/>
  <c r="N774" i="64"/>
  <c r="J775" i="64"/>
  <c r="K775" i="64"/>
  <c r="L775" i="64"/>
  <c r="M775" i="64"/>
  <c r="P775" i="64" s="1"/>
  <c r="N775" i="64"/>
  <c r="J776" i="64"/>
  <c r="K776" i="64"/>
  <c r="L776" i="64"/>
  <c r="M776" i="64"/>
  <c r="N776" i="64"/>
  <c r="J777" i="64"/>
  <c r="K777" i="64"/>
  <c r="L777" i="64"/>
  <c r="M777" i="64"/>
  <c r="P777" i="64" s="1"/>
  <c r="N777" i="64"/>
  <c r="J778" i="64"/>
  <c r="K778" i="64"/>
  <c r="L778" i="64"/>
  <c r="M778" i="64"/>
  <c r="N778" i="64"/>
  <c r="J779" i="64"/>
  <c r="K779" i="64"/>
  <c r="L779" i="64"/>
  <c r="M779" i="64"/>
  <c r="P779" i="64" s="1"/>
  <c r="N779" i="64"/>
  <c r="J780" i="64"/>
  <c r="K780" i="64"/>
  <c r="L780" i="64"/>
  <c r="M780" i="64"/>
  <c r="N780" i="64"/>
  <c r="J781" i="64"/>
  <c r="K781" i="64"/>
  <c r="L781" i="64"/>
  <c r="M781" i="64"/>
  <c r="N781" i="64"/>
  <c r="J782" i="64"/>
  <c r="K782" i="64"/>
  <c r="L782" i="64"/>
  <c r="M782" i="64"/>
  <c r="N782" i="64"/>
  <c r="J783" i="64"/>
  <c r="K783" i="64"/>
  <c r="L783" i="64"/>
  <c r="M783" i="64"/>
  <c r="P783" i="64" s="1"/>
  <c r="N783" i="64"/>
  <c r="J784" i="64"/>
  <c r="K784" i="64"/>
  <c r="L784" i="64"/>
  <c r="M784" i="64"/>
  <c r="P784" i="64" s="1"/>
  <c r="N784" i="64"/>
  <c r="J785" i="64"/>
  <c r="K785" i="64"/>
  <c r="L785" i="64"/>
  <c r="M785" i="64"/>
  <c r="N785" i="64"/>
  <c r="J786" i="64"/>
  <c r="K786" i="64"/>
  <c r="L786" i="64"/>
  <c r="M786" i="64"/>
  <c r="N786" i="64"/>
  <c r="J787" i="64"/>
  <c r="K787" i="64"/>
  <c r="L787" i="64"/>
  <c r="M787" i="64"/>
  <c r="N787" i="64"/>
  <c r="J788" i="64"/>
  <c r="K788" i="64"/>
  <c r="L788" i="64"/>
  <c r="M788" i="64"/>
  <c r="P788" i="64" s="1"/>
  <c r="N788" i="64"/>
  <c r="J789" i="64"/>
  <c r="K789" i="64"/>
  <c r="L789" i="64"/>
  <c r="M789" i="64"/>
  <c r="N789" i="64"/>
  <c r="J790" i="64"/>
  <c r="K790" i="64"/>
  <c r="L790" i="64"/>
  <c r="M790" i="64"/>
  <c r="N790" i="64"/>
  <c r="J791" i="64"/>
  <c r="K791" i="64"/>
  <c r="L791" i="64"/>
  <c r="M791" i="64"/>
  <c r="P791" i="64" s="1"/>
  <c r="N791" i="64"/>
  <c r="J792" i="64"/>
  <c r="K792" i="64"/>
  <c r="L792" i="64"/>
  <c r="M792" i="64"/>
  <c r="N792" i="64"/>
  <c r="J793" i="64"/>
  <c r="K793" i="64"/>
  <c r="L793" i="64"/>
  <c r="M793" i="64"/>
  <c r="P793" i="64" s="1"/>
  <c r="N793" i="64"/>
  <c r="J794" i="64"/>
  <c r="K794" i="64"/>
  <c r="L794" i="64"/>
  <c r="M794" i="64"/>
  <c r="P794" i="64" s="1"/>
  <c r="N794" i="64"/>
  <c r="J795" i="64"/>
  <c r="K795" i="64"/>
  <c r="L795" i="64"/>
  <c r="M795" i="64"/>
  <c r="P795" i="64" s="1"/>
  <c r="N795" i="64"/>
  <c r="J796" i="64"/>
  <c r="K796" i="64"/>
  <c r="L796" i="64"/>
  <c r="M796" i="64"/>
  <c r="N796" i="64"/>
  <c r="J797" i="64"/>
  <c r="K797" i="64"/>
  <c r="L797" i="64"/>
  <c r="M797" i="64"/>
  <c r="N797" i="64"/>
  <c r="J798" i="64"/>
  <c r="K798" i="64"/>
  <c r="L798" i="64"/>
  <c r="M798" i="64"/>
  <c r="N798" i="64"/>
  <c r="J799" i="64"/>
  <c r="K799" i="64"/>
  <c r="L799" i="64"/>
  <c r="M799" i="64"/>
  <c r="N799" i="64"/>
  <c r="J800" i="64"/>
  <c r="K800" i="64"/>
  <c r="L800" i="64"/>
  <c r="M800" i="64"/>
  <c r="N800" i="64"/>
  <c r="J801" i="64"/>
  <c r="K801" i="64"/>
  <c r="L801" i="64"/>
  <c r="M801" i="64"/>
  <c r="P801" i="64" s="1"/>
  <c r="N801" i="64"/>
  <c r="J802" i="64"/>
  <c r="K802" i="64"/>
  <c r="L802" i="64"/>
  <c r="M802" i="64"/>
  <c r="N802" i="64"/>
  <c r="J803" i="64"/>
  <c r="K803" i="64"/>
  <c r="L803" i="64"/>
  <c r="M803" i="64"/>
  <c r="P803" i="64" s="1"/>
  <c r="N803" i="64"/>
  <c r="J804" i="64"/>
  <c r="K804" i="64"/>
  <c r="L804" i="64"/>
  <c r="M804" i="64"/>
  <c r="P804" i="64" s="1"/>
  <c r="N804" i="64"/>
  <c r="J805" i="64"/>
  <c r="K805" i="64"/>
  <c r="L805" i="64"/>
  <c r="M805" i="64"/>
  <c r="P805" i="64" s="1"/>
  <c r="N805" i="64"/>
  <c r="J806" i="64"/>
  <c r="K806" i="64"/>
  <c r="L806" i="64"/>
  <c r="M806" i="64"/>
  <c r="P806" i="64" s="1"/>
  <c r="N806" i="64"/>
  <c r="J807" i="64"/>
  <c r="K807" i="64"/>
  <c r="L807" i="64"/>
  <c r="M807" i="64"/>
  <c r="N807" i="64"/>
  <c r="J808" i="64"/>
  <c r="K808" i="64"/>
  <c r="L808" i="64"/>
  <c r="M808" i="64"/>
  <c r="N808" i="64"/>
  <c r="J809" i="64"/>
  <c r="K809" i="64"/>
  <c r="L809" i="64"/>
  <c r="M809" i="64"/>
  <c r="N809" i="64"/>
  <c r="J810" i="64"/>
  <c r="K810" i="64"/>
  <c r="L810" i="64"/>
  <c r="M810" i="64"/>
  <c r="P810" i="64" s="1"/>
  <c r="N810" i="64"/>
  <c r="J811" i="64"/>
  <c r="K811" i="64"/>
  <c r="L811" i="64"/>
  <c r="M811" i="64"/>
  <c r="N811" i="64"/>
  <c r="J812" i="64"/>
  <c r="K812" i="64"/>
  <c r="L812" i="64"/>
  <c r="M812" i="64"/>
  <c r="N812" i="64"/>
  <c r="J813" i="64"/>
  <c r="K813" i="64"/>
  <c r="L813" i="64"/>
  <c r="M813" i="64"/>
  <c r="N813" i="64"/>
  <c r="J814" i="64"/>
  <c r="K814" i="64"/>
  <c r="L814" i="64"/>
  <c r="M814" i="64"/>
  <c r="N814" i="64"/>
  <c r="J815" i="64"/>
  <c r="K815" i="64"/>
  <c r="L815" i="64"/>
  <c r="M815" i="64"/>
  <c r="N815" i="64"/>
  <c r="J816" i="64"/>
  <c r="K816" i="64"/>
  <c r="L816" i="64"/>
  <c r="M816" i="64"/>
  <c r="N816" i="64"/>
  <c r="J817" i="64"/>
  <c r="K817" i="64"/>
  <c r="L817" i="64"/>
  <c r="M817" i="64"/>
  <c r="P817" i="64" s="1"/>
  <c r="N817" i="64"/>
  <c r="J818" i="64"/>
  <c r="K818" i="64"/>
  <c r="L818" i="64"/>
  <c r="M818" i="64"/>
  <c r="P818" i="64" s="1"/>
  <c r="N818" i="64"/>
  <c r="J819" i="64"/>
  <c r="K819" i="64"/>
  <c r="L819" i="64"/>
  <c r="M819" i="64"/>
  <c r="N819" i="64"/>
  <c r="J820" i="64"/>
  <c r="K820" i="64"/>
  <c r="L820" i="64"/>
  <c r="M820" i="64"/>
  <c r="N820" i="64"/>
  <c r="J821" i="64"/>
  <c r="K821" i="64"/>
  <c r="L821" i="64"/>
  <c r="M821" i="64"/>
  <c r="P821" i="64" s="1"/>
  <c r="N821" i="64"/>
  <c r="J822" i="64"/>
  <c r="K822" i="64"/>
  <c r="L822" i="64"/>
  <c r="M822" i="64"/>
  <c r="N822" i="64"/>
  <c r="J823" i="64"/>
  <c r="K823" i="64"/>
  <c r="L823" i="64"/>
  <c r="M823" i="64"/>
  <c r="N823" i="64"/>
  <c r="J824" i="64"/>
  <c r="K824" i="64"/>
  <c r="L824" i="64"/>
  <c r="M824" i="64"/>
  <c r="N824" i="64"/>
  <c r="J825" i="64"/>
  <c r="K825" i="64"/>
  <c r="L825" i="64"/>
  <c r="M825" i="64"/>
  <c r="N825" i="64"/>
  <c r="J826" i="64"/>
  <c r="K826" i="64"/>
  <c r="L826" i="64"/>
  <c r="M826" i="64"/>
  <c r="N826" i="64"/>
  <c r="J827" i="64"/>
  <c r="K827" i="64"/>
  <c r="L827" i="64"/>
  <c r="M827" i="64"/>
  <c r="N827" i="64"/>
  <c r="J828" i="64"/>
  <c r="K828" i="64"/>
  <c r="L828" i="64"/>
  <c r="M828" i="64"/>
  <c r="P828" i="64" s="1"/>
  <c r="N828" i="64"/>
  <c r="J829" i="64"/>
  <c r="K829" i="64"/>
  <c r="L829" i="64"/>
  <c r="M829" i="64"/>
  <c r="N829" i="64"/>
  <c r="J830" i="64"/>
  <c r="K830" i="64"/>
  <c r="L830" i="64"/>
  <c r="M830" i="64"/>
  <c r="N830" i="64"/>
  <c r="J831" i="64"/>
  <c r="K831" i="64"/>
  <c r="L831" i="64"/>
  <c r="M831" i="64"/>
  <c r="N831" i="64"/>
  <c r="J832" i="64"/>
  <c r="K832" i="64"/>
  <c r="L832" i="64"/>
  <c r="M832" i="64"/>
  <c r="N832" i="64"/>
  <c r="J833" i="64"/>
  <c r="K833" i="64"/>
  <c r="L833" i="64"/>
  <c r="M833" i="64"/>
  <c r="N833" i="64"/>
  <c r="J834" i="64"/>
  <c r="K834" i="64"/>
  <c r="L834" i="64"/>
  <c r="M834" i="64"/>
  <c r="N834" i="64"/>
  <c r="J835" i="64"/>
  <c r="K835" i="64"/>
  <c r="L835" i="64"/>
  <c r="M835" i="64"/>
  <c r="N835" i="64"/>
  <c r="J836" i="64"/>
  <c r="K836" i="64"/>
  <c r="L836" i="64"/>
  <c r="M836" i="64"/>
  <c r="P836" i="64" s="1"/>
  <c r="N836" i="64"/>
  <c r="J837" i="64"/>
  <c r="K837" i="64"/>
  <c r="L837" i="64"/>
  <c r="M837" i="64"/>
  <c r="P837" i="64" s="1"/>
  <c r="N837" i="64"/>
  <c r="J838" i="64"/>
  <c r="K838" i="64"/>
  <c r="L838" i="64"/>
  <c r="M838" i="64"/>
  <c r="N838" i="64"/>
  <c r="J839" i="64"/>
  <c r="K839" i="64"/>
  <c r="L839" i="64"/>
  <c r="M839" i="64"/>
  <c r="N839" i="64"/>
  <c r="J840" i="64"/>
  <c r="K840" i="64"/>
  <c r="L840" i="64"/>
  <c r="M840" i="64"/>
  <c r="P840" i="64" s="1"/>
  <c r="N840" i="64"/>
  <c r="J841" i="64"/>
  <c r="K841" i="64"/>
  <c r="L841" i="64"/>
  <c r="M841" i="64"/>
  <c r="N841" i="64"/>
  <c r="J842" i="64"/>
  <c r="K842" i="64"/>
  <c r="L842" i="64"/>
  <c r="M842" i="64"/>
  <c r="P842" i="64" s="1"/>
  <c r="N842" i="64"/>
  <c r="J843" i="64"/>
  <c r="K843" i="64"/>
  <c r="L843" i="64"/>
  <c r="M843" i="64"/>
  <c r="P843" i="64" s="1"/>
  <c r="N843" i="64"/>
  <c r="J844" i="64"/>
  <c r="K844" i="64"/>
  <c r="L844" i="64"/>
  <c r="M844" i="64"/>
  <c r="N844" i="64"/>
  <c r="J845" i="64"/>
  <c r="K845" i="64"/>
  <c r="L845" i="64"/>
  <c r="M845" i="64"/>
  <c r="P845" i="64" s="1"/>
  <c r="N845" i="64"/>
  <c r="J846" i="64"/>
  <c r="K846" i="64"/>
  <c r="L846" i="64"/>
  <c r="M846" i="64"/>
  <c r="P846" i="64" s="1"/>
  <c r="N846" i="64"/>
  <c r="J847" i="64"/>
  <c r="K847" i="64"/>
  <c r="L847" i="64"/>
  <c r="M847" i="64"/>
  <c r="N847" i="64"/>
  <c r="J848" i="64"/>
  <c r="K848" i="64"/>
  <c r="L848" i="64"/>
  <c r="M848" i="64"/>
  <c r="P848" i="64" s="1"/>
  <c r="N848" i="64"/>
  <c r="J849" i="64"/>
  <c r="K849" i="64"/>
  <c r="L849" i="64"/>
  <c r="M849" i="64"/>
  <c r="P849" i="64" s="1"/>
  <c r="N849" i="64"/>
  <c r="J850" i="64"/>
  <c r="K850" i="64"/>
  <c r="L850" i="64"/>
  <c r="M850" i="64"/>
  <c r="N850" i="64"/>
  <c r="J851" i="64"/>
  <c r="K851" i="64"/>
  <c r="L851" i="64"/>
  <c r="M851" i="64"/>
  <c r="P851" i="64" s="1"/>
  <c r="N851" i="64"/>
  <c r="J852" i="64"/>
  <c r="K852" i="64"/>
  <c r="L852" i="64"/>
  <c r="M852" i="64"/>
  <c r="P852" i="64" s="1"/>
  <c r="N852" i="64"/>
  <c r="J853" i="64"/>
  <c r="K853" i="64"/>
  <c r="L853" i="64"/>
  <c r="M853" i="64"/>
  <c r="P853" i="64" s="1"/>
  <c r="N853" i="64"/>
  <c r="J854" i="64"/>
  <c r="K854" i="64"/>
  <c r="L854" i="64"/>
  <c r="M854" i="64"/>
  <c r="N854" i="64"/>
  <c r="J855" i="64"/>
  <c r="K855" i="64"/>
  <c r="L855" i="64"/>
  <c r="M855" i="64"/>
  <c r="P855" i="64" s="1"/>
  <c r="N855" i="64"/>
  <c r="J856" i="64"/>
  <c r="K856" i="64"/>
  <c r="L856" i="64"/>
  <c r="M856" i="64"/>
  <c r="P856" i="64" s="1"/>
  <c r="N856" i="64"/>
  <c r="J857" i="64"/>
  <c r="K857" i="64"/>
  <c r="L857" i="64"/>
  <c r="M857" i="64"/>
  <c r="P857" i="64" s="1"/>
  <c r="N857" i="64"/>
  <c r="J858" i="64"/>
  <c r="K858" i="64"/>
  <c r="L858" i="64"/>
  <c r="M858" i="64"/>
  <c r="P858" i="64" s="1"/>
  <c r="N858" i="64"/>
  <c r="J859" i="64"/>
  <c r="K859" i="64"/>
  <c r="L859" i="64"/>
  <c r="M859" i="64"/>
  <c r="P859" i="64" s="1"/>
  <c r="N859" i="64"/>
  <c r="J860" i="64"/>
  <c r="K860" i="64"/>
  <c r="L860" i="64"/>
  <c r="M860" i="64"/>
  <c r="N860" i="64"/>
  <c r="J861" i="64"/>
  <c r="K861" i="64"/>
  <c r="L861" i="64"/>
  <c r="M861" i="64"/>
  <c r="N861" i="64"/>
  <c r="J862" i="64"/>
  <c r="K862" i="64"/>
  <c r="L862" i="64"/>
  <c r="M862" i="64"/>
  <c r="N862" i="64"/>
  <c r="J863" i="64"/>
  <c r="K863" i="64"/>
  <c r="L863" i="64"/>
  <c r="M863" i="64"/>
  <c r="P863" i="64" s="1"/>
  <c r="N863" i="64"/>
  <c r="J864" i="64"/>
  <c r="K864" i="64"/>
  <c r="L864" i="64"/>
  <c r="M864" i="64"/>
  <c r="P864" i="64" s="1"/>
  <c r="N864" i="64"/>
  <c r="J865" i="64"/>
  <c r="K865" i="64"/>
  <c r="L865" i="64"/>
  <c r="M865" i="64"/>
  <c r="P865" i="64" s="1"/>
  <c r="N865" i="64"/>
  <c r="J866" i="64"/>
  <c r="K866" i="64"/>
  <c r="L866" i="64"/>
  <c r="M866" i="64"/>
  <c r="N866" i="64"/>
  <c r="J867" i="64"/>
  <c r="K867" i="64"/>
  <c r="L867" i="64"/>
  <c r="M867" i="64"/>
  <c r="P867" i="64" s="1"/>
  <c r="N867" i="64"/>
  <c r="J868" i="64"/>
  <c r="K868" i="64"/>
  <c r="L868" i="64"/>
  <c r="M868" i="64"/>
  <c r="N868" i="64"/>
  <c r="J869" i="64"/>
  <c r="K869" i="64"/>
  <c r="L869" i="64"/>
  <c r="M869" i="64"/>
  <c r="N869" i="64"/>
  <c r="J870" i="64"/>
  <c r="K870" i="64"/>
  <c r="L870" i="64"/>
  <c r="M870" i="64"/>
  <c r="N870" i="64"/>
  <c r="J871" i="64"/>
  <c r="K871" i="64"/>
  <c r="L871" i="64"/>
  <c r="M871" i="64"/>
  <c r="N871" i="64"/>
  <c r="J872" i="64"/>
  <c r="K872" i="64"/>
  <c r="L872" i="64"/>
  <c r="M872" i="64"/>
  <c r="N872" i="64"/>
  <c r="J873" i="64"/>
  <c r="K873" i="64"/>
  <c r="L873" i="64"/>
  <c r="M873" i="64"/>
  <c r="N873" i="64"/>
  <c r="J874" i="64"/>
  <c r="K874" i="64"/>
  <c r="L874" i="64"/>
  <c r="M874" i="64"/>
  <c r="N874" i="64"/>
  <c r="J875" i="64"/>
  <c r="K875" i="64"/>
  <c r="L875" i="64"/>
  <c r="M875" i="64"/>
  <c r="P875" i="64" s="1"/>
  <c r="N875" i="64"/>
  <c r="J876" i="64"/>
  <c r="K876" i="64"/>
  <c r="L876" i="64"/>
  <c r="M876" i="64"/>
  <c r="N876" i="64"/>
  <c r="J877" i="64"/>
  <c r="K877" i="64"/>
  <c r="L877" i="64"/>
  <c r="M877" i="64"/>
  <c r="P877" i="64" s="1"/>
  <c r="N877" i="64"/>
  <c r="J878" i="64"/>
  <c r="K878" i="64"/>
  <c r="L878" i="64"/>
  <c r="M878" i="64"/>
  <c r="P878" i="64" s="1"/>
  <c r="N878" i="64"/>
  <c r="J879" i="64"/>
  <c r="K879" i="64"/>
  <c r="L879" i="64"/>
  <c r="M879" i="64"/>
  <c r="N879" i="64"/>
  <c r="J880" i="64"/>
  <c r="K880" i="64"/>
  <c r="L880" i="64"/>
  <c r="M880" i="64"/>
  <c r="P880" i="64" s="1"/>
  <c r="N880" i="64"/>
  <c r="J881" i="64"/>
  <c r="K881" i="64"/>
  <c r="L881" i="64"/>
  <c r="M881" i="64"/>
  <c r="N881" i="64"/>
  <c r="J882" i="64"/>
  <c r="K882" i="64"/>
  <c r="L882" i="64"/>
  <c r="M882" i="64"/>
  <c r="N882" i="64"/>
  <c r="J883" i="64"/>
  <c r="K883" i="64"/>
  <c r="L883" i="64"/>
  <c r="M883" i="64"/>
  <c r="N883" i="64"/>
  <c r="J884" i="64"/>
  <c r="K884" i="64"/>
  <c r="L884" i="64"/>
  <c r="M884" i="64"/>
  <c r="P884" i="64" s="1"/>
  <c r="N884" i="64"/>
  <c r="J885" i="64"/>
  <c r="K885" i="64"/>
  <c r="L885" i="64"/>
  <c r="M885" i="64"/>
  <c r="N885" i="64"/>
  <c r="J886" i="64"/>
  <c r="K886" i="64"/>
  <c r="L886" i="64"/>
  <c r="M886" i="64"/>
  <c r="N886" i="64"/>
  <c r="J887" i="64"/>
  <c r="K887" i="64"/>
  <c r="L887" i="64"/>
  <c r="M887" i="64"/>
  <c r="P887" i="64" s="1"/>
  <c r="N887" i="64"/>
  <c r="J888" i="64"/>
  <c r="K888" i="64"/>
  <c r="L888" i="64"/>
  <c r="M888" i="64"/>
  <c r="N888" i="64"/>
  <c r="J889" i="64"/>
  <c r="K889" i="64"/>
  <c r="L889" i="64"/>
  <c r="M889" i="64"/>
  <c r="P889" i="64" s="1"/>
  <c r="N889" i="64"/>
  <c r="J890" i="64"/>
  <c r="K890" i="64"/>
  <c r="L890" i="64"/>
  <c r="M890" i="64"/>
  <c r="P890" i="64" s="1"/>
  <c r="N890" i="64"/>
  <c r="J891" i="64"/>
  <c r="K891" i="64"/>
  <c r="L891" i="64"/>
  <c r="M891" i="64"/>
  <c r="P891" i="64" s="1"/>
  <c r="N891" i="64"/>
  <c r="J892" i="64"/>
  <c r="K892" i="64"/>
  <c r="L892" i="64"/>
  <c r="M892" i="64"/>
  <c r="N892" i="64"/>
  <c r="J893" i="64"/>
  <c r="K893" i="64"/>
  <c r="L893" i="64"/>
  <c r="M893" i="64"/>
  <c r="N893" i="64"/>
  <c r="J894" i="64"/>
  <c r="K894" i="64"/>
  <c r="L894" i="64"/>
  <c r="M894" i="64"/>
  <c r="N894" i="64"/>
  <c r="J895" i="64"/>
  <c r="K895" i="64"/>
  <c r="L895" i="64"/>
  <c r="M895" i="64"/>
  <c r="P895" i="64" s="1"/>
  <c r="N895" i="64"/>
  <c r="J896" i="64"/>
  <c r="K896" i="64"/>
  <c r="L896" i="64"/>
  <c r="M896" i="64"/>
  <c r="P896" i="64" s="1"/>
  <c r="N896" i="64"/>
  <c r="J897" i="64"/>
  <c r="K897" i="64"/>
  <c r="L897" i="64"/>
  <c r="M897" i="64"/>
  <c r="P897" i="64" s="1"/>
  <c r="N897" i="64"/>
  <c r="J898" i="64"/>
  <c r="K898" i="64"/>
  <c r="L898" i="64"/>
  <c r="M898" i="64"/>
  <c r="N898" i="64"/>
  <c r="J899" i="64"/>
  <c r="K899" i="64"/>
  <c r="L899" i="64"/>
  <c r="M899" i="64"/>
  <c r="N899" i="64"/>
  <c r="J900" i="64"/>
  <c r="K900" i="64"/>
  <c r="L900" i="64"/>
  <c r="M900" i="64"/>
  <c r="N900" i="64"/>
  <c r="J901" i="64"/>
  <c r="K901" i="64"/>
  <c r="L901" i="64"/>
  <c r="M901" i="64"/>
  <c r="P901" i="64" s="1"/>
  <c r="N901" i="64"/>
  <c r="J902" i="64"/>
  <c r="K902" i="64"/>
  <c r="L902" i="64"/>
  <c r="M902" i="64"/>
  <c r="P902" i="64" s="1"/>
  <c r="N902" i="64"/>
  <c r="J903" i="64"/>
  <c r="K903" i="64"/>
  <c r="L903" i="64"/>
  <c r="M903" i="64"/>
  <c r="P903" i="64" s="1"/>
  <c r="N903" i="64"/>
  <c r="J904" i="64"/>
  <c r="K904" i="64"/>
  <c r="L904" i="64"/>
  <c r="M904" i="64"/>
  <c r="N904" i="64"/>
  <c r="J905" i="64"/>
  <c r="K905" i="64"/>
  <c r="L905" i="64"/>
  <c r="M905" i="64"/>
  <c r="N905" i="64"/>
  <c r="J906" i="64"/>
  <c r="K906" i="64"/>
  <c r="L906" i="64"/>
  <c r="M906" i="64"/>
  <c r="N906" i="64"/>
  <c r="J907" i="64"/>
  <c r="K907" i="64"/>
  <c r="L907" i="64"/>
  <c r="M907" i="64"/>
  <c r="N907" i="64"/>
  <c r="J908" i="64"/>
  <c r="K908" i="64"/>
  <c r="L908" i="64"/>
  <c r="M908" i="64"/>
  <c r="N908" i="64"/>
  <c r="J909" i="64"/>
  <c r="K909" i="64"/>
  <c r="L909" i="64"/>
  <c r="M909" i="64"/>
  <c r="N909" i="64"/>
  <c r="J910" i="64"/>
  <c r="K910" i="64"/>
  <c r="L910" i="64"/>
  <c r="M910" i="64"/>
  <c r="N910" i="64"/>
  <c r="J911" i="64"/>
  <c r="K911" i="64"/>
  <c r="L911" i="64"/>
  <c r="M911" i="64"/>
  <c r="N911" i="64"/>
  <c r="J912" i="64"/>
  <c r="K912" i="64"/>
  <c r="L912" i="64"/>
  <c r="M912" i="64"/>
  <c r="N912" i="64"/>
  <c r="J913" i="64"/>
  <c r="K913" i="64"/>
  <c r="L913" i="64"/>
  <c r="M913" i="64"/>
  <c r="N913" i="64"/>
  <c r="J914" i="64"/>
  <c r="K914" i="64"/>
  <c r="L914" i="64"/>
  <c r="M914" i="64"/>
  <c r="N914" i="64"/>
  <c r="J915" i="64"/>
  <c r="K915" i="64"/>
  <c r="L915" i="64"/>
  <c r="M915" i="64"/>
  <c r="N915" i="64"/>
  <c r="J916" i="64"/>
  <c r="K916" i="64"/>
  <c r="L916" i="64"/>
  <c r="M916" i="64"/>
  <c r="P916" i="64" s="1"/>
  <c r="N916" i="64"/>
  <c r="J917" i="64"/>
  <c r="K917" i="64"/>
  <c r="L917" i="64"/>
  <c r="M917" i="64"/>
  <c r="P917" i="64" s="1"/>
  <c r="N917" i="64"/>
  <c r="J918" i="64"/>
  <c r="K918" i="64"/>
  <c r="L918" i="64"/>
  <c r="M918" i="64"/>
  <c r="P918" i="64" s="1"/>
  <c r="N918" i="64"/>
  <c r="J919" i="64"/>
  <c r="K919" i="64"/>
  <c r="L919" i="64"/>
  <c r="M919" i="64"/>
  <c r="N919" i="64"/>
  <c r="J920" i="64"/>
  <c r="K920" i="64"/>
  <c r="L920" i="64"/>
  <c r="M920" i="64"/>
  <c r="P920" i="64" s="1"/>
  <c r="N920" i="64"/>
  <c r="J921" i="64"/>
  <c r="K921" i="64"/>
  <c r="L921" i="64"/>
  <c r="M921" i="64"/>
  <c r="P921" i="64" s="1"/>
  <c r="N921" i="64"/>
  <c r="J922" i="64"/>
  <c r="K922" i="64"/>
  <c r="L922" i="64"/>
  <c r="M922" i="64"/>
  <c r="N922" i="64"/>
  <c r="J923" i="64"/>
  <c r="K923" i="64"/>
  <c r="L923" i="64"/>
  <c r="M923" i="64"/>
  <c r="N923" i="64"/>
  <c r="J924" i="64"/>
  <c r="K924" i="64"/>
  <c r="L924" i="64"/>
  <c r="M924" i="64"/>
  <c r="N924" i="64"/>
  <c r="J925" i="64"/>
  <c r="K925" i="64"/>
  <c r="L925" i="64"/>
  <c r="M925" i="64"/>
  <c r="N925" i="64"/>
  <c r="J926" i="64"/>
  <c r="K926" i="64"/>
  <c r="L926" i="64"/>
  <c r="M926" i="64"/>
  <c r="N926" i="64"/>
  <c r="J927" i="64"/>
  <c r="K927" i="64"/>
  <c r="L927" i="64"/>
  <c r="M927" i="64"/>
  <c r="N927" i="64"/>
  <c r="J928" i="64"/>
  <c r="K928" i="64"/>
  <c r="L928" i="64"/>
  <c r="M928" i="64"/>
  <c r="N928" i="64"/>
  <c r="J929" i="64"/>
  <c r="K929" i="64"/>
  <c r="L929" i="64"/>
  <c r="M929" i="64"/>
  <c r="N929" i="64"/>
  <c r="J930" i="64"/>
  <c r="K930" i="64"/>
  <c r="L930" i="64"/>
  <c r="M930" i="64"/>
  <c r="N930" i="64"/>
  <c r="J931" i="64"/>
  <c r="K931" i="64"/>
  <c r="L931" i="64"/>
  <c r="M931" i="64"/>
  <c r="N931" i="64"/>
  <c r="J932" i="64"/>
  <c r="K932" i="64"/>
  <c r="L932" i="64"/>
  <c r="M932" i="64"/>
  <c r="N932" i="64"/>
  <c r="J933" i="64"/>
  <c r="K933" i="64"/>
  <c r="L933" i="64"/>
  <c r="M933" i="64"/>
  <c r="N933" i="64"/>
  <c r="J934" i="64"/>
  <c r="K934" i="64"/>
  <c r="L934" i="64"/>
  <c r="M934" i="64"/>
  <c r="N934" i="64"/>
  <c r="J935" i="64"/>
  <c r="K935" i="64"/>
  <c r="L935" i="64"/>
  <c r="M935" i="64"/>
  <c r="N935" i="64"/>
  <c r="J936" i="64"/>
  <c r="K936" i="64"/>
  <c r="L936" i="64"/>
  <c r="M936" i="64"/>
  <c r="N936" i="64"/>
  <c r="J937" i="64"/>
  <c r="K937" i="64"/>
  <c r="L937" i="64"/>
  <c r="M937" i="64"/>
  <c r="N937" i="64"/>
  <c r="J938" i="64"/>
  <c r="K938" i="64"/>
  <c r="L938" i="64"/>
  <c r="M938" i="64"/>
  <c r="N938" i="64"/>
  <c r="J939" i="64"/>
  <c r="K939" i="64"/>
  <c r="L939" i="64"/>
  <c r="M939" i="64"/>
  <c r="N939" i="64"/>
  <c r="J940" i="64"/>
  <c r="K940" i="64"/>
  <c r="L940" i="64"/>
  <c r="M940" i="64"/>
  <c r="N940" i="64"/>
  <c r="J941" i="64"/>
  <c r="K941" i="64"/>
  <c r="L941" i="64"/>
  <c r="M941" i="64"/>
  <c r="P941" i="64" s="1"/>
  <c r="N941" i="64"/>
  <c r="J942" i="64"/>
  <c r="K942" i="64"/>
  <c r="L942" i="64"/>
  <c r="M942" i="64"/>
  <c r="P942" i="64" s="1"/>
  <c r="N942" i="64"/>
  <c r="J943" i="64"/>
  <c r="K943" i="64"/>
  <c r="L943" i="64"/>
  <c r="M943" i="64"/>
  <c r="N943" i="64"/>
  <c r="J944" i="64"/>
  <c r="K944" i="64"/>
  <c r="L944" i="64"/>
  <c r="M944" i="64"/>
  <c r="N944" i="64"/>
  <c r="J945" i="64"/>
  <c r="K945" i="64"/>
  <c r="L945" i="64"/>
  <c r="M945" i="64"/>
  <c r="P945" i="64" s="1"/>
  <c r="N945" i="64"/>
  <c r="J946" i="64"/>
  <c r="K946" i="64"/>
  <c r="L946" i="64"/>
  <c r="M946" i="64"/>
  <c r="N946" i="64"/>
  <c r="J947" i="64"/>
  <c r="K947" i="64"/>
  <c r="L947" i="64"/>
  <c r="M947" i="64"/>
  <c r="P947" i="64" s="1"/>
  <c r="N947" i="64"/>
  <c r="J948" i="64"/>
  <c r="K948" i="64"/>
  <c r="L948" i="64"/>
  <c r="M948" i="64"/>
  <c r="N948" i="64"/>
  <c r="J949" i="64"/>
  <c r="K949" i="64"/>
  <c r="L949" i="64"/>
  <c r="M949" i="64"/>
  <c r="N949" i="64"/>
  <c r="J950" i="64"/>
  <c r="K950" i="64"/>
  <c r="L950" i="64"/>
  <c r="M950" i="64"/>
  <c r="N950" i="64"/>
  <c r="J951" i="64"/>
  <c r="K951" i="64"/>
  <c r="L951" i="64"/>
  <c r="M951" i="64"/>
  <c r="P951" i="64" s="1"/>
  <c r="N951" i="64"/>
  <c r="J952" i="64"/>
  <c r="K952" i="64"/>
  <c r="L952" i="64"/>
  <c r="M952" i="64"/>
  <c r="N952" i="64"/>
  <c r="J953" i="64"/>
  <c r="K953" i="64"/>
  <c r="L953" i="64"/>
  <c r="M953" i="64"/>
  <c r="N953" i="64"/>
  <c r="J954" i="64"/>
  <c r="K954" i="64"/>
  <c r="L954" i="64"/>
  <c r="M954" i="64"/>
  <c r="N954" i="64"/>
  <c r="J955" i="64"/>
  <c r="K955" i="64"/>
  <c r="L955" i="64"/>
  <c r="M955" i="64"/>
  <c r="P955" i="64" s="1"/>
  <c r="N955" i="64"/>
  <c r="J956" i="64"/>
  <c r="K956" i="64"/>
  <c r="L956" i="64"/>
  <c r="M956" i="64"/>
  <c r="P956" i="64" s="1"/>
  <c r="N956" i="64"/>
  <c r="J957" i="64"/>
  <c r="K957" i="64"/>
  <c r="L957" i="64"/>
  <c r="M957" i="64"/>
  <c r="P957" i="64" s="1"/>
  <c r="N957" i="64"/>
  <c r="J958" i="64"/>
  <c r="K958" i="64"/>
  <c r="L958" i="64"/>
  <c r="M958" i="64"/>
  <c r="P958" i="64" s="1"/>
  <c r="N958" i="64"/>
  <c r="J959" i="64"/>
  <c r="K959" i="64"/>
  <c r="L959" i="64"/>
  <c r="M959" i="64"/>
  <c r="P959" i="64" s="1"/>
  <c r="N959" i="64"/>
  <c r="J960" i="64"/>
  <c r="K960" i="64"/>
  <c r="L960" i="64"/>
  <c r="M960" i="64"/>
  <c r="N960" i="64"/>
  <c r="J961" i="64"/>
  <c r="K961" i="64"/>
  <c r="L961" i="64"/>
  <c r="M961" i="64"/>
  <c r="P961" i="64" s="1"/>
  <c r="N961" i="64"/>
  <c r="J962" i="64"/>
  <c r="K962" i="64"/>
  <c r="L962" i="64"/>
  <c r="M962" i="64"/>
  <c r="N962" i="64"/>
  <c r="J963" i="64"/>
  <c r="K963" i="64"/>
  <c r="L963" i="64"/>
  <c r="M963" i="64"/>
  <c r="N963" i="64"/>
  <c r="J964" i="64"/>
  <c r="K964" i="64"/>
  <c r="L964" i="64"/>
  <c r="M964" i="64"/>
  <c r="N964" i="64"/>
  <c r="J965" i="64"/>
  <c r="K965" i="64"/>
  <c r="L965" i="64"/>
  <c r="M965" i="64"/>
  <c r="P965" i="64" s="1"/>
  <c r="N965" i="64"/>
  <c r="J966" i="64"/>
  <c r="K966" i="64"/>
  <c r="L966" i="64"/>
  <c r="M966" i="64"/>
  <c r="P966" i="64" s="1"/>
  <c r="N966" i="64"/>
  <c r="J967" i="64"/>
  <c r="K967" i="64"/>
  <c r="L967" i="64"/>
  <c r="M967" i="64"/>
  <c r="P967" i="64" s="1"/>
  <c r="N967" i="64"/>
  <c r="J968" i="64"/>
  <c r="K968" i="64"/>
  <c r="L968" i="64"/>
  <c r="M968" i="64"/>
  <c r="P968" i="64" s="1"/>
  <c r="N968" i="64"/>
  <c r="J969" i="64"/>
  <c r="K969" i="64"/>
  <c r="L969" i="64"/>
  <c r="M969" i="64"/>
  <c r="P969" i="64" s="1"/>
  <c r="N969" i="64"/>
  <c r="J970" i="64"/>
  <c r="K970" i="64"/>
  <c r="L970" i="64"/>
  <c r="M970" i="64"/>
  <c r="P970" i="64" s="1"/>
  <c r="N970" i="64"/>
  <c r="J971" i="64"/>
  <c r="K971" i="64"/>
  <c r="L971" i="64"/>
  <c r="M971" i="64"/>
  <c r="N971" i="64"/>
  <c r="J972" i="64"/>
  <c r="K972" i="64"/>
  <c r="L972" i="64"/>
  <c r="M972" i="64"/>
  <c r="N972" i="64"/>
  <c r="J973" i="64"/>
  <c r="K973" i="64"/>
  <c r="L973" i="64"/>
  <c r="M973" i="64"/>
  <c r="P973" i="64" s="1"/>
  <c r="N973" i="64"/>
  <c r="J974" i="64"/>
  <c r="K974" i="64"/>
  <c r="L974" i="64"/>
  <c r="M974" i="64"/>
  <c r="P974" i="64" s="1"/>
  <c r="N974" i="64"/>
  <c r="J975" i="64"/>
  <c r="K975" i="64"/>
  <c r="L975" i="64"/>
  <c r="M975" i="64"/>
  <c r="N975" i="64"/>
  <c r="J976" i="64"/>
  <c r="K976" i="64"/>
  <c r="L976" i="64"/>
  <c r="M976" i="64"/>
  <c r="N976" i="64"/>
  <c r="J977" i="64"/>
  <c r="K977" i="64"/>
  <c r="L977" i="64"/>
  <c r="M977" i="64"/>
  <c r="N977" i="64"/>
  <c r="J978" i="64"/>
  <c r="K978" i="64"/>
  <c r="L978" i="64"/>
  <c r="M978" i="64"/>
  <c r="N978" i="64"/>
  <c r="J979" i="64"/>
  <c r="K979" i="64"/>
  <c r="L979" i="64"/>
  <c r="M979" i="64"/>
  <c r="N979" i="64"/>
  <c r="J980" i="64"/>
  <c r="K980" i="64"/>
  <c r="L980" i="64"/>
  <c r="M980" i="64"/>
  <c r="N980" i="64"/>
  <c r="J981" i="64"/>
  <c r="K981" i="64"/>
  <c r="L981" i="64"/>
  <c r="M981" i="64"/>
  <c r="N981" i="64"/>
  <c r="J982" i="64"/>
  <c r="K982" i="64"/>
  <c r="L982" i="64"/>
  <c r="M982" i="64"/>
  <c r="N982" i="64"/>
  <c r="J983" i="64"/>
  <c r="K983" i="64"/>
  <c r="L983" i="64"/>
  <c r="M983" i="64"/>
  <c r="P983" i="64" s="1"/>
  <c r="N983" i="64"/>
  <c r="J984" i="64"/>
  <c r="K984" i="64"/>
  <c r="L984" i="64"/>
  <c r="M984" i="64"/>
  <c r="N984" i="64"/>
  <c r="J985" i="64"/>
  <c r="K985" i="64"/>
  <c r="L985" i="64"/>
  <c r="M985" i="64"/>
  <c r="N985" i="64"/>
  <c r="J986" i="64"/>
  <c r="K986" i="64"/>
  <c r="L986" i="64"/>
  <c r="M986" i="64"/>
  <c r="N986" i="64"/>
  <c r="J987" i="64"/>
  <c r="K987" i="64"/>
  <c r="L987" i="64"/>
  <c r="M987" i="64"/>
  <c r="N987" i="64"/>
  <c r="J988" i="64"/>
  <c r="K988" i="64"/>
  <c r="L988" i="64"/>
  <c r="M988" i="64"/>
  <c r="N988" i="64"/>
  <c r="J989" i="64"/>
  <c r="K989" i="64"/>
  <c r="L989" i="64"/>
  <c r="M989" i="64"/>
  <c r="N989" i="64"/>
  <c r="J990" i="64"/>
  <c r="K990" i="64"/>
  <c r="L990" i="64"/>
  <c r="M990" i="64"/>
  <c r="N990" i="64"/>
  <c r="J991" i="64"/>
  <c r="K991" i="64"/>
  <c r="L991" i="64"/>
  <c r="M991" i="64"/>
  <c r="N991" i="64"/>
  <c r="J992" i="64"/>
  <c r="K992" i="64"/>
  <c r="L992" i="64"/>
  <c r="M992" i="64"/>
  <c r="N992" i="64"/>
  <c r="J993" i="64"/>
  <c r="K993" i="64"/>
  <c r="L993" i="64"/>
  <c r="M993" i="64"/>
  <c r="N993" i="64"/>
  <c r="J994" i="64"/>
  <c r="K994" i="64"/>
  <c r="L994" i="64"/>
  <c r="M994" i="64"/>
  <c r="N994" i="64"/>
  <c r="J995" i="64"/>
  <c r="K995" i="64"/>
  <c r="L995" i="64"/>
  <c r="M995" i="64"/>
  <c r="P995" i="64" s="1"/>
  <c r="N995" i="64"/>
  <c r="J996" i="64"/>
  <c r="K996" i="64"/>
  <c r="L996" i="64"/>
  <c r="M996" i="64"/>
  <c r="N996" i="64"/>
  <c r="J997" i="64"/>
  <c r="K997" i="64"/>
  <c r="L997" i="64"/>
  <c r="M997" i="64"/>
  <c r="N997" i="64"/>
  <c r="J998" i="64"/>
  <c r="K998" i="64"/>
  <c r="L998" i="64"/>
  <c r="M998" i="64"/>
  <c r="N998" i="64"/>
  <c r="J999" i="64"/>
  <c r="K999" i="64"/>
  <c r="L999" i="64"/>
  <c r="M999" i="64"/>
  <c r="P999" i="64" s="1"/>
  <c r="N999" i="64"/>
  <c r="J1000" i="64"/>
  <c r="K1000" i="64"/>
  <c r="L1000" i="64"/>
  <c r="M1000" i="64"/>
  <c r="N1000" i="64"/>
  <c r="J1001" i="64"/>
  <c r="K1001" i="64"/>
  <c r="L1001" i="64"/>
  <c r="M1001" i="64"/>
  <c r="N1001" i="64"/>
  <c r="J1002" i="64"/>
  <c r="K1002" i="64"/>
  <c r="L1002" i="64"/>
  <c r="M1002" i="64"/>
  <c r="P1002" i="64" s="1"/>
  <c r="N1002" i="64"/>
  <c r="J1003" i="64"/>
  <c r="K1003" i="64"/>
  <c r="L1003" i="64"/>
  <c r="M1003" i="64"/>
  <c r="N1003" i="64"/>
  <c r="J1004" i="64"/>
  <c r="K1004" i="64"/>
  <c r="L1004" i="64"/>
  <c r="M1004" i="64"/>
  <c r="N1004" i="64"/>
  <c r="J1005" i="64"/>
  <c r="K1005" i="64"/>
  <c r="L1005" i="64"/>
  <c r="M1005" i="64"/>
  <c r="P1005" i="64" s="1"/>
  <c r="N1005" i="64"/>
  <c r="J1006" i="64"/>
  <c r="K1006" i="64"/>
  <c r="L1006" i="64"/>
  <c r="M1006" i="64"/>
  <c r="P1006" i="64" s="1"/>
  <c r="N1006" i="64"/>
  <c r="J1007" i="64"/>
  <c r="K1007" i="64"/>
  <c r="L1007" i="64"/>
  <c r="M1007" i="64"/>
  <c r="N1007" i="64"/>
  <c r="J1008" i="64"/>
  <c r="K1008" i="64"/>
  <c r="L1008" i="64"/>
  <c r="M1008" i="64"/>
  <c r="N1008" i="64"/>
  <c r="J1009" i="64"/>
  <c r="K1009" i="64"/>
  <c r="L1009" i="64"/>
  <c r="M1009" i="64"/>
  <c r="N1009" i="64"/>
  <c r="J1010" i="64"/>
  <c r="K1010" i="64"/>
  <c r="L1010" i="64"/>
  <c r="M1010" i="64"/>
  <c r="P1010" i="64" s="1"/>
  <c r="N1010" i="64"/>
  <c r="J1011" i="64"/>
  <c r="K1011" i="64"/>
  <c r="L1011" i="64"/>
  <c r="M1011" i="64"/>
  <c r="N1011" i="64"/>
  <c r="J1012" i="64"/>
  <c r="K1012" i="64"/>
  <c r="L1012" i="64"/>
  <c r="M1012" i="64"/>
  <c r="P1012" i="64" s="1"/>
  <c r="N1012" i="64"/>
  <c r="J1013" i="64"/>
  <c r="K1013" i="64"/>
  <c r="L1013" i="64"/>
  <c r="M1013" i="64"/>
  <c r="N1013" i="64"/>
  <c r="J1014" i="64"/>
  <c r="K1014" i="64"/>
  <c r="L1014" i="64"/>
  <c r="M1014" i="64"/>
  <c r="N1014" i="64"/>
  <c r="J1015" i="64"/>
  <c r="K1015" i="64"/>
  <c r="L1015" i="64"/>
  <c r="M1015" i="64"/>
  <c r="P1015" i="64" s="1"/>
  <c r="N1015" i="64"/>
  <c r="J1016" i="64"/>
  <c r="K1016" i="64"/>
  <c r="L1016" i="64"/>
  <c r="M1016" i="64"/>
  <c r="N1016" i="64"/>
  <c r="J1017" i="64"/>
  <c r="K1017" i="64"/>
  <c r="L1017" i="64"/>
  <c r="M1017" i="64"/>
  <c r="N1017" i="64"/>
  <c r="J1018" i="64"/>
  <c r="K1018" i="64"/>
  <c r="L1018" i="64"/>
  <c r="M1018" i="64"/>
  <c r="N1018" i="64"/>
  <c r="J1019" i="64"/>
  <c r="K1019" i="64"/>
  <c r="L1019" i="64"/>
  <c r="M1019" i="64"/>
  <c r="N1019" i="64"/>
  <c r="J1020" i="64"/>
  <c r="K1020" i="64"/>
  <c r="L1020" i="64"/>
  <c r="M1020" i="64"/>
  <c r="N1020" i="64"/>
  <c r="J1021" i="64"/>
  <c r="K1021" i="64"/>
  <c r="L1021" i="64"/>
  <c r="M1021" i="64"/>
  <c r="P1021" i="64" s="1"/>
  <c r="N1021" i="64"/>
  <c r="J1022" i="64"/>
  <c r="K1022" i="64"/>
  <c r="L1022" i="64"/>
  <c r="M1022" i="64"/>
  <c r="P1022" i="64" s="1"/>
  <c r="N1022" i="64"/>
  <c r="J1023" i="64"/>
  <c r="K1023" i="64"/>
  <c r="L1023" i="64"/>
  <c r="M1023" i="64"/>
  <c r="N1023" i="64"/>
  <c r="J1024" i="64"/>
  <c r="K1024" i="64"/>
  <c r="L1024" i="64"/>
  <c r="M1024" i="64"/>
  <c r="N1024" i="64"/>
  <c r="J1025" i="64"/>
  <c r="K1025" i="64"/>
  <c r="L1025" i="64"/>
  <c r="M1025" i="64"/>
  <c r="P1025" i="64" s="1"/>
  <c r="N1025" i="64"/>
  <c r="J1026" i="64"/>
  <c r="K1026" i="64"/>
  <c r="L1026" i="64"/>
  <c r="M1026" i="64"/>
  <c r="N1026" i="64"/>
  <c r="J1027" i="64"/>
  <c r="K1027" i="64"/>
  <c r="L1027" i="64"/>
  <c r="M1027" i="64"/>
  <c r="P1027" i="64" s="1"/>
  <c r="N1027" i="64"/>
  <c r="J1028" i="64"/>
  <c r="K1028" i="64"/>
  <c r="L1028" i="64"/>
  <c r="M1028" i="64"/>
  <c r="N1028" i="64"/>
  <c r="J1029" i="64"/>
  <c r="K1029" i="64"/>
  <c r="L1029" i="64"/>
  <c r="M1029" i="64"/>
  <c r="P1029" i="64" s="1"/>
  <c r="N1029" i="64"/>
  <c r="J1030" i="64"/>
  <c r="K1030" i="64"/>
  <c r="L1030" i="64"/>
  <c r="M1030" i="64"/>
  <c r="N1030" i="64"/>
  <c r="J1031" i="64"/>
  <c r="K1031" i="64"/>
  <c r="L1031" i="64"/>
  <c r="M1031" i="64"/>
  <c r="N1031" i="64"/>
  <c r="J1032" i="64"/>
  <c r="K1032" i="64"/>
  <c r="L1032" i="64"/>
  <c r="M1032" i="64"/>
  <c r="P1032" i="64" s="1"/>
  <c r="N1032" i="64"/>
  <c r="J1033" i="64"/>
  <c r="K1033" i="64"/>
  <c r="L1033" i="64"/>
  <c r="M1033" i="64"/>
  <c r="P1033" i="64" s="1"/>
  <c r="N1033" i="64"/>
  <c r="J1034" i="64"/>
  <c r="K1034" i="64"/>
  <c r="L1034" i="64"/>
  <c r="M1034" i="64"/>
  <c r="N1034" i="64"/>
  <c r="J1035" i="64"/>
  <c r="K1035" i="64"/>
  <c r="L1035" i="64"/>
  <c r="M1035" i="64"/>
  <c r="P1035" i="64" s="1"/>
  <c r="N1035" i="64"/>
  <c r="J1036" i="64"/>
  <c r="K1036" i="64"/>
  <c r="L1036" i="64"/>
  <c r="M1036" i="64"/>
  <c r="P1036" i="64" s="1"/>
  <c r="N1036" i="64"/>
  <c r="J1037" i="64"/>
  <c r="K1037" i="64"/>
  <c r="L1037" i="64"/>
  <c r="M1037" i="64"/>
  <c r="N1037" i="64"/>
  <c r="J1038" i="64"/>
  <c r="K1038" i="64"/>
  <c r="L1038" i="64"/>
  <c r="M1038" i="64"/>
  <c r="N1038" i="64"/>
  <c r="J1039" i="64"/>
  <c r="K1039" i="64"/>
  <c r="L1039" i="64"/>
  <c r="M1039" i="64"/>
  <c r="N1039" i="64"/>
  <c r="J1040" i="64"/>
  <c r="K1040" i="64"/>
  <c r="L1040" i="64"/>
  <c r="M1040" i="64"/>
  <c r="N1040" i="64"/>
  <c r="J1041" i="64"/>
  <c r="K1041" i="64"/>
  <c r="L1041" i="64"/>
  <c r="M1041" i="64"/>
  <c r="N1041" i="64"/>
  <c r="J1042" i="64"/>
  <c r="K1042" i="64"/>
  <c r="L1042" i="64"/>
  <c r="M1042" i="64"/>
  <c r="N1042" i="64"/>
  <c r="J1043" i="64"/>
  <c r="K1043" i="64"/>
  <c r="L1043" i="64"/>
  <c r="M1043" i="64"/>
  <c r="P1043" i="64" s="1"/>
  <c r="N1043" i="64"/>
  <c r="J1044" i="64"/>
  <c r="K1044" i="64"/>
  <c r="L1044" i="64"/>
  <c r="M1044" i="64"/>
  <c r="N1044" i="64"/>
  <c r="J1045" i="64"/>
  <c r="K1045" i="64"/>
  <c r="L1045" i="64"/>
  <c r="M1045" i="64"/>
  <c r="P1045" i="64" s="1"/>
  <c r="N1045" i="64"/>
  <c r="J1046" i="64"/>
  <c r="K1046" i="64"/>
  <c r="L1046" i="64"/>
  <c r="M1046" i="64"/>
  <c r="N1046" i="64"/>
  <c r="J1047" i="64"/>
  <c r="K1047" i="64"/>
  <c r="L1047" i="64"/>
  <c r="M1047" i="64"/>
  <c r="P1047" i="64" s="1"/>
  <c r="N1047" i="64"/>
  <c r="J1048" i="64"/>
  <c r="K1048" i="64"/>
  <c r="L1048" i="64"/>
  <c r="M1048" i="64"/>
  <c r="P1048" i="64" s="1"/>
  <c r="N1048" i="64"/>
  <c r="J1049" i="64"/>
  <c r="K1049" i="64"/>
  <c r="L1049" i="64"/>
  <c r="M1049" i="64"/>
  <c r="P1049" i="64" s="1"/>
  <c r="N1049" i="64"/>
  <c r="J1050" i="64"/>
  <c r="K1050" i="64"/>
  <c r="L1050" i="64"/>
  <c r="M1050" i="64"/>
  <c r="P1050" i="64" s="1"/>
  <c r="N1050" i="64"/>
  <c r="J1051" i="64"/>
  <c r="K1051" i="64"/>
  <c r="L1051" i="64"/>
  <c r="M1051" i="64"/>
  <c r="P1051" i="64" s="1"/>
  <c r="N1051" i="64"/>
  <c r="J1052" i="64"/>
  <c r="K1052" i="64"/>
  <c r="L1052" i="64"/>
  <c r="M1052" i="64"/>
  <c r="P1052" i="64" s="1"/>
  <c r="N1052" i="64"/>
  <c r="J1053" i="64"/>
  <c r="K1053" i="64"/>
  <c r="L1053" i="64"/>
  <c r="M1053" i="64"/>
  <c r="P1053" i="64" s="1"/>
  <c r="N1053" i="64"/>
  <c r="J1054" i="64"/>
  <c r="K1054" i="64"/>
  <c r="L1054" i="64"/>
  <c r="M1054" i="64"/>
  <c r="N1054" i="64"/>
  <c r="J1055" i="64"/>
  <c r="K1055" i="64"/>
  <c r="L1055" i="64"/>
  <c r="M1055" i="64"/>
  <c r="P1055" i="64" s="1"/>
  <c r="N1055" i="64"/>
  <c r="J1056" i="64"/>
  <c r="K1056" i="64"/>
  <c r="L1056" i="64"/>
  <c r="M1056" i="64"/>
  <c r="P1056" i="64" s="1"/>
  <c r="N1056" i="64"/>
  <c r="J1057" i="64"/>
  <c r="K1057" i="64"/>
  <c r="L1057" i="64"/>
  <c r="M1057" i="64"/>
  <c r="P1057" i="64" s="1"/>
  <c r="N1057" i="64"/>
  <c r="J1058" i="64"/>
  <c r="K1058" i="64"/>
  <c r="L1058" i="64"/>
  <c r="M1058" i="64"/>
  <c r="P1058" i="64" s="1"/>
  <c r="N1058" i="64"/>
  <c r="J1059" i="64"/>
  <c r="K1059" i="64"/>
  <c r="L1059" i="64"/>
  <c r="M1059" i="64"/>
  <c r="P1059" i="64" s="1"/>
  <c r="N1059" i="64"/>
  <c r="J1060" i="64"/>
  <c r="K1060" i="64"/>
  <c r="L1060" i="64"/>
  <c r="M1060" i="64"/>
  <c r="N1060" i="64"/>
  <c r="J1061" i="64"/>
  <c r="K1061" i="64"/>
  <c r="L1061" i="64"/>
  <c r="M1061" i="64"/>
  <c r="N1061" i="64"/>
  <c r="J1062" i="64"/>
  <c r="K1062" i="64"/>
  <c r="L1062" i="64"/>
  <c r="M1062" i="64"/>
  <c r="N1062" i="64"/>
  <c r="J1063" i="64"/>
  <c r="K1063" i="64"/>
  <c r="L1063" i="64"/>
  <c r="M1063" i="64"/>
  <c r="N1063" i="64"/>
  <c r="J1064" i="64"/>
  <c r="K1064" i="64"/>
  <c r="L1064" i="64"/>
  <c r="M1064" i="64"/>
  <c r="N1064" i="64"/>
  <c r="J1065" i="64"/>
  <c r="K1065" i="64"/>
  <c r="L1065" i="64"/>
  <c r="M1065" i="64"/>
  <c r="N1065" i="64"/>
  <c r="J1066" i="64"/>
  <c r="K1066" i="64"/>
  <c r="L1066" i="64"/>
  <c r="M1066" i="64"/>
  <c r="P1066" i="64" s="1"/>
  <c r="N1066" i="64"/>
  <c r="J1067" i="64"/>
  <c r="K1067" i="64"/>
  <c r="L1067" i="64"/>
  <c r="M1067" i="64"/>
  <c r="P1067" i="64" s="1"/>
  <c r="N1067" i="64"/>
  <c r="J1068" i="64"/>
  <c r="K1068" i="64"/>
  <c r="L1068" i="64"/>
  <c r="M1068" i="64"/>
  <c r="N1068" i="64"/>
  <c r="J1069" i="64"/>
  <c r="K1069" i="64"/>
  <c r="L1069" i="64"/>
  <c r="M1069" i="64"/>
  <c r="N1069" i="64"/>
  <c r="J1070" i="64"/>
  <c r="K1070" i="64"/>
  <c r="L1070" i="64"/>
  <c r="M1070" i="64"/>
  <c r="N1070" i="64"/>
  <c r="J1071" i="64"/>
  <c r="K1071" i="64"/>
  <c r="L1071" i="64"/>
  <c r="M1071" i="64"/>
  <c r="P1071" i="64" s="1"/>
  <c r="N1071" i="64"/>
  <c r="J1072" i="64"/>
  <c r="K1072" i="64"/>
  <c r="L1072" i="64"/>
  <c r="M1072" i="64"/>
  <c r="N1072" i="64"/>
  <c r="J1073" i="64"/>
  <c r="K1073" i="64"/>
  <c r="L1073" i="64"/>
  <c r="M1073" i="64"/>
  <c r="N1073" i="64"/>
  <c r="J1074" i="64"/>
  <c r="K1074" i="64"/>
  <c r="L1074" i="64"/>
  <c r="M1074" i="64"/>
  <c r="N1074" i="64"/>
  <c r="J1075" i="64"/>
  <c r="K1075" i="64"/>
  <c r="L1075" i="64"/>
  <c r="M1075" i="64"/>
  <c r="P1075" i="64" s="1"/>
  <c r="N1075" i="64"/>
  <c r="J1076" i="64"/>
  <c r="K1076" i="64"/>
  <c r="L1076" i="64"/>
  <c r="M1076" i="64"/>
  <c r="P1076" i="64" s="1"/>
  <c r="N1076" i="64"/>
  <c r="J1077" i="64"/>
  <c r="K1077" i="64"/>
  <c r="L1077" i="64"/>
  <c r="M1077" i="64"/>
  <c r="P1077" i="64" s="1"/>
  <c r="N1077" i="64"/>
  <c r="J1078" i="64"/>
  <c r="K1078" i="64"/>
  <c r="L1078" i="64"/>
  <c r="M1078" i="64"/>
  <c r="P1078" i="64" s="1"/>
  <c r="N1078" i="64"/>
  <c r="J1079" i="64"/>
  <c r="K1079" i="64"/>
  <c r="L1079" i="64"/>
  <c r="M1079" i="64"/>
  <c r="N1079" i="64"/>
  <c r="J1080" i="64"/>
  <c r="K1080" i="64"/>
  <c r="L1080" i="64"/>
  <c r="M1080" i="64"/>
  <c r="N1080" i="64"/>
  <c r="J1081" i="64"/>
  <c r="K1081" i="64"/>
  <c r="L1081" i="64"/>
  <c r="M1081" i="64"/>
  <c r="N1081" i="64"/>
  <c r="J1082" i="64"/>
  <c r="K1082" i="64"/>
  <c r="L1082" i="64"/>
  <c r="M1082" i="64"/>
  <c r="N1082" i="64"/>
  <c r="J1083" i="64"/>
  <c r="K1083" i="64"/>
  <c r="L1083" i="64"/>
  <c r="M1083" i="64"/>
  <c r="N1083" i="64"/>
  <c r="J1084" i="64"/>
  <c r="K1084" i="64"/>
  <c r="L1084" i="64"/>
  <c r="M1084" i="64"/>
  <c r="N1084" i="64"/>
  <c r="J1085" i="64"/>
  <c r="K1085" i="64"/>
  <c r="L1085" i="64"/>
  <c r="M1085" i="64"/>
  <c r="N1085" i="64"/>
  <c r="J1086" i="64"/>
  <c r="K1086" i="64"/>
  <c r="L1086" i="64"/>
  <c r="M1086" i="64"/>
  <c r="N1086" i="64"/>
  <c r="J1087" i="64"/>
  <c r="K1087" i="64"/>
  <c r="L1087" i="64"/>
  <c r="M1087" i="64"/>
  <c r="P1087" i="64" s="1"/>
  <c r="N1087" i="64"/>
  <c r="J1088" i="64"/>
  <c r="K1088" i="64"/>
  <c r="L1088" i="64"/>
  <c r="M1088" i="64"/>
  <c r="N1088" i="64"/>
  <c r="J1089" i="64"/>
  <c r="K1089" i="64"/>
  <c r="L1089" i="64"/>
  <c r="M1089" i="64"/>
  <c r="P1089" i="64" s="1"/>
  <c r="N1089" i="64"/>
  <c r="J1090" i="64"/>
  <c r="K1090" i="64"/>
  <c r="L1090" i="64"/>
  <c r="M1090" i="64"/>
  <c r="P1090" i="64" s="1"/>
  <c r="N1090" i="64"/>
  <c r="J1091" i="64"/>
  <c r="K1091" i="64"/>
  <c r="L1091" i="64"/>
  <c r="M1091" i="64"/>
  <c r="N1091" i="64"/>
  <c r="J1092" i="64"/>
  <c r="K1092" i="64"/>
  <c r="L1092" i="64"/>
  <c r="M1092" i="64"/>
  <c r="N1092" i="64"/>
  <c r="J1093" i="64"/>
  <c r="K1093" i="64"/>
  <c r="L1093" i="64"/>
  <c r="M1093" i="64"/>
  <c r="N1093" i="64"/>
  <c r="J1094" i="64"/>
  <c r="K1094" i="64"/>
  <c r="L1094" i="64"/>
  <c r="M1094" i="64"/>
  <c r="P1094" i="64" s="1"/>
  <c r="N1094" i="64"/>
  <c r="J1095" i="64"/>
  <c r="K1095" i="64"/>
  <c r="L1095" i="64"/>
  <c r="M1095" i="64"/>
  <c r="P1095" i="64" s="1"/>
  <c r="N1095" i="64"/>
  <c r="J1096" i="64"/>
  <c r="K1096" i="64"/>
  <c r="L1096" i="64"/>
  <c r="M1096" i="64"/>
  <c r="P1096" i="64" s="1"/>
  <c r="N1096" i="64"/>
  <c r="J1097" i="64"/>
  <c r="K1097" i="64"/>
  <c r="L1097" i="64"/>
  <c r="M1097" i="64"/>
  <c r="N1097" i="64"/>
  <c r="J1098" i="64"/>
  <c r="K1098" i="64"/>
  <c r="L1098" i="64"/>
  <c r="M1098" i="64"/>
  <c r="P1098" i="64" s="1"/>
  <c r="N1098" i="64"/>
  <c r="J1099" i="64"/>
  <c r="K1099" i="64"/>
  <c r="L1099" i="64"/>
  <c r="M1099" i="64"/>
  <c r="N1099" i="64"/>
  <c r="J1100" i="64"/>
  <c r="K1100" i="64"/>
  <c r="L1100" i="64"/>
  <c r="M1100" i="64"/>
  <c r="N1100" i="64"/>
  <c r="J1101" i="64"/>
  <c r="K1101" i="64"/>
  <c r="L1101" i="64"/>
  <c r="M1101" i="64"/>
  <c r="N1101" i="64"/>
  <c r="J1102" i="64"/>
  <c r="K1102" i="64"/>
  <c r="L1102" i="64"/>
  <c r="M1102" i="64"/>
  <c r="N1102" i="64"/>
  <c r="J1103" i="64"/>
  <c r="K1103" i="64"/>
  <c r="L1103" i="64"/>
  <c r="M1103" i="64"/>
  <c r="N1103" i="64"/>
  <c r="J1104" i="64"/>
  <c r="K1104" i="64"/>
  <c r="L1104" i="64"/>
  <c r="M1104" i="64"/>
  <c r="N1104" i="64"/>
  <c r="J1105" i="64"/>
  <c r="K1105" i="64"/>
  <c r="L1105" i="64"/>
  <c r="M1105" i="64"/>
  <c r="N1105" i="64"/>
  <c r="J1106" i="64"/>
  <c r="K1106" i="64"/>
  <c r="L1106" i="64"/>
  <c r="M1106" i="64"/>
  <c r="N1106" i="64"/>
  <c r="J1107" i="64"/>
  <c r="K1107" i="64"/>
  <c r="L1107" i="64"/>
  <c r="M1107" i="64"/>
  <c r="N1107" i="64"/>
  <c r="J1108" i="64"/>
  <c r="K1108" i="64"/>
  <c r="L1108" i="64"/>
  <c r="M1108" i="64"/>
  <c r="N1108" i="64"/>
  <c r="J1109" i="64"/>
  <c r="K1109" i="64"/>
  <c r="L1109" i="64"/>
  <c r="M1109" i="64"/>
  <c r="N1109" i="64"/>
  <c r="J1110" i="64"/>
  <c r="K1110" i="64"/>
  <c r="L1110" i="64"/>
  <c r="M1110" i="64"/>
  <c r="N1110" i="64"/>
  <c r="J1111" i="64"/>
  <c r="K1111" i="64"/>
  <c r="L1111" i="64"/>
  <c r="M1111" i="64"/>
  <c r="N1111" i="64"/>
  <c r="J1112" i="64"/>
  <c r="K1112" i="64"/>
  <c r="L1112" i="64"/>
  <c r="M1112" i="64"/>
  <c r="N1112" i="64"/>
  <c r="J1113" i="64"/>
  <c r="K1113" i="64"/>
  <c r="L1113" i="64"/>
  <c r="M1113" i="64"/>
  <c r="N1113" i="64"/>
  <c r="J1114" i="64"/>
  <c r="K1114" i="64"/>
  <c r="L1114" i="64"/>
  <c r="M1114" i="64"/>
  <c r="N1114" i="64"/>
  <c r="J1115" i="64"/>
  <c r="K1115" i="64"/>
  <c r="L1115" i="64"/>
  <c r="M1115" i="64"/>
  <c r="N1115" i="64"/>
  <c r="J1116" i="64"/>
  <c r="K1116" i="64"/>
  <c r="L1116" i="64"/>
  <c r="M1116" i="64"/>
  <c r="N1116" i="64"/>
  <c r="J1117" i="64"/>
  <c r="K1117" i="64"/>
  <c r="L1117" i="64"/>
  <c r="M1117" i="64"/>
  <c r="P1117" i="64" s="1"/>
  <c r="N1117" i="64"/>
  <c r="J1118" i="64"/>
  <c r="K1118" i="64"/>
  <c r="L1118" i="64"/>
  <c r="M1118" i="64"/>
  <c r="P1118" i="64" s="1"/>
  <c r="N1118" i="64"/>
  <c r="J1119" i="64"/>
  <c r="K1119" i="64"/>
  <c r="L1119" i="64"/>
  <c r="M1119" i="64"/>
  <c r="N1119" i="64"/>
  <c r="J1120" i="64"/>
  <c r="K1120" i="64"/>
  <c r="L1120" i="64"/>
  <c r="M1120" i="64"/>
  <c r="P1120" i="64" s="1"/>
  <c r="N1120" i="64"/>
  <c r="J1121" i="64"/>
  <c r="K1121" i="64"/>
  <c r="L1121" i="64"/>
  <c r="M1121" i="64"/>
  <c r="N1121" i="64"/>
  <c r="J1122" i="64"/>
  <c r="K1122" i="64"/>
  <c r="L1122" i="64"/>
  <c r="M1122" i="64"/>
  <c r="N1122" i="64"/>
  <c r="J1123" i="64"/>
  <c r="K1123" i="64"/>
  <c r="L1123" i="64"/>
  <c r="M1123" i="64"/>
  <c r="N1123" i="64"/>
  <c r="J1124" i="64"/>
  <c r="K1124" i="64"/>
  <c r="L1124" i="64"/>
  <c r="M1124" i="64"/>
  <c r="N1124" i="64"/>
  <c r="J1125" i="64"/>
  <c r="K1125" i="64"/>
  <c r="L1125" i="64"/>
  <c r="M1125" i="64"/>
  <c r="N1125" i="64"/>
  <c r="J1126" i="64"/>
  <c r="K1126" i="64"/>
  <c r="L1126" i="64"/>
  <c r="M1126" i="64"/>
  <c r="P1126" i="64" s="1"/>
  <c r="N1126" i="64"/>
  <c r="J1127" i="64"/>
  <c r="K1127" i="64"/>
  <c r="L1127" i="64"/>
  <c r="M1127" i="64"/>
  <c r="N1127" i="64"/>
  <c r="J1128" i="64"/>
  <c r="K1128" i="64"/>
  <c r="L1128" i="64"/>
  <c r="M1128" i="64"/>
  <c r="N1128" i="64"/>
  <c r="J1129" i="64"/>
  <c r="K1129" i="64"/>
  <c r="L1129" i="64"/>
  <c r="M1129" i="64"/>
  <c r="N1129" i="64"/>
  <c r="J1130" i="64"/>
  <c r="K1130" i="64"/>
  <c r="L1130" i="64"/>
  <c r="M1130" i="64"/>
  <c r="N1130" i="64"/>
  <c r="J1131" i="64"/>
  <c r="K1131" i="64"/>
  <c r="L1131" i="64"/>
  <c r="M1131" i="64"/>
  <c r="P1131" i="64" s="1"/>
  <c r="N1131" i="64"/>
  <c r="J1132" i="64"/>
  <c r="K1132" i="64"/>
  <c r="L1132" i="64"/>
  <c r="M1132" i="64"/>
  <c r="N1132" i="64"/>
  <c r="J1133" i="64"/>
  <c r="K1133" i="64"/>
  <c r="L1133" i="64"/>
  <c r="M1133" i="64"/>
  <c r="N1133" i="64"/>
  <c r="J1134" i="64"/>
  <c r="K1134" i="64"/>
  <c r="L1134" i="64"/>
  <c r="M1134" i="64"/>
  <c r="N1134" i="64"/>
  <c r="J1135" i="64"/>
  <c r="K1135" i="64"/>
  <c r="L1135" i="64"/>
  <c r="M1135" i="64"/>
  <c r="N1135" i="64"/>
  <c r="J1136" i="64"/>
  <c r="K1136" i="64"/>
  <c r="L1136" i="64"/>
  <c r="M1136" i="64"/>
  <c r="N1136" i="64"/>
  <c r="J1137" i="64"/>
  <c r="K1137" i="64"/>
  <c r="L1137" i="64"/>
  <c r="M1137" i="64"/>
  <c r="P1137" i="64" s="1"/>
  <c r="N1137" i="64"/>
  <c r="J1138" i="64"/>
  <c r="K1138" i="64"/>
  <c r="L1138" i="64"/>
  <c r="M1138" i="64"/>
  <c r="N1138" i="64"/>
  <c r="J1139" i="64"/>
  <c r="K1139" i="64"/>
  <c r="L1139" i="64"/>
  <c r="M1139" i="64"/>
  <c r="P1139" i="64" s="1"/>
  <c r="N1139" i="64"/>
  <c r="J1140" i="64"/>
  <c r="K1140" i="64"/>
  <c r="L1140" i="64"/>
  <c r="M1140" i="64"/>
  <c r="P1140" i="64" s="1"/>
  <c r="N1140" i="64"/>
  <c r="J1141" i="64"/>
  <c r="K1141" i="64"/>
  <c r="L1141" i="64"/>
  <c r="M1141" i="64"/>
  <c r="N1141" i="64"/>
  <c r="J1142" i="64"/>
  <c r="K1142" i="64"/>
  <c r="L1142" i="64"/>
  <c r="M1142" i="64"/>
  <c r="N1142" i="64"/>
  <c r="J1143" i="64"/>
  <c r="K1143" i="64"/>
  <c r="L1143" i="64"/>
  <c r="M1143" i="64"/>
  <c r="P1143" i="64" s="1"/>
  <c r="N1143" i="64"/>
  <c r="J1144" i="64"/>
  <c r="K1144" i="64"/>
  <c r="L1144" i="64"/>
  <c r="M1144" i="64"/>
  <c r="P1144" i="64" s="1"/>
  <c r="N1144" i="64"/>
  <c r="J1145" i="64"/>
  <c r="K1145" i="64"/>
  <c r="L1145" i="64"/>
  <c r="M1145" i="64"/>
  <c r="N1145" i="64"/>
  <c r="J1146" i="64"/>
  <c r="K1146" i="64"/>
  <c r="L1146" i="64"/>
  <c r="M1146" i="64"/>
  <c r="N1146" i="64"/>
  <c r="J1147" i="64"/>
  <c r="K1147" i="64"/>
  <c r="L1147" i="64"/>
  <c r="M1147" i="64"/>
  <c r="P1147" i="64" s="1"/>
  <c r="N1147" i="64"/>
  <c r="J1148" i="64"/>
  <c r="K1148" i="64"/>
  <c r="L1148" i="64"/>
  <c r="M1148" i="64"/>
  <c r="N1148" i="64"/>
  <c r="J1149" i="64"/>
  <c r="K1149" i="64"/>
  <c r="L1149" i="64"/>
  <c r="M1149" i="64"/>
  <c r="N1149" i="64"/>
  <c r="J1150" i="64"/>
  <c r="K1150" i="64"/>
  <c r="L1150" i="64"/>
  <c r="M1150" i="64"/>
  <c r="N1150" i="64"/>
  <c r="J1151" i="64"/>
  <c r="K1151" i="64"/>
  <c r="L1151" i="64"/>
  <c r="M1151" i="64"/>
  <c r="P1151" i="64" s="1"/>
  <c r="N1151" i="64"/>
  <c r="J1152" i="64"/>
  <c r="K1152" i="64"/>
  <c r="L1152" i="64"/>
  <c r="M1152" i="64"/>
  <c r="N1152" i="64"/>
  <c r="J1153" i="64"/>
  <c r="K1153" i="64"/>
  <c r="L1153" i="64"/>
  <c r="M1153" i="64"/>
  <c r="P1153" i="64" s="1"/>
  <c r="N1153" i="64"/>
  <c r="J1154" i="64"/>
  <c r="K1154" i="64"/>
  <c r="L1154" i="64"/>
  <c r="M1154" i="64"/>
  <c r="P1154" i="64" s="1"/>
  <c r="N1154" i="64"/>
  <c r="J1155" i="64"/>
  <c r="K1155" i="64"/>
  <c r="L1155" i="64"/>
  <c r="M1155" i="64"/>
  <c r="P1155" i="64" s="1"/>
  <c r="N1155" i="64"/>
  <c r="J1156" i="64"/>
  <c r="K1156" i="64"/>
  <c r="L1156" i="64"/>
  <c r="M1156" i="64"/>
  <c r="N1156" i="64"/>
  <c r="J1157" i="64"/>
  <c r="K1157" i="64"/>
  <c r="L1157" i="64"/>
  <c r="M1157" i="64"/>
  <c r="P1157" i="64" s="1"/>
  <c r="N1157" i="64"/>
  <c r="J1158" i="64"/>
  <c r="K1158" i="64"/>
  <c r="L1158" i="64"/>
  <c r="M1158" i="64"/>
  <c r="N1158" i="64"/>
  <c r="J1159" i="64"/>
  <c r="K1159" i="64"/>
  <c r="L1159" i="64"/>
  <c r="M1159" i="64"/>
  <c r="P1159" i="64" s="1"/>
  <c r="N1159" i="64"/>
  <c r="J1160" i="64"/>
  <c r="K1160" i="64"/>
  <c r="L1160" i="64"/>
  <c r="M1160" i="64"/>
  <c r="N1160" i="64"/>
  <c r="J1161" i="64"/>
  <c r="K1161" i="64"/>
  <c r="L1161" i="64"/>
  <c r="M1161" i="64"/>
  <c r="N1161" i="64"/>
  <c r="J1162" i="64"/>
  <c r="K1162" i="64"/>
  <c r="L1162" i="64"/>
  <c r="M1162" i="64"/>
  <c r="N1162" i="64"/>
  <c r="J1163" i="64"/>
  <c r="K1163" i="64"/>
  <c r="L1163" i="64"/>
  <c r="M1163" i="64"/>
  <c r="N1163" i="64"/>
  <c r="J1164" i="64"/>
  <c r="K1164" i="64"/>
  <c r="L1164" i="64"/>
  <c r="M1164" i="64"/>
  <c r="N1164" i="64"/>
  <c r="J1165" i="64"/>
  <c r="K1165" i="64"/>
  <c r="L1165" i="64"/>
  <c r="M1165" i="64"/>
  <c r="P1165" i="64" s="1"/>
  <c r="N1165" i="64"/>
  <c r="J1166" i="64"/>
  <c r="K1166" i="64"/>
  <c r="L1166" i="64"/>
  <c r="M1166" i="64"/>
  <c r="N1166" i="64"/>
  <c r="J1167" i="64"/>
  <c r="K1167" i="64"/>
  <c r="L1167" i="64"/>
  <c r="M1167" i="64"/>
  <c r="P1167" i="64" s="1"/>
  <c r="N1167" i="64"/>
  <c r="J1168" i="64"/>
  <c r="K1168" i="64"/>
  <c r="L1168" i="64"/>
  <c r="M1168" i="64"/>
  <c r="N1168" i="64"/>
  <c r="J1169" i="64"/>
  <c r="K1169" i="64"/>
  <c r="L1169" i="64"/>
  <c r="M1169" i="64"/>
  <c r="P1169" i="64" s="1"/>
  <c r="N1169" i="64"/>
  <c r="J1170" i="64"/>
  <c r="K1170" i="64"/>
  <c r="L1170" i="64"/>
  <c r="M1170" i="64"/>
  <c r="N1170" i="64"/>
  <c r="J1171" i="64"/>
  <c r="K1171" i="64"/>
  <c r="L1171" i="64"/>
  <c r="M1171" i="64"/>
  <c r="P1171" i="64" s="1"/>
  <c r="N1171" i="64"/>
  <c r="J1172" i="64"/>
  <c r="K1172" i="64"/>
  <c r="L1172" i="64"/>
  <c r="M1172" i="64"/>
  <c r="P1172" i="64" s="1"/>
  <c r="N1172" i="64"/>
  <c r="J1173" i="64"/>
  <c r="K1173" i="64"/>
  <c r="L1173" i="64"/>
  <c r="M1173" i="64"/>
  <c r="N1173" i="64"/>
  <c r="J1174" i="64"/>
  <c r="K1174" i="64"/>
  <c r="L1174" i="64"/>
  <c r="M1174" i="64"/>
  <c r="N1174" i="64"/>
  <c r="J1175" i="64"/>
  <c r="K1175" i="64"/>
  <c r="L1175" i="64"/>
  <c r="M1175" i="64"/>
  <c r="N1175" i="64"/>
  <c r="J1176" i="64"/>
  <c r="K1176" i="64"/>
  <c r="L1176" i="64"/>
  <c r="M1176" i="64"/>
  <c r="P1176" i="64" s="1"/>
  <c r="N1176" i="64"/>
  <c r="J1177" i="64"/>
  <c r="K1177" i="64"/>
  <c r="L1177" i="64"/>
  <c r="M1177" i="64"/>
  <c r="P1177" i="64" s="1"/>
  <c r="N1177" i="64"/>
  <c r="J1178" i="64"/>
  <c r="K1178" i="64"/>
  <c r="L1178" i="64"/>
  <c r="M1178" i="64"/>
  <c r="N1178" i="64"/>
  <c r="J1179" i="64"/>
  <c r="K1179" i="64"/>
  <c r="L1179" i="64"/>
  <c r="M1179" i="64"/>
  <c r="N1179" i="64"/>
  <c r="J1180" i="64"/>
  <c r="K1180" i="64"/>
  <c r="L1180" i="64"/>
  <c r="M1180" i="64"/>
  <c r="P1180" i="64" s="1"/>
  <c r="N1180" i="64"/>
  <c r="J1181" i="64"/>
  <c r="K1181" i="64"/>
  <c r="L1181" i="64"/>
  <c r="M1181" i="64"/>
  <c r="N1181" i="64"/>
  <c r="J1182" i="64"/>
  <c r="K1182" i="64"/>
  <c r="L1182" i="64"/>
  <c r="M1182" i="64"/>
  <c r="P1182" i="64" s="1"/>
  <c r="N1182" i="64"/>
  <c r="J1183" i="64"/>
  <c r="K1183" i="64"/>
  <c r="L1183" i="64"/>
  <c r="M1183" i="64"/>
  <c r="N1183" i="64"/>
  <c r="J1184" i="64"/>
  <c r="K1184" i="64"/>
  <c r="L1184" i="64"/>
  <c r="M1184" i="64"/>
  <c r="N1184" i="64"/>
  <c r="J1185" i="64"/>
  <c r="K1185" i="64"/>
  <c r="L1185" i="64"/>
  <c r="M1185" i="64"/>
  <c r="N1185" i="64"/>
  <c r="J1186" i="64"/>
  <c r="K1186" i="64"/>
  <c r="L1186" i="64"/>
  <c r="M1186" i="64"/>
  <c r="N1186" i="64"/>
  <c r="J1187" i="64"/>
  <c r="K1187" i="64"/>
  <c r="L1187" i="64"/>
  <c r="M1187" i="64"/>
  <c r="N1187" i="64"/>
  <c r="J1188" i="64"/>
  <c r="K1188" i="64"/>
  <c r="L1188" i="64"/>
  <c r="M1188" i="64"/>
  <c r="N1188" i="64"/>
  <c r="J1189" i="64"/>
  <c r="K1189" i="64"/>
  <c r="L1189" i="64"/>
  <c r="M1189" i="64"/>
  <c r="N1189" i="64"/>
  <c r="J1190" i="64"/>
  <c r="K1190" i="64"/>
  <c r="L1190" i="64"/>
  <c r="M1190" i="64"/>
  <c r="N1190" i="64"/>
  <c r="J1191" i="64"/>
  <c r="K1191" i="64"/>
  <c r="L1191" i="64"/>
  <c r="M1191" i="64"/>
  <c r="P1191" i="64" s="1"/>
  <c r="N1191" i="64"/>
  <c r="J1192" i="64"/>
  <c r="K1192" i="64"/>
  <c r="L1192" i="64"/>
  <c r="M1192" i="64"/>
  <c r="P1192" i="64" s="1"/>
  <c r="N1192" i="64"/>
  <c r="J1193" i="64"/>
  <c r="K1193" i="64"/>
  <c r="L1193" i="64"/>
  <c r="M1193" i="64"/>
  <c r="P1193" i="64" s="1"/>
  <c r="N1193" i="64"/>
  <c r="J1194" i="64"/>
  <c r="K1194" i="64"/>
  <c r="L1194" i="64"/>
  <c r="M1194" i="64"/>
  <c r="P1194" i="64" s="1"/>
  <c r="N1194" i="64"/>
  <c r="J1195" i="64"/>
  <c r="K1195" i="64"/>
  <c r="L1195" i="64"/>
  <c r="M1195" i="64"/>
  <c r="N1195" i="64"/>
  <c r="J1196" i="64"/>
  <c r="K1196" i="64"/>
  <c r="L1196" i="64"/>
  <c r="M1196" i="64"/>
  <c r="N1196" i="64"/>
  <c r="J1197" i="64"/>
  <c r="K1197" i="64"/>
  <c r="L1197" i="64"/>
  <c r="M1197" i="64"/>
  <c r="N1197" i="64"/>
  <c r="J1198" i="64"/>
  <c r="K1198" i="64"/>
  <c r="L1198" i="64"/>
  <c r="M1198" i="64"/>
  <c r="N1198" i="64"/>
  <c r="J1199" i="64"/>
  <c r="K1199" i="64"/>
  <c r="L1199" i="64"/>
  <c r="M1199" i="64"/>
  <c r="P1199" i="64" s="1"/>
  <c r="N1199" i="64"/>
  <c r="J1200" i="64"/>
  <c r="K1200" i="64"/>
  <c r="L1200" i="64"/>
  <c r="M1200" i="64"/>
  <c r="N1200" i="64"/>
  <c r="J1201" i="64"/>
  <c r="K1201" i="64"/>
  <c r="L1201" i="64"/>
  <c r="M1201" i="64"/>
  <c r="N1201" i="64"/>
  <c r="J1202" i="64"/>
  <c r="K1202" i="64"/>
  <c r="L1202" i="64"/>
  <c r="M1202" i="64"/>
  <c r="N1202" i="64"/>
  <c r="J1203" i="64"/>
  <c r="K1203" i="64"/>
  <c r="L1203" i="64"/>
  <c r="M1203" i="64"/>
  <c r="N1203" i="64"/>
  <c r="J1204" i="64"/>
  <c r="K1204" i="64"/>
  <c r="L1204" i="64"/>
  <c r="M1204" i="64"/>
  <c r="N1204" i="64"/>
  <c r="J1205" i="64"/>
  <c r="K1205" i="64"/>
  <c r="L1205" i="64"/>
  <c r="M1205" i="64"/>
  <c r="P1205" i="64" s="1"/>
  <c r="N1205" i="64"/>
  <c r="J1206" i="64"/>
  <c r="K1206" i="64"/>
  <c r="L1206" i="64"/>
  <c r="M1206" i="64"/>
  <c r="P1206" i="64" s="1"/>
  <c r="N1206" i="64"/>
  <c r="J1207" i="64"/>
  <c r="K1207" i="64"/>
  <c r="L1207" i="64"/>
  <c r="M1207" i="64"/>
  <c r="P1207" i="64" s="1"/>
  <c r="N1207" i="64"/>
  <c r="J1208" i="64"/>
  <c r="K1208" i="64"/>
  <c r="L1208" i="64"/>
  <c r="M1208" i="64"/>
  <c r="N1208" i="64"/>
  <c r="J1209" i="64"/>
  <c r="K1209" i="64"/>
  <c r="L1209" i="64"/>
  <c r="M1209" i="64"/>
  <c r="N1209" i="64"/>
  <c r="J1210" i="64"/>
  <c r="K1210" i="64"/>
  <c r="L1210" i="64"/>
  <c r="M1210" i="64"/>
  <c r="P1210" i="64" s="1"/>
  <c r="N1210" i="64"/>
  <c r="J1211" i="64"/>
  <c r="K1211" i="64"/>
  <c r="L1211" i="64"/>
  <c r="M1211" i="64"/>
  <c r="P1211" i="64" s="1"/>
  <c r="N1211" i="64"/>
  <c r="J1212" i="64"/>
  <c r="K1212" i="64"/>
  <c r="L1212" i="64"/>
  <c r="M1212" i="64"/>
  <c r="P1212" i="64" s="1"/>
  <c r="N1212" i="64"/>
  <c r="J1213" i="64"/>
  <c r="K1213" i="64"/>
  <c r="L1213" i="64"/>
  <c r="M1213" i="64"/>
  <c r="P1213" i="64" s="1"/>
  <c r="N1213" i="64"/>
  <c r="J1214" i="64"/>
  <c r="K1214" i="64"/>
  <c r="L1214" i="64"/>
  <c r="M1214" i="64"/>
  <c r="P1214" i="64" s="1"/>
  <c r="N1214" i="64"/>
  <c r="J1215" i="64"/>
  <c r="K1215" i="64"/>
  <c r="L1215" i="64"/>
  <c r="M1215" i="64"/>
  <c r="P1215" i="64" s="1"/>
  <c r="N1215" i="64"/>
  <c r="J1216" i="64"/>
  <c r="K1216" i="64"/>
  <c r="L1216" i="64"/>
  <c r="M1216" i="64"/>
  <c r="N1216" i="64"/>
  <c r="J1217" i="64"/>
  <c r="K1217" i="64"/>
  <c r="L1217" i="64"/>
  <c r="M1217" i="64"/>
  <c r="N1217" i="64"/>
  <c r="J1218" i="64"/>
  <c r="K1218" i="64"/>
  <c r="L1218" i="64"/>
  <c r="M1218" i="64"/>
  <c r="N1218" i="64"/>
  <c r="J1219" i="64"/>
  <c r="K1219" i="64"/>
  <c r="L1219" i="64"/>
  <c r="M1219" i="64"/>
  <c r="P1219" i="64" s="1"/>
  <c r="N1219" i="64"/>
  <c r="J1220" i="64"/>
  <c r="K1220" i="64"/>
  <c r="L1220" i="64"/>
  <c r="M1220" i="64"/>
  <c r="N1220" i="64"/>
  <c r="J1221" i="64"/>
  <c r="K1221" i="64"/>
  <c r="L1221" i="64"/>
  <c r="M1221" i="64"/>
  <c r="N1221" i="64"/>
  <c r="J1222" i="64"/>
  <c r="K1222" i="64"/>
  <c r="L1222" i="64"/>
  <c r="M1222" i="64"/>
  <c r="N1222" i="64"/>
  <c r="J1223" i="64"/>
  <c r="K1223" i="64"/>
  <c r="L1223" i="64"/>
  <c r="M1223" i="64"/>
  <c r="P1223" i="64" s="1"/>
  <c r="N1223" i="64"/>
  <c r="J1224" i="64"/>
  <c r="K1224" i="64"/>
  <c r="L1224" i="64"/>
  <c r="M1224" i="64"/>
  <c r="P1224" i="64" s="1"/>
  <c r="N1224" i="64"/>
  <c r="J1225" i="64"/>
  <c r="K1225" i="64"/>
  <c r="L1225" i="64"/>
  <c r="M1225" i="64"/>
  <c r="N1225" i="64"/>
  <c r="J1226" i="64"/>
  <c r="K1226" i="64"/>
  <c r="L1226" i="64"/>
  <c r="M1226" i="64"/>
  <c r="N1226" i="64"/>
  <c r="J1227" i="64"/>
  <c r="K1227" i="64"/>
  <c r="L1227" i="64"/>
  <c r="M1227" i="64"/>
  <c r="P1227" i="64" s="1"/>
  <c r="N1227" i="64"/>
  <c r="J1228" i="64"/>
  <c r="K1228" i="64"/>
  <c r="L1228" i="64"/>
  <c r="M1228" i="64"/>
  <c r="N1228" i="64"/>
  <c r="J1229" i="64"/>
  <c r="K1229" i="64"/>
  <c r="L1229" i="64"/>
  <c r="M1229" i="64"/>
  <c r="N1229" i="64"/>
  <c r="J1230" i="64"/>
  <c r="K1230" i="64"/>
  <c r="L1230" i="64"/>
  <c r="M1230" i="64"/>
  <c r="N1230" i="64"/>
  <c r="J1231" i="64"/>
  <c r="K1231" i="64"/>
  <c r="L1231" i="64"/>
  <c r="M1231" i="64"/>
  <c r="P1231" i="64" s="1"/>
  <c r="N1231" i="64"/>
  <c r="J1232" i="64"/>
  <c r="K1232" i="64"/>
  <c r="L1232" i="64"/>
  <c r="M1232" i="64"/>
  <c r="P1232" i="64" s="1"/>
  <c r="N1232" i="64"/>
  <c r="J1233" i="64"/>
  <c r="K1233" i="64"/>
  <c r="L1233" i="64"/>
  <c r="M1233" i="64"/>
  <c r="P1233" i="64" s="1"/>
  <c r="N1233" i="64"/>
  <c r="J1234" i="64"/>
  <c r="K1234" i="64"/>
  <c r="L1234" i="64"/>
  <c r="M1234" i="64"/>
  <c r="P1234" i="64" s="1"/>
  <c r="N1234" i="64"/>
  <c r="J1235" i="64"/>
  <c r="K1235" i="64"/>
  <c r="L1235" i="64"/>
  <c r="M1235" i="64"/>
  <c r="N1235" i="64"/>
  <c r="J1236" i="64"/>
  <c r="K1236" i="64"/>
  <c r="L1236" i="64"/>
  <c r="M1236" i="64"/>
  <c r="P1236" i="64" s="1"/>
  <c r="N1236" i="64"/>
  <c r="J1237" i="64"/>
  <c r="K1237" i="64"/>
  <c r="L1237" i="64"/>
  <c r="M1237" i="64"/>
  <c r="P1237" i="64" s="1"/>
  <c r="N1237" i="64"/>
  <c r="J1238" i="64"/>
  <c r="K1238" i="64"/>
  <c r="L1238" i="64"/>
  <c r="M1238" i="64"/>
  <c r="P1238" i="64" s="1"/>
  <c r="N1238" i="64"/>
  <c r="J1239" i="64"/>
  <c r="K1239" i="64"/>
  <c r="L1239" i="64"/>
  <c r="M1239" i="64"/>
  <c r="P1239" i="64" s="1"/>
  <c r="N1239" i="64"/>
  <c r="J1240" i="64"/>
  <c r="K1240" i="64"/>
  <c r="L1240" i="64"/>
  <c r="M1240" i="64"/>
  <c r="N1240" i="64"/>
  <c r="J1241" i="64"/>
  <c r="K1241" i="64"/>
  <c r="L1241" i="64"/>
  <c r="M1241" i="64"/>
  <c r="N1241" i="64"/>
  <c r="J1242" i="64"/>
  <c r="K1242" i="64"/>
  <c r="L1242" i="64"/>
  <c r="M1242" i="64"/>
  <c r="P1242" i="64" s="1"/>
  <c r="N1242" i="64"/>
  <c r="J1243" i="64"/>
  <c r="K1243" i="64"/>
  <c r="L1243" i="64"/>
  <c r="M1243" i="64"/>
  <c r="P1243" i="64" s="1"/>
  <c r="N1243" i="64"/>
  <c r="J1244" i="64"/>
  <c r="K1244" i="64"/>
  <c r="L1244" i="64"/>
  <c r="M1244" i="64"/>
  <c r="N1244" i="64"/>
  <c r="J1245" i="64"/>
  <c r="K1245" i="64"/>
  <c r="L1245" i="64"/>
  <c r="M1245" i="64"/>
  <c r="N1245" i="64"/>
  <c r="J1246" i="64"/>
  <c r="K1246" i="64"/>
  <c r="L1246" i="64"/>
  <c r="M1246" i="64"/>
  <c r="N1246" i="64"/>
  <c r="J1247" i="64"/>
  <c r="K1247" i="64"/>
  <c r="L1247" i="64"/>
  <c r="M1247" i="64"/>
  <c r="P1247" i="64" s="1"/>
  <c r="N1247" i="64"/>
  <c r="J1248" i="64"/>
  <c r="K1248" i="64"/>
  <c r="L1248" i="64"/>
  <c r="M1248" i="64"/>
  <c r="N1248" i="64"/>
  <c r="J1249" i="64"/>
  <c r="K1249" i="64"/>
  <c r="L1249" i="64"/>
  <c r="M1249" i="64"/>
  <c r="P1249" i="64" s="1"/>
  <c r="N1249" i="64"/>
  <c r="J1250" i="64"/>
  <c r="K1250" i="64"/>
  <c r="L1250" i="64"/>
  <c r="M1250" i="64"/>
  <c r="N1250" i="64"/>
  <c r="J1251" i="64"/>
  <c r="K1251" i="64"/>
  <c r="L1251" i="64"/>
  <c r="M1251" i="64"/>
  <c r="P1251" i="64" s="1"/>
  <c r="N1251" i="64"/>
  <c r="J1252" i="64"/>
  <c r="K1252" i="64"/>
  <c r="L1252" i="64"/>
  <c r="M1252" i="64"/>
  <c r="N1252" i="64"/>
  <c r="J1253" i="64"/>
  <c r="K1253" i="64"/>
  <c r="L1253" i="64"/>
  <c r="M1253" i="64"/>
  <c r="N1253" i="64"/>
  <c r="J1254" i="64"/>
  <c r="K1254" i="64"/>
  <c r="L1254" i="64"/>
  <c r="M1254" i="64"/>
  <c r="P1254" i="64" s="1"/>
  <c r="N1254" i="64"/>
  <c r="J1255" i="64"/>
  <c r="K1255" i="64"/>
  <c r="L1255" i="64"/>
  <c r="M1255" i="64"/>
  <c r="N1255" i="64"/>
  <c r="J1256" i="64"/>
  <c r="K1256" i="64"/>
  <c r="L1256" i="64"/>
  <c r="M1256" i="64"/>
  <c r="N1256" i="64"/>
  <c r="J1257" i="64"/>
  <c r="K1257" i="64"/>
  <c r="L1257" i="64"/>
  <c r="M1257" i="64"/>
  <c r="N1257" i="64"/>
  <c r="J1258" i="64"/>
  <c r="K1258" i="64"/>
  <c r="L1258" i="64"/>
  <c r="M1258" i="64"/>
  <c r="N1258" i="64"/>
  <c r="J1259" i="64"/>
  <c r="K1259" i="64"/>
  <c r="L1259" i="64"/>
  <c r="M1259" i="64"/>
  <c r="P1259" i="64" s="1"/>
  <c r="N1259" i="64"/>
  <c r="J1260" i="64"/>
  <c r="K1260" i="64"/>
  <c r="L1260" i="64"/>
  <c r="M1260" i="64"/>
  <c r="N1260" i="64"/>
  <c r="J1261" i="64"/>
  <c r="K1261" i="64"/>
  <c r="L1261" i="64"/>
  <c r="M1261" i="64"/>
  <c r="N1261" i="64"/>
  <c r="J1262" i="64"/>
  <c r="K1262" i="64"/>
  <c r="L1262" i="64"/>
  <c r="M1262" i="64"/>
  <c r="N1262" i="64"/>
  <c r="J1263" i="64"/>
  <c r="K1263" i="64"/>
  <c r="L1263" i="64"/>
  <c r="M1263" i="64"/>
  <c r="N1263" i="64"/>
  <c r="J1264" i="64"/>
  <c r="K1264" i="64"/>
  <c r="L1264" i="64"/>
  <c r="M1264" i="64"/>
  <c r="N1264" i="64"/>
  <c r="J1265" i="64"/>
  <c r="K1265" i="64"/>
  <c r="L1265" i="64"/>
  <c r="M1265" i="64"/>
  <c r="N1265" i="64"/>
  <c r="J1266" i="64"/>
  <c r="K1266" i="64"/>
  <c r="L1266" i="64"/>
  <c r="M1266" i="64"/>
  <c r="N1266" i="64"/>
  <c r="J1267" i="64"/>
  <c r="K1267" i="64"/>
  <c r="L1267" i="64"/>
  <c r="M1267" i="64"/>
  <c r="N1267" i="64"/>
  <c r="J1268" i="64"/>
  <c r="K1268" i="64"/>
  <c r="L1268" i="64"/>
  <c r="M1268" i="64"/>
  <c r="P1268" i="64" s="1"/>
  <c r="N1268" i="64"/>
  <c r="J1269" i="64"/>
  <c r="K1269" i="64"/>
  <c r="L1269" i="64"/>
  <c r="M1269" i="64"/>
  <c r="N1269" i="64"/>
  <c r="J1270" i="64"/>
  <c r="K1270" i="64"/>
  <c r="L1270" i="64"/>
  <c r="M1270" i="64"/>
  <c r="N1270" i="64"/>
  <c r="J1271" i="64"/>
  <c r="K1271" i="64"/>
  <c r="L1271" i="64"/>
  <c r="M1271" i="64"/>
  <c r="N1271" i="64"/>
  <c r="J1272" i="64"/>
  <c r="K1272" i="64"/>
  <c r="L1272" i="64"/>
  <c r="M1272" i="64"/>
  <c r="N1272" i="64"/>
  <c r="J1273" i="64"/>
  <c r="K1273" i="64"/>
  <c r="L1273" i="64"/>
  <c r="M1273" i="64"/>
  <c r="N1273" i="64"/>
  <c r="J1274" i="64"/>
  <c r="K1274" i="64"/>
  <c r="L1274" i="64"/>
  <c r="M1274" i="64"/>
  <c r="N1274" i="64"/>
  <c r="J1275" i="64"/>
  <c r="K1275" i="64"/>
  <c r="L1275" i="64"/>
  <c r="M1275" i="64"/>
  <c r="P1275" i="64" s="1"/>
  <c r="N1275" i="64"/>
  <c r="J1276" i="64"/>
  <c r="K1276" i="64"/>
  <c r="L1276" i="64"/>
  <c r="M1276" i="64"/>
  <c r="N1276" i="64"/>
  <c r="J1277" i="64"/>
  <c r="K1277" i="64"/>
  <c r="L1277" i="64"/>
  <c r="M1277" i="64"/>
  <c r="N1277" i="64"/>
  <c r="J1278" i="64"/>
  <c r="K1278" i="64"/>
  <c r="L1278" i="64"/>
  <c r="M1278" i="64"/>
  <c r="N1278" i="64"/>
  <c r="J1279" i="64"/>
  <c r="K1279" i="64"/>
  <c r="L1279" i="64"/>
  <c r="M1279" i="64"/>
  <c r="N1279" i="64"/>
  <c r="J1280" i="64"/>
  <c r="K1280" i="64"/>
  <c r="L1280" i="64"/>
  <c r="M1280" i="64"/>
  <c r="N1280" i="64"/>
  <c r="J1281" i="64"/>
  <c r="K1281" i="64"/>
  <c r="L1281" i="64"/>
  <c r="M1281" i="64"/>
  <c r="P1281" i="64" s="1"/>
  <c r="N1281" i="64"/>
  <c r="J1282" i="64"/>
  <c r="K1282" i="64"/>
  <c r="L1282" i="64"/>
  <c r="M1282" i="64"/>
  <c r="N1282" i="64"/>
  <c r="J1283" i="64"/>
  <c r="K1283" i="64"/>
  <c r="L1283" i="64"/>
  <c r="M1283" i="64"/>
  <c r="N1283" i="64"/>
  <c r="J1284" i="64"/>
  <c r="K1284" i="64"/>
  <c r="L1284" i="64"/>
  <c r="M1284" i="64"/>
  <c r="N1284" i="64"/>
  <c r="J1285" i="64"/>
  <c r="K1285" i="64"/>
  <c r="L1285" i="64"/>
  <c r="M1285" i="64"/>
  <c r="P1285" i="64" s="1"/>
  <c r="N1285" i="64"/>
  <c r="J1286" i="64"/>
  <c r="K1286" i="64"/>
  <c r="L1286" i="64"/>
  <c r="M1286" i="64"/>
  <c r="N1286" i="64"/>
  <c r="J1287" i="64"/>
  <c r="K1287" i="64"/>
  <c r="L1287" i="64"/>
  <c r="M1287" i="64"/>
  <c r="P1287" i="64" s="1"/>
  <c r="N1287" i="64"/>
  <c r="J1288" i="64"/>
  <c r="K1288" i="64"/>
  <c r="L1288" i="64"/>
  <c r="M1288" i="64"/>
  <c r="N1288" i="64"/>
  <c r="J1289" i="64"/>
  <c r="K1289" i="64"/>
  <c r="L1289" i="64"/>
  <c r="M1289" i="64"/>
  <c r="P1289" i="64" s="1"/>
  <c r="N1289" i="64"/>
  <c r="J1290" i="64"/>
  <c r="K1290" i="64"/>
  <c r="L1290" i="64"/>
  <c r="M1290" i="64"/>
  <c r="N1290" i="64"/>
  <c r="J1291" i="64"/>
  <c r="K1291" i="64"/>
  <c r="L1291" i="64"/>
  <c r="M1291" i="64"/>
  <c r="N1291" i="64"/>
  <c r="J1292" i="64"/>
  <c r="K1292" i="64"/>
  <c r="L1292" i="64"/>
  <c r="M1292" i="64"/>
  <c r="N1292" i="64"/>
  <c r="J1293" i="64"/>
  <c r="K1293" i="64"/>
  <c r="L1293" i="64"/>
  <c r="M1293" i="64"/>
  <c r="N1293" i="64"/>
  <c r="J1294" i="64"/>
  <c r="K1294" i="64"/>
  <c r="L1294" i="64"/>
  <c r="M1294" i="64"/>
  <c r="P1294" i="64" s="1"/>
  <c r="N1294" i="64"/>
  <c r="J1295" i="64"/>
  <c r="K1295" i="64"/>
  <c r="L1295" i="64"/>
  <c r="M1295" i="64"/>
  <c r="P1295" i="64" s="1"/>
  <c r="N1295" i="64"/>
  <c r="J1296" i="64"/>
  <c r="K1296" i="64"/>
  <c r="L1296" i="64"/>
  <c r="M1296" i="64"/>
  <c r="P1296" i="64" s="1"/>
  <c r="N1296" i="64"/>
  <c r="J1297" i="64"/>
  <c r="K1297" i="64"/>
  <c r="L1297" i="64"/>
  <c r="M1297" i="64"/>
  <c r="N1297" i="64"/>
  <c r="J1298" i="64"/>
  <c r="K1298" i="64"/>
  <c r="L1298" i="64"/>
  <c r="M1298" i="64"/>
  <c r="N1298" i="64"/>
  <c r="J1299" i="64"/>
  <c r="K1299" i="64"/>
  <c r="L1299" i="64"/>
  <c r="M1299" i="64"/>
  <c r="P1299" i="64" s="1"/>
  <c r="N1299" i="64"/>
  <c r="J1300" i="64"/>
  <c r="K1300" i="64"/>
  <c r="L1300" i="64"/>
  <c r="M1300" i="64"/>
  <c r="N1300" i="64"/>
  <c r="J1301" i="64"/>
  <c r="K1301" i="64"/>
  <c r="L1301" i="64"/>
  <c r="M1301" i="64"/>
  <c r="N1301" i="64"/>
  <c r="J1302" i="64"/>
  <c r="K1302" i="64"/>
  <c r="L1302" i="64"/>
  <c r="M1302" i="64"/>
  <c r="N1302" i="64"/>
  <c r="J1303" i="64"/>
  <c r="K1303" i="64"/>
  <c r="L1303" i="64"/>
  <c r="M1303" i="64"/>
  <c r="N1303" i="64"/>
  <c r="J1304" i="64"/>
  <c r="K1304" i="64"/>
  <c r="L1304" i="64"/>
  <c r="M1304" i="64"/>
  <c r="N1304" i="64"/>
  <c r="J1305" i="64"/>
  <c r="K1305" i="64"/>
  <c r="L1305" i="64"/>
  <c r="M1305" i="64"/>
  <c r="N1305" i="64"/>
  <c r="J1306" i="64"/>
  <c r="K1306" i="64"/>
  <c r="L1306" i="64"/>
  <c r="M1306" i="64"/>
  <c r="N1306" i="64"/>
  <c r="J1307" i="64"/>
  <c r="K1307" i="64"/>
  <c r="L1307" i="64"/>
  <c r="M1307" i="64"/>
  <c r="N1307" i="64"/>
  <c r="J1308" i="64"/>
  <c r="K1308" i="64"/>
  <c r="L1308" i="64"/>
  <c r="M1308" i="64"/>
  <c r="P1308" i="64" s="1"/>
  <c r="N1308" i="64"/>
  <c r="J1309" i="64"/>
  <c r="K1309" i="64"/>
  <c r="L1309" i="64"/>
  <c r="M1309" i="64"/>
  <c r="N1309" i="64"/>
  <c r="J1310" i="64"/>
  <c r="K1310" i="64"/>
  <c r="L1310" i="64"/>
  <c r="M1310" i="64"/>
  <c r="P1310" i="64" s="1"/>
  <c r="N1310" i="64"/>
  <c r="J1311" i="64"/>
  <c r="K1311" i="64"/>
  <c r="L1311" i="64"/>
  <c r="M1311" i="64"/>
  <c r="P1311" i="64" s="1"/>
  <c r="N1311" i="64"/>
  <c r="J1312" i="64"/>
  <c r="K1312" i="64"/>
  <c r="L1312" i="64"/>
  <c r="M1312" i="64"/>
  <c r="N1312" i="64"/>
  <c r="J1313" i="64"/>
  <c r="K1313" i="64"/>
  <c r="L1313" i="64"/>
  <c r="M1313" i="64"/>
  <c r="N1313" i="64"/>
  <c r="J1314" i="64"/>
  <c r="K1314" i="64"/>
  <c r="L1314" i="64"/>
  <c r="M1314" i="64"/>
  <c r="N1314" i="64"/>
  <c r="J1315" i="64"/>
  <c r="K1315" i="64"/>
  <c r="L1315" i="64"/>
  <c r="M1315" i="64"/>
  <c r="P1315" i="64" s="1"/>
  <c r="N1315" i="64"/>
  <c r="J1316" i="64"/>
  <c r="K1316" i="64"/>
  <c r="L1316" i="64"/>
  <c r="M1316" i="64"/>
  <c r="P1316" i="64" s="1"/>
  <c r="N1316" i="64"/>
  <c r="J1317" i="64"/>
  <c r="K1317" i="64"/>
  <c r="L1317" i="64"/>
  <c r="M1317" i="64"/>
  <c r="N1317" i="64"/>
  <c r="J1318" i="64"/>
  <c r="K1318" i="64"/>
  <c r="L1318" i="64"/>
  <c r="M1318" i="64"/>
  <c r="N1318" i="64"/>
  <c r="J1319" i="64"/>
  <c r="K1319" i="64"/>
  <c r="L1319" i="64"/>
  <c r="M1319" i="64"/>
  <c r="N1319" i="64"/>
  <c r="J1320" i="64"/>
  <c r="K1320" i="64"/>
  <c r="L1320" i="64"/>
  <c r="M1320" i="64"/>
  <c r="N1320" i="64"/>
  <c r="J1321" i="64"/>
  <c r="K1321" i="64"/>
  <c r="L1321" i="64"/>
  <c r="M1321" i="64"/>
  <c r="P1321" i="64" s="1"/>
  <c r="N1321" i="64"/>
  <c r="J1322" i="64"/>
  <c r="K1322" i="64"/>
  <c r="L1322" i="64"/>
  <c r="M1322" i="64"/>
  <c r="P1322" i="64" s="1"/>
  <c r="N1322" i="64"/>
  <c r="J1323" i="64"/>
  <c r="K1323" i="64"/>
  <c r="L1323" i="64"/>
  <c r="M1323" i="64"/>
  <c r="N1323" i="64"/>
  <c r="J1324" i="64"/>
  <c r="K1324" i="64"/>
  <c r="L1324" i="64"/>
  <c r="M1324" i="64"/>
  <c r="N1324" i="64"/>
  <c r="J1325" i="64"/>
  <c r="K1325" i="64"/>
  <c r="L1325" i="64"/>
  <c r="M1325" i="64"/>
  <c r="N1325" i="64"/>
  <c r="J1326" i="64"/>
  <c r="K1326" i="64"/>
  <c r="L1326" i="64"/>
  <c r="M1326" i="64"/>
  <c r="P1326" i="64" s="1"/>
  <c r="N1326" i="64"/>
  <c r="J1327" i="64"/>
  <c r="K1327" i="64"/>
  <c r="L1327" i="64"/>
  <c r="M1327" i="64"/>
  <c r="N1327" i="64"/>
  <c r="J1328" i="64"/>
  <c r="K1328" i="64"/>
  <c r="L1328" i="64"/>
  <c r="M1328" i="64"/>
  <c r="N1328" i="64"/>
  <c r="J1329" i="64"/>
  <c r="K1329" i="64"/>
  <c r="L1329" i="64"/>
  <c r="M1329" i="64"/>
  <c r="N1329" i="64"/>
  <c r="J1330" i="64"/>
  <c r="K1330" i="64"/>
  <c r="L1330" i="64"/>
  <c r="M1330" i="64"/>
  <c r="N1330" i="64"/>
  <c r="J1331" i="64"/>
  <c r="K1331" i="64"/>
  <c r="L1331" i="64"/>
  <c r="M1331" i="64"/>
  <c r="P1331" i="64" s="1"/>
  <c r="N1331" i="64"/>
  <c r="J1332" i="64"/>
  <c r="K1332" i="64"/>
  <c r="L1332" i="64"/>
  <c r="M1332" i="64"/>
  <c r="N1332" i="64"/>
  <c r="J1333" i="64"/>
  <c r="K1333" i="64"/>
  <c r="L1333" i="64"/>
  <c r="M1333" i="64"/>
  <c r="N1333" i="64"/>
  <c r="J1334" i="64"/>
  <c r="K1334" i="64"/>
  <c r="L1334" i="64"/>
  <c r="M1334" i="64"/>
  <c r="N1334" i="64"/>
  <c r="J1335" i="64"/>
  <c r="K1335" i="64"/>
  <c r="L1335" i="64"/>
  <c r="M1335" i="64"/>
  <c r="P1335" i="64" s="1"/>
  <c r="N1335" i="64"/>
  <c r="J1336" i="64"/>
  <c r="K1336" i="64"/>
  <c r="L1336" i="64"/>
  <c r="M1336" i="64"/>
  <c r="N1336" i="64"/>
  <c r="J1337" i="64"/>
  <c r="K1337" i="64"/>
  <c r="L1337" i="64"/>
  <c r="M1337" i="64"/>
  <c r="N1337" i="64"/>
  <c r="J1338" i="64"/>
  <c r="K1338" i="64"/>
  <c r="L1338" i="64"/>
  <c r="M1338" i="64"/>
  <c r="N1338" i="64"/>
  <c r="J1339" i="64"/>
  <c r="K1339" i="64"/>
  <c r="L1339" i="64"/>
  <c r="M1339" i="64"/>
  <c r="N1339" i="64"/>
  <c r="J1340" i="64"/>
  <c r="K1340" i="64"/>
  <c r="L1340" i="64"/>
  <c r="M1340" i="64"/>
  <c r="N1340" i="64"/>
  <c r="J1341" i="64"/>
  <c r="K1341" i="64"/>
  <c r="L1341" i="64"/>
  <c r="M1341" i="64"/>
  <c r="N1341" i="64"/>
  <c r="J1342" i="64"/>
  <c r="K1342" i="64"/>
  <c r="L1342" i="64"/>
  <c r="M1342" i="64"/>
  <c r="N1342" i="64"/>
  <c r="J1343" i="64"/>
  <c r="K1343" i="64"/>
  <c r="L1343" i="64"/>
  <c r="M1343" i="64"/>
  <c r="N1343" i="64"/>
  <c r="J1344" i="64"/>
  <c r="K1344" i="64"/>
  <c r="L1344" i="64"/>
  <c r="M1344" i="64"/>
  <c r="N1344" i="64"/>
  <c r="J1345" i="64"/>
  <c r="K1345" i="64"/>
  <c r="L1345" i="64"/>
  <c r="M1345" i="64"/>
  <c r="P1345" i="64" s="1"/>
  <c r="N1345" i="64"/>
  <c r="J1346" i="64"/>
  <c r="K1346" i="64"/>
  <c r="L1346" i="64"/>
  <c r="M1346" i="64"/>
  <c r="N1346" i="64"/>
  <c r="J1347" i="64"/>
  <c r="K1347" i="64"/>
  <c r="L1347" i="64"/>
  <c r="M1347" i="64"/>
  <c r="P1347" i="64" s="1"/>
  <c r="N1347" i="64"/>
  <c r="J1348" i="64"/>
  <c r="K1348" i="64"/>
  <c r="L1348" i="64"/>
  <c r="M1348" i="64"/>
  <c r="N1348" i="64"/>
  <c r="J1349" i="64"/>
  <c r="K1349" i="64"/>
  <c r="L1349" i="64"/>
  <c r="M1349" i="64"/>
  <c r="P1349" i="64" s="1"/>
  <c r="N1349" i="64"/>
  <c r="J1350" i="64"/>
  <c r="K1350" i="64"/>
  <c r="L1350" i="64"/>
  <c r="M1350" i="64"/>
  <c r="N1350" i="64"/>
  <c r="J1351" i="64"/>
  <c r="K1351" i="64"/>
  <c r="L1351" i="64"/>
  <c r="M1351" i="64"/>
  <c r="N1351" i="64"/>
  <c r="J1352" i="64"/>
  <c r="K1352" i="64"/>
  <c r="L1352" i="64"/>
  <c r="M1352" i="64"/>
  <c r="P1352" i="64" s="1"/>
  <c r="N1352" i="64"/>
  <c r="J1353" i="64"/>
  <c r="K1353" i="64"/>
  <c r="L1353" i="64"/>
  <c r="M1353" i="64"/>
  <c r="P1353" i="64" s="1"/>
  <c r="N1353" i="64"/>
  <c r="J1354" i="64"/>
  <c r="K1354" i="64"/>
  <c r="L1354" i="64"/>
  <c r="M1354" i="64"/>
  <c r="N1354" i="64"/>
  <c r="J1355" i="64"/>
  <c r="K1355" i="64"/>
  <c r="L1355" i="64"/>
  <c r="M1355" i="64"/>
  <c r="P1355" i="64" s="1"/>
  <c r="N1355" i="64"/>
  <c r="J1356" i="64"/>
  <c r="K1356" i="64"/>
  <c r="L1356" i="64"/>
  <c r="M1356" i="64"/>
  <c r="N1356" i="64"/>
  <c r="J1357" i="64"/>
  <c r="K1357" i="64"/>
  <c r="L1357" i="64"/>
  <c r="M1357" i="64"/>
  <c r="N1357" i="64"/>
  <c r="J1358" i="64"/>
  <c r="K1358" i="64"/>
  <c r="L1358" i="64"/>
  <c r="M1358" i="64"/>
  <c r="N1358" i="64"/>
  <c r="J1359" i="64"/>
  <c r="K1359" i="64"/>
  <c r="L1359" i="64"/>
  <c r="M1359" i="64"/>
  <c r="N1359" i="64"/>
  <c r="J1360" i="64"/>
  <c r="K1360" i="64"/>
  <c r="L1360" i="64"/>
  <c r="M1360" i="64"/>
  <c r="N1360" i="64"/>
  <c r="J1361" i="64"/>
  <c r="K1361" i="64"/>
  <c r="L1361" i="64"/>
  <c r="M1361" i="64"/>
  <c r="N1361" i="64"/>
  <c r="J1362" i="64"/>
  <c r="K1362" i="64"/>
  <c r="L1362" i="64"/>
  <c r="M1362" i="64"/>
  <c r="N1362" i="64"/>
  <c r="J1363" i="64"/>
  <c r="K1363" i="64"/>
  <c r="L1363" i="64"/>
  <c r="M1363" i="64"/>
  <c r="N1363" i="64"/>
  <c r="J1364" i="64"/>
  <c r="K1364" i="64"/>
  <c r="L1364" i="64"/>
  <c r="M1364" i="64"/>
  <c r="P1364" i="64" s="1"/>
  <c r="N1364" i="64"/>
  <c r="J1365" i="64"/>
  <c r="K1365" i="64"/>
  <c r="L1365" i="64"/>
  <c r="M1365" i="64"/>
  <c r="P1365" i="64" s="1"/>
  <c r="N1365" i="64"/>
  <c r="J1366" i="64"/>
  <c r="K1366" i="64"/>
  <c r="L1366" i="64"/>
  <c r="M1366" i="64"/>
  <c r="P1366" i="64" s="1"/>
  <c r="N1366" i="64"/>
  <c r="J1367" i="64"/>
  <c r="K1367" i="64"/>
  <c r="L1367" i="64"/>
  <c r="M1367" i="64"/>
  <c r="P1367" i="64" s="1"/>
  <c r="N1367" i="64"/>
  <c r="J1368" i="64"/>
  <c r="K1368" i="64"/>
  <c r="L1368" i="64"/>
  <c r="M1368" i="64"/>
  <c r="N1368" i="64"/>
  <c r="J1369" i="64"/>
  <c r="K1369" i="64"/>
  <c r="L1369" i="64"/>
  <c r="M1369" i="64"/>
  <c r="P1369" i="64" s="1"/>
  <c r="N1369" i="64"/>
  <c r="J1370" i="64"/>
  <c r="K1370" i="64"/>
  <c r="L1370" i="64"/>
  <c r="M1370" i="64"/>
  <c r="N1370" i="64"/>
  <c r="J1371" i="64"/>
  <c r="K1371" i="64"/>
  <c r="L1371" i="64"/>
  <c r="M1371" i="64"/>
  <c r="P1371" i="64" s="1"/>
  <c r="N1371" i="64"/>
  <c r="J1372" i="64"/>
  <c r="K1372" i="64"/>
  <c r="L1372" i="64"/>
  <c r="M1372" i="64"/>
  <c r="N1372" i="64"/>
  <c r="J1373" i="64"/>
  <c r="K1373" i="64"/>
  <c r="L1373" i="64"/>
  <c r="M1373" i="64"/>
  <c r="N1373" i="64"/>
  <c r="J1374" i="64"/>
  <c r="K1374" i="64"/>
  <c r="L1374" i="64"/>
  <c r="M1374" i="64"/>
  <c r="N1374" i="64"/>
  <c r="J1375" i="64"/>
  <c r="K1375" i="64"/>
  <c r="L1375" i="64"/>
  <c r="M1375" i="64"/>
  <c r="P1375" i="64" s="1"/>
  <c r="N1375" i="64"/>
  <c r="J1376" i="64"/>
  <c r="K1376" i="64"/>
  <c r="L1376" i="64"/>
  <c r="M1376" i="64"/>
  <c r="N1376" i="64"/>
  <c r="J1377" i="64"/>
  <c r="K1377" i="64"/>
  <c r="L1377" i="64"/>
  <c r="M1377" i="64"/>
  <c r="N1377" i="64"/>
  <c r="J1378" i="64"/>
  <c r="K1378" i="64"/>
  <c r="L1378" i="64"/>
  <c r="M1378" i="64"/>
  <c r="P1378" i="64" s="1"/>
  <c r="N1378" i="64"/>
  <c r="J1379" i="64"/>
  <c r="K1379" i="64"/>
  <c r="L1379" i="64"/>
  <c r="M1379" i="64"/>
  <c r="P1379" i="64" s="1"/>
  <c r="N1379" i="64"/>
  <c r="J1380" i="64"/>
  <c r="K1380" i="64"/>
  <c r="L1380" i="64"/>
  <c r="M1380" i="64"/>
  <c r="N1380" i="64"/>
  <c r="J1381" i="64"/>
  <c r="K1381" i="64"/>
  <c r="L1381" i="64"/>
  <c r="M1381" i="64"/>
  <c r="P1381" i="64" s="1"/>
  <c r="N1381" i="64"/>
  <c r="J1382" i="64"/>
  <c r="K1382" i="64"/>
  <c r="L1382" i="64"/>
  <c r="M1382" i="64"/>
  <c r="N1382" i="64"/>
  <c r="J1383" i="64"/>
  <c r="K1383" i="64"/>
  <c r="L1383" i="64"/>
  <c r="M1383" i="64"/>
  <c r="P1383" i="64" s="1"/>
  <c r="N1383" i="64"/>
  <c r="J1384" i="64"/>
  <c r="K1384" i="64"/>
  <c r="L1384" i="64"/>
  <c r="M1384" i="64"/>
  <c r="N1384" i="64"/>
  <c r="J1385" i="64"/>
  <c r="K1385" i="64"/>
  <c r="L1385" i="64"/>
  <c r="M1385" i="64"/>
  <c r="N1385" i="64"/>
  <c r="J1386" i="64"/>
  <c r="K1386" i="64"/>
  <c r="L1386" i="64"/>
  <c r="M1386" i="64"/>
  <c r="N1386" i="64"/>
  <c r="J1387" i="64"/>
  <c r="K1387" i="64"/>
  <c r="L1387" i="64"/>
  <c r="M1387" i="64"/>
  <c r="P1387" i="64" s="1"/>
  <c r="N1387" i="64"/>
  <c r="J1388" i="64"/>
  <c r="K1388" i="64"/>
  <c r="L1388" i="64"/>
  <c r="M1388" i="64"/>
  <c r="N1388" i="64"/>
  <c r="J1389" i="64"/>
  <c r="K1389" i="64"/>
  <c r="L1389" i="64"/>
  <c r="M1389" i="64"/>
  <c r="P1389" i="64" s="1"/>
  <c r="N1389" i="64"/>
  <c r="J1390" i="64"/>
  <c r="K1390" i="64"/>
  <c r="L1390" i="64"/>
  <c r="M1390" i="64"/>
  <c r="P1390" i="64" s="1"/>
  <c r="N1390" i="64"/>
  <c r="J1391" i="64"/>
  <c r="K1391" i="64"/>
  <c r="L1391" i="64"/>
  <c r="M1391" i="64"/>
  <c r="P1391" i="64" s="1"/>
  <c r="N1391" i="64"/>
  <c r="J1392" i="64"/>
  <c r="K1392" i="64"/>
  <c r="L1392" i="64"/>
  <c r="M1392" i="64"/>
  <c r="P1392" i="64" s="1"/>
  <c r="N1392" i="64"/>
  <c r="J1393" i="64"/>
  <c r="K1393" i="64"/>
  <c r="L1393" i="64"/>
  <c r="M1393" i="64"/>
  <c r="P1393" i="64" s="1"/>
  <c r="N1393" i="64"/>
  <c r="J1394" i="64"/>
  <c r="K1394" i="64"/>
  <c r="L1394" i="64"/>
  <c r="M1394" i="64"/>
  <c r="N1394" i="64"/>
  <c r="J1395" i="64"/>
  <c r="K1395" i="64"/>
  <c r="L1395" i="64"/>
  <c r="M1395" i="64"/>
  <c r="P1395" i="64" s="1"/>
  <c r="N1395" i="64"/>
  <c r="J1396" i="64"/>
  <c r="K1396" i="64"/>
  <c r="L1396" i="64"/>
  <c r="M1396" i="64"/>
  <c r="N1396" i="64"/>
  <c r="J1397" i="64"/>
  <c r="K1397" i="64"/>
  <c r="L1397" i="64"/>
  <c r="M1397" i="64"/>
  <c r="N1397" i="64"/>
  <c r="J1398" i="64"/>
  <c r="K1398" i="64"/>
  <c r="L1398" i="64"/>
  <c r="M1398" i="64"/>
  <c r="N1398" i="64"/>
  <c r="J1399" i="64"/>
  <c r="K1399" i="64"/>
  <c r="L1399" i="64"/>
  <c r="M1399" i="64"/>
  <c r="N1399" i="64"/>
  <c r="J1400" i="64"/>
  <c r="K1400" i="64"/>
  <c r="L1400" i="64"/>
  <c r="M1400" i="64"/>
  <c r="N1400" i="64"/>
  <c r="J1401" i="64"/>
  <c r="K1401" i="64"/>
  <c r="L1401" i="64"/>
  <c r="M1401" i="64"/>
  <c r="N1401" i="64"/>
  <c r="J1402" i="64"/>
  <c r="K1402" i="64"/>
  <c r="L1402" i="64"/>
  <c r="M1402" i="64"/>
  <c r="N1402" i="64"/>
  <c r="J1403" i="64"/>
  <c r="K1403" i="64"/>
  <c r="L1403" i="64"/>
  <c r="M1403" i="64"/>
  <c r="N1403" i="64"/>
  <c r="J1404" i="64"/>
  <c r="K1404" i="64"/>
  <c r="L1404" i="64"/>
  <c r="M1404" i="64"/>
  <c r="N1404" i="64"/>
  <c r="J1405" i="64"/>
  <c r="K1405" i="64"/>
  <c r="L1405" i="64"/>
  <c r="M1405" i="64"/>
  <c r="P1405" i="64" s="1"/>
  <c r="N1405" i="64"/>
  <c r="J1406" i="64"/>
  <c r="K1406" i="64"/>
  <c r="L1406" i="64"/>
  <c r="M1406" i="64"/>
  <c r="N1406" i="64"/>
  <c r="J1407" i="64"/>
  <c r="K1407" i="64"/>
  <c r="L1407" i="64"/>
  <c r="M1407" i="64"/>
  <c r="P1407" i="64" s="1"/>
  <c r="N1407" i="64"/>
  <c r="J1408" i="64"/>
  <c r="K1408" i="64"/>
  <c r="L1408" i="64"/>
  <c r="M1408" i="64"/>
  <c r="N1408" i="64"/>
  <c r="J1409" i="64"/>
  <c r="K1409" i="64"/>
  <c r="L1409" i="64"/>
  <c r="M1409" i="64"/>
  <c r="N1409" i="64"/>
  <c r="J1410" i="64"/>
  <c r="K1410" i="64"/>
  <c r="L1410" i="64"/>
  <c r="M1410" i="64"/>
  <c r="N1410" i="64"/>
  <c r="J1411" i="64"/>
  <c r="K1411" i="64"/>
  <c r="L1411" i="64"/>
  <c r="M1411" i="64"/>
  <c r="N1411" i="64"/>
  <c r="J1412" i="64"/>
  <c r="K1412" i="64"/>
  <c r="L1412" i="64"/>
  <c r="M1412" i="64"/>
  <c r="N1412" i="64"/>
  <c r="J1413" i="64"/>
  <c r="K1413" i="64"/>
  <c r="L1413" i="64"/>
  <c r="M1413" i="64"/>
  <c r="N1413" i="64"/>
  <c r="J1414" i="64"/>
  <c r="K1414" i="64"/>
  <c r="L1414" i="64"/>
  <c r="M1414" i="64"/>
  <c r="N1414" i="64"/>
  <c r="J1415" i="64"/>
  <c r="K1415" i="64"/>
  <c r="L1415" i="64"/>
  <c r="M1415" i="64"/>
  <c r="N1415" i="64"/>
  <c r="J1416" i="64"/>
  <c r="K1416" i="64"/>
  <c r="L1416" i="64"/>
  <c r="M1416" i="64"/>
  <c r="N1416" i="64"/>
  <c r="J1417" i="64"/>
  <c r="K1417" i="64"/>
  <c r="L1417" i="64"/>
  <c r="M1417" i="64"/>
  <c r="P1417" i="64" s="1"/>
  <c r="N1417" i="64"/>
  <c r="J1418" i="64"/>
  <c r="K1418" i="64"/>
  <c r="L1418" i="64"/>
  <c r="M1418" i="64"/>
  <c r="N1418" i="64"/>
  <c r="J1419" i="64"/>
  <c r="K1419" i="64"/>
  <c r="L1419" i="64"/>
  <c r="M1419" i="64"/>
  <c r="P1419" i="64" s="1"/>
  <c r="N1419" i="64"/>
  <c r="J1420" i="64"/>
  <c r="K1420" i="64"/>
  <c r="L1420" i="64"/>
  <c r="M1420" i="64"/>
  <c r="N1420" i="64"/>
  <c r="J1421" i="64"/>
  <c r="K1421" i="64"/>
  <c r="L1421" i="64"/>
  <c r="M1421" i="64"/>
  <c r="P1421" i="64" s="1"/>
  <c r="N1421" i="64"/>
  <c r="J1422" i="64"/>
  <c r="K1422" i="64"/>
  <c r="L1422" i="64"/>
  <c r="M1422" i="64"/>
  <c r="P1422" i="64" s="1"/>
  <c r="N1422" i="64"/>
  <c r="J1423" i="64"/>
  <c r="K1423" i="64"/>
  <c r="L1423" i="64"/>
  <c r="M1423" i="64"/>
  <c r="P1423" i="64" s="1"/>
  <c r="N1423" i="64"/>
  <c r="J1424" i="64"/>
  <c r="K1424" i="64"/>
  <c r="L1424" i="64"/>
  <c r="M1424" i="64"/>
  <c r="N1424" i="64"/>
  <c r="J1425" i="64"/>
  <c r="K1425" i="64"/>
  <c r="L1425" i="64"/>
  <c r="M1425" i="64"/>
  <c r="P1425" i="64" s="1"/>
  <c r="N1425" i="64"/>
  <c r="J1426" i="64"/>
  <c r="K1426" i="64"/>
  <c r="L1426" i="64"/>
  <c r="M1426" i="64"/>
  <c r="N1426" i="64"/>
  <c r="J1427" i="64"/>
  <c r="K1427" i="64"/>
  <c r="L1427" i="64"/>
  <c r="M1427" i="64"/>
  <c r="N1427" i="64"/>
  <c r="J1428" i="64"/>
  <c r="K1428" i="64"/>
  <c r="L1428" i="64"/>
  <c r="M1428" i="64"/>
  <c r="N1428" i="64"/>
  <c r="J1429" i="64"/>
  <c r="K1429" i="64"/>
  <c r="L1429" i="64"/>
  <c r="M1429" i="64"/>
  <c r="P1429" i="64" s="1"/>
  <c r="N1429" i="64"/>
  <c r="J1430" i="64"/>
  <c r="K1430" i="64"/>
  <c r="L1430" i="64"/>
  <c r="M1430" i="64"/>
  <c r="N1430" i="64"/>
  <c r="J1431" i="64"/>
  <c r="K1431" i="64"/>
  <c r="L1431" i="64"/>
  <c r="M1431" i="64"/>
  <c r="N1431" i="64"/>
  <c r="J1432" i="64"/>
  <c r="K1432" i="64"/>
  <c r="L1432" i="64"/>
  <c r="M1432" i="64"/>
  <c r="N1432" i="64"/>
  <c r="J1433" i="64"/>
  <c r="K1433" i="64"/>
  <c r="L1433" i="64"/>
  <c r="M1433" i="64"/>
  <c r="P1433" i="64" s="1"/>
  <c r="N1433" i="64"/>
  <c r="J1434" i="64"/>
  <c r="K1434" i="64"/>
  <c r="L1434" i="64"/>
  <c r="M1434" i="64"/>
  <c r="N1434" i="64"/>
  <c r="J1435" i="64"/>
  <c r="K1435" i="64"/>
  <c r="L1435" i="64"/>
  <c r="M1435" i="64"/>
  <c r="P1435" i="64" s="1"/>
  <c r="N1435" i="64"/>
  <c r="J1436" i="64"/>
  <c r="K1436" i="64"/>
  <c r="L1436" i="64"/>
  <c r="M1436" i="64"/>
  <c r="P1436" i="64" s="1"/>
  <c r="N1436" i="64"/>
  <c r="J1437" i="64"/>
  <c r="K1437" i="64"/>
  <c r="L1437" i="64"/>
  <c r="M1437" i="64"/>
  <c r="P1437" i="64" s="1"/>
  <c r="N1437" i="64"/>
  <c r="J1438" i="64"/>
  <c r="K1438" i="64"/>
  <c r="L1438" i="64"/>
  <c r="M1438" i="64"/>
  <c r="N1438" i="64"/>
  <c r="J1439" i="64"/>
  <c r="K1439" i="64"/>
  <c r="L1439" i="64"/>
  <c r="M1439" i="64"/>
  <c r="N1439" i="64"/>
  <c r="J1440" i="64"/>
  <c r="K1440" i="64"/>
  <c r="L1440" i="64"/>
  <c r="M1440" i="64"/>
  <c r="N1440" i="64"/>
  <c r="J1441" i="64"/>
  <c r="K1441" i="64"/>
  <c r="L1441" i="64"/>
  <c r="M1441" i="64"/>
  <c r="N1441" i="64"/>
  <c r="J1442" i="64"/>
  <c r="K1442" i="64"/>
  <c r="L1442" i="64"/>
  <c r="M1442" i="64"/>
  <c r="N1442" i="64"/>
  <c r="J1443" i="64"/>
  <c r="K1443" i="64"/>
  <c r="L1443" i="64"/>
  <c r="M1443" i="64"/>
  <c r="P1443" i="64" s="1"/>
  <c r="N1443" i="64"/>
  <c r="J1444" i="64"/>
  <c r="K1444" i="64"/>
  <c r="L1444" i="64"/>
  <c r="M1444" i="64"/>
  <c r="N1444" i="64"/>
  <c r="J1445" i="64"/>
  <c r="K1445" i="64"/>
  <c r="L1445" i="64"/>
  <c r="M1445" i="64"/>
  <c r="N1445" i="64"/>
  <c r="J1446" i="64"/>
  <c r="K1446" i="64"/>
  <c r="L1446" i="64"/>
  <c r="M1446" i="64"/>
  <c r="N1446" i="64"/>
  <c r="J1447" i="64"/>
  <c r="K1447" i="64"/>
  <c r="L1447" i="64"/>
  <c r="M1447" i="64"/>
  <c r="P1447" i="64" s="1"/>
  <c r="N1447" i="64"/>
  <c r="J1448" i="64"/>
  <c r="K1448" i="64"/>
  <c r="L1448" i="64"/>
  <c r="M1448" i="64"/>
  <c r="N1448" i="64"/>
  <c r="J1449" i="64"/>
  <c r="K1449" i="64"/>
  <c r="L1449" i="64"/>
  <c r="M1449" i="64"/>
  <c r="N1449" i="64"/>
  <c r="J1450" i="64"/>
  <c r="K1450" i="64"/>
  <c r="L1450" i="64"/>
  <c r="M1450" i="64"/>
  <c r="N1450" i="64"/>
  <c r="J1451" i="64"/>
  <c r="K1451" i="64"/>
  <c r="L1451" i="64"/>
  <c r="M1451" i="64"/>
  <c r="N1451" i="64"/>
  <c r="J1452" i="64"/>
  <c r="K1452" i="64"/>
  <c r="L1452" i="64"/>
  <c r="M1452" i="64"/>
  <c r="N1452" i="64"/>
  <c r="J1453" i="64"/>
  <c r="K1453" i="64"/>
  <c r="L1453" i="64"/>
  <c r="M1453" i="64"/>
  <c r="N1453" i="64"/>
  <c r="J1454" i="64"/>
  <c r="K1454" i="64"/>
  <c r="L1454" i="64"/>
  <c r="M1454" i="64"/>
  <c r="P1454" i="64" s="1"/>
  <c r="N1454" i="64"/>
  <c r="J1455" i="64"/>
  <c r="K1455" i="64"/>
  <c r="L1455" i="64"/>
  <c r="M1455" i="64"/>
  <c r="P1455" i="64" s="1"/>
  <c r="N1455" i="64"/>
  <c r="J1456" i="64"/>
  <c r="K1456" i="64"/>
  <c r="L1456" i="64"/>
  <c r="M1456" i="64"/>
  <c r="P1456" i="64" s="1"/>
  <c r="N1456" i="64"/>
  <c r="J1457" i="64"/>
  <c r="K1457" i="64"/>
  <c r="L1457" i="64"/>
  <c r="M1457" i="64"/>
  <c r="N1457" i="64"/>
  <c r="J1458" i="64"/>
  <c r="K1458" i="64"/>
  <c r="L1458" i="64"/>
  <c r="M1458" i="64"/>
  <c r="P1458" i="64" s="1"/>
  <c r="N1458" i="64"/>
  <c r="J1459" i="64"/>
  <c r="K1459" i="64"/>
  <c r="L1459" i="64"/>
  <c r="M1459" i="64"/>
  <c r="P1459" i="64" s="1"/>
  <c r="N1459" i="64"/>
  <c r="J1460" i="64"/>
  <c r="K1460" i="64"/>
  <c r="L1460" i="64"/>
  <c r="M1460" i="64"/>
  <c r="N1460" i="64"/>
  <c r="J1461" i="64"/>
  <c r="K1461" i="64"/>
  <c r="L1461" i="64"/>
  <c r="M1461" i="64"/>
  <c r="N1461" i="64"/>
  <c r="J1462" i="64"/>
  <c r="K1462" i="64"/>
  <c r="L1462" i="64"/>
  <c r="M1462" i="64"/>
  <c r="N1462" i="64"/>
  <c r="J1463" i="64"/>
  <c r="K1463" i="64"/>
  <c r="L1463" i="64"/>
  <c r="M1463" i="64"/>
  <c r="P1463" i="64" s="1"/>
  <c r="N1463" i="64"/>
  <c r="J1464" i="64"/>
  <c r="K1464" i="64"/>
  <c r="L1464" i="64"/>
  <c r="M1464" i="64"/>
  <c r="P1464" i="64" s="1"/>
  <c r="N1464" i="64"/>
  <c r="J1465" i="64"/>
  <c r="K1465" i="64"/>
  <c r="L1465" i="64"/>
  <c r="M1465" i="64"/>
  <c r="P1465" i="64" s="1"/>
  <c r="N1465" i="64"/>
  <c r="J1466" i="64"/>
  <c r="K1466" i="64"/>
  <c r="L1466" i="64"/>
  <c r="M1466" i="64"/>
  <c r="N1466" i="64"/>
  <c r="J1467" i="64"/>
  <c r="K1467" i="64"/>
  <c r="L1467" i="64"/>
  <c r="M1467" i="64"/>
  <c r="N1467" i="64"/>
  <c r="J1468" i="64"/>
  <c r="K1468" i="64"/>
  <c r="L1468" i="64"/>
  <c r="M1468" i="64"/>
  <c r="N1468" i="64"/>
  <c r="J1469" i="64"/>
  <c r="K1469" i="64"/>
  <c r="L1469" i="64"/>
  <c r="M1469" i="64"/>
  <c r="N1469" i="64"/>
  <c r="J1470" i="64"/>
  <c r="K1470" i="64"/>
  <c r="L1470" i="64"/>
  <c r="M1470" i="64"/>
  <c r="N1470" i="64"/>
  <c r="J1471" i="64"/>
  <c r="K1471" i="64"/>
  <c r="L1471" i="64"/>
  <c r="M1471" i="64"/>
  <c r="N1471" i="64"/>
  <c r="J1472" i="64"/>
  <c r="K1472" i="64"/>
  <c r="L1472" i="64"/>
  <c r="M1472" i="64"/>
  <c r="N1472" i="64"/>
  <c r="J1473" i="64"/>
  <c r="K1473" i="64"/>
  <c r="L1473" i="64"/>
  <c r="M1473" i="64"/>
  <c r="N1473" i="64"/>
  <c r="J1474" i="64"/>
  <c r="K1474" i="64"/>
  <c r="L1474" i="64"/>
  <c r="M1474" i="64"/>
  <c r="N1474" i="64"/>
  <c r="J1475" i="64"/>
  <c r="K1475" i="64"/>
  <c r="L1475" i="64"/>
  <c r="M1475" i="64"/>
  <c r="N1475" i="64"/>
  <c r="J1476" i="64"/>
  <c r="K1476" i="64"/>
  <c r="L1476" i="64"/>
  <c r="M1476" i="64"/>
  <c r="N1476" i="64"/>
  <c r="J1477" i="64"/>
  <c r="K1477" i="64"/>
  <c r="L1477" i="64"/>
  <c r="M1477" i="64"/>
  <c r="N1477" i="64"/>
  <c r="J1478" i="64"/>
  <c r="K1478" i="64"/>
  <c r="L1478" i="64"/>
  <c r="M1478" i="64"/>
  <c r="N1478" i="64"/>
  <c r="J1479" i="64"/>
  <c r="K1479" i="64"/>
  <c r="L1479" i="64"/>
  <c r="M1479" i="64"/>
  <c r="N1479" i="64"/>
  <c r="J1480" i="64"/>
  <c r="K1480" i="64"/>
  <c r="L1480" i="64"/>
  <c r="M1480" i="64"/>
  <c r="N1480" i="64"/>
  <c r="J1481" i="64"/>
  <c r="K1481" i="64"/>
  <c r="L1481" i="64"/>
  <c r="M1481" i="64"/>
  <c r="N1481" i="64"/>
  <c r="J1482" i="64"/>
  <c r="K1482" i="64"/>
  <c r="L1482" i="64"/>
  <c r="M1482" i="64"/>
  <c r="N1482" i="64"/>
  <c r="J1483" i="64"/>
  <c r="K1483" i="64"/>
  <c r="L1483" i="64"/>
  <c r="M1483" i="64"/>
  <c r="N1483" i="64"/>
  <c r="J1484" i="64"/>
  <c r="K1484" i="64"/>
  <c r="L1484" i="64"/>
  <c r="M1484" i="64"/>
  <c r="N1484" i="64"/>
  <c r="J1485" i="64"/>
  <c r="K1485" i="64"/>
  <c r="L1485" i="64"/>
  <c r="M1485" i="64"/>
  <c r="N1485" i="64"/>
  <c r="J1486" i="64"/>
  <c r="K1486" i="64"/>
  <c r="L1486" i="64"/>
  <c r="M1486" i="64"/>
  <c r="N1486" i="64"/>
  <c r="J1487" i="64"/>
  <c r="K1487" i="64"/>
  <c r="L1487" i="64"/>
  <c r="M1487" i="64"/>
  <c r="P1487" i="64" s="1"/>
  <c r="N1487" i="64"/>
  <c r="J1488" i="64"/>
  <c r="K1488" i="64"/>
  <c r="L1488" i="64"/>
  <c r="M1488" i="64"/>
  <c r="N1488" i="64"/>
  <c r="J1489" i="64"/>
  <c r="K1489" i="64"/>
  <c r="L1489" i="64"/>
  <c r="M1489" i="64"/>
  <c r="N1489" i="64"/>
  <c r="J1490" i="64"/>
  <c r="K1490" i="64"/>
  <c r="L1490" i="64"/>
  <c r="M1490" i="64"/>
  <c r="P1490" i="64" s="1"/>
  <c r="N1490" i="64"/>
  <c r="J1491" i="64"/>
  <c r="K1491" i="64"/>
  <c r="L1491" i="64"/>
  <c r="M1491" i="64"/>
  <c r="N1491" i="64"/>
  <c r="J1492" i="64"/>
  <c r="K1492" i="64"/>
  <c r="L1492" i="64"/>
  <c r="M1492" i="64"/>
  <c r="P1492" i="64" s="1"/>
  <c r="N1492" i="64"/>
  <c r="J1493" i="64"/>
  <c r="K1493" i="64"/>
  <c r="L1493" i="64"/>
  <c r="M1493" i="64"/>
  <c r="N1493" i="64"/>
  <c r="J1494" i="64"/>
  <c r="K1494" i="64"/>
  <c r="L1494" i="64"/>
  <c r="M1494" i="64"/>
  <c r="N1494" i="64"/>
  <c r="J1495" i="64"/>
  <c r="K1495" i="64"/>
  <c r="L1495" i="64"/>
  <c r="M1495" i="64"/>
  <c r="P1495" i="64" s="1"/>
  <c r="N1495" i="64"/>
  <c r="J1496" i="64"/>
  <c r="K1496" i="64"/>
  <c r="L1496" i="64"/>
  <c r="M1496" i="64"/>
  <c r="N1496" i="64"/>
  <c r="J1497" i="64"/>
  <c r="K1497" i="64"/>
  <c r="L1497" i="64"/>
  <c r="M1497" i="64"/>
  <c r="P1497" i="64" s="1"/>
  <c r="N1497" i="64"/>
  <c r="J1498" i="64"/>
  <c r="K1498" i="64"/>
  <c r="L1498" i="64"/>
  <c r="M1498" i="64"/>
  <c r="N1498" i="64"/>
  <c r="J1499" i="64"/>
  <c r="K1499" i="64"/>
  <c r="L1499" i="64"/>
  <c r="M1499" i="64"/>
  <c r="N1499" i="64"/>
  <c r="J1500" i="64"/>
  <c r="K1500" i="64"/>
  <c r="L1500" i="64"/>
  <c r="M1500" i="64"/>
  <c r="N1500" i="64"/>
  <c r="J1501" i="64"/>
  <c r="K1501" i="64"/>
  <c r="L1501" i="64"/>
  <c r="M1501" i="64"/>
  <c r="P1501" i="64" s="1"/>
  <c r="N1501" i="64"/>
  <c r="J1502" i="64"/>
  <c r="K1502" i="64"/>
  <c r="L1502" i="64"/>
  <c r="M1502" i="64"/>
  <c r="P1502" i="64" s="1"/>
  <c r="N1502" i="64"/>
  <c r="J1503" i="64"/>
  <c r="K1503" i="64"/>
  <c r="L1503" i="64"/>
  <c r="M1503" i="64"/>
  <c r="N1503" i="64"/>
  <c r="J1504" i="64"/>
  <c r="K1504" i="64"/>
  <c r="L1504" i="64"/>
  <c r="M1504" i="64"/>
  <c r="N1504" i="64"/>
  <c r="J1505" i="64"/>
  <c r="K1505" i="64"/>
  <c r="L1505" i="64"/>
  <c r="M1505" i="64"/>
  <c r="N1505" i="64"/>
  <c r="J1506" i="64"/>
  <c r="K1506" i="64"/>
  <c r="L1506" i="64"/>
  <c r="M1506" i="64"/>
  <c r="N1506" i="64"/>
  <c r="J1507" i="64"/>
  <c r="K1507" i="64"/>
  <c r="L1507" i="64"/>
  <c r="M1507" i="64"/>
  <c r="N1507" i="64"/>
  <c r="J1508" i="64"/>
  <c r="K1508" i="64"/>
  <c r="L1508" i="64"/>
  <c r="M1508" i="64"/>
  <c r="N1508" i="64"/>
  <c r="J1509" i="64"/>
  <c r="K1509" i="64"/>
  <c r="L1509" i="64"/>
  <c r="M1509" i="64"/>
  <c r="P1509" i="64" s="1"/>
  <c r="N1509" i="64"/>
  <c r="J1510" i="64"/>
  <c r="K1510" i="64"/>
  <c r="L1510" i="64"/>
  <c r="M1510" i="64"/>
  <c r="P1510" i="64" s="1"/>
  <c r="N1510" i="64"/>
  <c r="J1511" i="64"/>
  <c r="K1511" i="64"/>
  <c r="L1511" i="64"/>
  <c r="M1511" i="64"/>
  <c r="N1511" i="64"/>
  <c r="J1512" i="64"/>
  <c r="K1512" i="64"/>
  <c r="L1512" i="64"/>
  <c r="M1512" i="64"/>
  <c r="N1512" i="64"/>
  <c r="J1513" i="64"/>
  <c r="K1513" i="64"/>
  <c r="L1513" i="64"/>
  <c r="M1513" i="64"/>
  <c r="P1513" i="64" s="1"/>
  <c r="N1513" i="64"/>
  <c r="J1514" i="64"/>
  <c r="K1514" i="64"/>
  <c r="L1514" i="64"/>
  <c r="M1514" i="64"/>
  <c r="N1514" i="64"/>
  <c r="J1515" i="64"/>
  <c r="K1515" i="64"/>
  <c r="L1515" i="64"/>
  <c r="M1515" i="64"/>
  <c r="N1515" i="64"/>
  <c r="J1516" i="64"/>
  <c r="K1516" i="64"/>
  <c r="L1516" i="64"/>
  <c r="M1516" i="64"/>
  <c r="N1516" i="64"/>
  <c r="K2" i="64"/>
  <c r="L2" i="64"/>
  <c r="M2" i="64"/>
  <c r="N2" i="64"/>
  <c r="J2" i="64"/>
  <c r="I3" i="64"/>
  <c r="I4" i="64"/>
  <c r="I5" i="64"/>
  <c r="I6" i="64"/>
  <c r="I7" i="64"/>
  <c r="I8" i="64"/>
  <c r="I9" i="64"/>
  <c r="I10" i="64"/>
  <c r="I11" i="64"/>
  <c r="I12" i="64"/>
  <c r="I13" i="64"/>
  <c r="I14" i="64"/>
  <c r="I15" i="64"/>
  <c r="I16" i="64"/>
  <c r="I17" i="64"/>
  <c r="I18" i="64"/>
  <c r="I19" i="64"/>
  <c r="I20" i="64"/>
  <c r="I21" i="64"/>
  <c r="I22" i="64"/>
  <c r="I23" i="64"/>
  <c r="I24" i="64"/>
  <c r="I25" i="64"/>
  <c r="I26" i="64"/>
  <c r="I27" i="64"/>
  <c r="I28" i="64"/>
  <c r="I29" i="64"/>
  <c r="I30" i="64"/>
  <c r="I31" i="64"/>
  <c r="I32" i="64"/>
  <c r="I33" i="64"/>
  <c r="I34" i="64"/>
  <c r="I35" i="64"/>
  <c r="I36" i="64"/>
  <c r="I37" i="64"/>
  <c r="I38" i="64"/>
  <c r="I39" i="64"/>
  <c r="I40" i="64"/>
  <c r="I41" i="64"/>
  <c r="I42" i="64"/>
  <c r="I43" i="64"/>
  <c r="I44" i="64"/>
  <c r="I45" i="64"/>
  <c r="I46" i="64"/>
  <c r="I47" i="64"/>
  <c r="I48" i="64"/>
  <c r="I49" i="64"/>
  <c r="I50" i="64"/>
  <c r="I51" i="64"/>
  <c r="I52" i="64"/>
  <c r="I53" i="64"/>
  <c r="I54" i="64"/>
  <c r="I55" i="64"/>
  <c r="I56" i="64"/>
  <c r="I57" i="64"/>
  <c r="I58" i="64"/>
  <c r="I59" i="64"/>
  <c r="I60" i="64"/>
  <c r="I61" i="64"/>
  <c r="I62" i="64"/>
  <c r="I63" i="64"/>
  <c r="I64" i="64"/>
  <c r="I65" i="64"/>
  <c r="I66" i="64"/>
  <c r="I67" i="64"/>
  <c r="I68" i="64"/>
  <c r="I69" i="64"/>
  <c r="I70" i="64"/>
  <c r="I71" i="64"/>
  <c r="I72" i="64"/>
  <c r="I73" i="64"/>
  <c r="I74" i="64"/>
  <c r="I75" i="64"/>
  <c r="I76" i="64"/>
  <c r="I77" i="64"/>
  <c r="I78" i="64"/>
  <c r="I79" i="64"/>
  <c r="I80" i="64"/>
  <c r="I81" i="64"/>
  <c r="I82" i="64"/>
  <c r="I83" i="64"/>
  <c r="I84" i="64"/>
  <c r="I85" i="64"/>
  <c r="I86" i="64"/>
  <c r="I87" i="64"/>
  <c r="I88" i="64"/>
  <c r="I89" i="64"/>
  <c r="I90" i="64"/>
  <c r="I91" i="64"/>
  <c r="I92" i="64"/>
  <c r="I93" i="64"/>
  <c r="I94" i="64"/>
  <c r="I95" i="64"/>
  <c r="I96" i="64"/>
  <c r="I97" i="64"/>
  <c r="I98" i="64"/>
  <c r="I99" i="64"/>
  <c r="I100" i="64"/>
  <c r="I101" i="64"/>
  <c r="I102" i="64"/>
  <c r="I103" i="64"/>
  <c r="I104" i="64"/>
  <c r="I105" i="64"/>
  <c r="I106" i="64"/>
  <c r="I107" i="64"/>
  <c r="I108" i="64"/>
  <c r="I109" i="64"/>
  <c r="I110" i="64"/>
  <c r="I111" i="64"/>
  <c r="I112" i="64"/>
  <c r="I113" i="64"/>
  <c r="I114" i="64"/>
  <c r="I115" i="64"/>
  <c r="I116" i="64"/>
  <c r="I117" i="64"/>
  <c r="I118" i="64"/>
  <c r="I119" i="64"/>
  <c r="I120" i="64"/>
  <c r="I121" i="64"/>
  <c r="I122" i="64"/>
  <c r="I123" i="64"/>
  <c r="I124" i="64"/>
  <c r="I125" i="64"/>
  <c r="I126" i="64"/>
  <c r="I127" i="64"/>
  <c r="I128" i="64"/>
  <c r="I129" i="64"/>
  <c r="I130" i="64"/>
  <c r="I131" i="64"/>
  <c r="I132" i="64"/>
  <c r="I133" i="64"/>
  <c r="I134" i="64"/>
  <c r="I135" i="64"/>
  <c r="I136" i="64"/>
  <c r="I137" i="64"/>
  <c r="I138" i="64"/>
  <c r="I139" i="64"/>
  <c r="I140" i="64"/>
  <c r="I141" i="64"/>
  <c r="I142" i="64"/>
  <c r="I143" i="64"/>
  <c r="I144" i="64"/>
  <c r="I145" i="64"/>
  <c r="I146" i="64"/>
  <c r="I147" i="64"/>
  <c r="I148" i="64"/>
  <c r="I149" i="64"/>
  <c r="I150" i="64"/>
  <c r="I151" i="64"/>
  <c r="I152" i="64"/>
  <c r="I153" i="64"/>
  <c r="I154" i="64"/>
  <c r="I155" i="64"/>
  <c r="I156" i="64"/>
  <c r="I157" i="64"/>
  <c r="I158" i="64"/>
  <c r="I159" i="64"/>
  <c r="I160" i="64"/>
  <c r="I161" i="64"/>
  <c r="I162" i="64"/>
  <c r="I163" i="64"/>
  <c r="I164" i="64"/>
  <c r="I165" i="64"/>
  <c r="I166" i="64"/>
  <c r="I167" i="64"/>
  <c r="I168" i="64"/>
  <c r="I169" i="64"/>
  <c r="I170" i="64"/>
  <c r="I171" i="64"/>
  <c r="I172" i="64"/>
  <c r="I173" i="64"/>
  <c r="I174" i="64"/>
  <c r="I175" i="64"/>
  <c r="I176" i="64"/>
  <c r="I177" i="64"/>
  <c r="I178" i="64"/>
  <c r="I179" i="64"/>
  <c r="I180" i="64"/>
  <c r="I181" i="64"/>
  <c r="I182" i="64"/>
  <c r="I183" i="64"/>
  <c r="I184" i="64"/>
  <c r="I185" i="64"/>
  <c r="I186" i="64"/>
  <c r="I187" i="64"/>
  <c r="I188" i="64"/>
  <c r="I189" i="64"/>
  <c r="I190" i="64"/>
  <c r="I191" i="64"/>
  <c r="I192" i="64"/>
  <c r="I193" i="64"/>
  <c r="I194" i="64"/>
  <c r="I195" i="64"/>
  <c r="I196" i="64"/>
  <c r="I197" i="64"/>
  <c r="I198" i="64"/>
  <c r="I199" i="64"/>
  <c r="I200" i="64"/>
  <c r="I201" i="64"/>
  <c r="I202" i="64"/>
  <c r="I203" i="64"/>
  <c r="I204" i="64"/>
  <c r="I205" i="64"/>
  <c r="I206" i="64"/>
  <c r="I207" i="64"/>
  <c r="I208" i="64"/>
  <c r="I209" i="64"/>
  <c r="I210" i="64"/>
  <c r="I211" i="64"/>
  <c r="I212" i="64"/>
  <c r="I213" i="64"/>
  <c r="I214" i="64"/>
  <c r="I215" i="64"/>
  <c r="I216" i="64"/>
  <c r="I217" i="64"/>
  <c r="I218" i="64"/>
  <c r="I219" i="64"/>
  <c r="I220" i="64"/>
  <c r="I221" i="64"/>
  <c r="I222" i="64"/>
  <c r="I223" i="64"/>
  <c r="I224" i="64"/>
  <c r="I225" i="64"/>
  <c r="I226" i="64"/>
  <c r="I227" i="64"/>
  <c r="I228" i="64"/>
  <c r="I229" i="64"/>
  <c r="I230" i="64"/>
  <c r="I231" i="64"/>
  <c r="I232" i="64"/>
  <c r="I233" i="64"/>
  <c r="I234" i="64"/>
  <c r="I235" i="64"/>
  <c r="I236" i="64"/>
  <c r="I237" i="64"/>
  <c r="I238" i="64"/>
  <c r="I239" i="64"/>
  <c r="I240" i="64"/>
  <c r="I241" i="64"/>
  <c r="I242" i="64"/>
  <c r="I243" i="64"/>
  <c r="I244" i="64"/>
  <c r="I245" i="64"/>
  <c r="I246" i="64"/>
  <c r="I247" i="64"/>
  <c r="I248" i="64"/>
  <c r="I249" i="64"/>
  <c r="I250" i="64"/>
  <c r="I251" i="64"/>
  <c r="I252" i="64"/>
  <c r="I253" i="64"/>
  <c r="I254" i="64"/>
  <c r="I255" i="64"/>
  <c r="I256" i="64"/>
  <c r="I257" i="64"/>
  <c r="I258" i="64"/>
  <c r="I259" i="64"/>
  <c r="I260" i="64"/>
  <c r="I261" i="64"/>
  <c r="I262" i="64"/>
  <c r="I263" i="64"/>
  <c r="I264" i="64"/>
  <c r="I265" i="64"/>
  <c r="I266" i="64"/>
  <c r="I267" i="64"/>
  <c r="I268" i="64"/>
  <c r="I269" i="64"/>
  <c r="I270" i="64"/>
  <c r="I271" i="64"/>
  <c r="I272" i="64"/>
  <c r="I273" i="64"/>
  <c r="I274" i="64"/>
  <c r="I275" i="64"/>
  <c r="I276" i="64"/>
  <c r="I277" i="64"/>
  <c r="I278" i="64"/>
  <c r="I279" i="64"/>
  <c r="I280" i="64"/>
  <c r="I281" i="64"/>
  <c r="I282" i="64"/>
  <c r="I283" i="64"/>
  <c r="I284" i="64"/>
  <c r="I285" i="64"/>
  <c r="I286" i="64"/>
  <c r="I287" i="64"/>
  <c r="I288" i="64"/>
  <c r="I289" i="64"/>
  <c r="I290" i="64"/>
  <c r="I291" i="64"/>
  <c r="I292" i="64"/>
  <c r="I293" i="64"/>
  <c r="I294" i="64"/>
  <c r="I295" i="64"/>
  <c r="I296" i="64"/>
  <c r="I297" i="64"/>
  <c r="I298" i="64"/>
  <c r="I299" i="64"/>
  <c r="I300" i="64"/>
  <c r="I301" i="64"/>
  <c r="I302" i="64"/>
  <c r="I303" i="64"/>
  <c r="I304" i="64"/>
  <c r="I305" i="64"/>
  <c r="I306" i="64"/>
  <c r="I307" i="64"/>
  <c r="I308" i="64"/>
  <c r="I309" i="64"/>
  <c r="I310" i="64"/>
  <c r="I311" i="64"/>
  <c r="I312" i="64"/>
  <c r="I313" i="64"/>
  <c r="I314" i="64"/>
  <c r="I315" i="64"/>
  <c r="I316" i="64"/>
  <c r="I317" i="64"/>
  <c r="I318" i="64"/>
  <c r="I319" i="64"/>
  <c r="I320" i="64"/>
  <c r="I321" i="64"/>
  <c r="I322" i="64"/>
  <c r="I323" i="64"/>
  <c r="I324" i="64"/>
  <c r="I325" i="64"/>
  <c r="I326" i="64"/>
  <c r="I327" i="64"/>
  <c r="I328" i="64"/>
  <c r="I329" i="64"/>
  <c r="I330" i="64"/>
  <c r="I331" i="64"/>
  <c r="I332" i="64"/>
  <c r="I333" i="64"/>
  <c r="I334" i="64"/>
  <c r="I335" i="64"/>
  <c r="I336" i="64"/>
  <c r="I337" i="64"/>
  <c r="I338" i="64"/>
  <c r="I339" i="64"/>
  <c r="I340" i="64"/>
  <c r="I341" i="64"/>
  <c r="I342" i="64"/>
  <c r="I343" i="64"/>
  <c r="I344" i="64"/>
  <c r="I345" i="64"/>
  <c r="I346" i="64"/>
  <c r="I347" i="64"/>
  <c r="I348" i="64"/>
  <c r="I349" i="64"/>
  <c r="I350" i="64"/>
  <c r="I351" i="64"/>
  <c r="I352" i="64"/>
  <c r="I353" i="64"/>
  <c r="I354" i="64"/>
  <c r="I355" i="64"/>
  <c r="I356" i="64"/>
  <c r="I357" i="64"/>
  <c r="I358" i="64"/>
  <c r="I359" i="64"/>
  <c r="I360" i="64"/>
  <c r="I361" i="64"/>
  <c r="I362" i="64"/>
  <c r="I363" i="64"/>
  <c r="I364" i="64"/>
  <c r="I365" i="64"/>
  <c r="I366" i="64"/>
  <c r="I367" i="64"/>
  <c r="I368" i="64"/>
  <c r="I369" i="64"/>
  <c r="I370" i="64"/>
  <c r="I371" i="64"/>
  <c r="I372" i="64"/>
  <c r="I373" i="64"/>
  <c r="I374" i="64"/>
  <c r="I375" i="64"/>
  <c r="I376" i="64"/>
  <c r="I377" i="64"/>
  <c r="I378" i="64"/>
  <c r="I379" i="64"/>
  <c r="I380" i="64"/>
  <c r="I381" i="64"/>
  <c r="I382" i="64"/>
  <c r="I383" i="64"/>
  <c r="I384" i="64"/>
  <c r="I385" i="64"/>
  <c r="I386" i="64"/>
  <c r="I387" i="64"/>
  <c r="I388" i="64"/>
  <c r="I389" i="64"/>
  <c r="I390" i="64"/>
  <c r="I391" i="64"/>
  <c r="I392" i="64"/>
  <c r="I393" i="64"/>
  <c r="I394" i="64"/>
  <c r="I395" i="64"/>
  <c r="I396" i="64"/>
  <c r="I397" i="64"/>
  <c r="I398" i="64"/>
  <c r="I399" i="64"/>
  <c r="I400" i="64"/>
  <c r="I401" i="64"/>
  <c r="I402" i="64"/>
  <c r="I403" i="64"/>
  <c r="I404" i="64"/>
  <c r="I405" i="64"/>
  <c r="I406" i="64"/>
  <c r="I407" i="64"/>
  <c r="I408" i="64"/>
  <c r="I409" i="64"/>
  <c r="I410" i="64"/>
  <c r="I411" i="64"/>
  <c r="I412" i="64"/>
  <c r="I413" i="64"/>
  <c r="I414" i="64"/>
  <c r="I415" i="64"/>
  <c r="I416" i="64"/>
  <c r="I417" i="64"/>
  <c r="I418" i="64"/>
  <c r="I419" i="64"/>
  <c r="I420" i="64"/>
  <c r="I421" i="64"/>
  <c r="I422" i="64"/>
  <c r="I423" i="64"/>
  <c r="I424" i="64"/>
  <c r="I425" i="64"/>
  <c r="I426" i="64"/>
  <c r="I427" i="64"/>
  <c r="I428" i="64"/>
  <c r="I429" i="64"/>
  <c r="I430" i="64"/>
  <c r="I431" i="64"/>
  <c r="I432" i="64"/>
  <c r="I433" i="64"/>
  <c r="I434" i="64"/>
  <c r="I435" i="64"/>
  <c r="I436" i="64"/>
  <c r="I437" i="64"/>
  <c r="I438" i="64"/>
  <c r="I439" i="64"/>
  <c r="I440" i="64"/>
  <c r="I441" i="64"/>
  <c r="I442" i="64"/>
  <c r="I443" i="64"/>
  <c r="I444" i="64"/>
  <c r="I445" i="64"/>
  <c r="I446" i="64"/>
  <c r="I447" i="64"/>
  <c r="I448" i="64"/>
  <c r="I449" i="64"/>
  <c r="I450" i="64"/>
  <c r="I451" i="64"/>
  <c r="I452" i="64"/>
  <c r="I453" i="64"/>
  <c r="I454" i="64"/>
  <c r="I455" i="64"/>
  <c r="I456" i="64"/>
  <c r="I457" i="64"/>
  <c r="I458" i="64"/>
  <c r="I459" i="64"/>
  <c r="I460" i="64"/>
  <c r="I461" i="64"/>
  <c r="I462" i="64"/>
  <c r="I463" i="64"/>
  <c r="I464" i="64"/>
  <c r="I465" i="64"/>
  <c r="I466" i="64"/>
  <c r="I467" i="64"/>
  <c r="I468" i="64"/>
  <c r="I469" i="64"/>
  <c r="I470" i="64"/>
  <c r="I471" i="64"/>
  <c r="I472" i="64"/>
  <c r="I473" i="64"/>
  <c r="I474" i="64"/>
  <c r="I475" i="64"/>
  <c r="I476" i="64"/>
  <c r="I477" i="64"/>
  <c r="I478" i="64"/>
  <c r="I479" i="64"/>
  <c r="I480" i="64"/>
  <c r="I481" i="64"/>
  <c r="I482" i="64"/>
  <c r="I483" i="64"/>
  <c r="I484" i="64"/>
  <c r="I485" i="64"/>
  <c r="I486" i="64"/>
  <c r="I487" i="64"/>
  <c r="I488" i="64"/>
  <c r="I489" i="64"/>
  <c r="I490" i="64"/>
  <c r="I491" i="64"/>
  <c r="I492" i="64"/>
  <c r="I493" i="64"/>
  <c r="I494" i="64"/>
  <c r="I495" i="64"/>
  <c r="I496" i="64"/>
  <c r="I497" i="64"/>
  <c r="I498" i="64"/>
  <c r="I499" i="64"/>
  <c r="I500" i="64"/>
  <c r="I501" i="64"/>
  <c r="I502" i="64"/>
  <c r="I503" i="64"/>
  <c r="I504" i="64"/>
  <c r="I505" i="64"/>
  <c r="I506" i="64"/>
  <c r="I507" i="64"/>
  <c r="I508" i="64"/>
  <c r="I509" i="64"/>
  <c r="I510" i="64"/>
  <c r="I511" i="64"/>
  <c r="I512" i="64"/>
  <c r="I513" i="64"/>
  <c r="I514" i="64"/>
  <c r="I515" i="64"/>
  <c r="I516" i="64"/>
  <c r="I517" i="64"/>
  <c r="I518" i="64"/>
  <c r="I519" i="64"/>
  <c r="I520" i="64"/>
  <c r="I521" i="64"/>
  <c r="I522" i="64"/>
  <c r="I523" i="64"/>
  <c r="I524" i="64"/>
  <c r="I525" i="64"/>
  <c r="I526" i="64"/>
  <c r="I527" i="64"/>
  <c r="I528" i="64"/>
  <c r="I529" i="64"/>
  <c r="I530" i="64"/>
  <c r="I531" i="64"/>
  <c r="I532" i="64"/>
  <c r="I533" i="64"/>
  <c r="I534" i="64"/>
  <c r="I535" i="64"/>
  <c r="I536" i="64"/>
  <c r="I537" i="64"/>
  <c r="I538" i="64"/>
  <c r="I539" i="64"/>
  <c r="I540" i="64"/>
  <c r="I541" i="64"/>
  <c r="I542" i="64"/>
  <c r="I543" i="64"/>
  <c r="I544" i="64"/>
  <c r="I545" i="64"/>
  <c r="I546" i="64"/>
  <c r="I547" i="64"/>
  <c r="I548" i="64"/>
  <c r="I549" i="64"/>
  <c r="I550" i="64"/>
  <c r="I551" i="64"/>
  <c r="I552" i="64"/>
  <c r="I553" i="64"/>
  <c r="I554" i="64"/>
  <c r="I555" i="64"/>
  <c r="I556" i="64"/>
  <c r="I557" i="64"/>
  <c r="I558" i="64"/>
  <c r="I559" i="64"/>
  <c r="I560" i="64"/>
  <c r="I561" i="64"/>
  <c r="I562" i="64"/>
  <c r="I563" i="64"/>
  <c r="I564" i="64"/>
  <c r="I565" i="64"/>
  <c r="I566" i="64"/>
  <c r="I567" i="64"/>
  <c r="I568" i="64"/>
  <c r="I569" i="64"/>
  <c r="I570" i="64"/>
  <c r="I571" i="64"/>
  <c r="I572" i="64"/>
  <c r="I573" i="64"/>
  <c r="I574" i="64"/>
  <c r="I575" i="64"/>
  <c r="I576" i="64"/>
  <c r="I577" i="64"/>
  <c r="I578" i="64"/>
  <c r="I579" i="64"/>
  <c r="I580" i="64"/>
  <c r="I581" i="64"/>
  <c r="I582" i="64"/>
  <c r="I583" i="64"/>
  <c r="I584" i="64"/>
  <c r="I585" i="64"/>
  <c r="I586" i="64"/>
  <c r="I587" i="64"/>
  <c r="I588" i="64"/>
  <c r="I589" i="64"/>
  <c r="I590" i="64"/>
  <c r="I591" i="64"/>
  <c r="I592" i="64"/>
  <c r="I593" i="64"/>
  <c r="I594" i="64"/>
  <c r="I595" i="64"/>
  <c r="I596" i="64"/>
  <c r="I597" i="64"/>
  <c r="I598" i="64"/>
  <c r="I599" i="64"/>
  <c r="I600" i="64"/>
  <c r="I601" i="64"/>
  <c r="I602" i="64"/>
  <c r="I603" i="64"/>
  <c r="I604" i="64"/>
  <c r="I605" i="64"/>
  <c r="I606" i="64"/>
  <c r="I607" i="64"/>
  <c r="I608" i="64"/>
  <c r="I609" i="64"/>
  <c r="I610" i="64"/>
  <c r="I611" i="64"/>
  <c r="I612" i="64"/>
  <c r="I613" i="64"/>
  <c r="I614" i="64"/>
  <c r="I615" i="64"/>
  <c r="I616" i="64"/>
  <c r="I617" i="64"/>
  <c r="I618" i="64"/>
  <c r="I619" i="64"/>
  <c r="I620" i="64"/>
  <c r="I621" i="64"/>
  <c r="I622" i="64"/>
  <c r="I623" i="64"/>
  <c r="I624" i="64"/>
  <c r="I625" i="64"/>
  <c r="I626" i="64"/>
  <c r="I627" i="64"/>
  <c r="I628" i="64"/>
  <c r="I629" i="64"/>
  <c r="I630" i="64"/>
  <c r="I631" i="64"/>
  <c r="I632" i="64"/>
  <c r="I633" i="64"/>
  <c r="I634" i="64"/>
  <c r="I635" i="64"/>
  <c r="I636" i="64"/>
  <c r="I637" i="64"/>
  <c r="I638" i="64"/>
  <c r="I639" i="64"/>
  <c r="I640" i="64"/>
  <c r="I641" i="64"/>
  <c r="I642" i="64"/>
  <c r="I643" i="64"/>
  <c r="I644" i="64"/>
  <c r="I645" i="64"/>
  <c r="I646" i="64"/>
  <c r="I647" i="64"/>
  <c r="I648" i="64"/>
  <c r="I649" i="64"/>
  <c r="I650" i="64"/>
  <c r="I651" i="64"/>
  <c r="I652" i="64"/>
  <c r="I653" i="64"/>
  <c r="I654" i="64"/>
  <c r="I655" i="64"/>
  <c r="I656" i="64"/>
  <c r="I657" i="64"/>
  <c r="I658" i="64"/>
  <c r="I659" i="64"/>
  <c r="I660" i="64"/>
  <c r="I661" i="64"/>
  <c r="I662" i="64"/>
  <c r="I663" i="64"/>
  <c r="I664" i="64"/>
  <c r="I665" i="64"/>
  <c r="I666" i="64"/>
  <c r="I667" i="64"/>
  <c r="I668" i="64"/>
  <c r="I669" i="64"/>
  <c r="I670" i="64"/>
  <c r="I671" i="64"/>
  <c r="I672" i="64"/>
  <c r="I673" i="64"/>
  <c r="I674" i="64"/>
  <c r="I675" i="64"/>
  <c r="I676" i="64"/>
  <c r="I677" i="64"/>
  <c r="I678" i="64"/>
  <c r="I679" i="64"/>
  <c r="I680" i="64"/>
  <c r="I681" i="64"/>
  <c r="I682" i="64"/>
  <c r="I683" i="64"/>
  <c r="I684" i="64"/>
  <c r="I685" i="64"/>
  <c r="I686" i="64"/>
  <c r="I687" i="64"/>
  <c r="I688" i="64"/>
  <c r="I689" i="64"/>
  <c r="I690" i="64"/>
  <c r="I691" i="64"/>
  <c r="I692" i="64"/>
  <c r="I693" i="64"/>
  <c r="I694" i="64"/>
  <c r="I695" i="64"/>
  <c r="I696" i="64"/>
  <c r="I697" i="64"/>
  <c r="I698" i="64"/>
  <c r="I699" i="64"/>
  <c r="I700" i="64"/>
  <c r="I701" i="64"/>
  <c r="I702" i="64"/>
  <c r="I703" i="64"/>
  <c r="I704" i="64"/>
  <c r="I705" i="64"/>
  <c r="I706" i="64"/>
  <c r="I707" i="64"/>
  <c r="I708" i="64"/>
  <c r="I709" i="64"/>
  <c r="I710" i="64"/>
  <c r="I711" i="64"/>
  <c r="I712" i="64"/>
  <c r="I713" i="64"/>
  <c r="I714" i="64"/>
  <c r="I715" i="64"/>
  <c r="I716" i="64"/>
  <c r="I717" i="64"/>
  <c r="I718" i="64"/>
  <c r="I719" i="64"/>
  <c r="I720" i="64"/>
  <c r="I721" i="64"/>
  <c r="I722" i="64"/>
  <c r="I723" i="64"/>
  <c r="I724" i="64"/>
  <c r="I725" i="64"/>
  <c r="I726" i="64"/>
  <c r="I727" i="64"/>
  <c r="I728" i="64"/>
  <c r="I729" i="64"/>
  <c r="I730" i="64"/>
  <c r="I731" i="64"/>
  <c r="I732" i="64"/>
  <c r="I733" i="64"/>
  <c r="I734" i="64"/>
  <c r="I735" i="64"/>
  <c r="I736" i="64"/>
  <c r="I737" i="64"/>
  <c r="I738" i="64"/>
  <c r="I739" i="64"/>
  <c r="I740" i="64"/>
  <c r="I741" i="64"/>
  <c r="I742" i="64"/>
  <c r="I743" i="64"/>
  <c r="I744" i="64"/>
  <c r="I745" i="64"/>
  <c r="I746" i="64"/>
  <c r="I747" i="64"/>
  <c r="I748" i="64"/>
  <c r="I749" i="64"/>
  <c r="I750" i="64"/>
  <c r="I751" i="64"/>
  <c r="I752" i="64"/>
  <c r="I753" i="64"/>
  <c r="I754" i="64"/>
  <c r="I755" i="64"/>
  <c r="I756" i="64"/>
  <c r="I757" i="64"/>
  <c r="I758" i="64"/>
  <c r="I759" i="64"/>
  <c r="I760" i="64"/>
  <c r="I761" i="64"/>
  <c r="I762" i="64"/>
  <c r="I763" i="64"/>
  <c r="I764" i="64"/>
  <c r="I765" i="64"/>
  <c r="I766" i="64"/>
  <c r="I767" i="64"/>
  <c r="I768" i="64"/>
  <c r="I769" i="64"/>
  <c r="I770" i="64"/>
  <c r="I771" i="64"/>
  <c r="I772" i="64"/>
  <c r="I773" i="64"/>
  <c r="I774" i="64"/>
  <c r="I775" i="64"/>
  <c r="I776" i="64"/>
  <c r="I777" i="64"/>
  <c r="I778" i="64"/>
  <c r="I779" i="64"/>
  <c r="I780" i="64"/>
  <c r="I781" i="64"/>
  <c r="I782" i="64"/>
  <c r="I783" i="64"/>
  <c r="I784" i="64"/>
  <c r="I785" i="64"/>
  <c r="I786" i="64"/>
  <c r="I787" i="64"/>
  <c r="I788" i="64"/>
  <c r="I789" i="64"/>
  <c r="I790" i="64"/>
  <c r="I791" i="64"/>
  <c r="I792" i="64"/>
  <c r="I793" i="64"/>
  <c r="I794" i="64"/>
  <c r="I795" i="64"/>
  <c r="I796" i="64"/>
  <c r="I797" i="64"/>
  <c r="I798" i="64"/>
  <c r="I799" i="64"/>
  <c r="I800" i="64"/>
  <c r="I801" i="64"/>
  <c r="I802" i="64"/>
  <c r="I803" i="64"/>
  <c r="I804" i="64"/>
  <c r="I805" i="64"/>
  <c r="I806" i="64"/>
  <c r="I807" i="64"/>
  <c r="I808" i="64"/>
  <c r="I809" i="64"/>
  <c r="I810" i="64"/>
  <c r="I811" i="64"/>
  <c r="I812" i="64"/>
  <c r="I813" i="64"/>
  <c r="I814" i="64"/>
  <c r="I815" i="64"/>
  <c r="I816" i="64"/>
  <c r="I817" i="64"/>
  <c r="I818" i="64"/>
  <c r="I819" i="64"/>
  <c r="I820" i="64"/>
  <c r="I821" i="64"/>
  <c r="I822" i="64"/>
  <c r="I823" i="64"/>
  <c r="I824" i="64"/>
  <c r="I825" i="64"/>
  <c r="I826" i="64"/>
  <c r="I827" i="64"/>
  <c r="I828" i="64"/>
  <c r="I829" i="64"/>
  <c r="I830" i="64"/>
  <c r="I831" i="64"/>
  <c r="I832" i="64"/>
  <c r="I833" i="64"/>
  <c r="I834" i="64"/>
  <c r="I835" i="64"/>
  <c r="I836" i="64"/>
  <c r="I837" i="64"/>
  <c r="I838" i="64"/>
  <c r="I839" i="64"/>
  <c r="I840" i="64"/>
  <c r="I841" i="64"/>
  <c r="I842" i="64"/>
  <c r="I843" i="64"/>
  <c r="I844" i="64"/>
  <c r="I845" i="64"/>
  <c r="I846" i="64"/>
  <c r="I847" i="64"/>
  <c r="I848" i="64"/>
  <c r="I849" i="64"/>
  <c r="I850" i="64"/>
  <c r="I851" i="64"/>
  <c r="I852" i="64"/>
  <c r="I853" i="64"/>
  <c r="I854" i="64"/>
  <c r="I855" i="64"/>
  <c r="I856" i="64"/>
  <c r="I857" i="64"/>
  <c r="I858" i="64"/>
  <c r="I859" i="64"/>
  <c r="I860" i="64"/>
  <c r="I861" i="64"/>
  <c r="I862" i="64"/>
  <c r="I863" i="64"/>
  <c r="I864" i="64"/>
  <c r="I865" i="64"/>
  <c r="I866" i="64"/>
  <c r="I867" i="64"/>
  <c r="I868" i="64"/>
  <c r="I869" i="64"/>
  <c r="I870" i="64"/>
  <c r="I871" i="64"/>
  <c r="I872" i="64"/>
  <c r="I873" i="64"/>
  <c r="I874" i="64"/>
  <c r="I875" i="64"/>
  <c r="I876" i="64"/>
  <c r="I877" i="64"/>
  <c r="I878" i="64"/>
  <c r="I879" i="64"/>
  <c r="I880" i="64"/>
  <c r="I881" i="64"/>
  <c r="I882" i="64"/>
  <c r="I883" i="64"/>
  <c r="I884" i="64"/>
  <c r="I885" i="64"/>
  <c r="I886" i="64"/>
  <c r="I887" i="64"/>
  <c r="I888" i="64"/>
  <c r="I889" i="64"/>
  <c r="I890" i="64"/>
  <c r="I891" i="64"/>
  <c r="I892" i="64"/>
  <c r="I893" i="64"/>
  <c r="I894" i="64"/>
  <c r="I895" i="64"/>
  <c r="I896" i="64"/>
  <c r="I897" i="64"/>
  <c r="I898" i="64"/>
  <c r="I899" i="64"/>
  <c r="I900" i="64"/>
  <c r="I901" i="64"/>
  <c r="I902" i="64"/>
  <c r="I903" i="64"/>
  <c r="I904" i="64"/>
  <c r="I905" i="64"/>
  <c r="I906" i="64"/>
  <c r="I907" i="64"/>
  <c r="I908" i="64"/>
  <c r="I909" i="64"/>
  <c r="I910" i="64"/>
  <c r="I911" i="64"/>
  <c r="I912" i="64"/>
  <c r="I913" i="64"/>
  <c r="I914" i="64"/>
  <c r="I915" i="64"/>
  <c r="I916" i="64"/>
  <c r="I917" i="64"/>
  <c r="I918" i="64"/>
  <c r="I919" i="64"/>
  <c r="I920" i="64"/>
  <c r="I921" i="64"/>
  <c r="I922" i="64"/>
  <c r="I923" i="64"/>
  <c r="I924" i="64"/>
  <c r="I925" i="64"/>
  <c r="I926" i="64"/>
  <c r="I927" i="64"/>
  <c r="I928" i="64"/>
  <c r="I929" i="64"/>
  <c r="I930" i="64"/>
  <c r="I931" i="64"/>
  <c r="I932" i="64"/>
  <c r="I933" i="64"/>
  <c r="I934" i="64"/>
  <c r="I935" i="64"/>
  <c r="I936" i="64"/>
  <c r="I937" i="64"/>
  <c r="I938" i="64"/>
  <c r="I939" i="64"/>
  <c r="I940" i="64"/>
  <c r="I941" i="64"/>
  <c r="I942" i="64"/>
  <c r="I943" i="64"/>
  <c r="I944" i="64"/>
  <c r="I945" i="64"/>
  <c r="I946" i="64"/>
  <c r="I947" i="64"/>
  <c r="I948" i="64"/>
  <c r="I949" i="64"/>
  <c r="I950" i="64"/>
  <c r="I951" i="64"/>
  <c r="I952" i="64"/>
  <c r="I953" i="64"/>
  <c r="I954" i="64"/>
  <c r="I955" i="64"/>
  <c r="I956" i="64"/>
  <c r="I957" i="64"/>
  <c r="I958" i="64"/>
  <c r="I959" i="64"/>
  <c r="I960" i="64"/>
  <c r="I961" i="64"/>
  <c r="I962" i="64"/>
  <c r="I963" i="64"/>
  <c r="I964" i="64"/>
  <c r="I965" i="64"/>
  <c r="I966" i="64"/>
  <c r="I967" i="64"/>
  <c r="I968" i="64"/>
  <c r="I969" i="64"/>
  <c r="I970" i="64"/>
  <c r="I971" i="64"/>
  <c r="I972" i="64"/>
  <c r="I973" i="64"/>
  <c r="I974" i="64"/>
  <c r="I975" i="64"/>
  <c r="I976" i="64"/>
  <c r="I977" i="64"/>
  <c r="I978" i="64"/>
  <c r="I979" i="64"/>
  <c r="I980" i="64"/>
  <c r="I981" i="64"/>
  <c r="I982" i="64"/>
  <c r="I983" i="64"/>
  <c r="I984" i="64"/>
  <c r="I985" i="64"/>
  <c r="I986" i="64"/>
  <c r="I987" i="64"/>
  <c r="I988" i="64"/>
  <c r="I989" i="64"/>
  <c r="I990" i="64"/>
  <c r="I991" i="64"/>
  <c r="I992" i="64"/>
  <c r="I993" i="64"/>
  <c r="I994" i="64"/>
  <c r="I995" i="64"/>
  <c r="I996" i="64"/>
  <c r="I997" i="64"/>
  <c r="I998" i="64"/>
  <c r="I999" i="64"/>
  <c r="I1000" i="64"/>
  <c r="I1001" i="64"/>
  <c r="I1002" i="64"/>
  <c r="I1003" i="64"/>
  <c r="I1004" i="64"/>
  <c r="I1005" i="64"/>
  <c r="I1006" i="64"/>
  <c r="I1007" i="64"/>
  <c r="I1008" i="64"/>
  <c r="I1009" i="64"/>
  <c r="I1010" i="64"/>
  <c r="I1011" i="64"/>
  <c r="I1012" i="64"/>
  <c r="I1013" i="64"/>
  <c r="I1014" i="64"/>
  <c r="I1015" i="64"/>
  <c r="I1016" i="64"/>
  <c r="I1017" i="64"/>
  <c r="I1018" i="64"/>
  <c r="I1019" i="64"/>
  <c r="I1020" i="64"/>
  <c r="I1021" i="64"/>
  <c r="I1022" i="64"/>
  <c r="I1023" i="64"/>
  <c r="I1024" i="64"/>
  <c r="I1025" i="64"/>
  <c r="I1026" i="64"/>
  <c r="I1027" i="64"/>
  <c r="I1028" i="64"/>
  <c r="I1029" i="64"/>
  <c r="I1030" i="64"/>
  <c r="I1031" i="64"/>
  <c r="I1032" i="64"/>
  <c r="I1033" i="64"/>
  <c r="I1034" i="64"/>
  <c r="I1035" i="64"/>
  <c r="I1036" i="64"/>
  <c r="I1037" i="64"/>
  <c r="I1038" i="64"/>
  <c r="I1039" i="64"/>
  <c r="I1040" i="64"/>
  <c r="I1041" i="64"/>
  <c r="I1042" i="64"/>
  <c r="I1043" i="64"/>
  <c r="I1044" i="64"/>
  <c r="I1045" i="64"/>
  <c r="I1046" i="64"/>
  <c r="I1047" i="64"/>
  <c r="I1048" i="64"/>
  <c r="I1049" i="64"/>
  <c r="I1050" i="64"/>
  <c r="I1051" i="64"/>
  <c r="I1052" i="64"/>
  <c r="I1053" i="64"/>
  <c r="I1054" i="64"/>
  <c r="I1055" i="64"/>
  <c r="I1056" i="64"/>
  <c r="I1057" i="64"/>
  <c r="I1058" i="64"/>
  <c r="I1059" i="64"/>
  <c r="I1060" i="64"/>
  <c r="I1061" i="64"/>
  <c r="I1062" i="64"/>
  <c r="I1063" i="64"/>
  <c r="I1064" i="64"/>
  <c r="I1065" i="64"/>
  <c r="I1066" i="64"/>
  <c r="I1067" i="64"/>
  <c r="I1068" i="64"/>
  <c r="I1069" i="64"/>
  <c r="I1070" i="64"/>
  <c r="I1071" i="64"/>
  <c r="I1072" i="64"/>
  <c r="I1073" i="64"/>
  <c r="I1074" i="64"/>
  <c r="I1075" i="64"/>
  <c r="I1076" i="64"/>
  <c r="I1077" i="64"/>
  <c r="I1078" i="64"/>
  <c r="I1079" i="64"/>
  <c r="I1080" i="64"/>
  <c r="I1081" i="64"/>
  <c r="I1082" i="64"/>
  <c r="I1083" i="64"/>
  <c r="I1084" i="64"/>
  <c r="I1085" i="64"/>
  <c r="I1086" i="64"/>
  <c r="I1087" i="64"/>
  <c r="I1088" i="64"/>
  <c r="I1089" i="64"/>
  <c r="I1090" i="64"/>
  <c r="I1091" i="64"/>
  <c r="I1092" i="64"/>
  <c r="I1093" i="64"/>
  <c r="I1094" i="64"/>
  <c r="I1095" i="64"/>
  <c r="I1096" i="64"/>
  <c r="I1097" i="64"/>
  <c r="I1098" i="64"/>
  <c r="I1099" i="64"/>
  <c r="I1100" i="64"/>
  <c r="I1101" i="64"/>
  <c r="I1102" i="64"/>
  <c r="I1103" i="64"/>
  <c r="I1104" i="64"/>
  <c r="I1105" i="64"/>
  <c r="I1106" i="64"/>
  <c r="I1107" i="64"/>
  <c r="I1108" i="64"/>
  <c r="I1109" i="64"/>
  <c r="I1110" i="64"/>
  <c r="I1111" i="64"/>
  <c r="I1112" i="64"/>
  <c r="I1113" i="64"/>
  <c r="I1114" i="64"/>
  <c r="I1115" i="64"/>
  <c r="I1116" i="64"/>
  <c r="I1117" i="64"/>
  <c r="I1118" i="64"/>
  <c r="I1119" i="64"/>
  <c r="I1120" i="64"/>
  <c r="I1121" i="64"/>
  <c r="I1122" i="64"/>
  <c r="I1123" i="64"/>
  <c r="I1124" i="64"/>
  <c r="I1125" i="64"/>
  <c r="I1126" i="64"/>
  <c r="I1127" i="64"/>
  <c r="I1128" i="64"/>
  <c r="I1129" i="64"/>
  <c r="I1130" i="64"/>
  <c r="I1131" i="64"/>
  <c r="I1132" i="64"/>
  <c r="I1133" i="64"/>
  <c r="I1134" i="64"/>
  <c r="I1135" i="64"/>
  <c r="I1136" i="64"/>
  <c r="I1137" i="64"/>
  <c r="I1138" i="64"/>
  <c r="I1139" i="64"/>
  <c r="I1140" i="64"/>
  <c r="I1141" i="64"/>
  <c r="I1142" i="64"/>
  <c r="I1143" i="64"/>
  <c r="I1144" i="64"/>
  <c r="I1145" i="64"/>
  <c r="I1146" i="64"/>
  <c r="I1147" i="64"/>
  <c r="I1148" i="64"/>
  <c r="I1149" i="64"/>
  <c r="I1150" i="64"/>
  <c r="I1151" i="64"/>
  <c r="I1152" i="64"/>
  <c r="I1153" i="64"/>
  <c r="I1154" i="64"/>
  <c r="I1155" i="64"/>
  <c r="I1156" i="64"/>
  <c r="I1157" i="64"/>
  <c r="I1158" i="64"/>
  <c r="I1159" i="64"/>
  <c r="I1160" i="64"/>
  <c r="I1161" i="64"/>
  <c r="I1162" i="64"/>
  <c r="I1163" i="64"/>
  <c r="I1164" i="64"/>
  <c r="I1165" i="64"/>
  <c r="I1166" i="64"/>
  <c r="I1167" i="64"/>
  <c r="I1168" i="64"/>
  <c r="I1169" i="64"/>
  <c r="I1170" i="64"/>
  <c r="I1171" i="64"/>
  <c r="I1172" i="64"/>
  <c r="I1173" i="64"/>
  <c r="I1174" i="64"/>
  <c r="I1175" i="64"/>
  <c r="I1176" i="64"/>
  <c r="I1177" i="64"/>
  <c r="I1178" i="64"/>
  <c r="I1179" i="64"/>
  <c r="I1180" i="64"/>
  <c r="I1181" i="64"/>
  <c r="I1182" i="64"/>
  <c r="I1183" i="64"/>
  <c r="I1184" i="64"/>
  <c r="I1185" i="64"/>
  <c r="I1186" i="64"/>
  <c r="I1187" i="64"/>
  <c r="I1188" i="64"/>
  <c r="I1189" i="64"/>
  <c r="I1190" i="64"/>
  <c r="I1191" i="64"/>
  <c r="I1192" i="64"/>
  <c r="I1193" i="64"/>
  <c r="I1194" i="64"/>
  <c r="I1195" i="64"/>
  <c r="I1196" i="64"/>
  <c r="I1197" i="64"/>
  <c r="I1198" i="64"/>
  <c r="I1199" i="64"/>
  <c r="I1200" i="64"/>
  <c r="I1201" i="64"/>
  <c r="I1202" i="64"/>
  <c r="I1203" i="64"/>
  <c r="I1204" i="64"/>
  <c r="I1205" i="64"/>
  <c r="I1206" i="64"/>
  <c r="I1207" i="64"/>
  <c r="I1208" i="64"/>
  <c r="I1209" i="64"/>
  <c r="I1210" i="64"/>
  <c r="I1211" i="64"/>
  <c r="I1212" i="64"/>
  <c r="I1213" i="64"/>
  <c r="I1214" i="64"/>
  <c r="I1215" i="64"/>
  <c r="I1216" i="64"/>
  <c r="I1217" i="64"/>
  <c r="I1218" i="64"/>
  <c r="I1219" i="64"/>
  <c r="I1220" i="64"/>
  <c r="I1221" i="64"/>
  <c r="I1222" i="64"/>
  <c r="I1223" i="64"/>
  <c r="I1224" i="64"/>
  <c r="I1225" i="64"/>
  <c r="I1226" i="64"/>
  <c r="I1227" i="64"/>
  <c r="I1228" i="64"/>
  <c r="I1229" i="64"/>
  <c r="I1230" i="64"/>
  <c r="I1231" i="64"/>
  <c r="I1232" i="64"/>
  <c r="I1233" i="64"/>
  <c r="I1234" i="64"/>
  <c r="I1235" i="64"/>
  <c r="I1236" i="64"/>
  <c r="I1237" i="64"/>
  <c r="I1238" i="64"/>
  <c r="I1239" i="64"/>
  <c r="I1240" i="64"/>
  <c r="I1241" i="64"/>
  <c r="I1242" i="64"/>
  <c r="I1243" i="64"/>
  <c r="I1244" i="64"/>
  <c r="I1245" i="64"/>
  <c r="I1246" i="64"/>
  <c r="I1247" i="64"/>
  <c r="I1248" i="64"/>
  <c r="I1249" i="64"/>
  <c r="I1250" i="64"/>
  <c r="I1251" i="64"/>
  <c r="I1252" i="64"/>
  <c r="I1253" i="64"/>
  <c r="I1254" i="64"/>
  <c r="I1255" i="64"/>
  <c r="I1256" i="64"/>
  <c r="I1257" i="64"/>
  <c r="I1258" i="64"/>
  <c r="I1259" i="64"/>
  <c r="I1260" i="64"/>
  <c r="I1261" i="64"/>
  <c r="I1262" i="64"/>
  <c r="I1263" i="64"/>
  <c r="I1264" i="64"/>
  <c r="I1265" i="64"/>
  <c r="I1266" i="64"/>
  <c r="I1267" i="64"/>
  <c r="I1268" i="64"/>
  <c r="I1269" i="64"/>
  <c r="I1270" i="64"/>
  <c r="I1271" i="64"/>
  <c r="I1272" i="64"/>
  <c r="I1273" i="64"/>
  <c r="I1274" i="64"/>
  <c r="I1275" i="64"/>
  <c r="I1276" i="64"/>
  <c r="I1277" i="64"/>
  <c r="I1278" i="64"/>
  <c r="I1279" i="64"/>
  <c r="I1280" i="64"/>
  <c r="I1281" i="64"/>
  <c r="I1282" i="64"/>
  <c r="I1283" i="64"/>
  <c r="I1284" i="64"/>
  <c r="I1285" i="64"/>
  <c r="I1286" i="64"/>
  <c r="I1287" i="64"/>
  <c r="I1288" i="64"/>
  <c r="I1289" i="64"/>
  <c r="I1290" i="64"/>
  <c r="I1291" i="64"/>
  <c r="I1292" i="64"/>
  <c r="I1293" i="64"/>
  <c r="I1294" i="64"/>
  <c r="I1295" i="64"/>
  <c r="I1296" i="64"/>
  <c r="I1297" i="64"/>
  <c r="I1298" i="64"/>
  <c r="I1299" i="64"/>
  <c r="I1300" i="64"/>
  <c r="I1301" i="64"/>
  <c r="I1302" i="64"/>
  <c r="I1303" i="64"/>
  <c r="I1304" i="64"/>
  <c r="I1305" i="64"/>
  <c r="I1306" i="64"/>
  <c r="I1307" i="64"/>
  <c r="I1308" i="64"/>
  <c r="I1309" i="64"/>
  <c r="I1310" i="64"/>
  <c r="I1311" i="64"/>
  <c r="I1312" i="64"/>
  <c r="I1313" i="64"/>
  <c r="I1314" i="64"/>
  <c r="I1315" i="64"/>
  <c r="I1316" i="64"/>
  <c r="I1317" i="64"/>
  <c r="I1318" i="64"/>
  <c r="I1319" i="64"/>
  <c r="I1320" i="64"/>
  <c r="I1321" i="64"/>
  <c r="I1322" i="64"/>
  <c r="I1323" i="64"/>
  <c r="I1324" i="64"/>
  <c r="I1325" i="64"/>
  <c r="I1326" i="64"/>
  <c r="I1327" i="64"/>
  <c r="I1328" i="64"/>
  <c r="I1329" i="64"/>
  <c r="I1330" i="64"/>
  <c r="I1331" i="64"/>
  <c r="I1332" i="64"/>
  <c r="I1333" i="64"/>
  <c r="I1334" i="64"/>
  <c r="I1335" i="64"/>
  <c r="I1336" i="64"/>
  <c r="I1337" i="64"/>
  <c r="I1338" i="64"/>
  <c r="I1339" i="64"/>
  <c r="I1340" i="64"/>
  <c r="I1341" i="64"/>
  <c r="I1342" i="64"/>
  <c r="I1343" i="64"/>
  <c r="I1344" i="64"/>
  <c r="I1345" i="64"/>
  <c r="I1346" i="64"/>
  <c r="I1347" i="64"/>
  <c r="I1348" i="64"/>
  <c r="I1349" i="64"/>
  <c r="I1350" i="64"/>
  <c r="I1351" i="64"/>
  <c r="I1352" i="64"/>
  <c r="I1353" i="64"/>
  <c r="I1354" i="64"/>
  <c r="I1355" i="64"/>
  <c r="I1356" i="64"/>
  <c r="I1357" i="64"/>
  <c r="I1358" i="64"/>
  <c r="I1359" i="64"/>
  <c r="I1360" i="64"/>
  <c r="I1361" i="64"/>
  <c r="I1362" i="64"/>
  <c r="I1363" i="64"/>
  <c r="I1364" i="64"/>
  <c r="I1365" i="64"/>
  <c r="I1366" i="64"/>
  <c r="I1367" i="64"/>
  <c r="I1368" i="64"/>
  <c r="I1369" i="64"/>
  <c r="I1370" i="64"/>
  <c r="I1371" i="64"/>
  <c r="I1372" i="64"/>
  <c r="I1373" i="64"/>
  <c r="I1374" i="64"/>
  <c r="I1375" i="64"/>
  <c r="I1376" i="64"/>
  <c r="I1377" i="64"/>
  <c r="I1378" i="64"/>
  <c r="I1379" i="64"/>
  <c r="I1380" i="64"/>
  <c r="I1381" i="64"/>
  <c r="I1382" i="64"/>
  <c r="I1383" i="64"/>
  <c r="I1384" i="64"/>
  <c r="I1385" i="64"/>
  <c r="I1386" i="64"/>
  <c r="I1387" i="64"/>
  <c r="I1388" i="64"/>
  <c r="I1389" i="64"/>
  <c r="I1390" i="64"/>
  <c r="I1391" i="64"/>
  <c r="I1392" i="64"/>
  <c r="I1393" i="64"/>
  <c r="I1394" i="64"/>
  <c r="I1395" i="64"/>
  <c r="I1396" i="64"/>
  <c r="I1397" i="64"/>
  <c r="I1398" i="64"/>
  <c r="I1399" i="64"/>
  <c r="I1400" i="64"/>
  <c r="I1401" i="64"/>
  <c r="I1402" i="64"/>
  <c r="I1403" i="64"/>
  <c r="I1404" i="64"/>
  <c r="I1405" i="64"/>
  <c r="I1406" i="64"/>
  <c r="I1407" i="64"/>
  <c r="I1408" i="64"/>
  <c r="I1409" i="64"/>
  <c r="I1410" i="64"/>
  <c r="I1411" i="64"/>
  <c r="I1412" i="64"/>
  <c r="I1413" i="64"/>
  <c r="I1414" i="64"/>
  <c r="I1415" i="64"/>
  <c r="I1416" i="64"/>
  <c r="I1417" i="64"/>
  <c r="I1418" i="64"/>
  <c r="I1419" i="64"/>
  <c r="I1420" i="64"/>
  <c r="I1421" i="64"/>
  <c r="I1422" i="64"/>
  <c r="I1423" i="64"/>
  <c r="I1424" i="64"/>
  <c r="I1425" i="64"/>
  <c r="I1426" i="64"/>
  <c r="I1427" i="64"/>
  <c r="I1428" i="64"/>
  <c r="I1429" i="64"/>
  <c r="I1430" i="64"/>
  <c r="I1431" i="64"/>
  <c r="I1432" i="64"/>
  <c r="I1433" i="64"/>
  <c r="I1434" i="64"/>
  <c r="I1435" i="64"/>
  <c r="I1436" i="64"/>
  <c r="I1437" i="64"/>
  <c r="I1438" i="64"/>
  <c r="I1439" i="64"/>
  <c r="I1440" i="64"/>
  <c r="I1441" i="64"/>
  <c r="I1442" i="64"/>
  <c r="I1443" i="64"/>
  <c r="I1444" i="64"/>
  <c r="I1445" i="64"/>
  <c r="I1446" i="64"/>
  <c r="I1447" i="64"/>
  <c r="I1448" i="64"/>
  <c r="I1449" i="64"/>
  <c r="I1450" i="64"/>
  <c r="I1451" i="64"/>
  <c r="I1452" i="64"/>
  <c r="I1453" i="64"/>
  <c r="I1454" i="64"/>
  <c r="I1455" i="64"/>
  <c r="I1456" i="64"/>
  <c r="I1457" i="64"/>
  <c r="I1458" i="64"/>
  <c r="I1459" i="64"/>
  <c r="I1460" i="64"/>
  <c r="I1461" i="64"/>
  <c r="I1462" i="64"/>
  <c r="I1463" i="64"/>
  <c r="I1464" i="64"/>
  <c r="I1465" i="64"/>
  <c r="I1466" i="64"/>
  <c r="I1467" i="64"/>
  <c r="I1468" i="64"/>
  <c r="I1469" i="64"/>
  <c r="I1470" i="64"/>
  <c r="I1471" i="64"/>
  <c r="I1472" i="64"/>
  <c r="I1473" i="64"/>
  <c r="I1474" i="64"/>
  <c r="I1475" i="64"/>
  <c r="I1476" i="64"/>
  <c r="I1477" i="64"/>
  <c r="I1478" i="64"/>
  <c r="I1479" i="64"/>
  <c r="I1480" i="64"/>
  <c r="I1481" i="64"/>
  <c r="I1482" i="64"/>
  <c r="I1483" i="64"/>
  <c r="I1484" i="64"/>
  <c r="I1485" i="64"/>
  <c r="I1486" i="64"/>
  <c r="I1487" i="64"/>
  <c r="I1488" i="64"/>
  <c r="I1489" i="64"/>
  <c r="I1490" i="64"/>
  <c r="I1491" i="64"/>
  <c r="I1492" i="64"/>
  <c r="I1493" i="64"/>
  <c r="I1494" i="64"/>
  <c r="I1495" i="64"/>
  <c r="I1496" i="64"/>
  <c r="I1497" i="64"/>
  <c r="I1498" i="64"/>
  <c r="I1499" i="64"/>
  <c r="I1500" i="64"/>
  <c r="I1501" i="64"/>
  <c r="I1502" i="64"/>
  <c r="I1503" i="64"/>
  <c r="I1504" i="64"/>
  <c r="I1505" i="64"/>
  <c r="I1506" i="64"/>
  <c r="I1507" i="64"/>
  <c r="I1508" i="64"/>
  <c r="I1509" i="64"/>
  <c r="I1510" i="64"/>
  <c r="I1511" i="64"/>
  <c r="I1512" i="64"/>
  <c r="I1513" i="64"/>
  <c r="I1514" i="64"/>
  <c r="I1515" i="64"/>
  <c r="I1516" i="64"/>
  <c r="I2" i="64"/>
  <c r="H3" i="64"/>
  <c r="H4" i="64"/>
  <c r="H5" i="64"/>
  <c r="H6" i="64"/>
  <c r="H7" i="64"/>
  <c r="H8" i="64"/>
  <c r="H9" i="64"/>
  <c r="H10" i="64"/>
  <c r="H11" i="64"/>
  <c r="H12" i="64"/>
  <c r="H13" i="64"/>
  <c r="H14" i="64"/>
  <c r="H15" i="64"/>
  <c r="H16" i="64"/>
  <c r="H17" i="64"/>
  <c r="H18" i="64"/>
  <c r="H19" i="64"/>
  <c r="H20" i="64"/>
  <c r="H21" i="64"/>
  <c r="H22" i="64"/>
  <c r="H23" i="64"/>
  <c r="H24" i="64"/>
  <c r="H25" i="64"/>
  <c r="H26" i="64"/>
  <c r="H27" i="64"/>
  <c r="H28" i="64"/>
  <c r="H29" i="64"/>
  <c r="H30" i="64"/>
  <c r="H31" i="64"/>
  <c r="H32" i="64"/>
  <c r="H33" i="64"/>
  <c r="H34" i="64"/>
  <c r="H35" i="64"/>
  <c r="H36" i="64"/>
  <c r="H37" i="64"/>
  <c r="H38" i="64"/>
  <c r="H39" i="64"/>
  <c r="H40" i="64"/>
  <c r="H41" i="64"/>
  <c r="H42" i="64"/>
  <c r="H43" i="64"/>
  <c r="H44" i="64"/>
  <c r="H45" i="64"/>
  <c r="H46" i="64"/>
  <c r="H47" i="64"/>
  <c r="H48" i="64"/>
  <c r="H49" i="64"/>
  <c r="H50" i="64"/>
  <c r="H51" i="64"/>
  <c r="H52" i="64"/>
  <c r="H53" i="64"/>
  <c r="H54" i="64"/>
  <c r="H55" i="64"/>
  <c r="H56" i="64"/>
  <c r="H57" i="64"/>
  <c r="H58" i="64"/>
  <c r="H59" i="64"/>
  <c r="H60" i="64"/>
  <c r="H61" i="64"/>
  <c r="H62" i="64"/>
  <c r="H63" i="64"/>
  <c r="H64" i="64"/>
  <c r="H65" i="64"/>
  <c r="H66" i="64"/>
  <c r="H67" i="64"/>
  <c r="H68" i="64"/>
  <c r="H69" i="64"/>
  <c r="H70" i="64"/>
  <c r="H71" i="64"/>
  <c r="H72" i="64"/>
  <c r="H73" i="64"/>
  <c r="H74" i="64"/>
  <c r="H75" i="64"/>
  <c r="H76" i="64"/>
  <c r="H77" i="64"/>
  <c r="H78" i="64"/>
  <c r="H79" i="64"/>
  <c r="H80" i="64"/>
  <c r="H81" i="64"/>
  <c r="H82" i="64"/>
  <c r="H83" i="64"/>
  <c r="H84" i="64"/>
  <c r="H85" i="64"/>
  <c r="H86" i="64"/>
  <c r="H87" i="64"/>
  <c r="H88" i="64"/>
  <c r="H89" i="64"/>
  <c r="H90" i="64"/>
  <c r="H91" i="64"/>
  <c r="H92" i="64"/>
  <c r="H93" i="64"/>
  <c r="H94" i="64"/>
  <c r="H95" i="64"/>
  <c r="H96" i="64"/>
  <c r="H97" i="64"/>
  <c r="H98" i="64"/>
  <c r="H99" i="64"/>
  <c r="H100" i="64"/>
  <c r="H101" i="64"/>
  <c r="H102" i="64"/>
  <c r="H103" i="64"/>
  <c r="H104" i="64"/>
  <c r="H105" i="64"/>
  <c r="H106" i="64"/>
  <c r="H107" i="64"/>
  <c r="H108" i="64"/>
  <c r="H109" i="64"/>
  <c r="H110" i="64"/>
  <c r="H111" i="64"/>
  <c r="H112" i="64"/>
  <c r="H113" i="64"/>
  <c r="H114" i="64"/>
  <c r="H115" i="64"/>
  <c r="H116" i="64"/>
  <c r="H117" i="64"/>
  <c r="H118" i="64"/>
  <c r="H119" i="64"/>
  <c r="H120" i="64"/>
  <c r="H121" i="64"/>
  <c r="H122" i="64"/>
  <c r="H123" i="64"/>
  <c r="H124" i="64"/>
  <c r="H125" i="64"/>
  <c r="H126" i="64"/>
  <c r="H127" i="64"/>
  <c r="H128" i="64"/>
  <c r="H129" i="64"/>
  <c r="H130" i="64"/>
  <c r="H131" i="64"/>
  <c r="H132" i="64"/>
  <c r="H133" i="64"/>
  <c r="H134" i="64"/>
  <c r="H135" i="64"/>
  <c r="H136" i="64"/>
  <c r="H137" i="64"/>
  <c r="H138" i="64"/>
  <c r="H139" i="64"/>
  <c r="H140" i="64"/>
  <c r="H141" i="64"/>
  <c r="H142" i="64"/>
  <c r="H143" i="64"/>
  <c r="H144" i="64"/>
  <c r="H145" i="64"/>
  <c r="H146" i="64"/>
  <c r="H147" i="64"/>
  <c r="H148" i="64"/>
  <c r="H149" i="64"/>
  <c r="H150" i="64"/>
  <c r="H151" i="64"/>
  <c r="H152" i="64"/>
  <c r="H153" i="64"/>
  <c r="H154" i="64"/>
  <c r="H155" i="64"/>
  <c r="H156" i="64"/>
  <c r="H157" i="64"/>
  <c r="H158" i="64"/>
  <c r="H159" i="64"/>
  <c r="H160" i="64"/>
  <c r="H161" i="64"/>
  <c r="H162" i="64"/>
  <c r="H163" i="64"/>
  <c r="H164" i="64"/>
  <c r="H165" i="64"/>
  <c r="H166" i="64"/>
  <c r="H167" i="64"/>
  <c r="H168" i="64"/>
  <c r="H169" i="64"/>
  <c r="H170" i="64"/>
  <c r="H171" i="64"/>
  <c r="H172" i="64"/>
  <c r="H173" i="64"/>
  <c r="H174" i="64"/>
  <c r="H175" i="64"/>
  <c r="H176" i="64"/>
  <c r="H177" i="64"/>
  <c r="H178" i="64"/>
  <c r="H179" i="64"/>
  <c r="H180" i="64"/>
  <c r="H181" i="64"/>
  <c r="H182" i="64"/>
  <c r="H183" i="64"/>
  <c r="H184" i="64"/>
  <c r="H185" i="64"/>
  <c r="H186" i="64"/>
  <c r="H187" i="64"/>
  <c r="H188" i="64"/>
  <c r="H189" i="64"/>
  <c r="H190" i="64"/>
  <c r="H191" i="64"/>
  <c r="H192" i="64"/>
  <c r="H193" i="64"/>
  <c r="H194" i="64"/>
  <c r="H195" i="64"/>
  <c r="H196" i="64"/>
  <c r="H197" i="64"/>
  <c r="H198" i="64"/>
  <c r="H199" i="64"/>
  <c r="H200" i="64"/>
  <c r="H201" i="64"/>
  <c r="H202" i="64"/>
  <c r="H203" i="64"/>
  <c r="H204" i="64"/>
  <c r="H205" i="64"/>
  <c r="H206" i="64"/>
  <c r="H207" i="64"/>
  <c r="H208" i="64"/>
  <c r="H209" i="64"/>
  <c r="H210" i="64"/>
  <c r="H211" i="64"/>
  <c r="H212" i="64"/>
  <c r="H213" i="64"/>
  <c r="H214" i="64"/>
  <c r="H215" i="64"/>
  <c r="H216" i="64"/>
  <c r="H217" i="64"/>
  <c r="H218" i="64"/>
  <c r="H219" i="64"/>
  <c r="H220" i="64"/>
  <c r="H221" i="64"/>
  <c r="H222" i="64"/>
  <c r="H223" i="64"/>
  <c r="H224" i="64"/>
  <c r="H225" i="64"/>
  <c r="H226" i="64"/>
  <c r="H227" i="64"/>
  <c r="H228" i="64"/>
  <c r="H229" i="64"/>
  <c r="H230" i="64"/>
  <c r="H231" i="64"/>
  <c r="H232" i="64"/>
  <c r="H233" i="64"/>
  <c r="H234" i="64"/>
  <c r="H235" i="64"/>
  <c r="H236" i="64"/>
  <c r="H237" i="64"/>
  <c r="H238" i="64"/>
  <c r="H239" i="64"/>
  <c r="H240" i="64"/>
  <c r="H241" i="64"/>
  <c r="H242" i="64"/>
  <c r="H243" i="64"/>
  <c r="H244" i="64"/>
  <c r="H245" i="64"/>
  <c r="H246" i="64"/>
  <c r="H247" i="64"/>
  <c r="H248" i="64"/>
  <c r="H249" i="64"/>
  <c r="H250" i="64"/>
  <c r="H251" i="64"/>
  <c r="H252" i="64"/>
  <c r="H253" i="64"/>
  <c r="H254" i="64"/>
  <c r="H255" i="64"/>
  <c r="H256" i="64"/>
  <c r="H257" i="64"/>
  <c r="H258" i="64"/>
  <c r="H259" i="64"/>
  <c r="H260" i="64"/>
  <c r="H261" i="64"/>
  <c r="H262" i="64"/>
  <c r="H263" i="64"/>
  <c r="H264" i="64"/>
  <c r="H265" i="64"/>
  <c r="H266" i="64"/>
  <c r="H267" i="64"/>
  <c r="H268" i="64"/>
  <c r="H269" i="64"/>
  <c r="H270" i="64"/>
  <c r="H271" i="64"/>
  <c r="H272" i="64"/>
  <c r="H273" i="64"/>
  <c r="H274" i="64"/>
  <c r="H275" i="64"/>
  <c r="H276" i="64"/>
  <c r="H277" i="64"/>
  <c r="H278" i="64"/>
  <c r="H279" i="64"/>
  <c r="H280" i="64"/>
  <c r="H281" i="64"/>
  <c r="H282" i="64"/>
  <c r="H283" i="64"/>
  <c r="H284" i="64"/>
  <c r="H285" i="64"/>
  <c r="H286" i="64"/>
  <c r="H287" i="64"/>
  <c r="H288" i="64"/>
  <c r="H289" i="64"/>
  <c r="H290" i="64"/>
  <c r="H291" i="64"/>
  <c r="H292" i="64"/>
  <c r="H293" i="64"/>
  <c r="H294" i="64"/>
  <c r="H295" i="64"/>
  <c r="H296" i="64"/>
  <c r="H297" i="64"/>
  <c r="H298" i="64"/>
  <c r="H299" i="64"/>
  <c r="H300" i="64"/>
  <c r="H301" i="64"/>
  <c r="H302" i="64"/>
  <c r="H303" i="64"/>
  <c r="H304" i="64"/>
  <c r="H305" i="64"/>
  <c r="H306" i="64"/>
  <c r="H307" i="64"/>
  <c r="H308" i="64"/>
  <c r="H309" i="64"/>
  <c r="H310" i="64"/>
  <c r="H311" i="64"/>
  <c r="H312" i="64"/>
  <c r="H313" i="64"/>
  <c r="H314" i="64"/>
  <c r="H315" i="64"/>
  <c r="H316" i="64"/>
  <c r="H317" i="64"/>
  <c r="H318" i="64"/>
  <c r="H319" i="64"/>
  <c r="H320" i="64"/>
  <c r="H321" i="64"/>
  <c r="H322" i="64"/>
  <c r="H323" i="64"/>
  <c r="H324" i="64"/>
  <c r="H325" i="64"/>
  <c r="H326" i="64"/>
  <c r="H327" i="64"/>
  <c r="H328" i="64"/>
  <c r="H329" i="64"/>
  <c r="H330" i="64"/>
  <c r="H331" i="64"/>
  <c r="H332" i="64"/>
  <c r="H333" i="64"/>
  <c r="H334" i="64"/>
  <c r="H335" i="64"/>
  <c r="H336" i="64"/>
  <c r="H337" i="64"/>
  <c r="H338" i="64"/>
  <c r="H339" i="64"/>
  <c r="H340" i="64"/>
  <c r="H341" i="64"/>
  <c r="H342" i="64"/>
  <c r="H343" i="64"/>
  <c r="H344" i="64"/>
  <c r="H345" i="64"/>
  <c r="H346" i="64"/>
  <c r="H347" i="64"/>
  <c r="H348" i="64"/>
  <c r="H349" i="64"/>
  <c r="H350" i="64"/>
  <c r="H351" i="64"/>
  <c r="H352" i="64"/>
  <c r="H353" i="64"/>
  <c r="H354" i="64"/>
  <c r="H355" i="64"/>
  <c r="H356" i="64"/>
  <c r="H357" i="64"/>
  <c r="H358" i="64"/>
  <c r="H359" i="64"/>
  <c r="H360" i="64"/>
  <c r="H361" i="64"/>
  <c r="H362" i="64"/>
  <c r="H363" i="64"/>
  <c r="H364" i="64"/>
  <c r="H365" i="64"/>
  <c r="H366" i="64"/>
  <c r="H367" i="64"/>
  <c r="H368" i="64"/>
  <c r="H369" i="64"/>
  <c r="H370" i="64"/>
  <c r="H371" i="64"/>
  <c r="H372" i="64"/>
  <c r="H373" i="64"/>
  <c r="H374" i="64"/>
  <c r="H375" i="64"/>
  <c r="H376" i="64"/>
  <c r="H377" i="64"/>
  <c r="H378" i="64"/>
  <c r="H379" i="64"/>
  <c r="H380" i="64"/>
  <c r="H381" i="64"/>
  <c r="H382" i="64"/>
  <c r="H383" i="64"/>
  <c r="H384" i="64"/>
  <c r="H385" i="64"/>
  <c r="H386" i="64"/>
  <c r="H387" i="64"/>
  <c r="H388" i="64"/>
  <c r="H389" i="64"/>
  <c r="H390" i="64"/>
  <c r="H391" i="64"/>
  <c r="H392" i="64"/>
  <c r="H393" i="64"/>
  <c r="H394" i="64"/>
  <c r="H395" i="64"/>
  <c r="H396" i="64"/>
  <c r="H397" i="64"/>
  <c r="H398" i="64"/>
  <c r="H399" i="64"/>
  <c r="H400" i="64"/>
  <c r="H401" i="64"/>
  <c r="H402" i="64"/>
  <c r="H403" i="64"/>
  <c r="H404" i="64"/>
  <c r="H405" i="64"/>
  <c r="H406" i="64"/>
  <c r="H407" i="64"/>
  <c r="H408" i="64"/>
  <c r="H409" i="64"/>
  <c r="H410" i="64"/>
  <c r="H411" i="64"/>
  <c r="H412" i="64"/>
  <c r="H413" i="64"/>
  <c r="H414" i="64"/>
  <c r="H415" i="64"/>
  <c r="H416" i="64"/>
  <c r="H417" i="64"/>
  <c r="H418" i="64"/>
  <c r="H419" i="64"/>
  <c r="H420" i="64"/>
  <c r="H421" i="64"/>
  <c r="H422" i="64"/>
  <c r="H423" i="64"/>
  <c r="H424" i="64"/>
  <c r="H425" i="64"/>
  <c r="H426" i="64"/>
  <c r="H427" i="64"/>
  <c r="H428" i="64"/>
  <c r="H429" i="64"/>
  <c r="H430" i="64"/>
  <c r="H431" i="64"/>
  <c r="H432" i="64"/>
  <c r="H433" i="64"/>
  <c r="H434" i="64"/>
  <c r="H435" i="64"/>
  <c r="H436" i="64"/>
  <c r="H437" i="64"/>
  <c r="H438" i="64"/>
  <c r="H439" i="64"/>
  <c r="H440" i="64"/>
  <c r="H441" i="64"/>
  <c r="H442" i="64"/>
  <c r="H443" i="64"/>
  <c r="H444" i="64"/>
  <c r="H445" i="64"/>
  <c r="H446" i="64"/>
  <c r="H447" i="64"/>
  <c r="H448" i="64"/>
  <c r="H449" i="64"/>
  <c r="H450" i="64"/>
  <c r="H451" i="64"/>
  <c r="H452" i="64"/>
  <c r="H453" i="64"/>
  <c r="H454" i="64"/>
  <c r="H455" i="64"/>
  <c r="H456" i="64"/>
  <c r="H457" i="64"/>
  <c r="H458" i="64"/>
  <c r="H459" i="64"/>
  <c r="H460" i="64"/>
  <c r="H461" i="64"/>
  <c r="H462" i="64"/>
  <c r="H463" i="64"/>
  <c r="H464" i="64"/>
  <c r="H465" i="64"/>
  <c r="H466" i="64"/>
  <c r="H467" i="64"/>
  <c r="H468" i="64"/>
  <c r="H469" i="64"/>
  <c r="H470" i="64"/>
  <c r="H471" i="64"/>
  <c r="H472" i="64"/>
  <c r="H473" i="64"/>
  <c r="H474" i="64"/>
  <c r="H475" i="64"/>
  <c r="H476" i="64"/>
  <c r="H477" i="64"/>
  <c r="H478" i="64"/>
  <c r="H479" i="64"/>
  <c r="H480" i="64"/>
  <c r="H481" i="64"/>
  <c r="H482" i="64"/>
  <c r="H483" i="64"/>
  <c r="H484" i="64"/>
  <c r="H485" i="64"/>
  <c r="H486" i="64"/>
  <c r="H487" i="64"/>
  <c r="H488" i="64"/>
  <c r="H489" i="64"/>
  <c r="H490" i="64"/>
  <c r="H491" i="64"/>
  <c r="H492" i="64"/>
  <c r="H493" i="64"/>
  <c r="H494" i="64"/>
  <c r="H495" i="64"/>
  <c r="H496" i="64"/>
  <c r="H497" i="64"/>
  <c r="H498" i="64"/>
  <c r="H499" i="64"/>
  <c r="H500" i="64"/>
  <c r="H501" i="64"/>
  <c r="H502" i="64"/>
  <c r="H503" i="64"/>
  <c r="H504" i="64"/>
  <c r="H505" i="64"/>
  <c r="H506" i="64"/>
  <c r="H507" i="64"/>
  <c r="H508" i="64"/>
  <c r="H509" i="64"/>
  <c r="H510" i="64"/>
  <c r="H511" i="64"/>
  <c r="H512" i="64"/>
  <c r="H513" i="64"/>
  <c r="H514" i="64"/>
  <c r="H515" i="64"/>
  <c r="H516" i="64"/>
  <c r="H517" i="64"/>
  <c r="H518" i="64"/>
  <c r="H519" i="64"/>
  <c r="H520" i="64"/>
  <c r="H521" i="64"/>
  <c r="H522" i="64"/>
  <c r="H523" i="64"/>
  <c r="H524" i="64"/>
  <c r="H525" i="64"/>
  <c r="H526" i="64"/>
  <c r="H527" i="64"/>
  <c r="H528" i="64"/>
  <c r="H529" i="64"/>
  <c r="H530" i="64"/>
  <c r="H531" i="64"/>
  <c r="H532" i="64"/>
  <c r="H533" i="64"/>
  <c r="H534" i="64"/>
  <c r="H535" i="64"/>
  <c r="H536" i="64"/>
  <c r="H537" i="64"/>
  <c r="H538" i="64"/>
  <c r="H539" i="64"/>
  <c r="H540" i="64"/>
  <c r="H541" i="64"/>
  <c r="H542" i="64"/>
  <c r="H543" i="64"/>
  <c r="H544" i="64"/>
  <c r="H545" i="64"/>
  <c r="H546" i="64"/>
  <c r="H547" i="64"/>
  <c r="H548" i="64"/>
  <c r="H549" i="64"/>
  <c r="H550" i="64"/>
  <c r="H551" i="64"/>
  <c r="H552" i="64"/>
  <c r="H553" i="64"/>
  <c r="H554" i="64"/>
  <c r="H555" i="64"/>
  <c r="H556" i="64"/>
  <c r="H557" i="64"/>
  <c r="H558" i="64"/>
  <c r="H559" i="64"/>
  <c r="H560" i="64"/>
  <c r="H561" i="64"/>
  <c r="H562" i="64"/>
  <c r="H563" i="64"/>
  <c r="H564" i="64"/>
  <c r="H565" i="64"/>
  <c r="H566" i="64"/>
  <c r="H567" i="64"/>
  <c r="H568" i="64"/>
  <c r="H569" i="64"/>
  <c r="H570" i="64"/>
  <c r="H571" i="64"/>
  <c r="H572" i="64"/>
  <c r="H573" i="64"/>
  <c r="H574" i="64"/>
  <c r="H575" i="64"/>
  <c r="H576" i="64"/>
  <c r="H577" i="64"/>
  <c r="H578" i="64"/>
  <c r="H579" i="64"/>
  <c r="H580" i="64"/>
  <c r="H581" i="64"/>
  <c r="H582" i="64"/>
  <c r="H583" i="64"/>
  <c r="H584" i="64"/>
  <c r="H585" i="64"/>
  <c r="H586" i="64"/>
  <c r="H587" i="64"/>
  <c r="H588" i="64"/>
  <c r="H589" i="64"/>
  <c r="H590" i="64"/>
  <c r="H591" i="64"/>
  <c r="H592" i="64"/>
  <c r="H593" i="64"/>
  <c r="H594" i="64"/>
  <c r="H595" i="64"/>
  <c r="H596" i="64"/>
  <c r="H597" i="64"/>
  <c r="H598" i="64"/>
  <c r="H599" i="64"/>
  <c r="H600" i="64"/>
  <c r="H601" i="64"/>
  <c r="H602" i="64"/>
  <c r="H603" i="64"/>
  <c r="H604" i="64"/>
  <c r="H605" i="64"/>
  <c r="H606" i="64"/>
  <c r="H607" i="64"/>
  <c r="H608" i="64"/>
  <c r="H609" i="64"/>
  <c r="H610" i="64"/>
  <c r="H611" i="64"/>
  <c r="H612" i="64"/>
  <c r="H613" i="64"/>
  <c r="H614" i="64"/>
  <c r="H615" i="64"/>
  <c r="H616" i="64"/>
  <c r="H617" i="64"/>
  <c r="H618" i="64"/>
  <c r="H619" i="64"/>
  <c r="H620" i="64"/>
  <c r="H621" i="64"/>
  <c r="H622" i="64"/>
  <c r="H623" i="64"/>
  <c r="H624" i="64"/>
  <c r="H625" i="64"/>
  <c r="H626" i="64"/>
  <c r="H627" i="64"/>
  <c r="H628" i="64"/>
  <c r="H629" i="64"/>
  <c r="H630" i="64"/>
  <c r="H631" i="64"/>
  <c r="H632" i="64"/>
  <c r="H633" i="64"/>
  <c r="H634" i="64"/>
  <c r="H635" i="64"/>
  <c r="H636" i="64"/>
  <c r="H637" i="64"/>
  <c r="H638" i="64"/>
  <c r="H639" i="64"/>
  <c r="H640" i="64"/>
  <c r="H641" i="64"/>
  <c r="H642" i="64"/>
  <c r="H643" i="64"/>
  <c r="H644" i="64"/>
  <c r="H645" i="64"/>
  <c r="H646" i="64"/>
  <c r="H647" i="64"/>
  <c r="H648" i="64"/>
  <c r="H649" i="64"/>
  <c r="H650" i="64"/>
  <c r="H651" i="64"/>
  <c r="H652" i="64"/>
  <c r="H653" i="64"/>
  <c r="H654" i="64"/>
  <c r="H655" i="64"/>
  <c r="H656" i="64"/>
  <c r="H657" i="64"/>
  <c r="H658" i="64"/>
  <c r="H659" i="64"/>
  <c r="H660" i="64"/>
  <c r="H661" i="64"/>
  <c r="H662" i="64"/>
  <c r="H663" i="64"/>
  <c r="H664" i="64"/>
  <c r="H665" i="64"/>
  <c r="H666" i="64"/>
  <c r="H667" i="64"/>
  <c r="H668" i="64"/>
  <c r="H669" i="64"/>
  <c r="H670" i="64"/>
  <c r="H671" i="64"/>
  <c r="H672" i="64"/>
  <c r="H673" i="64"/>
  <c r="H674" i="64"/>
  <c r="H675" i="64"/>
  <c r="H676" i="64"/>
  <c r="H677" i="64"/>
  <c r="H678" i="64"/>
  <c r="H679" i="64"/>
  <c r="H680" i="64"/>
  <c r="H681" i="64"/>
  <c r="H682" i="64"/>
  <c r="H683" i="64"/>
  <c r="H684" i="64"/>
  <c r="H685" i="64"/>
  <c r="H686" i="64"/>
  <c r="H687" i="64"/>
  <c r="H688" i="64"/>
  <c r="H689" i="64"/>
  <c r="H690" i="64"/>
  <c r="H691" i="64"/>
  <c r="H692" i="64"/>
  <c r="H693" i="64"/>
  <c r="H694" i="64"/>
  <c r="H695" i="64"/>
  <c r="H696" i="64"/>
  <c r="H697" i="64"/>
  <c r="H698" i="64"/>
  <c r="H699" i="64"/>
  <c r="H700" i="64"/>
  <c r="H701" i="64"/>
  <c r="H702" i="64"/>
  <c r="H703" i="64"/>
  <c r="H704" i="64"/>
  <c r="H705" i="64"/>
  <c r="H706" i="64"/>
  <c r="H707" i="64"/>
  <c r="H708" i="64"/>
  <c r="H709" i="64"/>
  <c r="H710" i="64"/>
  <c r="H711" i="64"/>
  <c r="H712" i="64"/>
  <c r="H713" i="64"/>
  <c r="H714" i="64"/>
  <c r="H715" i="64"/>
  <c r="H716" i="64"/>
  <c r="H717" i="64"/>
  <c r="H718" i="64"/>
  <c r="H719" i="64"/>
  <c r="H720" i="64"/>
  <c r="H721" i="64"/>
  <c r="H722" i="64"/>
  <c r="H723" i="64"/>
  <c r="H724" i="64"/>
  <c r="H725" i="64"/>
  <c r="H726" i="64"/>
  <c r="H727" i="64"/>
  <c r="H728" i="64"/>
  <c r="H729" i="64"/>
  <c r="H730" i="64"/>
  <c r="H731" i="64"/>
  <c r="H732" i="64"/>
  <c r="H733" i="64"/>
  <c r="H734" i="64"/>
  <c r="H735" i="64"/>
  <c r="H736" i="64"/>
  <c r="H737" i="64"/>
  <c r="H738" i="64"/>
  <c r="H739" i="64"/>
  <c r="H740" i="64"/>
  <c r="H741" i="64"/>
  <c r="H742" i="64"/>
  <c r="H743" i="64"/>
  <c r="H744" i="64"/>
  <c r="H745" i="64"/>
  <c r="H746" i="64"/>
  <c r="H747" i="64"/>
  <c r="H748" i="64"/>
  <c r="H749" i="64"/>
  <c r="H750" i="64"/>
  <c r="H751" i="64"/>
  <c r="H752" i="64"/>
  <c r="H753" i="64"/>
  <c r="H754" i="64"/>
  <c r="H755" i="64"/>
  <c r="H756" i="64"/>
  <c r="H757" i="64"/>
  <c r="H758" i="64"/>
  <c r="H759" i="64"/>
  <c r="H760" i="64"/>
  <c r="H761" i="64"/>
  <c r="H762" i="64"/>
  <c r="H763" i="64"/>
  <c r="H764" i="64"/>
  <c r="H765" i="64"/>
  <c r="H766" i="64"/>
  <c r="H767" i="64"/>
  <c r="H768" i="64"/>
  <c r="H769" i="64"/>
  <c r="H770" i="64"/>
  <c r="H771" i="64"/>
  <c r="H772" i="64"/>
  <c r="H773" i="64"/>
  <c r="H774" i="64"/>
  <c r="H775" i="64"/>
  <c r="H776" i="64"/>
  <c r="H777" i="64"/>
  <c r="H778" i="64"/>
  <c r="H779" i="64"/>
  <c r="H780" i="64"/>
  <c r="H781" i="64"/>
  <c r="H782" i="64"/>
  <c r="H783" i="64"/>
  <c r="H784" i="64"/>
  <c r="H785" i="64"/>
  <c r="H786" i="64"/>
  <c r="H787" i="64"/>
  <c r="H788" i="64"/>
  <c r="H789" i="64"/>
  <c r="H790" i="64"/>
  <c r="H791" i="64"/>
  <c r="H792" i="64"/>
  <c r="H793" i="64"/>
  <c r="H794" i="64"/>
  <c r="H795" i="64"/>
  <c r="H796" i="64"/>
  <c r="H797" i="64"/>
  <c r="H798" i="64"/>
  <c r="H799" i="64"/>
  <c r="H800" i="64"/>
  <c r="H801" i="64"/>
  <c r="H802" i="64"/>
  <c r="H803" i="64"/>
  <c r="H804" i="64"/>
  <c r="H805" i="64"/>
  <c r="H806" i="64"/>
  <c r="H807" i="64"/>
  <c r="H808" i="64"/>
  <c r="H809" i="64"/>
  <c r="H810" i="64"/>
  <c r="H811" i="64"/>
  <c r="H812" i="64"/>
  <c r="H813" i="64"/>
  <c r="H814" i="64"/>
  <c r="H815" i="64"/>
  <c r="H816" i="64"/>
  <c r="H817" i="64"/>
  <c r="H818" i="64"/>
  <c r="H819" i="64"/>
  <c r="H820" i="64"/>
  <c r="H821" i="64"/>
  <c r="H822" i="64"/>
  <c r="H823" i="64"/>
  <c r="H824" i="64"/>
  <c r="H825" i="64"/>
  <c r="H826" i="64"/>
  <c r="H827" i="64"/>
  <c r="H828" i="64"/>
  <c r="H829" i="64"/>
  <c r="H830" i="64"/>
  <c r="H831" i="64"/>
  <c r="H832" i="64"/>
  <c r="H833" i="64"/>
  <c r="H834" i="64"/>
  <c r="H835" i="64"/>
  <c r="H836" i="64"/>
  <c r="H837" i="64"/>
  <c r="H838" i="64"/>
  <c r="H839" i="64"/>
  <c r="H840" i="64"/>
  <c r="H841" i="64"/>
  <c r="H842" i="64"/>
  <c r="H843" i="64"/>
  <c r="H844" i="64"/>
  <c r="H845" i="64"/>
  <c r="H846" i="64"/>
  <c r="H847" i="64"/>
  <c r="H848" i="64"/>
  <c r="H849" i="64"/>
  <c r="H850" i="64"/>
  <c r="H851" i="64"/>
  <c r="H852" i="64"/>
  <c r="H853" i="64"/>
  <c r="H854" i="64"/>
  <c r="H855" i="64"/>
  <c r="H856" i="64"/>
  <c r="H857" i="64"/>
  <c r="H858" i="64"/>
  <c r="H859" i="64"/>
  <c r="H860" i="64"/>
  <c r="H861" i="64"/>
  <c r="H862" i="64"/>
  <c r="H863" i="64"/>
  <c r="H864" i="64"/>
  <c r="H865" i="64"/>
  <c r="H866" i="64"/>
  <c r="H867" i="64"/>
  <c r="H868" i="64"/>
  <c r="H869" i="64"/>
  <c r="H870" i="64"/>
  <c r="H871" i="64"/>
  <c r="H872" i="64"/>
  <c r="H873" i="64"/>
  <c r="H874" i="64"/>
  <c r="H875" i="64"/>
  <c r="H876" i="64"/>
  <c r="H877" i="64"/>
  <c r="H878" i="64"/>
  <c r="H879" i="64"/>
  <c r="H880" i="64"/>
  <c r="H881" i="64"/>
  <c r="H882" i="64"/>
  <c r="H883" i="64"/>
  <c r="H884" i="64"/>
  <c r="H885" i="64"/>
  <c r="H886" i="64"/>
  <c r="H887" i="64"/>
  <c r="H888" i="64"/>
  <c r="H889" i="64"/>
  <c r="H890" i="64"/>
  <c r="H891" i="64"/>
  <c r="H892" i="64"/>
  <c r="H893" i="64"/>
  <c r="H894" i="64"/>
  <c r="H895" i="64"/>
  <c r="H896" i="64"/>
  <c r="H897" i="64"/>
  <c r="H898" i="64"/>
  <c r="H899" i="64"/>
  <c r="H900" i="64"/>
  <c r="H901" i="64"/>
  <c r="H902" i="64"/>
  <c r="H903" i="64"/>
  <c r="H904" i="64"/>
  <c r="H905" i="64"/>
  <c r="H906" i="64"/>
  <c r="H907" i="64"/>
  <c r="H908" i="64"/>
  <c r="H909" i="64"/>
  <c r="H910" i="64"/>
  <c r="H911" i="64"/>
  <c r="H912" i="64"/>
  <c r="H913" i="64"/>
  <c r="H914" i="64"/>
  <c r="H915" i="64"/>
  <c r="H916" i="64"/>
  <c r="H917" i="64"/>
  <c r="H918" i="64"/>
  <c r="H919" i="64"/>
  <c r="H920" i="64"/>
  <c r="H921" i="64"/>
  <c r="H922" i="64"/>
  <c r="H923" i="64"/>
  <c r="H924" i="64"/>
  <c r="H925" i="64"/>
  <c r="H926" i="64"/>
  <c r="H927" i="64"/>
  <c r="H928" i="64"/>
  <c r="H929" i="64"/>
  <c r="H930" i="64"/>
  <c r="H931" i="64"/>
  <c r="H932" i="64"/>
  <c r="H933" i="64"/>
  <c r="H934" i="64"/>
  <c r="H935" i="64"/>
  <c r="H936" i="64"/>
  <c r="H937" i="64"/>
  <c r="H938" i="64"/>
  <c r="H939" i="64"/>
  <c r="H940" i="64"/>
  <c r="H941" i="64"/>
  <c r="H942" i="64"/>
  <c r="H943" i="64"/>
  <c r="H944" i="64"/>
  <c r="H945" i="64"/>
  <c r="H946" i="64"/>
  <c r="H947" i="64"/>
  <c r="H948" i="64"/>
  <c r="H949" i="64"/>
  <c r="H950" i="64"/>
  <c r="H951" i="64"/>
  <c r="H952" i="64"/>
  <c r="H953" i="64"/>
  <c r="H954" i="64"/>
  <c r="H955" i="64"/>
  <c r="H956" i="64"/>
  <c r="H957" i="64"/>
  <c r="H958" i="64"/>
  <c r="H959" i="64"/>
  <c r="H960" i="64"/>
  <c r="H961" i="64"/>
  <c r="H962" i="64"/>
  <c r="H963" i="64"/>
  <c r="H964" i="64"/>
  <c r="H965" i="64"/>
  <c r="H966" i="64"/>
  <c r="H967" i="64"/>
  <c r="H968" i="64"/>
  <c r="H969" i="64"/>
  <c r="H970" i="64"/>
  <c r="H971" i="64"/>
  <c r="H972" i="64"/>
  <c r="H973" i="64"/>
  <c r="H974" i="64"/>
  <c r="H975" i="64"/>
  <c r="H976" i="64"/>
  <c r="H977" i="64"/>
  <c r="H978" i="64"/>
  <c r="H979" i="64"/>
  <c r="H980" i="64"/>
  <c r="H981" i="64"/>
  <c r="H982" i="64"/>
  <c r="H983" i="64"/>
  <c r="H984" i="64"/>
  <c r="H985" i="64"/>
  <c r="H986" i="64"/>
  <c r="H987" i="64"/>
  <c r="H988" i="64"/>
  <c r="H989" i="64"/>
  <c r="H990" i="64"/>
  <c r="H991" i="64"/>
  <c r="H992" i="64"/>
  <c r="H993" i="64"/>
  <c r="H994" i="64"/>
  <c r="H995" i="64"/>
  <c r="H996" i="64"/>
  <c r="H997" i="64"/>
  <c r="H998" i="64"/>
  <c r="H999" i="64"/>
  <c r="H1000" i="64"/>
  <c r="H1001" i="64"/>
  <c r="H1002" i="64"/>
  <c r="H1003" i="64"/>
  <c r="H1004" i="64"/>
  <c r="H1005" i="64"/>
  <c r="H1006" i="64"/>
  <c r="H1007" i="64"/>
  <c r="H1008" i="64"/>
  <c r="H1009" i="64"/>
  <c r="H1010" i="64"/>
  <c r="H1011" i="64"/>
  <c r="H1012" i="64"/>
  <c r="H1013" i="64"/>
  <c r="H1014" i="64"/>
  <c r="H1015" i="64"/>
  <c r="H1016" i="64"/>
  <c r="H1017" i="64"/>
  <c r="H1018" i="64"/>
  <c r="H1019" i="64"/>
  <c r="H1020" i="64"/>
  <c r="H1021" i="64"/>
  <c r="H1022" i="64"/>
  <c r="H1023" i="64"/>
  <c r="H1024" i="64"/>
  <c r="H1025" i="64"/>
  <c r="H1026" i="64"/>
  <c r="H1027" i="64"/>
  <c r="H1028" i="64"/>
  <c r="H1029" i="64"/>
  <c r="H1030" i="64"/>
  <c r="H1031" i="64"/>
  <c r="H1032" i="64"/>
  <c r="H1033" i="64"/>
  <c r="H1034" i="64"/>
  <c r="H1035" i="64"/>
  <c r="H1036" i="64"/>
  <c r="H1037" i="64"/>
  <c r="H1038" i="64"/>
  <c r="H1039" i="64"/>
  <c r="H1040" i="64"/>
  <c r="H1041" i="64"/>
  <c r="H1042" i="64"/>
  <c r="H1043" i="64"/>
  <c r="H1044" i="64"/>
  <c r="H1045" i="64"/>
  <c r="H1046" i="64"/>
  <c r="H1047" i="64"/>
  <c r="H1048" i="64"/>
  <c r="H1049" i="64"/>
  <c r="H1050" i="64"/>
  <c r="H1051" i="64"/>
  <c r="H1052" i="64"/>
  <c r="H1053" i="64"/>
  <c r="H1054" i="64"/>
  <c r="H1055" i="64"/>
  <c r="H1056" i="64"/>
  <c r="H1057" i="64"/>
  <c r="H1058" i="64"/>
  <c r="H1059" i="64"/>
  <c r="H1060" i="64"/>
  <c r="H1061" i="64"/>
  <c r="H1062" i="64"/>
  <c r="H1063" i="64"/>
  <c r="H1064" i="64"/>
  <c r="H1065" i="64"/>
  <c r="H1066" i="64"/>
  <c r="H1067" i="64"/>
  <c r="H1068" i="64"/>
  <c r="H1069" i="64"/>
  <c r="H1070" i="64"/>
  <c r="H1071" i="64"/>
  <c r="H1072" i="64"/>
  <c r="H1073" i="64"/>
  <c r="H1074" i="64"/>
  <c r="H1075" i="64"/>
  <c r="H1076" i="64"/>
  <c r="H1077" i="64"/>
  <c r="H1078" i="64"/>
  <c r="H1079" i="64"/>
  <c r="H1080" i="64"/>
  <c r="H1081" i="64"/>
  <c r="H1082" i="64"/>
  <c r="H1083" i="64"/>
  <c r="H1084" i="64"/>
  <c r="H1085" i="64"/>
  <c r="H1086" i="64"/>
  <c r="H1087" i="64"/>
  <c r="H1088" i="64"/>
  <c r="H1089" i="64"/>
  <c r="H1090" i="64"/>
  <c r="H1091" i="64"/>
  <c r="H1092" i="64"/>
  <c r="H1093" i="64"/>
  <c r="H1094" i="64"/>
  <c r="H1095" i="64"/>
  <c r="H1096" i="64"/>
  <c r="H1097" i="64"/>
  <c r="H1098" i="64"/>
  <c r="H1099" i="64"/>
  <c r="H1100" i="64"/>
  <c r="H1101" i="64"/>
  <c r="H1102" i="64"/>
  <c r="H1103" i="64"/>
  <c r="H1104" i="64"/>
  <c r="H1105" i="64"/>
  <c r="H1106" i="64"/>
  <c r="H1107" i="64"/>
  <c r="H1108" i="64"/>
  <c r="H1109" i="64"/>
  <c r="H1110" i="64"/>
  <c r="H1111" i="64"/>
  <c r="H1112" i="64"/>
  <c r="H1113" i="64"/>
  <c r="H1114" i="64"/>
  <c r="H1115" i="64"/>
  <c r="H1116" i="64"/>
  <c r="H1117" i="64"/>
  <c r="H1118" i="64"/>
  <c r="H1119" i="64"/>
  <c r="H1120" i="64"/>
  <c r="H1121" i="64"/>
  <c r="H1122" i="64"/>
  <c r="H1123" i="64"/>
  <c r="H1124" i="64"/>
  <c r="H1125" i="64"/>
  <c r="H1126" i="64"/>
  <c r="H1127" i="64"/>
  <c r="H1128" i="64"/>
  <c r="H1129" i="64"/>
  <c r="H1130" i="64"/>
  <c r="H1131" i="64"/>
  <c r="H1132" i="64"/>
  <c r="H1133" i="64"/>
  <c r="H1134" i="64"/>
  <c r="H1135" i="64"/>
  <c r="H1136" i="64"/>
  <c r="H1137" i="64"/>
  <c r="H1138" i="64"/>
  <c r="H1139" i="64"/>
  <c r="H1140" i="64"/>
  <c r="H1141" i="64"/>
  <c r="H1142" i="64"/>
  <c r="H1143" i="64"/>
  <c r="H1144" i="64"/>
  <c r="H1145" i="64"/>
  <c r="H1146" i="64"/>
  <c r="H1147" i="64"/>
  <c r="H1148" i="64"/>
  <c r="H1149" i="64"/>
  <c r="H1150" i="64"/>
  <c r="H1151" i="64"/>
  <c r="H1152" i="64"/>
  <c r="H1153" i="64"/>
  <c r="H1154" i="64"/>
  <c r="H1155" i="64"/>
  <c r="H1156" i="64"/>
  <c r="H1157" i="64"/>
  <c r="H1158" i="64"/>
  <c r="H1159" i="64"/>
  <c r="H1160" i="64"/>
  <c r="H1161" i="64"/>
  <c r="H1162" i="64"/>
  <c r="H1163" i="64"/>
  <c r="H1164" i="64"/>
  <c r="H1165" i="64"/>
  <c r="H1166" i="64"/>
  <c r="H1167" i="64"/>
  <c r="H1168" i="64"/>
  <c r="H1169" i="64"/>
  <c r="H1170" i="64"/>
  <c r="H1171" i="64"/>
  <c r="H1172" i="64"/>
  <c r="H1173" i="64"/>
  <c r="H1174" i="64"/>
  <c r="H1175" i="64"/>
  <c r="H1176" i="64"/>
  <c r="H1177" i="64"/>
  <c r="H1178" i="64"/>
  <c r="H1179" i="64"/>
  <c r="H1180" i="64"/>
  <c r="H1181" i="64"/>
  <c r="H1182" i="64"/>
  <c r="H1183" i="64"/>
  <c r="H1184" i="64"/>
  <c r="H1185" i="64"/>
  <c r="H1186" i="64"/>
  <c r="H1187" i="64"/>
  <c r="H1188" i="64"/>
  <c r="H1189" i="64"/>
  <c r="H1190" i="64"/>
  <c r="H1191" i="64"/>
  <c r="H1192" i="64"/>
  <c r="H1193" i="64"/>
  <c r="H1194" i="64"/>
  <c r="H1195" i="64"/>
  <c r="H1196" i="64"/>
  <c r="H1197" i="64"/>
  <c r="H1198" i="64"/>
  <c r="H1199" i="64"/>
  <c r="H1200" i="64"/>
  <c r="H1201" i="64"/>
  <c r="H1202" i="64"/>
  <c r="H1203" i="64"/>
  <c r="H1204" i="64"/>
  <c r="H1205" i="64"/>
  <c r="H1206" i="64"/>
  <c r="H1207" i="64"/>
  <c r="H1208" i="64"/>
  <c r="H1209" i="64"/>
  <c r="H1210" i="64"/>
  <c r="H1211" i="64"/>
  <c r="H1212" i="64"/>
  <c r="H1213" i="64"/>
  <c r="H1214" i="64"/>
  <c r="H1215" i="64"/>
  <c r="H1216" i="64"/>
  <c r="H1217" i="64"/>
  <c r="H1218" i="64"/>
  <c r="H1219" i="64"/>
  <c r="H1220" i="64"/>
  <c r="H1221" i="64"/>
  <c r="H1222" i="64"/>
  <c r="H1223" i="64"/>
  <c r="H1224" i="64"/>
  <c r="H1225" i="64"/>
  <c r="H1226" i="64"/>
  <c r="H1227" i="64"/>
  <c r="H1228" i="64"/>
  <c r="H1229" i="64"/>
  <c r="H1230" i="64"/>
  <c r="H1231" i="64"/>
  <c r="H1232" i="64"/>
  <c r="H1233" i="64"/>
  <c r="H1234" i="64"/>
  <c r="H1235" i="64"/>
  <c r="H1236" i="64"/>
  <c r="H1237" i="64"/>
  <c r="H1238" i="64"/>
  <c r="H1239" i="64"/>
  <c r="H1240" i="64"/>
  <c r="H1241" i="64"/>
  <c r="H1242" i="64"/>
  <c r="H1243" i="64"/>
  <c r="H1244" i="64"/>
  <c r="H1245" i="64"/>
  <c r="H1246" i="64"/>
  <c r="H1247" i="64"/>
  <c r="H1248" i="64"/>
  <c r="H1249" i="64"/>
  <c r="H1250" i="64"/>
  <c r="H1251" i="64"/>
  <c r="H1252" i="64"/>
  <c r="H1253" i="64"/>
  <c r="H1254" i="64"/>
  <c r="H1255" i="64"/>
  <c r="H1256" i="64"/>
  <c r="H1257" i="64"/>
  <c r="H1258" i="64"/>
  <c r="H1259" i="64"/>
  <c r="H1260" i="64"/>
  <c r="H1261" i="64"/>
  <c r="H1262" i="64"/>
  <c r="H1263" i="64"/>
  <c r="H1264" i="64"/>
  <c r="H1265" i="64"/>
  <c r="H1266" i="64"/>
  <c r="H1267" i="64"/>
  <c r="H1268" i="64"/>
  <c r="H1269" i="64"/>
  <c r="H1270" i="64"/>
  <c r="H1271" i="64"/>
  <c r="H1272" i="64"/>
  <c r="H1273" i="64"/>
  <c r="H1274" i="64"/>
  <c r="H1275" i="64"/>
  <c r="H1276" i="64"/>
  <c r="H1277" i="64"/>
  <c r="H1278" i="64"/>
  <c r="H1279" i="64"/>
  <c r="H1280" i="64"/>
  <c r="H1281" i="64"/>
  <c r="H1282" i="64"/>
  <c r="H1283" i="64"/>
  <c r="H1284" i="64"/>
  <c r="H1285" i="64"/>
  <c r="H1286" i="64"/>
  <c r="H1287" i="64"/>
  <c r="H1288" i="64"/>
  <c r="H1289" i="64"/>
  <c r="H1290" i="64"/>
  <c r="H1291" i="64"/>
  <c r="H1292" i="64"/>
  <c r="H1293" i="64"/>
  <c r="H1294" i="64"/>
  <c r="H1295" i="64"/>
  <c r="H1296" i="64"/>
  <c r="H1297" i="64"/>
  <c r="H1298" i="64"/>
  <c r="H1299" i="64"/>
  <c r="H1300" i="64"/>
  <c r="H1301" i="64"/>
  <c r="H1302" i="64"/>
  <c r="H1303" i="64"/>
  <c r="H1304" i="64"/>
  <c r="H1305" i="64"/>
  <c r="H1306" i="64"/>
  <c r="H1307" i="64"/>
  <c r="H1308" i="64"/>
  <c r="H1309" i="64"/>
  <c r="H1310" i="64"/>
  <c r="H1311" i="64"/>
  <c r="H1312" i="64"/>
  <c r="H1313" i="64"/>
  <c r="H1314" i="64"/>
  <c r="H1315" i="64"/>
  <c r="H1316" i="64"/>
  <c r="H1317" i="64"/>
  <c r="H1318" i="64"/>
  <c r="H1319" i="64"/>
  <c r="H1320" i="64"/>
  <c r="H1321" i="64"/>
  <c r="H1322" i="64"/>
  <c r="H1323" i="64"/>
  <c r="H1324" i="64"/>
  <c r="H1325" i="64"/>
  <c r="H1326" i="64"/>
  <c r="H1327" i="64"/>
  <c r="H1328" i="64"/>
  <c r="H1329" i="64"/>
  <c r="H1330" i="64"/>
  <c r="H1331" i="64"/>
  <c r="H1332" i="64"/>
  <c r="H1333" i="64"/>
  <c r="H1334" i="64"/>
  <c r="H1335" i="64"/>
  <c r="H1336" i="64"/>
  <c r="H1337" i="64"/>
  <c r="H1338" i="64"/>
  <c r="H1339" i="64"/>
  <c r="H1340" i="64"/>
  <c r="H1341" i="64"/>
  <c r="H1342" i="64"/>
  <c r="H1343" i="64"/>
  <c r="H1344" i="64"/>
  <c r="H1345" i="64"/>
  <c r="H1346" i="64"/>
  <c r="H1347" i="64"/>
  <c r="H1348" i="64"/>
  <c r="H1349" i="64"/>
  <c r="H1350" i="64"/>
  <c r="H1351" i="64"/>
  <c r="H1352" i="64"/>
  <c r="H1353" i="64"/>
  <c r="H1354" i="64"/>
  <c r="H1355" i="64"/>
  <c r="H1356" i="64"/>
  <c r="H1357" i="64"/>
  <c r="H1358" i="64"/>
  <c r="H1359" i="64"/>
  <c r="H1360" i="64"/>
  <c r="H1361" i="64"/>
  <c r="H1362" i="64"/>
  <c r="H1363" i="64"/>
  <c r="H1364" i="64"/>
  <c r="H1365" i="64"/>
  <c r="H1366" i="64"/>
  <c r="H1367" i="64"/>
  <c r="H1368" i="64"/>
  <c r="H1369" i="64"/>
  <c r="H1370" i="64"/>
  <c r="H1371" i="64"/>
  <c r="H1372" i="64"/>
  <c r="H1373" i="64"/>
  <c r="H1374" i="64"/>
  <c r="H1375" i="64"/>
  <c r="H1376" i="64"/>
  <c r="H1377" i="64"/>
  <c r="H1378" i="64"/>
  <c r="H1379" i="64"/>
  <c r="H1380" i="64"/>
  <c r="H1381" i="64"/>
  <c r="H1382" i="64"/>
  <c r="H1383" i="64"/>
  <c r="H1384" i="64"/>
  <c r="H1385" i="64"/>
  <c r="H1386" i="64"/>
  <c r="H1387" i="64"/>
  <c r="H1388" i="64"/>
  <c r="H1389" i="64"/>
  <c r="H1390" i="64"/>
  <c r="H1391" i="64"/>
  <c r="H1392" i="64"/>
  <c r="H1393" i="64"/>
  <c r="H1394" i="64"/>
  <c r="H1395" i="64"/>
  <c r="H1396" i="64"/>
  <c r="H1397" i="64"/>
  <c r="H1398" i="64"/>
  <c r="H1399" i="64"/>
  <c r="H1400" i="64"/>
  <c r="H1401" i="64"/>
  <c r="H1402" i="64"/>
  <c r="H1403" i="64"/>
  <c r="H1404" i="64"/>
  <c r="H1405" i="64"/>
  <c r="H1406" i="64"/>
  <c r="H1407" i="64"/>
  <c r="H1408" i="64"/>
  <c r="H1409" i="64"/>
  <c r="H1410" i="64"/>
  <c r="H1411" i="64"/>
  <c r="H1412" i="64"/>
  <c r="H1413" i="64"/>
  <c r="H1414" i="64"/>
  <c r="H1415" i="64"/>
  <c r="H1416" i="64"/>
  <c r="H1417" i="64"/>
  <c r="H1418" i="64"/>
  <c r="H1419" i="64"/>
  <c r="H1420" i="64"/>
  <c r="H1421" i="64"/>
  <c r="H1422" i="64"/>
  <c r="H1423" i="64"/>
  <c r="H1424" i="64"/>
  <c r="H1425" i="64"/>
  <c r="H1426" i="64"/>
  <c r="H1427" i="64"/>
  <c r="H1428" i="64"/>
  <c r="H1429" i="64"/>
  <c r="H1430" i="64"/>
  <c r="H1431" i="64"/>
  <c r="H1432" i="64"/>
  <c r="H1433" i="64"/>
  <c r="H1434" i="64"/>
  <c r="H1435" i="64"/>
  <c r="H1436" i="64"/>
  <c r="H1437" i="64"/>
  <c r="H1438" i="64"/>
  <c r="H1439" i="64"/>
  <c r="H1440" i="64"/>
  <c r="H1441" i="64"/>
  <c r="H1442" i="64"/>
  <c r="H1443" i="64"/>
  <c r="H1444" i="64"/>
  <c r="H1445" i="64"/>
  <c r="H1446" i="64"/>
  <c r="H1447" i="64"/>
  <c r="H1448" i="64"/>
  <c r="H1449" i="64"/>
  <c r="H1450" i="64"/>
  <c r="H1451" i="64"/>
  <c r="H1452" i="64"/>
  <c r="H1453" i="64"/>
  <c r="H1454" i="64"/>
  <c r="H1455" i="64"/>
  <c r="H1456" i="64"/>
  <c r="H1457" i="64"/>
  <c r="H1458" i="64"/>
  <c r="H1459" i="64"/>
  <c r="H1460" i="64"/>
  <c r="H1461" i="64"/>
  <c r="H1462" i="64"/>
  <c r="H1463" i="64"/>
  <c r="H1464" i="64"/>
  <c r="H1465" i="64"/>
  <c r="H1466" i="64"/>
  <c r="H1467" i="64"/>
  <c r="H1468" i="64"/>
  <c r="H1469" i="64"/>
  <c r="H1470" i="64"/>
  <c r="H1471" i="64"/>
  <c r="H1472" i="64"/>
  <c r="H1473" i="64"/>
  <c r="H1474" i="64"/>
  <c r="H1475" i="64"/>
  <c r="H1476" i="64"/>
  <c r="H1477" i="64"/>
  <c r="H1478" i="64"/>
  <c r="H1479" i="64"/>
  <c r="H1480" i="64"/>
  <c r="H1481" i="64"/>
  <c r="H1482" i="64"/>
  <c r="H1483" i="64"/>
  <c r="H1484" i="64"/>
  <c r="H1485" i="64"/>
  <c r="H1486" i="64"/>
  <c r="H1487" i="64"/>
  <c r="H1488" i="64"/>
  <c r="H1489" i="64"/>
  <c r="H1490" i="64"/>
  <c r="H1491" i="64"/>
  <c r="H1492" i="64"/>
  <c r="H1493" i="64"/>
  <c r="H1494" i="64"/>
  <c r="H1495" i="64"/>
  <c r="H1496" i="64"/>
  <c r="H1497" i="64"/>
  <c r="H1498" i="64"/>
  <c r="H1499" i="64"/>
  <c r="H1500" i="64"/>
  <c r="H1501" i="64"/>
  <c r="H1502" i="64"/>
  <c r="H1503" i="64"/>
  <c r="H1504" i="64"/>
  <c r="H1505" i="64"/>
  <c r="H1506" i="64"/>
  <c r="H1507" i="64"/>
  <c r="H1508" i="64"/>
  <c r="H1509" i="64"/>
  <c r="H1510" i="64"/>
  <c r="H1511" i="64"/>
  <c r="H1512" i="64"/>
  <c r="H1513" i="64"/>
  <c r="H1514" i="64"/>
  <c r="H1515" i="64"/>
  <c r="H1516" i="64"/>
  <c r="H2" i="64"/>
  <c r="G3" i="64"/>
  <c r="G4" i="64"/>
  <c r="G5" i="64"/>
  <c r="G6" i="64"/>
  <c r="G7" i="64"/>
  <c r="G8" i="64"/>
  <c r="G9" i="64"/>
  <c r="G10" i="64"/>
  <c r="G11" i="64"/>
  <c r="G13" i="64"/>
  <c r="G14" i="64"/>
  <c r="G15" i="64"/>
  <c r="G16" i="64"/>
  <c r="G17" i="64"/>
  <c r="G18" i="64"/>
  <c r="G19" i="64"/>
  <c r="G20" i="64"/>
  <c r="G21" i="64"/>
  <c r="G22" i="64"/>
  <c r="G23" i="64"/>
  <c r="G24" i="64"/>
  <c r="G25" i="64"/>
  <c r="G26" i="64"/>
  <c r="G27" i="64"/>
  <c r="G28" i="64"/>
  <c r="G29" i="64"/>
  <c r="G30" i="64"/>
  <c r="G31" i="64"/>
  <c r="G32" i="64"/>
  <c r="G33" i="64"/>
  <c r="G34" i="64"/>
  <c r="G35" i="64"/>
  <c r="G36" i="64"/>
  <c r="G37" i="64"/>
  <c r="G38" i="64"/>
  <c r="G39" i="64"/>
  <c r="G40" i="64"/>
  <c r="G41" i="64"/>
  <c r="G42" i="64"/>
  <c r="G43" i="64"/>
  <c r="G44" i="64"/>
  <c r="G45" i="64"/>
  <c r="G46" i="64"/>
  <c r="G47" i="64"/>
  <c r="G48" i="64"/>
  <c r="G49" i="64"/>
  <c r="G50" i="64"/>
  <c r="G51" i="64"/>
  <c r="G52" i="64"/>
  <c r="G53" i="64"/>
  <c r="G54" i="64"/>
  <c r="G55" i="64"/>
  <c r="G56" i="64"/>
  <c r="G57" i="64"/>
  <c r="G58" i="64"/>
  <c r="G59" i="64"/>
  <c r="G60" i="64"/>
  <c r="G61" i="64"/>
  <c r="G62" i="64"/>
  <c r="G63" i="64"/>
  <c r="G64" i="64"/>
  <c r="G65" i="64"/>
  <c r="G66" i="64"/>
  <c r="G67" i="64"/>
  <c r="G68" i="64"/>
  <c r="G69" i="64"/>
  <c r="G70" i="64"/>
  <c r="G71" i="64"/>
  <c r="G72" i="64"/>
  <c r="G73" i="64"/>
  <c r="G74" i="64"/>
  <c r="G75" i="64"/>
  <c r="G76" i="64"/>
  <c r="G77" i="64"/>
  <c r="G78" i="64"/>
  <c r="G79" i="64"/>
  <c r="G80" i="64"/>
  <c r="G81" i="64"/>
  <c r="G82" i="64"/>
  <c r="G83" i="64"/>
  <c r="G84" i="64"/>
  <c r="G85" i="64"/>
  <c r="G86" i="64"/>
  <c r="G87" i="64"/>
  <c r="G88" i="64"/>
  <c r="G89" i="64"/>
  <c r="G90" i="64"/>
  <c r="G91" i="64"/>
  <c r="G92" i="64"/>
  <c r="G93" i="64"/>
  <c r="G94" i="64"/>
  <c r="G95" i="64"/>
  <c r="G96" i="64"/>
  <c r="G97" i="64"/>
  <c r="G98" i="64"/>
  <c r="G99" i="64"/>
  <c r="G100" i="64"/>
  <c r="G101" i="64"/>
  <c r="G102" i="64"/>
  <c r="G103" i="64"/>
  <c r="G104" i="64"/>
  <c r="G105" i="64"/>
  <c r="G106" i="64"/>
  <c r="G107" i="64"/>
  <c r="G108" i="64"/>
  <c r="G109" i="64"/>
  <c r="G110" i="64"/>
  <c r="G111" i="64"/>
  <c r="G112" i="64"/>
  <c r="G113" i="64"/>
  <c r="G114" i="64"/>
  <c r="G115" i="64"/>
  <c r="G116" i="64"/>
  <c r="G117" i="64"/>
  <c r="G118" i="64"/>
  <c r="G119" i="64"/>
  <c r="G120" i="64"/>
  <c r="G121" i="64"/>
  <c r="G122" i="64"/>
  <c r="G123" i="64"/>
  <c r="G124" i="64"/>
  <c r="G125" i="64"/>
  <c r="G126" i="64"/>
  <c r="G127" i="64"/>
  <c r="G128" i="64"/>
  <c r="G129" i="64"/>
  <c r="G130" i="64"/>
  <c r="G131" i="64"/>
  <c r="G132" i="64"/>
  <c r="G133" i="64"/>
  <c r="G134" i="64"/>
  <c r="G135" i="64"/>
  <c r="G136" i="64"/>
  <c r="G137" i="64"/>
  <c r="G138" i="64"/>
  <c r="G139" i="64"/>
  <c r="G140" i="64"/>
  <c r="G141" i="64"/>
  <c r="G142" i="64"/>
  <c r="G143" i="64"/>
  <c r="G144" i="64"/>
  <c r="G145" i="64"/>
  <c r="G146" i="64"/>
  <c r="G147" i="64"/>
  <c r="G148" i="64"/>
  <c r="G149" i="64"/>
  <c r="G150" i="64"/>
  <c r="G151" i="64"/>
  <c r="G152" i="64"/>
  <c r="G153" i="64"/>
  <c r="G154" i="64"/>
  <c r="G155" i="64"/>
  <c r="G156" i="64"/>
  <c r="G157" i="64"/>
  <c r="G158" i="64"/>
  <c r="G159" i="64"/>
  <c r="G160" i="64"/>
  <c r="G161" i="64"/>
  <c r="G162" i="64"/>
  <c r="G163" i="64"/>
  <c r="G164" i="64"/>
  <c r="G165" i="64"/>
  <c r="G166" i="64"/>
  <c r="G167" i="64"/>
  <c r="G168" i="64"/>
  <c r="G169" i="64"/>
  <c r="G170" i="64"/>
  <c r="G171" i="64"/>
  <c r="G172" i="64"/>
  <c r="G173" i="64"/>
  <c r="G174" i="64"/>
  <c r="G175" i="64"/>
  <c r="G176" i="64"/>
  <c r="G177" i="64"/>
  <c r="G178" i="64"/>
  <c r="G179" i="64"/>
  <c r="G180" i="64"/>
  <c r="G181" i="64"/>
  <c r="G182" i="64"/>
  <c r="G183" i="64"/>
  <c r="G184" i="64"/>
  <c r="G185" i="64"/>
  <c r="G186" i="64"/>
  <c r="G187" i="64"/>
  <c r="G188" i="64"/>
  <c r="G189" i="64"/>
  <c r="G190" i="64"/>
  <c r="G191" i="64"/>
  <c r="G192" i="64"/>
  <c r="G193" i="64"/>
  <c r="G194" i="64"/>
  <c r="G195" i="64"/>
  <c r="G196" i="64"/>
  <c r="G197" i="64"/>
  <c r="G198" i="64"/>
  <c r="G199" i="64"/>
  <c r="G200" i="64"/>
  <c r="G201" i="64"/>
  <c r="G202" i="64"/>
  <c r="G203" i="64"/>
  <c r="G204" i="64"/>
  <c r="G205" i="64"/>
  <c r="G206" i="64"/>
  <c r="G207" i="64"/>
  <c r="G208" i="64"/>
  <c r="G209" i="64"/>
  <c r="G210" i="64"/>
  <c r="G211" i="64"/>
  <c r="G212" i="64"/>
  <c r="G213" i="64"/>
  <c r="G214" i="64"/>
  <c r="G215" i="64"/>
  <c r="G216" i="64"/>
  <c r="G217" i="64"/>
  <c r="G218" i="64"/>
  <c r="G219" i="64"/>
  <c r="G220" i="64"/>
  <c r="G221" i="64"/>
  <c r="G222" i="64"/>
  <c r="G223" i="64"/>
  <c r="G224" i="64"/>
  <c r="G225" i="64"/>
  <c r="G226" i="64"/>
  <c r="G227" i="64"/>
  <c r="G228" i="64"/>
  <c r="G229" i="64"/>
  <c r="G230" i="64"/>
  <c r="G231" i="64"/>
  <c r="G232" i="64"/>
  <c r="G233" i="64"/>
  <c r="G234" i="64"/>
  <c r="G235" i="64"/>
  <c r="G236" i="64"/>
  <c r="G237" i="64"/>
  <c r="G238" i="64"/>
  <c r="G239" i="64"/>
  <c r="G240" i="64"/>
  <c r="G241" i="64"/>
  <c r="G242" i="64"/>
  <c r="G243" i="64"/>
  <c r="G244" i="64"/>
  <c r="G245" i="64"/>
  <c r="G246" i="64"/>
  <c r="G247" i="64"/>
  <c r="G248" i="64"/>
  <c r="G249" i="64"/>
  <c r="G250" i="64"/>
  <c r="G251" i="64"/>
  <c r="G252" i="64"/>
  <c r="G253" i="64"/>
  <c r="G254" i="64"/>
  <c r="G255" i="64"/>
  <c r="G256" i="64"/>
  <c r="G257" i="64"/>
  <c r="G258" i="64"/>
  <c r="G259" i="64"/>
  <c r="G260" i="64"/>
  <c r="G261" i="64"/>
  <c r="G262" i="64"/>
  <c r="G263" i="64"/>
  <c r="G264" i="64"/>
  <c r="G265" i="64"/>
  <c r="G266" i="64"/>
  <c r="G267" i="64"/>
  <c r="G268" i="64"/>
  <c r="G269" i="64"/>
  <c r="G270" i="64"/>
  <c r="G271" i="64"/>
  <c r="G272" i="64"/>
  <c r="G273" i="64"/>
  <c r="G274" i="64"/>
  <c r="G275" i="64"/>
  <c r="G276" i="64"/>
  <c r="G277" i="64"/>
  <c r="G278" i="64"/>
  <c r="G279" i="64"/>
  <c r="G280" i="64"/>
  <c r="G281" i="64"/>
  <c r="G282" i="64"/>
  <c r="G283" i="64"/>
  <c r="G284" i="64"/>
  <c r="G285" i="64"/>
  <c r="G286" i="64"/>
  <c r="G287" i="64"/>
  <c r="G288" i="64"/>
  <c r="G289" i="64"/>
  <c r="G290" i="64"/>
  <c r="G291" i="64"/>
  <c r="G292" i="64"/>
  <c r="G293" i="64"/>
  <c r="G294" i="64"/>
  <c r="G295" i="64"/>
  <c r="G296" i="64"/>
  <c r="G297" i="64"/>
  <c r="G298" i="64"/>
  <c r="G299" i="64"/>
  <c r="G300" i="64"/>
  <c r="G301" i="64"/>
  <c r="G302" i="64"/>
  <c r="G303" i="64"/>
  <c r="G304" i="64"/>
  <c r="G305" i="64"/>
  <c r="G306" i="64"/>
  <c r="G307" i="64"/>
  <c r="G308" i="64"/>
  <c r="G309" i="64"/>
  <c r="G310" i="64"/>
  <c r="G311" i="64"/>
  <c r="G312" i="64"/>
  <c r="G313" i="64"/>
  <c r="G314" i="64"/>
  <c r="G315" i="64"/>
  <c r="G316" i="64"/>
  <c r="G317" i="64"/>
  <c r="G318" i="64"/>
  <c r="G319" i="64"/>
  <c r="G320" i="64"/>
  <c r="G321" i="64"/>
  <c r="G322" i="64"/>
  <c r="G323" i="64"/>
  <c r="G324" i="64"/>
  <c r="G325" i="64"/>
  <c r="G326" i="64"/>
  <c r="G327" i="64"/>
  <c r="G328" i="64"/>
  <c r="G329" i="64"/>
  <c r="G330" i="64"/>
  <c r="G331" i="64"/>
  <c r="G332" i="64"/>
  <c r="G333" i="64"/>
  <c r="G334" i="64"/>
  <c r="G335" i="64"/>
  <c r="G336" i="64"/>
  <c r="G337" i="64"/>
  <c r="G338" i="64"/>
  <c r="G339" i="64"/>
  <c r="G340" i="64"/>
  <c r="G341" i="64"/>
  <c r="G342" i="64"/>
  <c r="G343" i="64"/>
  <c r="G344" i="64"/>
  <c r="G345" i="64"/>
  <c r="G346" i="64"/>
  <c r="G347" i="64"/>
  <c r="G348" i="64"/>
  <c r="G349" i="64"/>
  <c r="G350" i="64"/>
  <c r="G351" i="64"/>
  <c r="G352" i="64"/>
  <c r="G353" i="64"/>
  <c r="G354" i="64"/>
  <c r="G355" i="64"/>
  <c r="G356" i="64"/>
  <c r="G357" i="64"/>
  <c r="G358" i="64"/>
  <c r="G359" i="64"/>
  <c r="G360" i="64"/>
  <c r="G361" i="64"/>
  <c r="G362" i="64"/>
  <c r="G363" i="64"/>
  <c r="G364" i="64"/>
  <c r="G365" i="64"/>
  <c r="G366" i="64"/>
  <c r="G367" i="64"/>
  <c r="G368" i="64"/>
  <c r="G369" i="64"/>
  <c r="G370" i="64"/>
  <c r="G371" i="64"/>
  <c r="G372" i="64"/>
  <c r="G373" i="64"/>
  <c r="G374" i="64"/>
  <c r="G375" i="64"/>
  <c r="G376" i="64"/>
  <c r="G377" i="64"/>
  <c r="G378" i="64"/>
  <c r="G379" i="64"/>
  <c r="G380" i="64"/>
  <c r="G381" i="64"/>
  <c r="G382" i="64"/>
  <c r="G383" i="64"/>
  <c r="G384" i="64"/>
  <c r="G385" i="64"/>
  <c r="G386" i="64"/>
  <c r="G387" i="64"/>
  <c r="G388" i="64"/>
  <c r="G389" i="64"/>
  <c r="G390" i="64"/>
  <c r="G391" i="64"/>
  <c r="G392" i="64"/>
  <c r="G393" i="64"/>
  <c r="G394" i="64"/>
  <c r="G395" i="64"/>
  <c r="G396" i="64"/>
  <c r="G397" i="64"/>
  <c r="G398" i="64"/>
  <c r="G399" i="64"/>
  <c r="G400" i="64"/>
  <c r="G401" i="64"/>
  <c r="G402" i="64"/>
  <c r="G403" i="64"/>
  <c r="G404" i="64"/>
  <c r="G405" i="64"/>
  <c r="G406" i="64"/>
  <c r="G407" i="64"/>
  <c r="G408" i="64"/>
  <c r="G409" i="64"/>
  <c r="G410" i="64"/>
  <c r="G411" i="64"/>
  <c r="G412" i="64"/>
  <c r="G413" i="64"/>
  <c r="G414" i="64"/>
  <c r="G415" i="64"/>
  <c r="G416" i="64"/>
  <c r="G417" i="64"/>
  <c r="G418" i="64"/>
  <c r="G419" i="64"/>
  <c r="G420" i="64"/>
  <c r="G421" i="64"/>
  <c r="G422" i="64"/>
  <c r="G423" i="64"/>
  <c r="G424" i="64"/>
  <c r="G425" i="64"/>
  <c r="G426" i="64"/>
  <c r="G427" i="64"/>
  <c r="G428" i="64"/>
  <c r="G429" i="64"/>
  <c r="G430" i="64"/>
  <c r="G431" i="64"/>
  <c r="G432" i="64"/>
  <c r="G433" i="64"/>
  <c r="G434" i="64"/>
  <c r="G435" i="64"/>
  <c r="G436" i="64"/>
  <c r="G437" i="64"/>
  <c r="G438" i="64"/>
  <c r="G439" i="64"/>
  <c r="G440" i="64"/>
  <c r="G441" i="64"/>
  <c r="G442" i="64"/>
  <c r="G443" i="64"/>
  <c r="G444" i="64"/>
  <c r="G445" i="64"/>
  <c r="G446" i="64"/>
  <c r="G447" i="64"/>
  <c r="G448" i="64"/>
  <c r="G449" i="64"/>
  <c r="G450" i="64"/>
  <c r="G451" i="64"/>
  <c r="G452" i="64"/>
  <c r="G453" i="64"/>
  <c r="G454" i="64"/>
  <c r="G455" i="64"/>
  <c r="G456" i="64"/>
  <c r="G457" i="64"/>
  <c r="G458" i="64"/>
  <c r="G459" i="64"/>
  <c r="G460" i="64"/>
  <c r="G461" i="64"/>
  <c r="G462" i="64"/>
  <c r="G463" i="64"/>
  <c r="G464" i="64"/>
  <c r="G465" i="64"/>
  <c r="G466" i="64"/>
  <c r="G467" i="64"/>
  <c r="G468" i="64"/>
  <c r="G469" i="64"/>
  <c r="G470" i="64"/>
  <c r="G471" i="64"/>
  <c r="G472" i="64"/>
  <c r="G473" i="64"/>
  <c r="G474" i="64"/>
  <c r="G475" i="64"/>
  <c r="G476" i="64"/>
  <c r="G477" i="64"/>
  <c r="G478" i="64"/>
  <c r="G479" i="64"/>
  <c r="G480" i="64"/>
  <c r="G481" i="64"/>
  <c r="G482" i="64"/>
  <c r="G483" i="64"/>
  <c r="G484" i="64"/>
  <c r="G485" i="64"/>
  <c r="G486" i="64"/>
  <c r="G487" i="64"/>
  <c r="G488" i="64"/>
  <c r="G489" i="64"/>
  <c r="G490" i="64"/>
  <c r="G491" i="64"/>
  <c r="G492" i="64"/>
  <c r="G493" i="64"/>
  <c r="G494" i="64"/>
  <c r="G495" i="64"/>
  <c r="G496" i="64"/>
  <c r="G497" i="64"/>
  <c r="G498" i="64"/>
  <c r="G499" i="64"/>
  <c r="G500" i="64"/>
  <c r="G501" i="64"/>
  <c r="G502" i="64"/>
  <c r="G503" i="64"/>
  <c r="G504" i="64"/>
  <c r="G505" i="64"/>
  <c r="G506" i="64"/>
  <c r="G507" i="64"/>
  <c r="G508" i="64"/>
  <c r="G509" i="64"/>
  <c r="G510" i="64"/>
  <c r="G511" i="64"/>
  <c r="G512" i="64"/>
  <c r="G513" i="64"/>
  <c r="G514" i="64"/>
  <c r="G515" i="64"/>
  <c r="G516" i="64"/>
  <c r="G517" i="64"/>
  <c r="G518" i="64"/>
  <c r="G519" i="64"/>
  <c r="G520" i="64"/>
  <c r="G521" i="64"/>
  <c r="G522" i="64"/>
  <c r="G523" i="64"/>
  <c r="G524" i="64"/>
  <c r="G525" i="64"/>
  <c r="G526" i="64"/>
  <c r="G527" i="64"/>
  <c r="G528" i="64"/>
  <c r="G529" i="64"/>
  <c r="G530" i="64"/>
  <c r="G531" i="64"/>
  <c r="G532" i="64"/>
  <c r="G533" i="64"/>
  <c r="G534" i="64"/>
  <c r="G535" i="64"/>
  <c r="G536" i="64"/>
  <c r="G537" i="64"/>
  <c r="G538" i="64"/>
  <c r="G539" i="64"/>
  <c r="G540" i="64"/>
  <c r="G541" i="64"/>
  <c r="G542" i="64"/>
  <c r="G543" i="64"/>
  <c r="G544" i="64"/>
  <c r="G545" i="64"/>
  <c r="G546" i="64"/>
  <c r="G547" i="64"/>
  <c r="G548" i="64"/>
  <c r="G549" i="64"/>
  <c r="G550" i="64"/>
  <c r="G551" i="64"/>
  <c r="G552" i="64"/>
  <c r="G553" i="64"/>
  <c r="G554" i="64"/>
  <c r="G555" i="64"/>
  <c r="G556" i="64"/>
  <c r="G557" i="64"/>
  <c r="G558" i="64"/>
  <c r="G559" i="64"/>
  <c r="G560" i="64"/>
  <c r="G561" i="64"/>
  <c r="G562" i="64"/>
  <c r="G563" i="64"/>
  <c r="G564" i="64"/>
  <c r="G565" i="64"/>
  <c r="G566" i="64"/>
  <c r="G567" i="64"/>
  <c r="G568" i="64"/>
  <c r="G569" i="64"/>
  <c r="G570" i="64"/>
  <c r="G571" i="64"/>
  <c r="G572" i="64"/>
  <c r="G573" i="64"/>
  <c r="G574" i="64"/>
  <c r="G575" i="64"/>
  <c r="G576" i="64"/>
  <c r="G577" i="64"/>
  <c r="G578" i="64"/>
  <c r="G579" i="64"/>
  <c r="G580" i="64"/>
  <c r="G581" i="64"/>
  <c r="G582" i="64"/>
  <c r="G583" i="64"/>
  <c r="G584" i="64"/>
  <c r="G585" i="64"/>
  <c r="G586" i="64"/>
  <c r="G587" i="64"/>
  <c r="G588" i="64"/>
  <c r="G589" i="64"/>
  <c r="G590" i="64"/>
  <c r="G591" i="64"/>
  <c r="G592" i="64"/>
  <c r="G593" i="64"/>
  <c r="G594" i="64"/>
  <c r="G595" i="64"/>
  <c r="G596" i="64"/>
  <c r="G597" i="64"/>
  <c r="G598" i="64"/>
  <c r="G599" i="64"/>
  <c r="G600" i="64"/>
  <c r="G601" i="64"/>
  <c r="G602" i="64"/>
  <c r="G603" i="64"/>
  <c r="G604" i="64"/>
  <c r="G605" i="64"/>
  <c r="G606" i="64"/>
  <c r="G607" i="64"/>
  <c r="G608" i="64"/>
  <c r="G609" i="64"/>
  <c r="G610" i="64"/>
  <c r="G611" i="64"/>
  <c r="G612" i="64"/>
  <c r="G613" i="64"/>
  <c r="G614" i="64"/>
  <c r="G615" i="64"/>
  <c r="G616" i="64"/>
  <c r="G617" i="64"/>
  <c r="G618" i="64"/>
  <c r="G619" i="64"/>
  <c r="G620" i="64"/>
  <c r="G621" i="64"/>
  <c r="G622" i="64"/>
  <c r="G623" i="64"/>
  <c r="G624" i="64"/>
  <c r="G625" i="64"/>
  <c r="G626" i="64"/>
  <c r="G627" i="64"/>
  <c r="G628" i="64"/>
  <c r="G629" i="64"/>
  <c r="G630" i="64"/>
  <c r="G631" i="64"/>
  <c r="G632" i="64"/>
  <c r="G633" i="64"/>
  <c r="G634" i="64"/>
  <c r="G635" i="64"/>
  <c r="G636" i="64"/>
  <c r="G637" i="64"/>
  <c r="G638" i="64"/>
  <c r="G639" i="64"/>
  <c r="G640" i="64"/>
  <c r="G641" i="64"/>
  <c r="G642" i="64"/>
  <c r="G643" i="64"/>
  <c r="G644" i="64"/>
  <c r="G645" i="64"/>
  <c r="G646" i="64"/>
  <c r="G647" i="64"/>
  <c r="G648" i="64"/>
  <c r="G649" i="64"/>
  <c r="G650" i="64"/>
  <c r="G651" i="64"/>
  <c r="G652" i="64"/>
  <c r="G653" i="64"/>
  <c r="G654" i="64"/>
  <c r="G655" i="64"/>
  <c r="G656" i="64"/>
  <c r="G657" i="64"/>
  <c r="G658" i="64"/>
  <c r="G659" i="64"/>
  <c r="G660" i="64"/>
  <c r="G661" i="64"/>
  <c r="G662" i="64"/>
  <c r="G663" i="64"/>
  <c r="G664" i="64"/>
  <c r="G665" i="64"/>
  <c r="G666" i="64"/>
  <c r="G667" i="64"/>
  <c r="G668" i="64"/>
  <c r="G669" i="64"/>
  <c r="G670" i="64"/>
  <c r="G671" i="64"/>
  <c r="G672" i="64"/>
  <c r="G673" i="64"/>
  <c r="G674" i="64"/>
  <c r="G675" i="64"/>
  <c r="G676" i="64"/>
  <c r="G677" i="64"/>
  <c r="G678" i="64"/>
  <c r="G679" i="64"/>
  <c r="G680" i="64"/>
  <c r="G681" i="64"/>
  <c r="G682" i="64"/>
  <c r="G683" i="64"/>
  <c r="G684" i="64"/>
  <c r="G685" i="64"/>
  <c r="G686" i="64"/>
  <c r="G687" i="64"/>
  <c r="G688" i="64"/>
  <c r="G689" i="64"/>
  <c r="G690" i="64"/>
  <c r="G691" i="64"/>
  <c r="G692" i="64"/>
  <c r="G693" i="64"/>
  <c r="G694" i="64"/>
  <c r="G695" i="64"/>
  <c r="G696" i="64"/>
  <c r="G697" i="64"/>
  <c r="G698" i="64"/>
  <c r="G699" i="64"/>
  <c r="G700" i="64"/>
  <c r="G701" i="64"/>
  <c r="G702" i="64"/>
  <c r="G703" i="64"/>
  <c r="G704" i="64"/>
  <c r="G705" i="64"/>
  <c r="G706" i="64"/>
  <c r="G707" i="64"/>
  <c r="G708" i="64"/>
  <c r="G709" i="64"/>
  <c r="G710" i="64"/>
  <c r="G711" i="64"/>
  <c r="G712" i="64"/>
  <c r="G713" i="64"/>
  <c r="G714" i="64"/>
  <c r="G715" i="64"/>
  <c r="G716" i="64"/>
  <c r="G717" i="64"/>
  <c r="G718" i="64"/>
  <c r="G719" i="64"/>
  <c r="G720" i="64"/>
  <c r="G721" i="64"/>
  <c r="G722" i="64"/>
  <c r="G723" i="64"/>
  <c r="G724" i="64"/>
  <c r="G725" i="64"/>
  <c r="G726" i="64"/>
  <c r="G727" i="64"/>
  <c r="G728" i="64"/>
  <c r="G729" i="64"/>
  <c r="G730" i="64"/>
  <c r="G731" i="64"/>
  <c r="G732" i="64"/>
  <c r="G733" i="64"/>
  <c r="G734" i="64"/>
  <c r="G735" i="64"/>
  <c r="G736" i="64"/>
  <c r="G737" i="64"/>
  <c r="G738" i="64"/>
  <c r="G739" i="64"/>
  <c r="G740" i="64"/>
  <c r="G741" i="64"/>
  <c r="G742" i="64"/>
  <c r="G743" i="64"/>
  <c r="G744" i="64"/>
  <c r="G745" i="64"/>
  <c r="G746" i="64"/>
  <c r="G747" i="64"/>
  <c r="G748" i="64"/>
  <c r="G749" i="64"/>
  <c r="G750" i="64"/>
  <c r="G751" i="64"/>
  <c r="G752" i="64"/>
  <c r="G753" i="64"/>
  <c r="G754" i="64"/>
  <c r="G755" i="64"/>
  <c r="G756" i="64"/>
  <c r="G757" i="64"/>
  <c r="G758" i="64"/>
  <c r="G759" i="64"/>
  <c r="G760" i="64"/>
  <c r="G761" i="64"/>
  <c r="G762" i="64"/>
  <c r="G763" i="64"/>
  <c r="G764" i="64"/>
  <c r="G765" i="64"/>
  <c r="G766" i="64"/>
  <c r="G767" i="64"/>
  <c r="G768" i="64"/>
  <c r="G769" i="64"/>
  <c r="G770" i="64"/>
  <c r="G771" i="64"/>
  <c r="G772" i="64"/>
  <c r="G773" i="64"/>
  <c r="G774" i="64"/>
  <c r="G775" i="64"/>
  <c r="G776" i="64"/>
  <c r="G777" i="64"/>
  <c r="G778" i="64"/>
  <c r="G779" i="64"/>
  <c r="G780" i="64"/>
  <c r="G781" i="64"/>
  <c r="G782" i="64"/>
  <c r="G783" i="64"/>
  <c r="G784" i="64"/>
  <c r="G785" i="64"/>
  <c r="G786" i="64"/>
  <c r="G787" i="64"/>
  <c r="G788" i="64"/>
  <c r="G789" i="64"/>
  <c r="G790" i="64"/>
  <c r="G791" i="64"/>
  <c r="G792" i="64"/>
  <c r="G793" i="64"/>
  <c r="G794" i="64"/>
  <c r="G795" i="64"/>
  <c r="G796" i="64"/>
  <c r="G797" i="64"/>
  <c r="G798" i="64"/>
  <c r="G799" i="64"/>
  <c r="G800" i="64"/>
  <c r="G801" i="64"/>
  <c r="G802" i="64"/>
  <c r="G803" i="64"/>
  <c r="G804" i="64"/>
  <c r="G805" i="64"/>
  <c r="G806" i="64"/>
  <c r="G807" i="64"/>
  <c r="G808" i="64"/>
  <c r="G809" i="64"/>
  <c r="G810" i="64"/>
  <c r="G811" i="64"/>
  <c r="G812" i="64"/>
  <c r="G813" i="64"/>
  <c r="G814" i="64"/>
  <c r="G815" i="64"/>
  <c r="G816" i="64"/>
  <c r="G817" i="64"/>
  <c r="G818" i="64"/>
  <c r="G819" i="64"/>
  <c r="G820" i="64"/>
  <c r="G821" i="64"/>
  <c r="G822" i="64"/>
  <c r="G823" i="64"/>
  <c r="G824" i="64"/>
  <c r="G825" i="64"/>
  <c r="G826" i="64"/>
  <c r="G827" i="64"/>
  <c r="G828" i="64"/>
  <c r="G829" i="64"/>
  <c r="G830" i="64"/>
  <c r="G831" i="64"/>
  <c r="G832" i="64"/>
  <c r="G833" i="64"/>
  <c r="G834" i="64"/>
  <c r="G835" i="64"/>
  <c r="G836" i="64"/>
  <c r="G837" i="64"/>
  <c r="G838" i="64"/>
  <c r="G839" i="64"/>
  <c r="G840" i="64"/>
  <c r="G841" i="64"/>
  <c r="G842" i="64"/>
  <c r="G843" i="64"/>
  <c r="G844" i="64"/>
  <c r="G845" i="64"/>
  <c r="G846" i="64"/>
  <c r="G847" i="64"/>
  <c r="G848" i="64"/>
  <c r="G849" i="64"/>
  <c r="G850" i="64"/>
  <c r="G851" i="64"/>
  <c r="G852" i="64"/>
  <c r="G853" i="64"/>
  <c r="G854" i="64"/>
  <c r="G855" i="64"/>
  <c r="G856" i="64"/>
  <c r="G857" i="64"/>
  <c r="G858" i="64"/>
  <c r="G859" i="64"/>
  <c r="G860" i="64"/>
  <c r="G861" i="64"/>
  <c r="G862" i="64"/>
  <c r="G863" i="64"/>
  <c r="G864" i="64"/>
  <c r="G865" i="64"/>
  <c r="G866" i="64"/>
  <c r="G867" i="64"/>
  <c r="G868" i="64"/>
  <c r="G869" i="64"/>
  <c r="G870" i="64"/>
  <c r="G871" i="64"/>
  <c r="G872" i="64"/>
  <c r="G873" i="64"/>
  <c r="G874" i="64"/>
  <c r="G875" i="64"/>
  <c r="G876" i="64"/>
  <c r="G877" i="64"/>
  <c r="G878" i="64"/>
  <c r="G879" i="64"/>
  <c r="G880" i="64"/>
  <c r="G881" i="64"/>
  <c r="G882" i="64"/>
  <c r="G883" i="64"/>
  <c r="G884" i="64"/>
  <c r="G885" i="64"/>
  <c r="G886" i="64"/>
  <c r="G887" i="64"/>
  <c r="G888" i="64"/>
  <c r="G889" i="64"/>
  <c r="G890" i="64"/>
  <c r="G891" i="64"/>
  <c r="G892" i="64"/>
  <c r="G893" i="64"/>
  <c r="G894" i="64"/>
  <c r="G895" i="64"/>
  <c r="G896" i="64"/>
  <c r="G897" i="64"/>
  <c r="G898" i="64"/>
  <c r="G899" i="64"/>
  <c r="G900" i="64"/>
  <c r="G901" i="64"/>
  <c r="G902" i="64"/>
  <c r="G903" i="64"/>
  <c r="G904" i="64"/>
  <c r="G905" i="64"/>
  <c r="G906" i="64"/>
  <c r="G907" i="64"/>
  <c r="G908" i="64"/>
  <c r="G909" i="64"/>
  <c r="G910" i="64"/>
  <c r="G911" i="64"/>
  <c r="G912" i="64"/>
  <c r="G913" i="64"/>
  <c r="G914" i="64"/>
  <c r="G915" i="64"/>
  <c r="G916" i="64"/>
  <c r="G917" i="64"/>
  <c r="G918" i="64"/>
  <c r="G919" i="64"/>
  <c r="G920" i="64"/>
  <c r="G921" i="64"/>
  <c r="G922" i="64"/>
  <c r="G923" i="64"/>
  <c r="G924" i="64"/>
  <c r="G925" i="64"/>
  <c r="G926" i="64"/>
  <c r="G927" i="64"/>
  <c r="G928" i="64"/>
  <c r="G929" i="64"/>
  <c r="G930" i="64"/>
  <c r="G931" i="64"/>
  <c r="G932" i="64"/>
  <c r="G933" i="64"/>
  <c r="G934" i="64"/>
  <c r="G935" i="64"/>
  <c r="G936" i="64"/>
  <c r="G937" i="64"/>
  <c r="G938" i="64"/>
  <c r="G939" i="64"/>
  <c r="G940" i="64"/>
  <c r="G941" i="64"/>
  <c r="G942" i="64"/>
  <c r="G943" i="64"/>
  <c r="G944" i="64"/>
  <c r="G945" i="64"/>
  <c r="G946" i="64"/>
  <c r="G947" i="64"/>
  <c r="G948" i="64"/>
  <c r="G949" i="64"/>
  <c r="G950" i="64"/>
  <c r="G951" i="64"/>
  <c r="G952" i="64"/>
  <c r="G953" i="64"/>
  <c r="G954" i="64"/>
  <c r="G955" i="64"/>
  <c r="G956" i="64"/>
  <c r="G957" i="64"/>
  <c r="G958" i="64"/>
  <c r="G959" i="64"/>
  <c r="G960" i="64"/>
  <c r="G961" i="64"/>
  <c r="G962" i="64"/>
  <c r="G963" i="64"/>
  <c r="G964" i="64"/>
  <c r="G965" i="64"/>
  <c r="G966" i="64"/>
  <c r="G967" i="64"/>
  <c r="G968" i="64"/>
  <c r="G969" i="64"/>
  <c r="G970" i="64"/>
  <c r="G971" i="64"/>
  <c r="G972" i="64"/>
  <c r="G973" i="64"/>
  <c r="G974" i="64"/>
  <c r="G975" i="64"/>
  <c r="G976" i="64"/>
  <c r="G977" i="64"/>
  <c r="G978" i="64"/>
  <c r="G979" i="64"/>
  <c r="G980" i="64"/>
  <c r="G981" i="64"/>
  <c r="G982" i="64"/>
  <c r="G983" i="64"/>
  <c r="G984" i="64"/>
  <c r="G985" i="64"/>
  <c r="G986" i="64"/>
  <c r="G987" i="64"/>
  <c r="G988" i="64"/>
  <c r="G989" i="64"/>
  <c r="G990" i="64"/>
  <c r="G991" i="64"/>
  <c r="G992" i="64"/>
  <c r="G993" i="64"/>
  <c r="G994" i="64"/>
  <c r="G995" i="64"/>
  <c r="G996" i="64"/>
  <c r="G997" i="64"/>
  <c r="G998" i="64"/>
  <c r="G999" i="64"/>
  <c r="G1000" i="64"/>
  <c r="G1001" i="64"/>
  <c r="G1002" i="64"/>
  <c r="G1003" i="64"/>
  <c r="G1004" i="64"/>
  <c r="G1005" i="64"/>
  <c r="G1006" i="64"/>
  <c r="G1007" i="64"/>
  <c r="G1008" i="64"/>
  <c r="G1009" i="64"/>
  <c r="G1010" i="64"/>
  <c r="G1011" i="64"/>
  <c r="G1012" i="64"/>
  <c r="G1013" i="64"/>
  <c r="G1014" i="64"/>
  <c r="G1015" i="64"/>
  <c r="G1016" i="64"/>
  <c r="G1017" i="64"/>
  <c r="G1018" i="64"/>
  <c r="G1019" i="64"/>
  <c r="G1020" i="64"/>
  <c r="G1021" i="64"/>
  <c r="G1022" i="64"/>
  <c r="G1023" i="64"/>
  <c r="G1024" i="64"/>
  <c r="G1025" i="64"/>
  <c r="G1026" i="64"/>
  <c r="G1027" i="64"/>
  <c r="G1028" i="64"/>
  <c r="G1029" i="64"/>
  <c r="G1030" i="64"/>
  <c r="G1031" i="64"/>
  <c r="G1032" i="64"/>
  <c r="G1033" i="64"/>
  <c r="G1034" i="64"/>
  <c r="G1035" i="64"/>
  <c r="G1036" i="64"/>
  <c r="G1037" i="64"/>
  <c r="G1038" i="64"/>
  <c r="G1039" i="64"/>
  <c r="G1040" i="64"/>
  <c r="G1041" i="64"/>
  <c r="G1042" i="64"/>
  <c r="G1043" i="64"/>
  <c r="G1044" i="64"/>
  <c r="G1045" i="64"/>
  <c r="G1046" i="64"/>
  <c r="G1047" i="64"/>
  <c r="G1048" i="64"/>
  <c r="G1049" i="64"/>
  <c r="G1050" i="64"/>
  <c r="G1051" i="64"/>
  <c r="G1052" i="64"/>
  <c r="G1053" i="64"/>
  <c r="G1054" i="64"/>
  <c r="G1055" i="64"/>
  <c r="G1056" i="64"/>
  <c r="G1057" i="64"/>
  <c r="G1058" i="64"/>
  <c r="G1059" i="64"/>
  <c r="G1060" i="64"/>
  <c r="G1061" i="64"/>
  <c r="G1062" i="64"/>
  <c r="G1063" i="64"/>
  <c r="G1064" i="64"/>
  <c r="G1065" i="64"/>
  <c r="G1066" i="64"/>
  <c r="G1067" i="64"/>
  <c r="G1068" i="64"/>
  <c r="G1069" i="64"/>
  <c r="G1070" i="64"/>
  <c r="G1071" i="64"/>
  <c r="G1072" i="64"/>
  <c r="G1073" i="64"/>
  <c r="G1074" i="64"/>
  <c r="G1075" i="64"/>
  <c r="G1076" i="64"/>
  <c r="G1077" i="64"/>
  <c r="G1078" i="64"/>
  <c r="G1079" i="64"/>
  <c r="G1080" i="64"/>
  <c r="G1081" i="64"/>
  <c r="G1082" i="64"/>
  <c r="G1083" i="64"/>
  <c r="G1084" i="64"/>
  <c r="G1085" i="64"/>
  <c r="G1086" i="64"/>
  <c r="G1087" i="64"/>
  <c r="G1088" i="64"/>
  <c r="G1089" i="64"/>
  <c r="G1090" i="64"/>
  <c r="G1091" i="64"/>
  <c r="G1092" i="64"/>
  <c r="G1093" i="64"/>
  <c r="G1094" i="64"/>
  <c r="G1095" i="64"/>
  <c r="G1096" i="64"/>
  <c r="G1097" i="64"/>
  <c r="G1098" i="64"/>
  <c r="G1099" i="64"/>
  <c r="G1100" i="64"/>
  <c r="G1101" i="64"/>
  <c r="G1102" i="64"/>
  <c r="G1103" i="64"/>
  <c r="G1104" i="64"/>
  <c r="G1105" i="64"/>
  <c r="G1106" i="64"/>
  <c r="G1107" i="64"/>
  <c r="G1108" i="64"/>
  <c r="G1109" i="64"/>
  <c r="G1110" i="64"/>
  <c r="G1111" i="64"/>
  <c r="G1112" i="64"/>
  <c r="G1113" i="64"/>
  <c r="G1114" i="64"/>
  <c r="G1115" i="64"/>
  <c r="G1116" i="64"/>
  <c r="G1117" i="64"/>
  <c r="G1118" i="64"/>
  <c r="G1119" i="64"/>
  <c r="G1120" i="64"/>
  <c r="G1121" i="64"/>
  <c r="G1122" i="64"/>
  <c r="G1123" i="64"/>
  <c r="G1124" i="64"/>
  <c r="G1125" i="64"/>
  <c r="G1126" i="64"/>
  <c r="G1127" i="64"/>
  <c r="G1128" i="64"/>
  <c r="G1129" i="64"/>
  <c r="G1130" i="64"/>
  <c r="G1131" i="64"/>
  <c r="G1132" i="64"/>
  <c r="G1133" i="64"/>
  <c r="G1134" i="64"/>
  <c r="G1135" i="64"/>
  <c r="G1136" i="64"/>
  <c r="G1137" i="64"/>
  <c r="G1138" i="64"/>
  <c r="G1139" i="64"/>
  <c r="G1140" i="64"/>
  <c r="G1141" i="64"/>
  <c r="G1142" i="64"/>
  <c r="G1143" i="64"/>
  <c r="G1144" i="64"/>
  <c r="G1145" i="64"/>
  <c r="G1146" i="64"/>
  <c r="G1147" i="64"/>
  <c r="G1148" i="64"/>
  <c r="G1149" i="64"/>
  <c r="G1150" i="64"/>
  <c r="G1151" i="64"/>
  <c r="G1152" i="64"/>
  <c r="G1153" i="64"/>
  <c r="G1154" i="64"/>
  <c r="G1155" i="64"/>
  <c r="G1156" i="64"/>
  <c r="G1157" i="64"/>
  <c r="G1158" i="64"/>
  <c r="G1159" i="64"/>
  <c r="G1160" i="64"/>
  <c r="G1161" i="64"/>
  <c r="G1162" i="64"/>
  <c r="G1163" i="64"/>
  <c r="G1164" i="64"/>
  <c r="G1165" i="64"/>
  <c r="G1166" i="64"/>
  <c r="G1167" i="64"/>
  <c r="G1168" i="64"/>
  <c r="G1169" i="64"/>
  <c r="G1170" i="64"/>
  <c r="G1171" i="64"/>
  <c r="G1172" i="64"/>
  <c r="G1173" i="64"/>
  <c r="G1174" i="64"/>
  <c r="G1175" i="64"/>
  <c r="G1176" i="64"/>
  <c r="G1177" i="64"/>
  <c r="G1178" i="64"/>
  <c r="G1179" i="64"/>
  <c r="G1180" i="64"/>
  <c r="G1181" i="64"/>
  <c r="G1182" i="64"/>
  <c r="G1183" i="64"/>
  <c r="G1184" i="64"/>
  <c r="G1185" i="64"/>
  <c r="G1186" i="64"/>
  <c r="G1187" i="64"/>
  <c r="G1188" i="64"/>
  <c r="G1189" i="64"/>
  <c r="G1190" i="64"/>
  <c r="G1191" i="64"/>
  <c r="G1192" i="64"/>
  <c r="G1193" i="64"/>
  <c r="G1194" i="64"/>
  <c r="G1195" i="64"/>
  <c r="G1196" i="64"/>
  <c r="G1197" i="64"/>
  <c r="G1198" i="64"/>
  <c r="G1199" i="64"/>
  <c r="G1200" i="64"/>
  <c r="G1201" i="64"/>
  <c r="G1202" i="64"/>
  <c r="G1203" i="64"/>
  <c r="G1204" i="64"/>
  <c r="G1205" i="64"/>
  <c r="G1206" i="64"/>
  <c r="G1207" i="64"/>
  <c r="G1208" i="64"/>
  <c r="G1209" i="64"/>
  <c r="G1210" i="64"/>
  <c r="G1211" i="64"/>
  <c r="G1212" i="64"/>
  <c r="G1213" i="64"/>
  <c r="G1214" i="64"/>
  <c r="G1215" i="64"/>
  <c r="G1216" i="64"/>
  <c r="G1217" i="64"/>
  <c r="G1218" i="64"/>
  <c r="G1219" i="64"/>
  <c r="G1220" i="64"/>
  <c r="G1221" i="64"/>
  <c r="G1222" i="64"/>
  <c r="G1223" i="64"/>
  <c r="G1224" i="64"/>
  <c r="G1225" i="64"/>
  <c r="G1226" i="64"/>
  <c r="G1227" i="64"/>
  <c r="G1228" i="64"/>
  <c r="G1229" i="64"/>
  <c r="G1230" i="64"/>
  <c r="G1231" i="64"/>
  <c r="G1232" i="64"/>
  <c r="G1233" i="64"/>
  <c r="G1234" i="64"/>
  <c r="G1235" i="64"/>
  <c r="G1236" i="64"/>
  <c r="G1237" i="64"/>
  <c r="G1238" i="64"/>
  <c r="G1239" i="64"/>
  <c r="G1240" i="64"/>
  <c r="G1241" i="64"/>
  <c r="G1242" i="64"/>
  <c r="G1243" i="64"/>
  <c r="G1244" i="64"/>
  <c r="G1245" i="64"/>
  <c r="G1246" i="64"/>
  <c r="G1247" i="64"/>
  <c r="G1248" i="64"/>
  <c r="G1249" i="64"/>
  <c r="G1250" i="64"/>
  <c r="G1251" i="64"/>
  <c r="G1252" i="64"/>
  <c r="G1253" i="64"/>
  <c r="G1254" i="64"/>
  <c r="G1255" i="64"/>
  <c r="G1256" i="64"/>
  <c r="G1257" i="64"/>
  <c r="G1258" i="64"/>
  <c r="G1259" i="64"/>
  <c r="G1260" i="64"/>
  <c r="G1261" i="64"/>
  <c r="G1262" i="64"/>
  <c r="G1263" i="64"/>
  <c r="G1264" i="64"/>
  <c r="G1265" i="64"/>
  <c r="G1266" i="64"/>
  <c r="G1267" i="64"/>
  <c r="G1268" i="64"/>
  <c r="G1269" i="64"/>
  <c r="G1270" i="64"/>
  <c r="G1271" i="64"/>
  <c r="G1272" i="64"/>
  <c r="G1273" i="64"/>
  <c r="G1274" i="64"/>
  <c r="G1275" i="64"/>
  <c r="G1276" i="64"/>
  <c r="G1277" i="64"/>
  <c r="G1278" i="64"/>
  <c r="G1279" i="64"/>
  <c r="G1280" i="64"/>
  <c r="G1281" i="64"/>
  <c r="G1282" i="64"/>
  <c r="G1283" i="64"/>
  <c r="G1284" i="64"/>
  <c r="G1285" i="64"/>
  <c r="G1286" i="64"/>
  <c r="G1287" i="64"/>
  <c r="G1288" i="64"/>
  <c r="G1289" i="64"/>
  <c r="G1290" i="64"/>
  <c r="G1291" i="64"/>
  <c r="G1292" i="64"/>
  <c r="G1293" i="64"/>
  <c r="G1294" i="64"/>
  <c r="G1295" i="64"/>
  <c r="G1296" i="64"/>
  <c r="G1297" i="64"/>
  <c r="G1298" i="64"/>
  <c r="G1299" i="64"/>
  <c r="G1300" i="64"/>
  <c r="G1301" i="64"/>
  <c r="G1302" i="64"/>
  <c r="G1303" i="64"/>
  <c r="G1304" i="64"/>
  <c r="G1305" i="64"/>
  <c r="G1306" i="64"/>
  <c r="G1307" i="64"/>
  <c r="G1308" i="64"/>
  <c r="G1309" i="64"/>
  <c r="G1310" i="64"/>
  <c r="G1311" i="64"/>
  <c r="G1312" i="64"/>
  <c r="G1313" i="64"/>
  <c r="G1314" i="64"/>
  <c r="G1315" i="64"/>
  <c r="G1316" i="64"/>
  <c r="G1317" i="64"/>
  <c r="G1318" i="64"/>
  <c r="G1319" i="64"/>
  <c r="G1320" i="64"/>
  <c r="G1321" i="64"/>
  <c r="G1322" i="64"/>
  <c r="G1323" i="64"/>
  <c r="G1324" i="64"/>
  <c r="G1325" i="64"/>
  <c r="G1326" i="64"/>
  <c r="G1327" i="64"/>
  <c r="G1328" i="64"/>
  <c r="G1329" i="64"/>
  <c r="G1330" i="64"/>
  <c r="G1331" i="64"/>
  <c r="G1332" i="64"/>
  <c r="G1333" i="64"/>
  <c r="G1334" i="64"/>
  <c r="G1335" i="64"/>
  <c r="G1336" i="64"/>
  <c r="G1337" i="64"/>
  <c r="G1338" i="64"/>
  <c r="G1339" i="64"/>
  <c r="G1340" i="64"/>
  <c r="G1341" i="64"/>
  <c r="G1342" i="64"/>
  <c r="G1343" i="64"/>
  <c r="G1344" i="64"/>
  <c r="G1345" i="64"/>
  <c r="G1346" i="64"/>
  <c r="G1347" i="64"/>
  <c r="G1348" i="64"/>
  <c r="G1349" i="64"/>
  <c r="G1350" i="64"/>
  <c r="G1351" i="64"/>
  <c r="G1352" i="64"/>
  <c r="G1353" i="64"/>
  <c r="G1354" i="64"/>
  <c r="G1355" i="64"/>
  <c r="G1356" i="64"/>
  <c r="G1357" i="64"/>
  <c r="G1358" i="64"/>
  <c r="G1359" i="64"/>
  <c r="G1360" i="64"/>
  <c r="G1361" i="64"/>
  <c r="G1362" i="64"/>
  <c r="G1363" i="64"/>
  <c r="G1364" i="64"/>
  <c r="G1365" i="64"/>
  <c r="G1366" i="64"/>
  <c r="G1367" i="64"/>
  <c r="G1368" i="64"/>
  <c r="G1369" i="64"/>
  <c r="G1370" i="64"/>
  <c r="G1371" i="64"/>
  <c r="G1372" i="64"/>
  <c r="G1373" i="64"/>
  <c r="G1374" i="64"/>
  <c r="G1375" i="64"/>
  <c r="G1376" i="64"/>
  <c r="G1377" i="64"/>
  <c r="G1378" i="64"/>
  <c r="G1379" i="64"/>
  <c r="G1380" i="64"/>
  <c r="G1381" i="64"/>
  <c r="G1382" i="64"/>
  <c r="G1383" i="64"/>
  <c r="G1384" i="64"/>
  <c r="G1385" i="64"/>
  <c r="G1386" i="64"/>
  <c r="G1387" i="64"/>
  <c r="G1388" i="64"/>
  <c r="G1389" i="64"/>
  <c r="G1390" i="64"/>
  <c r="G1391" i="64"/>
  <c r="G1392" i="64"/>
  <c r="G1393" i="64"/>
  <c r="G1394" i="64"/>
  <c r="G1395" i="64"/>
  <c r="G1396" i="64"/>
  <c r="G1397" i="64"/>
  <c r="G1398" i="64"/>
  <c r="G1399" i="64"/>
  <c r="G1400" i="64"/>
  <c r="G1401" i="64"/>
  <c r="G1402" i="64"/>
  <c r="G1403" i="64"/>
  <c r="G1404" i="64"/>
  <c r="G1405" i="64"/>
  <c r="G1406" i="64"/>
  <c r="G1407" i="64"/>
  <c r="G1408" i="64"/>
  <c r="G1409" i="64"/>
  <c r="G1410" i="64"/>
  <c r="G1411" i="64"/>
  <c r="G1412" i="64"/>
  <c r="G1413" i="64"/>
  <c r="G1414" i="64"/>
  <c r="G1415" i="64"/>
  <c r="G1416" i="64"/>
  <c r="G1417" i="64"/>
  <c r="G1418" i="64"/>
  <c r="G1419" i="64"/>
  <c r="G1420" i="64"/>
  <c r="G1421" i="64"/>
  <c r="G1422" i="64"/>
  <c r="G1423" i="64"/>
  <c r="G1424" i="64"/>
  <c r="G1425" i="64"/>
  <c r="G1426" i="64"/>
  <c r="G1427" i="64"/>
  <c r="G1428" i="64"/>
  <c r="G1429" i="64"/>
  <c r="G1430" i="64"/>
  <c r="G1431" i="64"/>
  <c r="G1432" i="64"/>
  <c r="G1433" i="64"/>
  <c r="G1434" i="64"/>
  <c r="G1435" i="64"/>
  <c r="G1436" i="64"/>
  <c r="G1437" i="64"/>
  <c r="G1438" i="64"/>
  <c r="G1439" i="64"/>
  <c r="G1440" i="64"/>
  <c r="G1441" i="64"/>
  <c r="G1442" i="64"/>
  <c r="G1443" i="64"/>
  <c r="G1444" i="64"/>
  <c r="G1445" i="64"/>
  <c r="G1446" i="64"/>
  <c r="G1447" i="64"/>
  <c r="G1448" i="64"/>
  <c r="G1449" i="64"/>
  <c r="G1450" i="64"/>
  <c r="G1451" i="64"/>
  <c r="G1452" i="64"/>
  <c r="G1453" i="64"/>
  <c r="G1454" i="64"/>
  <c r="G1455" i="64"/>
  <c r="G1456" i="64"/>
  <c r="G1457" i="64"/>
  <c r="G1458" i="64"/>
  <c r="G1459" i="64"/>
  <c r="G1460" i="64"/>
  <c r="G1461" i="64"/>
  <c r="G1462" i="64"/>
  <c r="G1463" i="64"/>
  <c r="G1464" i="64"/>
  <c r="G1465" i="64"/>
  <c r="G1466" i="64"/>
  <c r="G1467" i="64"/>
  <c r="G1468" i="64"/>
  <c r="G1469" i="64"/>
  <c r="G1470" i="64"/>
  <c r="G1471" i="64"/>
  <c r="G1472" i="64"/>
  <c r="G1473" i="64"/>
  <c r="G1474" i="64"/>
  <c r="G1475" i="64"/>
  <c r="G1476" i="64"/>
  <c r="G1477" i="64"/>
  <c r="G1478" i="64"/>
  <c r="G1479" i="64"/>
  <c r="G1480" i="64"/>
  <c r="G1481" i="64"/>
  <c r="G1482" i="64"/>
  <c r="G1483" i="64"/>
  <c r="G1484" i="64"/>
  <c r="G1485" i="64"/>
  <c r="G1486" i="64"/>
  <c r="G1487" i="64"/>
  <c r="G1488" i="64"/>
  <c r="G1489" i="64"/>
  <c r="G1490" i="64"/>
  <c r="G1491" i="64"/>
  <c r="G1492" i="64"/>
  <c r="G1493" i="64"/>
  <c r="G1494" i="64"/>
  <c r="G1495" i="64"/>
  <c r="G1496" i="64"/>
  <c r="G1497" i="64"/>
  <c r="G1498" i="64"/>
  <c r="G1499" i="64"/>
  <c r="G1500" i="64"/>
  <c r="G1501" i="64"/>
  <c r="G1502" i="64"/>
  <c r="G1503" i="64"/>
  <c r="G1504" i="64"/>
  <c r="G1505" i="64"/>
  <c r="G1506" i="64"/>
  <c r="G1507" i="64"/>
  <c r="G1508" i="64"/>
  <c r="G1509" i="64"/>
  <c r="G1510" i="64"/>
  <c r="G1511" i="64"/>
  <c r="G1512" i="64"/>
  <c r="G1513" i="64"/>
  <c r="G1514" i="64"/>
  <c r="G1515" i="64"/>
  <c r="G1516" i="64"/>
  <c r="G2" i="64"/>
  <c r="F3" i="64"/>
  <c r="F4" i="64"/>
  <c r="F5" i="64"/>
  <c r="F6" i="64"/>
  <c r="F7" i="64"/>
  <c r="F8" i="64"/>
  <c r="F9" i="64"/>
  <c r="F10" i="64"/>
  <c r="F11" i="64"/>
  <c r="F12" i="64"/>
  <c r="F13" i="64"/>
  <c r="F14" i="64"/>
  <c r="F15" i="64"/>
  <c r="F16" i="64"/>
  <c r="F17" i="64"/>
  <c r="F18" i="64"/>
  <c r="F19" i="64"/>
  <c r="F20" i="64"/>
  <c r="F21" i="64"/>
  <c r="F22" i="64"/>
  <c r="F23" i="64"/>
  <c r="F24" i="64"/>
  <c r="F25" i="64"/>
  <c r="F26" i="64"/>
  <c r="F27" i="64"/>
  <c r="F28" i="64"/>
  <c r="F29" i="64"/>
  <c r="F30" i="64"/>
  <c r="F31" i="64"/>
  <c r="F32" i="64"/>
  <c r="F33" i="64"/>
  <c r="F34" i="64"/>
  <c r="F35" i="64"/>
  <c r="F36" i="64"/>
  <c r="F37" i="64"/>
  <c r="F38" i="64"/>
  <c r="F39" i="64"/>
  <c r="F40" i="64"/>
  <c r="F41" i="64"/>
  <c r="F42" i="64"/>
  <c r="F43" i="64"/>
  <c r="F44" i="64"/>
  <c r="F45" i="64"/>
  <c r="F46" i="64"/>
  <c r="F47" i="64"/>
  <c r="F48" i="64"/>
  <c r="F49" i="64"/>
  <c r="F50" i="64"/>
  <c r="F51" i="64"/>
  <c r="F52" i="64"/>
  <c r="F53" i="64"/>
  <c r="F54" i="64"/>
  <c r="F55" i="64"/>
  <c r="F56" i="64"/>
  <c r="F57" i="64"/>
  <c r="F58" i="64"/>
  <c r="F59" i="64"/>
  <c r="F60" i="64"/>
  <c r="F61" i="64"/>
  <c r="F62" i="64"/>
  <c r="F63" i="64"/>
  <c r="F64" i="64"/>
  <c r="F65" i="64"/>
  <c r="F66" i="64"/>
  <c r="F67" i="64"/>
  <c r="F68" i="64"/>
  <c r="F69" i="64"/>
  <c r="F70" i="64"/>
  <c r="F71" i="64"/>
  <c r="F72" i="64"/>
  <c r="F73" i="64"/>
  <c r="F74" i="64"/>
  <c r="F75" i="64"/>
  <c r="F76" i="64"/>
  <c r="F77" i="64"/>
  <c r="F78" i="64"/>
  <c r="F79" i="64"/>
  <c r="F80" i="64"/>
  <c r="F81" i="64"/>
  <c r="F82" i="64"/>
  <c r="F83" i="64"/>
  <c r="F84" i="64"/>
  <c r="F85" i="64"/>
  <c r="F86" i="64"/>
  <c r="F87" i="64"/>
  <c r="F88" i="64"/>
  <c r="F89" i="64"/>
  <c r="F90" i="64"/>
  <c r="F91" i="64"/>
  <c r="F92" i="64"/>
  <c r="F93" i="64"/>
  <c r="F94" i="64"/>
  <c r="F95" i="64"/>
  <c r="F96" i="64"/>
  <c r="F97" i="64"/>
  <c r="F98" i="64"/>
  <c r="F99" i="64"/>
  <c r="F100" i="64"/>
  <c r="F101" i="64"/>
  <c r="F102" i="64"/>
  <c r="F103" i="64"/>
  <c r="F104" i="64"/>
  <c r="F105" i="64"/>
  <c r="F106" i="64"/>
  <c r="F107" i="64"/>
  <c r="F108" i="64"/>
  <c r="F109" i="64"/>
  <c r="F110" i="64"/>
  <c r="F111" i="64"/>
  <c r="F112" i="64"/>
  <c r="F113" i="64"/>
  <c r="F114" i="64"/>
  <c r="F115" i="64"/>
  <c r="F116" i="64"/>
  <c r="F117" i="64"/>
  <c r="F118" i="64"/>
  <c r="F119" i="64"/>
  <c r="F120" i="64"/>
  <c r="F121" i="64"/>
  <c r="F122" i="64"/>
  <c r="F123" i="64"/>
  <c r="F124" i="64"/>
  <c r="F125" i="64"/>
  <c r="F126" i="64"/>
  <c r="F127" i="64"/>
  <c r="F128" i="64"/>
  <c r="F129" i="64"/>
  <c r="F130" i="64"/>
  <c r="F131" i="64"/>
  <c r="F132" i="64"/>
  <c r="F133" i="64"/>
  <c r="F134" i="64"/>
  <c r="F135" i="64"/>
  <c r="F136" i="64"/>
  <c r="F137" i="64"/>
  <c r="F138" i="64"/>
  <c r="F139" i="64"/>
  <c r="F140" i="64"/>
  <c r="F141" i="64"/>
  <c r="F142" i="64"/>
  <c r="F143" i="64"/>
  <c r="F144" i="64"/>
  <c r="F145" i="64"/>
  <c r="F146" i="64"/>
  <c r="F147" i="64"/>
  <c r="F148" i="64"/>
  <c r="F149" i="64"/>
  <c r="F150" i="64"/>
  <c r="F151" i="64"/>
  <c r="F152" i="64"/>
  <c r="F153" i="64"/>
  <c r="F154" i="64"/>
  <c r="F155" i="64"/>
  <c r="F156" i="64"/>
  <c r="F157" i="64"/>
  <c r="F158" i="64"/>
  <c r="F159" i="64"/>
  <c r="F160" i="64"/>
  <c r="F161" i="64"/>
  <c r="F162" i="64"/>
  <c r="F163" i="64"/>
  <c r="F164" i="64"/>
  <c r="F165" i="64"/>
  <c r="F166" i="64"/>
  <c r="F167" i="64"/>
  <c r="F168" i="64"/>
  <c r="F169" i="64"/>
  <c r="F170" i="64"/>
  <c r="F171" i="64"/>
  <c r="F172" i="64"/>
  <c r="F173" i="64"/>
  <c r="F174" i="64"/>
  <c r="F175" i="64"/>
  <c r="F176" i="64"/>
  <c r="F177" i="64"/>
  <c r="F178" i="64"/>
  <c r="F179" i="64"/>
  <c r="F180" i="64"/>
  <c r="F181" i="64"/>
  <c r="F182" i="64"/>
  <c r="F183" i="64"/>
  <c r="F184" i="64"/>
  <c r="F185" i="64"/>
  <c r="F186" i="64"/>
  <c r="F187" i="64"/>
  <c r="F188" i="64"/>
  <c r="F189" i="64"/>
  <c r="F190" i="64"/>
  <c r="F191" i="64"/>
  <c r="F192" i="64"/>
  <c r="F193" i="64"/>
  <c r="F194" i="64"/>
  <c r="F195" i="64"/>
  <c r="F196" i="64"/>
  <c r="F197" i="64"/>
  <c r="F198" i="64"/>
  <c r="F199" i="64"/>
  <c r="F200" i="64"/>
  <c r="F201" i="64"/>
  <c r="F202" i="64"/>
  <c r="F203" i="64"/>
  <c r="F204" i="64"/>
  <c r="F205" i="64"/>
  <c r="F206" i="64"/>
  <c r="F207" i="64"/>
  <c r="F208" i="64"/>
  <c r="F209" i="64"/>
  <c r="F210" i="64"/>
  <c r="F211" i="64"/>
  <c r="F212" i="64"/>
  <c r="F213" i="64"/>
  <c r="F214" i="64"/>
  <c r="F215" i="64"/>
  <c r="F216" i="64"/>
  <c r="F217" i="64"/>
  <c r="F218" i="64"/>
  <c r="F219" i="64"/>
  <c r="F220" i="64"/>
  <c r="F221" i="64"/>
  <c r="F222" i="64"/>
  <c r="F223" i="64"/>
  <c r="F224" i="64"/>
  <c r="F225" i="64"/>
  <c r="F226" i="64"/>
  <c r="F227" i="64"/>
  <c r="F228" i="64"/>
  <c r="F229" i="64"/>
  <c r="F230" i="64"/>
  <c r="F231" i="64"/>
  <c r="F232" i="64"/>
  <c r="F233" i="64"/>
  <c r="F234" i="64"/>
  <c r="F235" i="64"/>
  <c r="F236" i="64"/>
  <c r="F237" i="64"/>
  <c r="F238" i="64"/>
  <c r="F239" i="64"/>
  <c r="F240" i="64"/>
  <c r="F241" i="64"/>
  <c r="F242" i="64"/>
  <c r="F243" i="64"/>
  <c r="F244" i="64"/>
  <c r="F245" i="64"/>
  <c r="F246" i="64"/>
  <c r="F247" i="64"/>
  <c r="F248" i="64"/>
  <c r="F249" i="64"/>
  <c r="F250" i="64"/>
  <c r="F251" i="64"/>
  <c r="F252" i="64"/>
  <c r="F253" i="64"/>
  <c r="F254" i="64"/>
  <c r="F255" i="64"/>
  <c r="F256" i="64"/>
  <c r="F257" i="64"/>
  <c r="F258" i="64"/>
  <c r="F259" i="64"/>
  <c r="F260" i="64"/>
  <c r="F261" i="64"/>
  <c r="F262" i="64"/>
  <c r="F263" i="64"/>
  <c r="F264" i="64"/>
  <c r="F265" i="64"/>
  <c r="F266" i="64"/>
  <c r="F267" i="64"/>
  <c r="F268" i="64"/>
  <c r="F269" i="64"/>
  <c r="F270" i="64"/>
  <c r="F271" i="64"/>
  <c r="F272" i="64"/>
  <c r="F273" i="64"/>
  <c r="F274" i="64"/>
  <c r="F275" i="64"/>
  <c r="F276" i="64"/>
  <c r="F277" i="64"/>
  <c r="F278" i="64"/>
  <c r="F279" i="64"/>
  <c r="F280" i="64"/>
  <c r="F281" i="64"/>
  <c r="F282" i="64"/>
  <c r="F283" i="64"/>
  <c r="F284" i="64"/>
  <c r="F285" i="64"/>
  <c r="F286" i="64"/>
  <c r="F287" i="64"/>
  <c r="F288" i="64"/>
  <c r="F289" i="64"/>
  <c r="F290" i="64"/>
  <c r="F291" i="64"/>
  <c r="F292" i="64"/>
  <c r="F293" i="64"/>
  <c r="F294" i="64"/>
  <c r="F295" i="64"/>
  <c r="F296" i="64"/>
  <c r="F297" i="64"/>
  <c r="F298" i="64"/>
  <c r="F299" i="64"/>
  <c r="F300" i="64"/>
  <c r="F301" i="64"/>
  <c r="F302" i="64"/>
  <c r="F303" i="64"/>
  <c r="F304" i="64"/>
  <c r="F305" i="64"/>
  <c r="F306" i="64"/>
  <c r="F307" i="64"/>
  <c r="F308" i="64"/>
  <c r="F309" i="64"/>
  <c r="F310" i="64"/>
  <c r="F311" i="64"/>
  <c r="F312" i="64"/>
  <c r="F313" i="64"/>
  <c r="F314" i="64"/>
  <c r="F315" i="64"/>
  <c r="F316" i="64"/>
  <c r="F317" i="64"/>
  <c r="F318" i="64"/>
  <c r="F319" i="64"/>
  <c r="F320" i="64"/>
  <c r="F321" i="64"/>
  <c r="F322" i="64"/>
  <c r="F323" i="64"/>
  <c r="F324" i="64"/>
  <c r="F325" i="64"/>
  <c r="F326" i="64"/>
  <c r="F327" i="64"/>
  <c r="F328" i="64"/>
  <c r="F329" i="64"/>
  <c r="F330" i="64"/>
  <c r="F331" i="64"/>
  <c r="F332" i="64"/>
  <c r="F333" i="64"/>
  <c r="F334" i="64"/>
  <c r="F335" i="64"/>
  <c r="F336" i="64"/>
  <c r="F337" i="64"/>
  <c r="F338" i="64"/>
  <c r="F339" i="64"/>
  <c r="F340" i="64"/>
  <c r="F341" i="64"/>
  <c r="F342" i="64"/>
  <c r="F343" i="64"/>
  <c r="F344" i="64"/>
  <c r="F345" i="64"/>
  <c r="F346" i="64"/>
  <c r="F347" i="64"/>
  <c r="F348" i="64"/>
  <c r="F349" i="64"/>
  <c r="F350" i="64"/>
  <c r="F351" i="64"/>
  <c r="F352" i="64"/>
  <c r="F353" i="64"/>
  <c r="F354" i="64"/>
  <c r="F355" i="64"/>
  <c r="F356" i="64"/>
  <c r="F357" i="64"/>
  <c r="F358" i="64"/>
  <c r="F359" i="64"/>
  <c r="F360" i="64"/>
  <c r="F361" i="64"/>
  <c r="F362" i="64"/>
  <c r="F363" i="64"/>
  <c r="F364" i="64"/>
  <c r="F365" i="64"/>
  <c r="F366" i="64"/>
  <c r="F367" i="64"/>
  <c r="F368" i="64"/>
  <c r="F369" i="64"/>
  <c r="F370" i="64"/>
  <c r="F371" i="64"/>
  <c r="F372" i="64"/>
  <c r="F373" i="64"/>
  <c r="F374" i="64"/>
  <c r="F375" i="64"/>
  <c r="F376" i="64"/>
  <c r="F377" i="64"/>
  <c r="F378" i="64"/>
  <c r="F379" i="64"/>
  <c r="F380" i="64"/>
  <c r="F381" i="64"/>
  <c r="F382" i="64"/>
  <c r="F383" i="64"/>
  <c r="F384" i="64"/>
  <c r="F385" i="64"/>
  <c r="F386" i="64"/>
  <c r="F387" i="64"/>
  <c r="F388" i="64"/>
  <c r="F389" i="64"/>
  <c r="F390" i="64"/>
  <c r="F391" i="64"/>
  <c r="F392" i="64"/>
  <c r="F393" i="64"/>
  <c r="F394" i="64"/>
  <c r="F395" i="64"/>
  <c r="F396" i="64"/>
  <c r="F397" i="64"/>
  <c r="F398" i="64"/>
  <c r="F399" i="64"/>
  <c r="F400" i="64"/>
  <c r="F401" i="64"/>
  <c r="F402" i="64"/>
  <c r="F403" i="64"/>
  <c r="F404" i="64"/>
  <c r="F405" i="64"/>
  <c r="F406" i="64"/>
  <c r="F407" i="64"/>
  <c r="F408" i="64"/>
  <c r="F409" i="64"/>
  <c r="F410" i="64"/>
  <c r="F411" i="64"/>
  <c r="F412" i="64"/>
  <c r="F413" i="64"/>
  <c r="F414" i="64"/>
  <c r="F415" i="64"/>
  <c r="F416" i="64"/>
  <c r="F417" i="64"/>
  <c r="F418" i="64"/>
  <c r="F419" i="64"/>
  <c r="F420" i="64"/>
  <c r="F421" i="64"/>
  <c r="F422" i="64"/>
  <c r="F423" i="64"/>
  <c r="F424" i="64"/>
  <c r="F425" i="64"/>
  <c r="F426" i="64"/>
  <c r="F427" i="64"/>
  <c r="F428" i="64"/>
  <c r="F429" i="64"/>
  <c r="F430" i="64"/>
  <c r="F431" i="64"/>
  <c r="F432" i="64"/>
  <c r="F433" i="64"/>
  <c r="F434" i="64"/>
  <c r="F435" i="64"/>
  <c r="F436" i="64"/>
  <c r="F437" i="64"/>
  <c r="F438" i="64"/>
  <c r="F439" i="64"/>
  <c r="F440" i="64"/>
  <c r="F441" i="64"/>
  <c r="F442" i="64"/>
  <c r="F443" i="64"/>
  <c r="F444" i="64"/>
  <c r="F445" i="64"/>
  <c r="F446" i="64"/>
  <c r="F447" i="64"/>
  <c r="F448" i="64"/>
  <c r="F449" i="64"/>
  <c r="F450" i="64"/>
  <c r="F451" i="64"/>
  <c r="F452" i="64"/>
  <c r="F453" i="64"/>
  <c r="F454" i="64"/>
  <c r="F455" i="64"/>
  <c r="F456" i="64"/>
  <c r="F457" i="64"/>
  <c r="F458" i="64"/>
  <c r="F459" i="64"/>
  <c r="F460" i="64"/>
  <c r="F461" i="64"/>
  <c r="F462" i="64"/>
  <c r="F463" i="64"/>
  <c r="F464" i="64"/>
  <c r="F465" i="64"/>
  <c r="F466" i="64"/>
  <c r="F467" i="64"/>
  <c r="F468" i="64"/>
  <c r="F469" i="64"/>
  <c r="F470" i="64"/>
  <c r="F471" i="64"/>
  <c r="F472" i="64"/>
  <c r="F473" i="64"/>
  <c r="F474" i="64"/>
  <c r="F475" i="64"/>
  <c r="F476" i="64"/>
  <c r="F477" i="64"/>
  <c r="F478" i="64"/>
  <c r="F479" i="64"/>
  <c r="F480" i="64"/>
  <c r="F481" i="64"/>
  <c r="F482" i="64"/>
  <c r="F483" i="64"/>
  <c r="F484" i="64"/>
  <c r="F485" i="64"/>
  <c r="F486" i="64"/>
  <c r="F487" i="64"/>
  <c r="F488" i="64"/>
  <c r="F489" i="64"/>
  <c r="F490" i="64"/>
  <c r="F491" i="64"/>
  <c r="F492" i="64"/>
  <c r="F493" i="64"/>
  <c r="F494" i="64"/>
  <c r="F495" i="64"/>
  <c r="F496" i="64"/>
  <c r="F497" i="64"/>
  <c r="F498" i="64"/>
  <c r="F499" i="64"/>
  <c r="F500" i="64"/>
  <c r="F501" i="64"/>
  <c r="F502" i="64"/>
  <c r="F503" i="64"/>
  <c r="F504" i="64"/>
  <c r="F505" i="64"/>
  <c r="F506" i="64"/>
  <c r="F507" i="64"/>
  <c r="F508" i="64"/>
  <c r="F509" i="64"/>
  <c r="F510" i="64"/>
  <c r="F511" i="64"/>
  <c r="F512" i="64"/>
  <c r="F513" i="64"/>
  <c r="F514" i="64"/>
  <c r="F515" i="64"/>
  <c r="F516" i="64"/>
  <c r="F517" i="64"/>
  <c r="F518" i="64"/>
  <c r="F519" i="64"/>
  <c r="F520" i="64"/>
  <c r="F521" i="64"/>
  <c r="F522" i="64"/>
  <c r="F523" i="64"/>
  <c r="F524" i="64"/>
  <c r="F525" i="64"/>
  <c r="F526" i="64"/>
  <c r="F527" i="64"/>
  <c r="F528" i="64"/>
  <c r="F529" i="64"/>
  <c r="F530" i="64"/>
  <c r="F531" i="64"/>
  <c r="F532" i="64"/>
  <c r="F533" i="64"/>
  <c r="F534" i="64"/>
  <c r="F535" i="64"/>
  <c r="F536" i="64"/>
  <c r="F537" i="64"/>
  <c r="F538" i="64"/>
  <c r="F539" i="64"/>
  <c r="F540" i="64"/>
  <c r="F541" i="64"/>
  <c r="F542" i="64"/>
  <c r="F543" i="64"/>
  <c r="F544" i="64"/>
  <c r="F545" i="64"/>
  <c r="F546" i="64"/>
  <c r="F547" i="64"/>
  <c r="F548" i="64"/>
  <c r="F549" i="64"/>
  <c r="F550" i="64"/>
  <c r="F551" i="64"/>
  <c r="F552" i="64"/>
  <c r="F553" i="64"/>
  <c r="F554" i="64"/>
  <c r="F555" i="64"/>
  <c r="F556" i="64"/>
  <c r="F557" i="64"/>
  <c r="F558" i="64"/>
  <c r="F559" i="64"/>
  <c r="F560" i="64"/>
  <c r="F561" i="64"/>
  <c r="F562" i="64"/>
  <c r="F563" i="64"/>
  <c r="F564" i="64"/>
  <c r="F565" i="64"/>
  <c r="F566" i="64"/>
  <c r="F567" i="64"/>
  <c r="F568" i="64"/>
  <c r="F569" i="64"/>
  <c r="F570" i="64"/>
  <c r="F571" i="64"/>
  <c r="F572" i="64"/>
  <c r="F573" i="64"/>
  <c r="F574" i="64"/>
  <c r="F575" i="64"/>
  <c r="F576" i="64"/>
  <c r="F577" i="64"/>
  <c r="F578" i="64"/>
  <c r="F579" i="64"/>
  <c r="F580" i="64"/>
  <c r="F581" i="64"/>
  <c r="F582" i="64"/>
  <c r="F583" i="64"/>
  <c r="F584" i="64"/>
  <c r="F585" i="64"/>
  <c r="F586" i="64"/>
  <c r="F587" i="64"/>
  <c r="F588" i="64"/>
  <c r="F589" i="64"/>
  <c r="F590" i="64"/>
  <c r="F591" i="64"/>
  <c r="F592" i="64"/>
  <c r="F593" i="64"/>
  <c r="F594" i="64"/>
  <c r="F595" i="64"/>
  <c r="F596" i="64"/>
  <c r="F597" i="64"/>
  <c r="F598" i="64"/>
  <c r="F599" i="64"/>
  <c r="F600" i="64"/>
  <c r="F601" i="64"/>
  <c r="F602" i="64"/>
  <c r="F603" i="64"/>
  <c r="F604" i="64"/>
  <c r="F605" i="64"/>
  <c r="F606" i="64"/>
  <c r="F607" i="64"/>
  <c r="F608" i="64"/>
  <c r="F609" i="64"/>
  <c r="F610" i="64"/>
  <c r="F611" i="64"/>
  <c r="F612" i="64"/>
  <c r="F613" i="64"/>
  <c r="F614" i="64"/>
  <c r="F615" i="64"/>
  <c r="F616" i="64"/>
  <c r="F617" i="64"/>
  <c r="F618" i="64"/>
  <c r="F619" i="64"/>
  <c r="F620" i="64"/>
  <c r="F621" i="64"/>
  <c r="F622" i="64"/>
  <c r="F623" i="64"/>
  <c r="F624" i="64"/>
  <c r="F625" i="64"/>
  <c r="F626" i="64"/>
  <c r="F627" i="64"/>
  <c r="F628" i="64"/>
  <c r="F629" i="64"/>
  <c r="F630" i="64"/>
  <c r="F631" i="64"/>
  <c r="F632" i="64"/>
  <c r="F633" i="64"/>
  <c r="F634" i="64"/>
  <c r="F635" i="64"/>
  <c r="F636" i="64"/>
  <c r="F637" i="64"/>
  <c r="F638" i="64"/>
  <c r="F639" i="64"/>
  <c r="F640" i="64"/>
  <c r="F641" i="64"/>
  <c r="F642" i="64"/>
  <c r="F643" i="64"/>
  <c r="F644" i="64"/>
  <c r="F645" i="64"/>
  <c r="F646" i="64"/>
  <c r="F647" i="64"/>
  <c r="F648" i="64"/>
  <c r="F649" i="64"/>
  <c r="F650" i="64"/>
  <c r="F651" i="64"/>
  <c r="F652" i="64"/>
  <c r="F653" i="64"/>
  <c r="F654" i="64"/>
  <c r="F655" i="64"/>
  <c r="F656" i="64"/>
  <c r="F657" i="64"/>
  <c r="F658" i="64"/>
  <c r="F659" i="64"/>
  <c r="F660" i="64"/>
  <c r="F661" i="64"/>
  <c r="F662" i="64"/>
  <c r="F663" i="64"/>
  <c r="F664" i="64"/>
  <c r="F665" i="64"/>
  <c r="F666" i="64"/>
  <c r="F667" i="64"/>
  <c r="F668" i="64"/>
  <c r="F669" i="64"/>
  <c r="F670" i="64"/>
  <c r="F671" i="64"/>
  <c r="F672" i="64"/>
  <c r="F673" i="64"/>
  <c r="F674" i="64"/>
  <c r="F675" i="64"/>
  <c r="F676" i="64"/>
  <c r="F677" i="64"/>
  <c r="F678" i="64"/>
  <c r="F679" i="64"/>
  <c r="F680" i="64"/>
  <c r="F681" i="64"/>
  <c r="F682" i="64"/>
  <c r="F683" i="64"/>
  <c r="F684" i="64"/>
  <c r="F685" i="64"/>
  <c r="F686" i="64"/>
  <c r="F687" i="64"/>
  <c r="F688" i="64"/>
  <c r="F689" i="64"/>
  <c r="F690" i="64"/>
  <c r="F691" i="64"/>
  <c r="F692" i="64"/>
  <c r="F693" i="64"/>
  <c r="F694" i="64"/>
  <c r="F695" i="64"/>
  <c r="F696" i="64"/>
  <c r="F697" i="64"/>
  <c r="F698" i="64"/>
  <c r="F699" i="64"/>
  <c r="F700" i="64"/>
  <c r="F701" i="64"/>
  <c r="F702" i="64"/>
  <c r="F703" i="64"/>
  <c r="F704" i="64"/>
  <c r="F705" i="64"/>
  <c r="F706" i="64"/>
  <c r="F707" i="64"/>
  <c r="F708" i="64"/>
  <c r="F709" i="64"/>
  <c r="F710" i="64"/>
  <c r="F711" i="64"/>
  <c r="F712" i="64"/>
  <c r="F713" i="64"/>
  <c r="F714" i="64"/>
  <c r="F715" i="64"/>
  <c r="F716" i="64"/>
  <c r="F717" i="64"/>
  <c r="F718" i="64"/>
  <c r="F719" i="64"/>
  <c r="F720" i="64"/>
  <c r="F721" i="64"/>
  <c r="F722" i="64"/>
  <c r="F723" i="64"/>
  <c r="F724" i="64"/>
  <c r="F725" i="64"/>
  <c r="F726" i="64"/>
  <c r="F727" i="64"/>
  <c r="F728" i="64"/>
  <c r="F729" i="64"/>
  <c r="F730" i="64"/>
  <c r="F731" i="64"/>
  <c r="F732" i="64"/>
  <c r="F733" i="64"/>
  <c r="F734" i="64"/>
  <c r="F735" i="64"/>
  <c r="F736" i="64"/>
  <c r="F737" i="64"/>
  <c r="F738" i="64"/>
  <c r="F739" i="64"/>
  <c r="F740" i="64"/>
  <c r="F741" i="64"/>
  <c r="F742" i="64"/>
  <c r="F743" i="64"/>
  <c r="F744" i="64"/>
  <c r="F745" i="64"/>
  <c r="F746" i="64"/>
  <c r="F747" i="64"/>
  <c r="F748" i="64"/>
  <c r="F749" i="64"/>
  <c r="F750" i="64"/>
  <c r="F751" i="64"/>
  <c r="F752" i="64"/>
  <c r="F753" i="64"/>
  <c r="F754" i="64"/>
  <c r="F755" i="64"/>
  <c r="F756" i="64"/>
  <c r="F757" i="64"/>
  <c r="F758" i="64"/>
  <c r="F759" i="64"/>
  <c r="F760" i="64"/>
  <c r="F761" i="64"/>
  <c r="F762" i="64"/>
  <c r="F763" i="64"/>
  <c r="F764" i="64"/>
  <c r="F765" i="64"/>
  <c r="F766" i="64"/>
  <c r="F767" i="64"/>
  <c r="F768" i="64"/>
  <c r="F769" i="64"/>
  <c r="F770" i="64"/>
  <c r="F771" i="64"/>
  <c r="F772" i="64"/>
  <c r="F773" i="64"/>
  <c r="F774" i="64"/>
  <c r="F775" i="64"/>
  <c r="F776" i="64"/>
  <c r="F777" i="64"/>
  <c r="F778" i="64"/>
  <c r="F779" i="64"/>
  <c r="F780" i="64"/>
  <c r="F781" i="64"/>
  <c r="F782" i="64"/>
  <c r="F783" i="64"/>
  <c r="F784" i="64"/>
  <c r="F785" i="64"/>
  <c r="F786" i="64"/>
  <c r="F787" i="64"/>
  <c r="F788" i="64"/>
  <c r="F789" i="64"/>
  <c r="F790" i="64"/>
  <c r="F791" i="64"/>
  <c r="F792" i="64"/>
  <c r="F793" i="64"/>
  <c r="F794" i="64"/>
  <c r="F795" i="64"/>
  <c r="F796" i="64"/>
  <c r="F797" i="64"/>
  <c r="F798" i="64"/>
  <c r="F799" i="64"/>
  <c r="F800" i="64"/>
  <c r="F801" i="64"/>
  <c r="F802" i="64"/>
  <c r="F803" i="64"/>
  <c r="F804" i="64"/>
  <c r="F805" i="64"/>
  <c r="F806" i="64"/>
  <c r="F807" i="64"/>
  <c r="F808" i="64"/>
  <c r="F809" i="64"/>
  <c r="F810" i="64"/>
  <c r="F811" i="64"/>
  <c r="F812" i="64"/>
  <c r="F813" i="64"/>
  <c r="F814" i="64"/>
  <c r="F815" i="64"/>
  <c r="F816" i="64"/>
  <c r="F817" i="64"/>
  <c r="F818" i="64"/>
  <c r="F819" i="64"/>
  <c r="F820" i="64"/>
  <c r="F821" i="64"/>
  <c r="F822" i="64"/>
  <c r="F823" i="64"/>
  <c r="F824" i="64"/>
  <c r="F825" i="64"/>
  <c r="F826" i="64"/>
  <c r="F827" i="64"/>
  <c r="F828" i="64"/>
  <c r="F829" i="64"/>
  <c r="F830" i="64"/>
  <c r="F831" i="64"/>
  <c r="F832" i="64"/>
  <c r="F833" i="64"/>
  <c r="F834" i="64"/>
  <c r="F835" i="64"/>
  <c r="F836" i="64"/>
  <c r="F837" i="64"/>
  <c r="F838" i="64"/>
  <c r="F839" i="64"/>
  <c r="F840" i="64"/>
  <c r="F841" i="64"/>
  <c r="F842" i="64"/>
  <c r="F843" i="64"/>
  <c r="F844" i="64"/>
  <c r="F845" i="64"/>
  <c r="F846" i="64"/>
  <c r="F847" i="64"/>
  <c r="F848" i="64"/>
  <c r="F849" i="64"/>
  <c r="F850" i="64"/>
  <c r="F851" i="64"/>
  <c r="F852" i="64"/>
  <c r="F853" i="64"/>
  <c r="F854" i="64"/>
  <c r="F855" i="64"/>
  <c r="F856" i="64"/>
  <c r="F857" i="64"/>
  <c r="F858" i="64"/>
  <c r="F859" i="64"/>
  <c r="F860" i="64"/>
  <c r="F861" i="64"/>
  <c r="F862" i="64"/>
  <c r="F863" i="64"/>
  <c r="F864" i="64"/>
  <c r="F865" i="64"/>
  <c r="F866" i="64"/>
  <c r="F867" i="64"/>
  <c r="F868" i="64"/>
  <c r="F869" i="64"/>
  <c r="F870" i="64"/>
  <c r="F871" i="64"/>
  <c r="F872" i="64"/>
  <c r="F873" i="64"/>
  <c r="F874" i="64"/>
  <c r="F875" i="64"/>
  <c r="F876" i="64"/>
  <c r="F877" i="64"/>
  <c r="F878" i="64"/>
  <c r="F879" i="64"/>
  <c r="F880" i="64"/>
  <c r="F881" i="64"/>
  <c r="F882" i="64"/>
  <c r="F883" i="64"/>
  <c r="F884" i="64"/>
  <c r="F885" i="64"/>
  <c r="F886" i="64"/>
  <c r="F887" i="64"/>
  <c r="F888" i="64"/>
  <c r="F889" i="64"/>
  <c r="F890" i="64"/>
  <c r="F891" i="64"/>
  <c r="F892" i="64"/>
  <c r="F893" i="64"/>
  <c r="F894" i="64"/>
  <c r="F895" i="64"/>
  <c r="F896" i="64"/>
  <c r="F897" i="64"/>
  <c r="F898" i="64"/>
  <c r="F899" i="64"/>
  <c r="F900" i="64"/>
  <c r="F901" i="64"/>
  <c r="F902" i="64"/>
  <c r="F903" i="64"/>
  <c r="F904" i="64"/>
  <c r="F905" i="64"/>
  <c r="F906" i="64"/>
  <c r="F907" i="64"/>
  <c r="F908" i="64"/>
  <c r="F909" i="64"/>
  <c r="F910" i="64"/>
  <c r="F911" i="64"/>
  <c r="F912" i="64"/>
  <c r="F913" i="64"/>
  <c r="F914" i="64"/>
  <c r="F915" i="64"/>
  <c r="F916" i="64"/>
  <c r="F917" i="64"/>
  <c r="F918" i="64"/>
  <c r="F919" i="64"/>
  <c r="F920" i="64"/>
  <c r="F921" i="64"/>
  <c r="F922" i="64"/>
  <c r="F923" i="64"/>
  <c r="F924" i="64"/>
  <c r="F925" i="64"/>
  <c r="F926" i="64"/>
  <c r="F927" i="64"/>
  <c r="F928" i="64"/>
  <c r="F929" i="64"/>
  <c r="F930" i="64"/>
  <c r="F931" i="64"/>
  <c r="F932" i="64"/>
  <c r="F933" i="64"/>
  <c r="F934" i="64"/>
  <c r="F935" i="64"/>
  <c r="F936" i="64"/>
  <c r="F937" i="64"/>
  <c r="F938" i="64"/>
  <c r="F939" i="64"/>
  <c r="F940" i="64"/>
  <c r="F941" i="64"/>
  <c r="F942" i="64"/>
  <c r="F943" i="64"/>
  <c r="F944" i="64"/>
  <c r="F945" i="64"/>
  <c r="F946" i="64"/>
  <c r="F947" i="64"/>
  <c r="F948" i="64"/>
  <c r="F949" i="64"/>
  <c r="F950" i="64"/>
  <c r="F951" i="64"/>
  <c r="F952" i="64"/>
  <c r="F953" i="64"/>
  <c r="F954" i="64"/>
  <c r="F955" i="64"/>
  <c r="F956" i="64"/>
  <c r="F957" i="64"/>
  <c r="F958" i="64"/>
  <c r="F959" i="64"/>
  <c r="F960" i="64"/>
  <c r="F961" i="64"/>
  <c r="F962" i="64"/>
  <c r="F963" i="64"/>
  <c r="F964" i="64"/>
  <c r="F965" i="64"/>
  <c r="F966" i="64"/>
  <c r="F967" i="64"/>
  <c r="F968" i="64"/>
  <c r="F969" i="64"/>
  <c r="F970" i="64"/>
  <c r="F971" i="64"/>
  <c r="F972" i="64"/>
  <c r="F973" i="64"/>
  <c r="F974" i="64"/>
  <c r="F975" i="64"/>
  <c r="F976" i="64"/>
  <c r="F977" i="64"/>
  <c r="F978" i="64"/>
  <c r="F979" i="64"/>
  <c r="F980" i="64"/>
  <c r="F981" i="64"/>
  <c r="F982" i="64"/>
  <c r="F983" i="64"/>
  <c r="F984" i="64"/>
  <c r="F985" i="64"/>
  <c r="F986" i="64"/>
  <c r="F987" i="64"/>
  <c r="F988" i="64"/>
  <c r="F989" i="64"/>
  <c r="F990" i="64"/>
  <c r="F991" i="64"/>
  <c r="F992" i="64"/>
  <c r="F993" i="64"/>
  <c r="F994" i="64"/>
  <c r="F995" i="64"/>
  <c r="F996" i="64"/>
  <c r="F997" i="64"/>
  <c r="F998" i="64"/>
  <c r="F999" i="64"/>
  <c r="F1000" i="64"/>
  <c r="F1001" i="64"/>
  <c r="F1002" i="64"/>
  <c r="F1003" i="64"/>
  <c r="F1004" i="64"/>
  <c r="F1005" i="64"/>
  <c r="F1006" i="64"/>
  <c r="F1007" i="64"/>
  <c r="F1008" i="64"/>
  <c r="F1009" i="64"/>
  <c r="F1010" i="64"/>
  <c r="F1011" i="64"/>
  <c r="F1012" i="64"/>
  <c r="F1013" i="64"/>
  <c r="F1014" i="64"/>
  <c r="F1015" i="64"/>
  <c r="F1016" i="64"/>
  <c r="F1017" i="64"/>
  <c r="F1018" i="64"/>
  <c r="F1019" i="64"/>
  <c r="F1020" i="64"/>
  <c r="F1021" i="64"/>
  <c r="F1022" i="64"/>
  <c r="F1023" i="64"/>
  <c r="F1024" i="64"/>
  <c r="F1025" i="64"/>
  <c r="F1026" i="64"/>
  <c r="F1027" i="64"/>
  <c r="F1028" i="64"/>
  <c r="F1029" i="64"/>
  <c r="F1030" i="64"/>
  <c r="F1031" i="64"/>
  <c r="F1032" i="64"/>
  <c r="F1033" i="64"/>
  <c r="F1034" i="64"/>
  <c r="F1035" i="64"/>
  <c r="F1036" i="64"/>
  <c r="F1037" i="64"/>
  <c r="F1038" i="64"/>
  <c r="F1039" i="64"/>
  <c r="F1040" i="64"/>
  <c r="F1041" i="64"/>
  <c r="F1042" i="64"/>
  <c r="F1043" i="64"/>
  <c r="F1044" i="64"/>
  <c r="F1045" i="64"/>
  <c r="F1046" i="64"/>
  <c r="F1047" i="64"/>
  <c r="F1048" i="64"/>
  <c r="F1049" i="64"/>
  <c r="F1050" i="64"/>
  <c r="F1051" i="64"/>
  <c r="F1052" i="64"/>
  <c r="F1053" i="64"/>
  <c r="F1054" i="64"/>
  <c r="F1055" i="64"/>
  <c r="F1056" i="64"/>
  <c r="F1057" i="64"/>
  <c r="F1058" i="64"/>
  <c r="F1059" i="64"/>
  <c r="F1060" i="64"/>
  <c r="F1061" i="64"/>
  <c r="F1062" i="64"/>
  <c r="F1063" i="64"/>
  <c r="F1064" i="64"/>
  <c r="F1065" i="64"/>
  <c r="F1066" i="64"/>
  <c r="F1067" i="64"/>
  <c r="F1068" i="64"/>
  <c r="F1069" i="64"/>
  <c r="F1070" i="64"/>
  <c r="F1071" i="64"/>
  <c r="F1072" i="64"/>
  <c r="F1073" i="64"/>
  <c r="F1074" i="64"/>
  <c r="F1075" i="64"/>
  <c r="F1076" i="64"/>
  <c r="F1077" i="64"/>
  <c r="F1078" i="64"/>
  <c r="F1079" i="64"/>
  <c r="F1080" i="64"/>
  <c r="F1081" i="64"/>
  <c r="F1082" i="64"/>
  <c r="F1083" i="64"/>
  <c r="F1084" i="64"/>
  <c r="F1085" i="64"/>
  <c r="F1086" i="64"/>
  <c r="F1087" i="64"/>
  <c r="F1088" i="64"/>
  <c r="F1089" i="64"/>
  <c r="F1090" i="64"/>
  <c r="F1091" i="64"/>
  <c r="F1092" i="64"/>
  <c r="F1093" i="64"/>
  <c r="F1094" i="64"/>
  <c r="F1095" i="64"/>
  <c r="F1096" i="64"/>
  <c r="F1097" i="64"/>
  <c r="F1098" i="64"/>
  <c r="F1099" i="64"/>
  <c r="F1100" i="64"/>
  <c r="F1101" i="64"/>
  <c r="F1102" i="64"/>
  <c r="F1103" i="64"/>
  <c r="F1104" i="64"/>
  <c r="F1105" i="64"/>
  <c r="F1106" i="64"/>
  <c r="F1107" i="64"/>
  <c r="F1108" i="64"/>
  <c r="F1109" i="64"/>
  <c r="F1110" i="64"/>
  <c r="F1111" i="64"/>
  <c r="F1112" i="64"/>
  <c r="F1113" i="64"/>
  <c r="F1114" i="64"/>
  <c r="F1115" i="64"/>
  <c r="F1116" i="64"/>
  <c r="F1117" i="64"/>
  <c r="F1118" i="64"/>
  <c r="F1119" i="64"/>
  <c r="F1120" i="64"/>
  <c r="F1121" i="64"/>
  <c r="F1122" i="64"/>
  <c r="F1123" i="64"/>
  <c r="F1124" i="64"/>
  <c r="F1125" i="64"/>
  <c r="F1126" i="64"/>
  <c r="F1127" i="64"/>
  <c r="F1128" i="64"/>
  <c r="F1129" i="64"/>
  <c r="F1130" i="64"/>
  <c r="F1131" i="64"/>
  <c r="F1132" i="64"/>
  <c r="F1133" i="64"/>
  <c r="F1134" i="64"/>
  <c r="F1135" i="64"/>
  <c r="F1136" i="64"/>
  <c r="F1137" i="64"/>
  <c r="F1138" i="64"/>
  <c r="F1139" i="64"/>
  <c r="F1140" i="64"/>
  <c r="F1141" i="64"/>
  <c r="F1142" i="64"/>
  <c r="F1143" i="64"/>
  <c r="F1144" i="64"/>
  <c r="F1145" i="64"/>
  <c r="F1146" i="64"/>
  <c r="F1147" i="64"/>
  <c r="F1148" i="64"/>
  <c r="F1149" i="64"/>
  <c r="F1150" i="64"/>
  <c r="F1151" i="64"/>
  <c r="F1152" i="64"/>
  <c r="F1153" i="64"/>
  <c r="F1154" i="64"/>
  <c r="F1155" i="64"/>
  <c r="F1156" i="64"/>
  <c r="F1157" i="64"/>
  <c r="F1158" i="64"/>
  <c r="F1159" i="64"/>
  <c r="F1160" i="64"/>
  <c r="F1161" i="64"/>
  <c r="F1162" i="64"/>
  <c r="F1163" i="64"/>
  <c r="F1164" i="64"/>
  <c r="F1165" i="64"/>
  <c r="F1166" i="64"/>
  <c r="F1167" i="64"/>
  <c r="F1168" i="64"/>
  <c r="F1169" i="64"/>
  <c r="F1170" i="64"/>
  <c r="F1171" i="64"/>
  <c r="F1172" i="64"/>
  <c r="F1173" i="64"/>
  <c r="F1174" i="64"/>
  <c r="F1175" i="64"/>
  <c r="F1176" i="64"/>
  <c r="F1177" i="64"/>
  <c r="F1178" i="64"/>
  <c r="F1179" i="64"/>
  <c r="F1180" i="64"/>
  <c r="F1181" i="64"/>
  <c r="F1182" i="64"/>
  <c r="F1183" i="64"/>
  <c r="F1184" i="64"/>
  <c r="F1185" i="64"/>
  <c r="F1186" i="64"/>
  <c r="F1187" i="64"/>
  <c r="F1188" i="64"/>
  <c r="F1189" i="64"/>
  <c r="F1190" i="64"/>
  <c r="F1191" i="64"/>
  <c r="F1192" i="64"/>
  <c r="F1193" i="64"/>
  <c r="F1194" i="64"/>
  <c r="F1195" i="64"/>
  <c r="F1196" i="64"/>
  <c r="F1197" i="64"/>
  <c r="F1198" i="64"/>
  <c r="F1199" i="64"/>
  <c r="F1200" i="64"/>
  <c r="F1201" i="64"/>
  <c r="F1202" i="64"/>
  <c r="F1203" i="64"/>
  <c r="F1204" i="64"/>
  <c r="F1205" i="64"/>
  <c r="F1206" i="64"/>
  <c r="F1207" i="64"/>
  <c r="F1208" i="64"/>
  <c r="F1209" i="64"/>
  <c r="F1210" i="64"/>
  <c r="F1211" i="64"/>
  <c r="F1212" i="64"/>
  <c r="F1213" i="64"/>
  <c r="F1214" i="64"/>
  <c r="F1215" i="64"/>
  <c r="F1216" i="64"/>
  <c r="F1217" i="64"/>
  <c r="F1218" i="64"/>
  <c r="F1219" i="64"/>
  <c r="F1220" i="64"/>
  <c r="F1221" i="64"/>
  <c r="F1222" i="64"/>
  <c r="F1223" i="64"/>
  <c r="F1224" i="64"/>
  <c r="F1225" i="64"/>
  <c r="F1226" i="64"/>
  <c r="F1227" i="64"/>
  <c r="F1228" i="64"/>
  <c r="F1229" i="64"/>
  <c r="F1230" i="64"/>
  <c r="F1231" i="64"/>
  <c r="F1232" i="64"/>
  <c r="F1233" i="64"/>
  <c r="F1234" i="64"/>
  <c r="F1235" i="64"/>
  <c r="F1236" i="64"/>
  <c r="F1237" i="64"/>
  <c r="F1238" i="64"/>
  <c r="F1239" i="64"/>
  <c r="F1240" i="64"/>
  <c r="F1241" i="64"/>
  <c r="F1242" i="64"/>
  <c r="F1243" i="64"/>
  <c r="F1244" i="64"/>
  <c r="F1245" i="64"/>
  <c r="F1246" i="64"/>
  <c r="F1247" i="64"/>
  <c r="F1248" i="64"/>
  <c r="F1249" i="64"/>
  <c r="F1250" i="64"/>
  <c r="F1251" i="64"/>
  <c r="F1252" i="64"/>
  <c r="F1253" i="64"/>
  <c r="F1254" i="64"/>
  <c r="F1255" i="64"/>
  <c r="F1256" i="64"/>
  <c r="F1257" i="64"/>
  <c r="F1258" i="64"/>
  <c r="F1259" i="64"/>
  <c r="F1260" i="64"/>
  <c r="F1261" i="64"/>
  <c r="F1262" i="64"/>
  <c r="F1263" i="64"/>
  <c r="F1264" i="64"/>
  <c r="F1265" i="64"/>
  <c r="F1266" i="64"/>
  <c r="F1267" i="64"/>
  <c r="F1268" i="64"/>
  <c r="F1269" i="64"/>
  <c r="F1270" i="64"/>
  <c r="F1271" i="64"/>
  <c r="F1272" i="64"/>
  <c r="F1273" i="64"/>
  <c r="F1274" i="64"/>
  <c r="F1275" i="64"/>
  <c r="F1276" i="64"/>
  <c r="F1277" i="64"/>
  <c r="F1278" i="64"/>
  <c r="F1279" i="64"/>
  <c r="F1280" i="64"/>
  <c r="F1281" i="64"/>
  <c r="F1282" i="64"/>
  <c r="F1283" i="64"/>
  <c r="F1284" i="64"/>
  <c r="F1285" i="64"/>
  <c r="F1286" i="64"/>
  <c r="F1287" i="64"/>
  <c r="F1288" i="64"/>
  <c r="F1289" i="64"/>
  <c r="F1290" i="64"/>
  <c r="F1291" i="64"/>
  <c r="F1292" i="64"/>
  <c r="F1293" i="64"/>
  <c r="F1294" i="64"/>
  <c r="F1295" i="64"/>
  <c r="F1296" i="64"/>
  <c r="F1297" i="64"/>
  <c r="F1298" i="64"/>
  <c r="F1299" i="64"/>
  <c r="F1300" i="64"/>
  <c r="F1301" i="64"/>
  <c r="F1302" i="64"/>
  <c r="F1303" i="64"/>
  <c r="F1304" i="64"/>
  <c r="F1305" i="64"/>
  <c r="F1306" i="64"/>
  <c r="F1307" i="64"/>
  <c r="F1308" i="64"/>
  <c r="F1309" i="64"/>
  <c r="F1310" i="64"/>
  <c r="F1311" i="64"/>
  <c r="F1312" i="64"/>
  <c r="F1313" i="64"/>
  <c r="F1314" i="64"/>
  <c r="F1315" i="64"/>
  <c r="F1316" i="64"/>
  <c r="F1317" i="64"/>
  <c r="F1318" i="64"/>
  <c r="F1319" i="64"/>
  <c r="F1320" i="64"/>
  <c r="F1321" i="64"/>
  <c r="F1322" i="64"/>
  <c r="F1323" i="64"/>
  <c r="F1324" i="64"/>
  <c r="F1325" i="64"/>
  <c r="F1326" i="64"/>
  <c r="F1327" i="64"/>
  <c r="F1328" i="64"/>
  <c r="F1329" i="64"/>
  <c r="F1330" i="64"/>
  <c r="F1331" i="64"/>
  <c r="F1332" i="64"/>
  <c r="F1333" i="64"/>
  <c r="F1334" i="64"/>
  <c r="F1335" i="64"/>
  <c r="F1336" i="64"/>
  <c r="F1337" i="64"/>
  <c r="F1338" i="64"/>
  <c r="F1339" i="64"/>
  <c r="F1340" i="64"/>
  <c r="F1341" i="64"/>
  <c r="F1342" i="64"/>
  <c r="F1343" i="64"/>
  <c r="F1344" i="64"/>
  <c r="F1345" i="64"/>
  <c r="F1346" i="64"/>
  <c r="F1347" i="64"/>
  <c r="F1348" i="64"/>
  <c r="F1349" i="64"/>
  <c r="F1350" i="64"/>
  <c r="F1351" i="64"/>
  <c r="F1352" i="64"/>
  <c r="F1353" i="64"/>
  <c r="F1354" i="64"/>
  <c r="F1355" i="64"/>
  <c r="F1356" i="64"/>
  <c r="F1357" i="64"/>
  <c r="F1358" i="64"/>
  <c r="F1359" i="64"/>
  <c r="F1360" i="64"/>
  <c r="F1361" i="64"/>
  <c r="F1362" i="64"/>
  <c r="F1363" i="64"/>
  <c r="F1364" i="64"/>
  <c r="F1365" i="64"/>
  <c r="F1366" i="64"/>
  <c r="F1367" i="64"/>
  <c r="F1368" i="64"/>
  <c r="F1369" i="64"/>
  <c r="F1370" i="64"/>
  <c r="F1371" i="64"/>
  <c r="F1372" i="64"/>
  <c r="F1373" i="64"/>
  <c r="F1374" i="64"/>
  <c r="F1375" i="64"/>
  <c r="F1376" i="64"/>
  <c r="F1377" i="64"/>
  <c r="F1378" i="64"/>
  <c r="F1379" i="64"/>
  <c r="F1380" i="64"/>
  <c r="F1381" i="64"/>
  <c r="F1382" i="64"/>
  <c r="F1383" i="64"/>
  <c r="F1384" i="64"/>
  <c r="F1385" i="64"/>
  <c r="F1386" i="64"/>
  <c r="F1387" i="64"/>
  <c r="F1388" i="64"/>
  <c r="F1389" i="64"/>
  <c r="F1390" i="64"/>
  <c r="F1391" i="64"/>
  <c r="F1392" i="64"/>
  <c r="F1393" i="64"/>
  <c r="F1394" i="64"/>
  <c r="F1395" i="64"/>
  <c r="F1396" i="64"/>
  <c r="F1397" i="64"/>
  <c r="F1398" i="64"/>
  <c r="F1399" i="64"/>
  <c r="F1400" i="64"/>
  <c r="F1401" i="64"/>
  <c r="F1402" i="64"/>
  <c r="F1403" i="64"/>
  <c r="F1404" i="64"/>
  <c r="F1405" i="64"/>
  <c r="F1406" i="64"/>
  <c r="F1407" i="64"/>
  <c r="F1408" i="64"/>
  <c r="F1409" i="64"/>
  <c r="F1410" i="64"/>
  <c r="F1411" i="64"/>
  <c r="F1412" i="64"/>
  <c r="F1413" i="64"/>
  <c r="F1414" i="64"/>
  <c r="F1415" i="64"/>
  <c r="F1416" i="64"/>
  <c r="F1417" i="64"/>
  <c r="F1418" i="64"/>
  <c r="F1419" i="64"/>
  <c r="F1420" i="64"/>
  <c r="F1421" i="64"/>
  <c r="F1422" i="64"/>
  <c r="F1423" i="64"/>
  <c r="F1424" i="64"/>
  <c r="F1425" i="64"/>
  <c r="F1426" i="64"/>
  <c r="F1427" i="64"/>
  <c r="F1428" i="64"/>
  <c r="F1429" i="64"/>
  <c r="F1430" i="64"/>
  <c r="F1431" i="64"/>
  <c r="F1432" i="64"/>
  <c r="F1433" i="64"/>
  <c r="F1434" i="64"/>
  <c r="F1435" i="64"/>
  <c r="F1436" i="64"/>
  <c r="F1437" i="64"/>
  <c r="F1438" i="64"/>
  <c r="F1439" i="64"/>
  <c r="F1440" i="64"/>
  <c r="F1441" i="64"/>
  <c r="F1442" i="64"/>
  <c r="F1443" i="64"/>
  <c r="F1444" i="64"/>
  <c r="F1445" i="64"/>
  <c r="F1446" i="64"/>
  <c r="F1447" i="64"/>
  <c r="F1448" i="64"/>
  <c r="F1449" i="64"/>
  <c r="F1450" i="64"/>
  <c r="F1451" i="64"/>
  <c r="F1452" i="64"/>
  <c r="F1453" i="64"/>
  <c r="F1454" i="64"/>
  <c r="F1455" i="64"/>
  <c r="F1456" i="64"/>
  <c r="F1457" i="64"/>
  <c r="F1458" i="64"/>
  <c r="F1459" i="64"/>
  <c r="F1460" i="64"/>
  <c r="F1461" i="64"/>
  <c r="F1462" i="64"/>
  <c r="F1463" i="64"/>
  <c r="F1464" i="64"/>
  <c r="F1465" i="64"/>
  <c r="F1466" i="64"/>
  <c r="F1467" i="64"/>
  <c r="F1468" i="64"/>
  <c r="F1469" i="64"/>
  <c r="F1470" i="64"/>
  <c r="F1471" i="64"/>
  <c r="F1472" i="64"/>
  <c r="F1473" i="64"/>
  <c r="F1474" i="64"/>
  <c r="F1475" i="64"/>
  <c r="F1476" i="64"/>
  <c r="F1477" i="64"/>
  <c r="F1478" i="64"/>
  <c r="F1479" i="64"/>
  <c r="F1480" i="64"/>
  <c r="F1481" i="64"/>
  <c r="F1482" i="64"/>
  <c r="F1483" i="64"/>
  <c r="F1484" i="64"/>
  <c r="F1485" i="64"/>
  <c r="F1486" i="64"/>
  <c r="F1487" i="64"/>
  <c r="F1488" i="64"/>
  <c r="F1489" i="64"/>
  <c r="F1490" i="64"/>
  <c r="F1491" i="64"/>
  <c r="F1492" i="64"/>
  <c r="F1493" i="64"/>
  <c r="F1494" i="64"/>
  <c r="F1495" i="64"/>
  <c r="F1496" i="64"/>
  <c r="F1497" i="64"/>
  <c r="F1498" i="64"/>
  <c r="F1499" i="64"/>
  <c r="F1500" i="64"/>
  <c r="F1501" i="64"/>
  <c r="F1502" i="64"/>
  <c r="F1503" i="64"/>
  <c r="F1504" i="64"/>
  <c r="F1505" i="64"/>
  <c r="F1506" i="64"/>
  <c r="F1507" i="64"/>
  <c r="F1508" i="64"/>
  <c r="F1509" i="64"/>
  <c r="F1510" i="64"/>
  <c r="F1511" i="64"/>
  <c r="F1512" i="64"/>
  <c r="F1513" i="64"/>
  <c r="F1514" i="64"/>
  <c r="F1515" i="64"/>
  <c r="F1516" i="64"/>
  <c r="F2" i="64"/>
  <c r="D3" i="71"/>
  <c r="F28" i="53" l="1"/>
  <c r="O1223" i="64"/>
  <c r="O779" i="64"/>
  <c r="O707" i="64"/>
  <c r="O343" i="64"/>
  <c r="O516" i="64"/>
  <c r="O36" i="64"/>
  <c r="O1365" i="64"/>
  <c r="O791" i="64"/>
  <c r="O686" i="64"/>
  <c r="O532" i="64"/>
  <c r="O441" i="64"/>
  <c r="O429" i="64"/>
  <c r="O56" i="64"/>
  <c r="F26" i="53"/>
  <c r="F25" i="53"/>
  <c r="F31" i="53"/>
  <c r="F23" i="53"/>
  <c r="F27" i="53"/>
  <c r="E32" i="53"/>
  <c r="F24" i="53"/>
  <c r="F30" i="53"/>
  <c r="D32" i="53"/>
  <c r="F29" i="53"/>
  <c r="O971" i="64"/>
  <c r="O363" i="64"/>
  <c r="O359" i="64"/>
  <c r="O55" i="64"/>
  <c r="O1239" i="64"/>
  <c r="O1227" i="64"/>
  <c r="O849" i="64"/>
  <c r="P971" i="64"/>
  <c r="O1097" i="64"/>
  <c r="O959" i="64"/>
  <c r="O805" i="64"/>
  <c r="O1489" i="64"/>
  <c r="O1153" i="64"/>
  <c r="O801" i="64"/>
  <c r="O1310" i="64"/>
  <c r="O1243" i="64"/>
  <c r="O1154" i="64"/>
  <c r="O1473" i="64"/>
  <c r="O697" i="64"/>
  <c r="O795" i="64"/>
  <c r="P697" i="64"/>
  <c r="O1356" i="64"/>
  <c r="O1332" i="64"/>
  <c r="O1252" i="64"/>
  <c r="O356" i="64"/>
  <c r="P1356" i="64"/>
  <c r="O1467" i="64"/>
  <c r="O1347" i="64"/>
  <c r="O1319" i="64"/>
  <c r="O1307" i="64"/>
  <c r="O979" i="64"/>
  <c r="O847" i="64"/>
  <c r="O815" i="64"/>
  <c r="O811" i="64"/>
  <c r="O731" i="64"/>
  <c r="O711" i="64"/>
  <c r="O611" i="64"/>
  <c r="O419" i="64"/>
  <c r="O407" i="64"/>
  <c r="O311" i="64"/>
  <c r="O287" i="64"/>
  <c r="O275" i="64"/>
  <c r="O179" i="64"/>
  <c r="O155" i="64"/>
  <c r="O1215" i="64"/>
  <c r="O775" i="64"/>
  <c r="O355" i="64"/>
  <c r="O1212" i="64"/>
  <c r="O768" i="64"/>
  <c r="O344" i="64"/>
  <c r="P711" i="64"/>
  <c r="O1204" i="64"/>
  <c r="O1088" i="64"/>
  <c r="O1064" i="64"/>
  <c r="O696" i="64"/>
  <c r="O1500" i="64"/>
  <c r="O1448" i="64"/>
  <c r="O424" i="64"/>
  <c r="O184" i="64"/>
  <c r="O331" i="64"/>
  <c r="O1465" i="64"/>
  <c r="O1056" i="64"/>
  <c r="O685" i="64"/>
  <c r="O256" i="64"/>
  <c r="P1332" i="64"/>
  <c r="P611" i="64"/>
  <c r="O1128" i="64"/>
  <c r="O732" i="64"/>
  <c r="O1455" i="64"/>
  <c r="O1052" i="64"/>
  <c r="O673" i="64"/>
  <c r="O226" i="64"/>
  <c r="P1319" i="64"/>
  <c r="P419" i="64"/>
  <c r="O1388" i="64"/>
  <c r="O1447" i="64"/>
  <c r="O1048" i="64"/>
  <c r="O613" i="64"/>
  <c r="O158" i="64"/>
  <c r="P407" i="64"/>
  <c r="O1436" i="64"/>
  <c r="O1035" i="64"/>
  <c r="O607" i="64"/>
  <c r="O157" i="64"/>
  <c r="P1097" i="64"/>
  <c r="O1435" i="64"/>
  <c r="O974" i="64"/>
  <c r="O604" i="64"/>
  <c r="O151" i="64"/>
  <c r="O1236" i="64"/>
  <c r="O961" i="64"/>
  <c r="O901" i="64"/>
  <c r="O793" i="64"/>
  <c r="O217" i="64"/>
  <c r="O1392" i="64"/>
  <c r="O973" i="64"/>
  <c r="O603" i="64"/>
  <c r="O143" i="64"/>
  <c r="P311" i="64"/>
  <c r="O1391" i="64"/>
  <c r="O595" i="64"/>
  <c r="O139" i="64"/>
  <c r="O1328" i="64"/>
  <c r="P732" i="64"/>
  <c r="O1383" i="64"/>
  <c r="O969" i="64"/>
  <c r="O539" i="64"/>
  <c r="O135" i="64"/>
  <c r="P1064" i="64"/>
  <c r="O1232" i="64"/>
  <c r="O1371" i="64"/>
  <c r="O965" i="64"/>
  <c r="O536" i="64"/>
  <c r="O59" i="64"/>
  <c r="P979" i="64"/>
  <c r="P275" i="64"/>
  <c r="P1516" i="64"/>
  <c r="O1516" i="64"/>
  <c r="O1496" i="64"/>
  <c r="P1496" i="64"/>
  <c r="O1484" i="64"/>
  <c r="P1484" i="64"/>
  <c r="O1476" i="64"/>
  <c r="P1476" i="64"/>
  <c r="P1432" i="64"/>
  <c r="O1432" i="64"/>
  <c r="P1428" i="64"/>
  <c r="O1428" i="64"/>
  <c r="O1424" i="64"/>
  <c r="P1424" i="64"/>
  <c r="P1416" i="64"/>
  <c r="O1416" i="64"/>
  <c r="O1400" i="64"/>
  <c r="P1400" i="64"/>
  <c r="O1396" i="64"/>
  <c r="P1396" i="64"/>
  <c r="O1372" i="64"/>
  <c r="P1372" i="64"/>
  <c r="P1348" i="64"/>
  <c r="O1348" i="64"/>
  <c r="P1344" i="64"/>
  <c r="O1344" i="64"/>
  <c r="P1336" i="64"/>
  <c r="O1336" i="64"/>
  <c r="P1324" i="64"/>
  <c r="O1324" i="64"/>
  <c r="O1292" i="64"/>
  <c r="P1292" i="64"/>
  <c r="P1288" i="64"/>
  <c r="O1288" i="64"/>
  <c r="P1284" i="64"/>
  <c r="O1284" i="64"/>
  <c r="O1272" i="64"/>
  <c r="P1272" i="64"/>
  <c r="P1256" i="64"/>
  <c r="O1256" i="64"/>
  <c r="P1248" i="64"/>
  <c r="O1248" i="64"/>
  <c r="P1244" i="64"/>
  <c r="O1244" i="64"/>
  <c r="P1196" i="64"/>
  <c r="O1196" i="64"/>
  <c r="P1168" i="64"/>
  <c r="O1168" i="64"/>
  <c r="P1164" i="64"/>
  <c r="O1164" i="64"/>
  <c r="P1116" i="64"/>
  <c r="O1116" i="64"/>
  <c r="P1092" i="64"/>
  <c r="O1092" i="64"/>
  <c r="P1024" i="64"/>
  <c r="O1024" i="64"/>
  <c r="P1008" i="64"/>
  <c r="O1008" i="64"/>
  <c r="P1004" i="64"/>
  <c r="O1004" i="64"/>
  <c r="P944" i="64"/>
  <c r="O944" i="64"/>
  <c r="P928" i="64"/>
  <c r="O928" i="64"/>
  <c r="P816" i="64"/>
  <c r="O816" i="64"/>
  <c r="O776" i="64"/>
  <c r="P776" i="64"/>
  <c r="P736" i="64"/>
  <c r="O736" i="64"/>
  <c r="P712" i="64"/>
  <c r="O712" i="64"/>
  <c r="P656" i="64"/>
  <c r="O656" i="64"/>
  <c r="P652" i="64"/>
  <c r="O652" i="64"/>
  <c r="P644" i="64"/>
  <c r="O644" i="64"/>
  <c r="P636" i="64"/>
  <c r="O636" i="64"/>
  <c r="P592" i="64"/>
  <c r="O592" i="64"/>
  <c r="P564" i="64"/>
  <c r="O564" i="64"/>
  <c r="P552" i="64"/>
  <c r="O552" i="64"/>
  <c r="P548" i="64"/>
  <c r="O548" i="64"/>
  <c r="P488" i="64"/>
  <c r="O488" i="64"/>
  <c r="P484" i="64"/>
  <c r="O484" i="64"/>
  <c r="P452" i="64"/>
  <c r="O452" i="64"/>
  <c r="P408" i="64"/>
  <c r="O408" i="64"/>
  <c r="P404" i="64"/>
  <c r="O404" i="64"/>
  <c r="P396" i="64"/>
  <c r="O396" i="64"/>
  <c r="P392" i="64"/>
  <c r="O392" i="64"/>
  <c r="O388" i="64"/>
  <c r="P388" i="64"/>
  <c r="P320" i="64"/>
  <c r="O320" i="64"/>
  <c r="P316" i="64"/>
  <c r="O316" i="64"/>
  <c r="P296" i="64"/>
  <c r="O296" i="64"/>
  <c r="P272" i="64"/>
  <c r="O272" i="64"/>
  <c r="P224" i="64"/>
  <c r="O224" i="64"/>
  <c r="P220" i="64"/>
  <c r="O220" i="64"/>
  <c r="P216" i="64"/>
  <c r="O216" i="64"/>
  <c r="P208" i="64"/>
  <c r="O208" i="64"/>
  <c r="P176" i="64"/>
  <c r="O176" i="64"/>
  <c r="P172" i="64"/>
  <c r="O172" i="64"/>
  <c r="P116" i="64"/>
  <c r="O116" i="64"/>
  <c r="P84" i="64"/>
  <c r="O84" i="64"/>
  <c r="P80" i="64"/>
  <c r="O80" i="64"/>
  <c r="P76" i="64"/>
  <c r="O76" i="64"/>
  <c r="P20" i="64"/>
  <c r="O20" i="64"/>
  <c r="O1379" i="64"/>
  <c r="O1207" i="64"/>
  <c r="O763" i="64"/>
  <c r="O531" i="64"/>
  <c r="O324" i="64"/>
  <c r="O47" i="64"/>
  <c r="P1307" i="64"/>
  <c r="P696" i="64"/>
  <c r="O1375" i="64"/>
  <c r="O1155" i="64"/>
  <c r="O519" i="64"/>
  <c r="O259" i="64"/>
  <c r="O39" i="64"/>
  <c r="P287" i="64"/>
  <c r="O951" i="64"/>
  <c r="O515" i="64"/>
  <c r="O251" i="64"/>
  <c r="O35" i="64"/>
  <c r="O1443" i="64"/>
  <c r="O1395" i="64"/>
  <c r="O1387" i="64"/>
  <c r="O1331" i="64"/>
  <c r="O1315" i="64"/>
  <c r="O1287" i="64"/>
  <c r="O1247" i="64"/>
  <c r="O1231" i="64"/>
  <c r="O1191" i="64"/>
  <c r="O1171" i="64"/>
  <c r="O1075" i="64"/>
  <c r="O1055" i="64"/>
  <c r="O1047" i="64"/>
  <c r="O1027" i="64"/>
  <c r="O1015" i="64"/>
  <c r="O999" i="64"/>
  <c r="O895" i="64"/>
  <c r="O875" i="64"/>
  <c r="O783" i="64"/>
  <c r="O679" i="64"/>
  <c r="O663" i="64"/>
  <c r="O599" i="64"/>
  <c r="O559" i="64"/>
  <c r="O303" i="64"/>
  <c r="O271" i="64"/>
  <c r="O203" i="64"/>
  <c r="O27" i="64"/>
  <c r="O1364" i="64"/>
  <c r="O1151" i="64"/>
  <c r="O947" i="64"/>
  <c r="O695" i="64"/>
  <c r="O512" i="64"/>
  <c r="O243" i="64"/>
  <c r="O24" i="64"/>
  <c r="P1515" i="64"/>
  <c r="O1515" i="64"/>
  <c r="P1511" i="64"/>
  <c r="O1511" i="64"/>
  <c r="P1507" i="64"/>
  <c r="O1507" i="64"/>
  <c r="O1499" i="64"/>
  <c r="P1499" i="64"/>
  <c r="P1491" i="64"/>
  <c r="O1491" i="64"/>
  <c r="P1479" i="64"/>
  <c r="O1479" i="64"/>
  <c r="P1475" i="64"/>
  <c r="O1475" i="64"/>
  <c r="P1471" i="64"/>
  <c r="O1471" i="64"/>
  <c r="P1431" i="64"/>
  <c r="O1431" i="64"/>
  <c r="P1427" i="64"/>
  <c r="O1427" i="64"/>
  <c r="P1415" i="64"/>
  <c r="O1415" i="64"/>
  <c r="P1411" i="64"/>
  <c r="O1411" i="64"/>
  <c r="P1403" i="64"/>
  <c r="O1403" i="64"/>
  <c r="O1399" i="64"/>
  <c r="P1399" i="64"/>
  <c r="P1363" i="64"/>
  <c r="O1363" i="64"/>
  <c r="P1351" i="64"/>
  <c r="O1351" i="64"/>
  <c r="P1343" i="64"/>
  <c r="O1343" i="64"/>
  <c r="P1339" i="64"/>
  <c r="O1339" i="64"/>
  <c r="P1327" i="64"/>
  <c r="O1327" i="64"/>
  <c r="P1323" i="64"/>
  <c r="O1323" i="64"/>
  <c r="P1291" i="64"/>
  <c r="O1291" i="64"/>
  <c r="P1279" i="64"/>
  <c r="O1279" i="64"/>
  <c r="P1267" i="64"/>
  <c r="O1267" i="64"/>
  <c r="P1263" i="64"/>
  <c r="O1263" i="64"/>
  <c r="P1255" i="64"/>
  <c r="O1255" i="64"/>
  <c r="P1203" i="64"/>
  <c r="O1203" i="64"/>
  <c r="P1195" i="64"/>
  <c r="O1195" i="64"/>
  <c r="P1183" i="64"/>
  <c r="O1183" i="64"/>
  <c r="O1179" i="64"/>
  <c r="P1179" i="64"/>
  <c r="O1175" i="64"/>
  <c r="P1175" i="64"/>
  <c r="P1163" i="64"/>
  <c r="O1163" i="64"/>
  <c r="P1127" i="64"/>
  <c r="O1127" i="64"/>
  <c r="P1123" i="64"/>
  <c r="O1123" i="64"/>
  <c r="P1119" i="64"/>
  <c r="O1119" i="64"/>
  <c r="P1115" i="64"/>
  <c r="O1115" i="64"/>
  <c r="P1107" i="64"/>
  <c r="O1107" i="64"/>
  <c r="P1099" i="64"/>
  <c r="O1099" i="64"/>
  <c r="P1091" i="64"/>
  <c r="O1091" i="64"/>
  <c r="P1079" i="64"/>
  <c r="O1079" i="64"/>
  <c r="P1031" i="64"/>
  <c r="O1031" i="64"/>
  <c r="P1023" i="64"/>
  <c r="O1023" i="64"/>
  <c r="P1011" i="64"/>
  <c r="O1011" i="64"/>
  <c r="P1007" i="64"/>
  <c r="O1007" i="64"/>
  <c r="P1003" i="64"/>
  <c r="O1003" i="64"/>
  <c r="P975" i="64"/>
  <c r="O975" i="64"/>
  <c r="P943" i="64"/>
  <c r="O943" i="64"/>
  <c r="P939" i="64"/>
  <c r="O939" i="64"/>
  <c r="P931" i="64"/>
  <c r="O931" i="64"/>
  <c r="P927" i="64"/>
  <c r="O927" i="64"/>
  <c r="O919" i="64"/>
  <c r="P919" i="64"/>
  <c r="P915" i="64"/>
  <c r="O915" i="64"/>
  <c r="P911" i="64"/>
  <c r="O911" i="64"/>
  <c r="O899" i="64"/>
  <c r="P899" i="64"/>
  <c r="P839" i="64"/>
  <c r="O839" i="64"/>
  <c r="P835" i="64"/>
  <c r="O835" i="64"/>
  <c r="P831" i="64"/>
  <c r="O831" i="64"/>
  <c r="P827" i="64"/>
  <c r="O827" i="64"/>
  <c r="P823" i="64"/>
  <c r="O823" i="64"/>
  <c r="P807" i="64"/>
  <c r="O807" i="64"/>
  <c r="P759" i="64"/>
  <c r="O759" i="64"/>
  <c r="P755" i="64"/>
  <c r="O755" i="64"/>
  <c r="P751" i="64"/>
  <c r="O751" i="64"/>
  <c r="P747" i="64"/>
  <c r="O747" i="64"/>
  <c r="P727" i="64"/>
  <c r="O727" i="64"/>
  <c r="P723" i="64"/>
  <c r="O723" i="64"/>
  <c r="P719" i="64"/>
  <c r="O719" i="64"/>
  <c r="O691" i="64"/>
  <c r="P691" i="64"/>
  <c r="P667" i="64"/>
  <c r="O667" i="64"/>
  <c r="P655" i="64"/>
  <c r="O655" i="64"/>
  <c r="O647" i="64"/>
  <c r="P647" i="64"/>
  <c r="P643" i="64"/>
  <c r="O643" i="64"/>
  <c r="P635" i="64"/>
  <c r="O635" i="64"/>
  <c r="P631" i="64"/>
  <c r="O631" i="64"/>
  <c r="P627" i="64"/>
  <c r="O627" i="64"/>
  <c r="P623" i="64"/>
  <c r="O623" i="64"/>
  <c r="P583" i="64"/>
  <c r="O583" i="64"/>
  <c r="P571" i="64"/>
  <c r="O571" i="64"/>
  <c r="P563" i="64"/>
  <c r="O563" i="64"/>
  <c r="P547" i="64"/>
  <c r="O547" i="64"/>
  <c r="P543" i="64"/>
  <c r="O543" i="64"/>
  <c r="P511" i="64"/>
  <c r="O511" i="64"/>
  <c r="O507" i="64"/>
  <c r="P507" i="64"/>
  <c r="P503" i="64"/>
  <c r="O503" i="64"/>
  <c r="P499" i="64"/>
  <c r="O499" i="64"/>
  <c r="P487" i="64"/>
  <c r="O487" i="64"/>
  <c r="P479" i="64"/>
  <c r="O479" i="64"/>
  <c r="P475" i="64"/>
  <c r="O475" i="64"/>
  <c r="P459" i="64"/>
  <c r="O459" i="64"/>
  <c r="P455" i="64"/>
  <c r="O455" i="64"/>
  <c r="P423" i="64"/>
  <c r="O423" i="64"/>
  <c r="P403" i="64"/>
  <c r="O403" i="64"/>
  <c r="O387" i="64"/>
  <c r="P387" i="64"/>
  <c r="P375" i="64"/>
  <c r="O375" i="64"/>
  <c r="P307" i="64"/>
  <c r="O307" i="64"/>
  <c r="P299" i="64"/>
  <c r="O299" i="64"/>
  <c r="P295" i="64"/>
  <c r="O295" i="64"/>
  <c r="P283" i="64"/>
  <c r="O283" i="64"/>
  <c r="P263" i="64"/>
  <c r="O263" i="64"/>
  <c r="O235" i="64"/>
  <c r="P235" i="64"/>
  <c r="P223" i="64"/>
  <c r="O223" i="64"/>
  <c r="P219" i="64"/>
  <c r="O219" i="64"/>
  <c r="P215" i="64"/>
  <c r="O215" i="64"/>
  <c r="P211" i="64"/>
  <c r="O211" i="64"/>
  <c r="O207" i="64"/>
  <c r="P207" i="64"/>
  <c r="P191" i="64"/>
  <c r="O191" i="64"/>
  <c r="P131" i="64"/>
  <c r="O131" i="64"/>
  <c r="O127" i="64"/>
  <c r="P127" i="64"/>
  <c r="P119" i="64"/>
  <c r="O119" i="64"/>
  <c r="P115" i="64"/>
  <c r="O115" i="64"/>
  <c r="O111" i="64"/>
  <c r="P111" i="64"/>
  <c r="P107" i="64"/>
  <c r="O107" i="64"/>
  <c r="P95" i="64"/>
  <c r="O95" i="64"/>
  <c r="P75" i="64"/>
  <c r="O75" i="64"/>
  <c r="P23" i="64"/>
  <c r="O23" i="64"/>
  <c r="P15" i="64"/>
  <c r="O15" i="64"/>
  <c r="P11" i="64"/>
  <c r="O11" i="64"/>
  <c r="P3" i="64"/>
  <c r="O3" i="64"/>
  <c r="O1147" i="64"/>
  <c r="O896" i="64"/>
  <c r="O448" i="64"/>
  <c r="O239" i="64"/>
  <c r="P1467" i="64"/>
  <c r="P184" i="64"/>
  <c r="O1311" i="64"/>
  <c r="O1144" i="64"/>
  <c r="O887" i="64"/>
  <c r="O447" i="64"/>
  <c r="O231" i="64"/>
  <c r="P179" i="64"/>
  <c r="O1143" i="64"/>
  <c r="O867" i="64"/>
  <c r="O444" i="64"/>
  <c r="O228" i="64"/>
  <c r="P1204" i="64"/>
  <c r="P847" i="64"/>
  <c r="O1308" i="64"/>
  <c r="O1139" i="64"/>
  <c r="O859" i="64"/>
  <c r="O671" i="64"/>
  <c r="O443" i="64"/>
  <c r="O1071" i="64"/>
  <c r="O856" i="64"/>
  <c r="O159" i="64"/>
  <c r="P815" i="64"/>
  <c r="P155" i="64"/>
  <c r="O1494" i="64"/>
  <c r="O1486" i="64"/>
  <c r="O1474" i="64"/>
  <c r="O1470" i="64"/>
  <c r="P1466" i="64"/>
  <c r="O1466" i="64"/>
  <c r="O1438" i="64"/>
  <c r="O1434" i="64"/>
  <c r="O1426" i="64"/>
  <c r="O1398" i="64"/>
  <c r="O1386" i="64"/>
  <c r="O1464" i="64"/>
  <c r="O1299" i="64"/>
  <c r="O1067" i="64"/>
  <c r="O855" i="64"/>
  <c r="O612" i="64"/>
  <c r="O436" i="64"/>
  <c r="P811" i="64"/>
  <c r="O1463" i="64"/>
  <c r="O1296" i="64"/>
  <c r="O852" i="64"/>
  <c r="O435" i="64"/>
  <c r="P424" i="64"/>
  <c r="O1456" i="64"/>
  <c r="O1295" i="64"/>
  <c r="O1059" i="64"/>
  <c r="O608" i="64"/>
  <c r="P1088" i="64"/>
  <c r="O1206" i="64"/>
  <c r="O1205" i="64"/>
  <c r="O1029" i="64"/>
  <c r="O845" i="64"/>
  <c r="O1370" i="64"/>
  <c r="O1350" i="64"/>
  <c r="O1346" i="64"/>
  <c r="O1306" i="64"/>
  <c r="O1290" i="64"/>
  <c r="O1286" i="64"/>
  <c r="O1282" i="64"/>
  <c r="O1278" i="64"/>
  <c r="O1250" i="64"/>
  <c r="O1246" i="64"/>
  <c r="O1230" i="64"/>
  <c r="O1178" i="64"/>
  <c r="O1174" i="64"/>
  <c r="O1142" i="64"/>
  <c r="O1138" i="64"/>
  <c r="O1122" i="64"/>
  <c r="O1086" i="64"/>
  <c r="O1082" i="64"/>
  <c r="O1074" i="64"/>
  <c r="O1046" i="64"/>
  <c r="O1030" i="64"/>
  <c r="O966" i="64"/>
  <c r="O914" i="64"/>
  <c r="O894" i="64"/>
  <c r="O882" i="64"/>
  <c r="O854" i="64"/>
  <c r="O850" i="64"/>
  <c r="O838" i="64"/>
  <c r="O802" i="64"/>
  <c r="O790" i="64"/>
  <c r="O786" i="64"/>
  <c r="O738" i="64"/>
  <c r="O694" i="64"/>
  <c r="O670" i="64"/>
  <c r="O638" i="64"/>
  <c r="O630" i="64"/>
  <c r="O578" i="64"/>
  <c r="O570" i="64"/>
  <c r="O542" i="64"/>
  <c r="O498" i="64"/>
  <c r="O474" i="64"/>
  <c r="O454" i="64"/>
  <c r="O426" i="64"/>
  <c r="O378" i="64"/>
  <c r="O310" i="64"/>
  <c r="O306" i="64"/>
  <c r="O258" i="64"/>
  <c r="O242" i="64"/>
  <c r="O234" i="64"/>
  <c r="O218" i="64"/>
  <c r="O166" i="64"/>
  <c r="O162" i="64"/>
  <c r="O134" i="64"/>
  <c r="O106" i="64"/>
  <c r="O98" i="64"/>
  <c r="O46" i="64"/>
  <c r="O1349" i="64"/>
  <c r="O1025" i="64"/>
  <c r="O1513" i="64"/>
  <c r="O489" i="64"/>
  <c r="O1417" i="64"/>
  <c r="P1290" i="64"/>
  <c r="O733" i="64"/>
  <c r="O562" i="64"/>
  <c r="P218" i="64"/>
  <c r="O1509" i="64"/>
  <c r="O277" i="64"/>
  <c r="O561" i="64"/>
  <c r="O1425" i="64"/>
  <c r="O918" i="64"/>
  <c r="O553" i="64"/>
  <c r="O1405" i="64"/>
  <c r="O1254" i="64"/>
  <c r="O1094" i="64"/>
  <c r="O917" i="64"/>
  <c r="O81" i="64"/>
  <c r="P1138" i="64"/>
  <c r="O1249" i="64"/>
  <c r="P1370" i="64"/>
  <c r="O386" i="64"/>
  <c r="O806" i="64"/>
  <c r="O614" i="64"/>
  <c r="O1514" i="64"/>
  <c r="P1514" i="64"/>
  <c r="P1498" i="64"/>
  <c r="O1498" i="64"/>
  <c r="P1478" i="64"/>
  <c r="O1478" i="64"/>
  <c r="P1446" i="64"/>
  <c r="O1446" i="64"/>
  <c r="P1414" i="64"/>
  <c r="O1414" i="64"/>
  <c r="P1382" i="64"/>
  <c r="O1382" i="64"/>
  <c r="O1358" i="64"/>
  <c r="P1358" i="64"/>
  <c r="P1338" i="64"/>
  <c r="O1338" i="64"/>
  <c r="P1270" i="64"/>
  <c r="O1270" i="64"/>
  <c r="O1218" i="64"/>
  <c r="P1218" i="64"/>
  <c r="O1198" i="64"/>
  <c r="P1198" i="64"/>
  <c r="O1166" i="64"/>
  <c r="P1166" i="64"/>
  <c r="P1134" i="64"/>
  <c r="O1134" i="64"/>
  <c r="O1114" i="64"/>
  <c r="P1114" i="64"/>
  <c r="P1106" i="64"/>
  <c r="O1106" i="64"/>
  <c r="O1070" i="64"/>
  <c r="P1070" i="64"/>
  <c r="O1062" i="64"/>
  <c r="P1062" i="64"/>
  <c r="P1054" i="64"/>
  <c r="O1054" i="64"/>
  <c r="P1034" i="64"/>
  <c r="O1034" i="64"/>
  <c r="P1026" i="64"/>
  <c r="O1026" i="64"/>
  <c r="O1018" i="64"/>
  <c r="P1018" i="64"/>
  <c r="P994" i="64"/>
  <c r="O994" i="64"/>
  <c r="P986" i="64"/>
  <c r="O986" i="64"/>
  <c r="O978" i="64"/>
  <c r="P978" i="64"/>
  <c r="P962" i="64"/>
  <c r="O962" i="64"/>
  <c r="P954" i="64"/>
  <c r="O954" i="64"/>
  <c r="P934" i="64"/>
  <c r="O934" i="64"/>
  <c r="O926" i="64"/>
  <c r="P926" i="64"/>
  <c r="O906" i="64"/>
  <c r="P906" i="64"/>
  <c r="O898" i="64"/>
  <c r="P898" i="64"/>
  <c r="P870" i="64"/>
  <c r="O870" i="64"/>
  <c r="O862" i="64"/>
  <c r="P862" i="64"/>
  <c r="O826" i="64"/>
  <c r="P826" i="64"/>
  <c r="P778" i="64"/>
  <c r="O778" i="64"/>
  <c r="O770" i="64"/>
  <c r="P770" i="64"/>
  <c r="P754" i="64"/>
  <c r="O754" i="64"/>
  <c r="O746" i="64"/>
  <c r="P746" i="64"/>
  <c r="O726" i="64"/>
  <c r="P726" i="64"/>
  <c r="P710" i="64"/>
  <c r="O710" i="64"/>
  <c r="P702" i="64"/>
  <c r="O702" i="64"/>
  <c r="P678" i="64"/>
  <c r="O678" i="64"/>
  <c r="P674" i="64"/>
  <c r="O674" i="64"/>
  <c r="O666" i="64"/>
  <c r="P666" i="64"/>
  <c r="P658" i="64"/>
  <c r="O658" i="64"/>
  <c r="P650" i="64"/>
  <c r="O650" i="64"/>
  <c r="O642" i="64"/>
  <c r="P642" i="64"/>
  <c r="P634" i="64"/>
  <c r="O634" i="64"/>
  <c r="P626" i="64"/>
  <c r="O626" i="64"/>
  <c r="O618" i="64"/>
  <c r="P618" i="64"/>
  <c r="P606" i="64"/>
  <c r="O606" i="64"/>
  <c r="P598" i="64"/>
  <c r="O598" i="64"/>
  <c r="P590" i="64"/>
  <c r="O590" i="64"/>
  <c r="P546" i="64"/>
  <c r="O546" i="64"/>
  <c r="O538" i="64"/>
  <c r="P538" i="64"/>
  <c r="P530" i="64"/>
  <c r="O530" i="64"/>
  <c r="P522" i="64"/>
  <c r="O522" i="64"/>
  <c r="O514" i="64"/>
  <c r="P514" i="64"/>
  <c r="P506" i="64"/>
  <c r="O506" i="64"/>
  <c r="P482" i="64"/>
  <c r="O482" i="64"/>
  <c r="P466" i="64"/>
  <c r="O466" i="64"/>
  <c r="P458" i="64"/>
  <c r="O458" i="64"/>
  <c r="O450" i="64"/>
  <c r="P450" i="64"/>
  <c r="P442" i="64"/>
  <c r="O442" i="64"/>
  <c r="P434" i="64"/>
  <c r="O434" i="64"/>
  <c r="P422" i="64"/>
  <c r="O422" i="64"/>
  <c r="O414" i="64"/>
  <c r="P414" i="64"/>
  <c r="P402" i="64"/>
  <c r="O402" i="64"/>
  <c r="P370" i="64"/>
  <c r="O370" i="64"/>
  <c r="P362" i="64"/>
  <c r="O362" i="64"/>
  <c r="P346" i="64"/>
  <c r="O346" i="64"/>
  <c r="O338" i="64"/>
  <c r="P338" i="64"/>
  <c r="O330" i="64"/>
  <c r="P330" i="64"/>
  <c r="O318" i="64"/>
  <c r="P318" i="64"/>
  <c r="P302" i="64"/>
  <c r="O302" i="64"/>
  <c r="P294" i="64"/>
  <c r="O294" i="64"/>
  <c r="O286" i="64"/>
  <c r="P286" i="64"/>
  <c r="P254" i="64"/>
  <c r="O254" i="64"/>
  <c r="O210" i="64"/>
  <c r="P210" i="64"/>
  <c r="P202" i="64"/>
  <c r="O202" i="64"/>
  <c r="O194" i="64"/>
  <c r="P194" i="64"/>
  <c r="P186" i="64"/>
  <c r="O186" i="64"/>
  <c r="O178" i="64"/>
  <c r="P178" i="64"/>
  <c r="P170" i="64"/>
  <c r="O170" i="64"/>
  <c r="P154" i="64"/>
  <c r="O154" i="64"/>
  <c r="O146" i="64"/>
  <c r="P146" i="64"/>
  <c r="O126" i="64"/>
  <c r="P126" i="64"/>
  <c r="P118" i="64"/>
  <c r="O118" i="64"/>
  <c r="O90" i="64"/>
  <c r="P90" i="64"/>
  <c r="O66" i="64"/>
  <c r="P66" i="64"/>
  <c r="O58" i="64"/>
  <c r="P58" i="64"/>
  <c r="P30" i="64"/>
  <c r="O30" i="64"/>
  <c r="O18" i="64"/>
  <c r="P18" i="64"/>
  <c r="P10" i="64"/>
  <c r="O10" i="64"/>
  <c r="O554" i="64"/>
  <c r="O1242" i="64"/>
  <c r="O1078" i="64"/>
  <c r="O842" i="64"/>
  <c r="O486" i="64"/>
  <c r="P1494" i="64"/>
  <c r="P1350" i="64"/>
  <c r="P1278" i="64"/>
  <c r="P670" i="64"/>
  <c r="P570" i="64"/>
  <c r="P1493" i="64"/>
  <c r="O1493" i="64"/>
  <c r="P1477" i="64"/>
  <c r="O1477" i="64"/>
  <c r="P1461" i="64"/>
  <c r="O1461" i="64"/>
  <c r="P1449" i="64"/>
  <c r="O1449" i="64"/>
  <c r="O1437" i="64"/>
  <c r="O1409" i="64"/>
  <c r="P1409" i="64"/>
  <c r="O1397" i="64"/>
  <c r="O1333" i="64"/>
  <c r="P1301" i="64"/>
  <c r="O1301" i="64"/>
  <c r="O1285" i="64"/>
  <c r="P1273" i="64"/>
  <c r="O1273" i="64"/>
  <c r="P1257" i="64"/>
  <c r="O1257" i="64"/>
  <c r="O1245" i="64"/>
  <c r="P1221" i="64"/>
  <c r="O1221" i="64"/>
  <c r="P1181" i="64"/>
  <c r="O1181" i="64"/>
  <c r="P1141" i="64"/>
  <c r="O1141" i="64"/>
  <c r="P1125" i="64"/>
  <c r="O1125" i="64"/>
  <c r="P1109" i="64"/>
  <c r="O1109" i="64"/>
  <c r="P1085" i="64"/>
  <c r="O1085" i="64"/>
  <c r="P1069" i="64"/>
  <c r="O1069" i="64"/>
  <c r="P1061" i="64"/>
  <c r="O1061" i="64"/>
  <c r="O1045" i="64"/>
  <c r="O1017" i="64"/>
  <c r="O993" i="64"/>
  <c r="P993" i="64"/>
  <c r="P981" i="64"/>
  <c r="O981" i="64"/>
  <c r="O957" i="64"/>
  <c r="O925" i="64"/>
  <c r="P913" i="64"/>
  <c r="O913" i="64"/>
  <c r="P893" i="64"/>
  <c r="O893" i="64"/>
  <c r="P881" i="64"/>
  <c r="O881" i="64"/>
  <c r="P869" i="64"/>
  <c r="O869" i="64"/>
  <c r="P841" i="64"/>
  <c r="O841" i="64"/>
  <c r="O829" i="64"/>
  <c r="P829" i="64"/>
  <c r="O809" i="64"/>
  <c r="P809" i="64"/>
  <c r="P789" i="64"/>
  <c r="O789" i="64"/>
  <c r="P773" i="64"/>
  <c r="O773" i="64"/>
  <c r="P753" i="64"/>
  <c r="O753" i="64"/>
  <c r="P737" i="64"/>
  <c r="O737" i="64"/>
  <c r="P729" i="64"/>
  <c r="O729" i="64"/>
  <c r="P701" i="64"/>
  <c r="O701" i="64"/>
  <c r="P677" i="64"/>
  <c r="O677" i="64"/>
  <c r="P665" i="64"/>
  <c r="O665" i="64"/>
  <c r="P641" i="64"/>
  <c r="O641" i="64"/>
  <c r="O629" i="64"/>
  <c r="P621" i="64"/>
  <c r="O621" i="64"/>
  <c r="O609" i="64"/>
  <c r="P609" i="64"/>
  <c r="O585" i="64"/>
  <c r="P585" i="64"/>
  <c r="O569" i="64"/>
  <c r="P537" i="64"/>
  <c r="O537" i="64"/>
  <c r="P521" i="64"/>
  <c r="O521" i="64"/>
  <c r="O509" i="64"/>
  <c r="P497" i="64"/>
  <c r="O497" i="64"/>
  <c r="P481" i="64"/>
  <c r="O481" i="64"/>
  <c r="P461" i="64"/>
  <c r="O461" i="64"/>
  <c r="O445" i="64"/>
  <c r="P445" i="64"/>
  <c r="O433" i="64"/>
  <c r="P433" i="64"/>
  <c r="P421" i="64"/>
  <c r="O421" i="64"/>
  <c r="O409" i="64"/>
  <c r="P409" i="64"/>
  <c r="P381" i="64"/>
  <c r="O381" i="64"/>
  <c r="P365" i="64"/>
  <c r="O365" i="64"/>
  <c r="P357" i="64"/>
  <c r="O357" i="64"/>
  <c r="P341" i="64"/>
  <c r="O341" i="64"/>
  <c r="P329" i="64"/>
  <c r="O329" i="64"/>
  <c r="P313" i="64"/>
  <c r="O313" i="64"/>
  <c r="P301" i="64"/>
  <c r="O301" i="64"/>
  <c r="P289" i="64"/>
  <c r="O289" i="64"/>
  <c r="P249" i="64"/>
  <c r="O249" i="64"/>
  <c r="O237" i="64"/>
  <c r="O225" i="64"/>
  <c r="P225" i="64"/>
  <c r="O213" i="64"/>
  <c r="P213" i="64"/>
  <c r="P201" i="64"/>
  <c r="O201" i="64"/>
  <c r="O193" i="64"/>
  <c r="O185" i="64"/>
  <c r="O165" i="64"/>
  <c r="O153" i="64"/>
  <c r="P153" i="64"/>
  <c r="P145" i="64"/>
  <c r="O145" i="64"/>
  <c r="P137" i="64"/>
  <c r="O137" i="64"/>
  <c r="P129" i="64"/>
  <c r="O129" i="64"/>
  <c r="P121" i="64"/>
  <c r="O121" i="64"/>
  <c r="O105" i="64"/>
  <c r="P93" i="64"/>
  <c r="O93" i="64"/>
  <c r="O77" i="64"/>
  <c r="P77" i="64"/>
  <c r="O69" i="64"/>
  <c r="P61" i="64"/>
  <c r="O61" i="64"/>
  <c r="O53" i="64"/>
  <c r="O45" i="64"/>
  <c r="P41" i="64"/>
  <c r="O41" i="64"/>
  <c r="P33" i="64"/>
  <c r="O33" i="64"/>
  <c r="P17" i="64"/>
  <c r="O17" i="64"/>
  <c r="P13" i="64"/>
  <c r="O13" i="64"/>
  <c r="P9" i="64"/>
  <c r="O9" i="64"/>
  <c r="P5" i="64"/>
  <c r="O5" i="64"/>
  <c r="O1454" i="64"/>
  <c r="O1294" i="64"/>
  <c r="O1194" i="64"/>
  <c r="O1077" i="64"/>
  <c r="O1022" i="64"/>
  <c r="O654" i="64"/>
  <c r="O485" i="64"/>
  <c r="O354" i="64"/>
  <c r="O138" i="64"/>
  <c r="P1489" i="64"/>
  <c r="P569" i="64"/>
  <c r="O2" i="64"/>
  <c r="O1502" i="64"/>
  <c r="O1393" i="64"/>
  <c r="O1345" i="64"/>
  <c r="O1238" i="64"/>
  <c r="O1193" i="64"/>
  <c r="O1137" i="64"/>
  <c r="O1021" i="64"/>
  <c r="O958" i="64"/>
  <c r="O897" i="64"/>
  <c r="O837" i="64"/>
  <c r="O653" i="64"/>
  <c r="O349" i="64"/>
  <c r="O274" i="64"/>
  <c r="P1346" i="64"/>
  <c r="P1030" i="64"/>
  <c r="P925" i="64"/>
  <c r="O1501" i="64"/>
  <c r="O1237" i="64"/>
  <c r="O718" i="64"/>
  <c r="O345" i="64"/>
  <c r="O273" i="64"/>
  <c r="P1486" i="64"/>
  <c r="P1178" i="64"/>
  <c r="P1017" i="64"/>
  <c r="P838" i="64"/>
  <c r="P738" i="64"/>
  <c r="P474" i="64"/>
  <c r="P378" i="64"/>
  <c r="O1289" i="64"/>
  <c r="O1182" i="64"/>
  <c r="O1126" i="64"/>
  <c r="O1066" i="64"/>
  <c r="O1010" i="64"/>
  <c r="O890" i="64"/>
  <c r="O717" i="64"/>
  <c r="O646" i="64"/>
  <c r="O601" i="64"/>
  <c r="O533" i="64"/>
  <c r="P258" i="64"/>
  <c r="P166" i="64"/>
  <c r="O1390" i="64"/>
  <c r="O1234" i="64"/>
  <c r="O889" i="64"/>
  <c r="O765" i="64"/>
  <c r="O645" i="64"/>
  <c r="O473" i="64"/>
  <c r="O265" i="64"/>
  <c r="O117" i="64"/>
  <c r="O38" i="64"/>
  <c r="P1333" i="64"/>
  <c r="P454" i="64"/>
  <c r="P165" i="64"/>
  <c r="P69" i="64"/>
  <c r="O1506" i="64"/>
  <c r="P1506" i="64"/>
  <c r="P1430" i="64"/>
  <c r="O1430" i="64"/>
  <c r="O1418" i="64"/>
  <c r="P1418" i="64"/>
  <c r="P1402" i="64"/>
  <c r="O1402" i="64"/>
  <c r="P1362" i="64"/>
  <c r="O1362" i="64"/>
  <c r="P1342" i="64"/>
  <c r="O1342" i="64"/>
  <c r="O1314" i="64"/>
  <c r="P1314" i="64"/>
  <c r="P1302" i="64"/>
  <c r="O1302" i="64"/>
  <c r="P1274" i="64"/>
  <c r="O1274" i="64"/>
  <c r="P1266" i="64"/>
  <c r="O1266" i="64"/>
  <c r="O1226" i="64"/>
  <c r="P1226" i="64"/>
  <c r="P1202" i="64"/>
  <c r="O1202" i="64"/>
  <c r="O1190" i="64"/>
  <c r="P1190" i="64"/>
  <c r="P1170" i="64"/>
  <c r="O1170" i="64"/>
  <c r="O1158" i="64"/>
  <c r="P1158" i="64"/>
  <c r="P1150" i="64"/>
  <c r="O1150" i="64"/>
  <c r="O1130" i="64"/>
  <c r="P1130" i="64"/>
  <c r="P1110" i="64"/>
  <c r="O1110" i="64"/>
  <c r="P1102" i="64"/>
  <c r="O1102" i="64"/>
  <c r="P1038" i="64"/>
  <c r="O1038" i="64"/>
  <c r="P1014" i="64"/>
  <c r="O1014" i="64"/>
  <c r="O998" i="64"/>
  <c r="P998" i="64"/>
  <c r="P990" i="64"/>
  <c r="O990" i="64"/>
  <c r="P982" i="64"/>
  <c r="O982" i="64"/>
  <c r="P950" i="64"/>
  <c r="O950" i="64"/>
  <c r="O946" i="64"/>
  <c r="P946" i="64"/>
  <c r="P938" i="64"/>
  <c r="O938" i="64"/>
  <c r="P930" i="64"/>
  <c r="O930" i="64"/>
  <c r="P922" i="64"/>
  <c r="O922" i="64"/>
  <c r="P910" i="64"/>
  <c r="O910" i="64"/>
  <c r="P886" i="64"/>
  <c r="O886" i="64"/>
  <c r="O874" i="64"/>
  <c r="P874" i="64"/>
  <c r="P866" i="64"/>
  <c r="O866" i="64"/>
  <c r="P834" i="64"/>
  <c r="O834" i="64"/>
  <c r="O830" i="64"/>
  <c r="P830" i="64"/>
  <c r="P822" i="64"/>
  <c r="O822" i="64"/>
  <c r="O814" i="64"/>
  <c r="P814" i="64"/>
  <c r="O798" i="64"/>
  <c r="P798" i="64"/>
  <c r="P782" i="64"/>
  <c r="O782" i="64"/>
  <c r="P774" i="64"/>
  <c r="O774" i="64"/>
  <c r="O766" i="64"/>
  <c r="P766" i="64"/>
  <c r="P750" i="64"/>
  <c r="O750" i="64"/>
  <c r="P742" i="64"/>
  <c r="O742" i="64"/>
  <c r="P730" i="64"/>
  <c r="O730" i="64"/>
  <c r="P722" i="64"/>
  <c r="O722" i="64"/>
  <c r="P714" i="64"/>
  <c r="O714" i="64"/>
  <c r="P706" i="64"/>
  <c r="O706" i="64"/>
  <c r="O690" i="64"/>
  <c r="P690" i="64"/>
  <c r="O682" i="64"/>
  <c r="P682" i="64"/>
  <c r="O662" i="64"/>
  <c r="P662" i="64"/>
  <c r="P622" i="64"/>
  <c r="O622" i="64"/>
  <c r="O602" i="64"/>
  <c r="P602" i="64"/>
  <c r="P586" i="64"/>
  <c r="O586" i="64"/>
  <c r="P582" i="64"/>
  <c r="O582" i="64"/>
  <c r="P574" i="64"/>
  <c r="O574" i="64"/>
  <c r="O566" i="64"/>
  <c r="P566" i="64"/>
  <c r="P558" i="64"/>
  <c r="O558" i="64"/>
  <c r="O550" i="64"/>
  <c r="P550" i="64"/>
  <c r="O534" i="64"/>
  <c r="P534" i="64"/>
  <c r="P526" i="64"/>
  <c r="O526" i="64"/>
  <c r="O502" i="64"/>
  <c r="P502" i="64"/>
  <c r="P494" i="64"/>
  <c r="O494" i="64"/>
  <c r="P478" i="64"/>
  <c r="O478" i="64"/>
  <c r="O462" i="64"/>
  <c r="P462" i="64"/>
  <c r="P446" i="64"/>
  <c r="O446" i="64"/>
  <c r="O438" i="64"/>
  <c r="P438" i="64"/>
  <c r="P418" i="64"/>
  <c r="O418" i="64"/>
  <c r="P410" i="64"/>
  <c r="O410" i="64"/>
  <c r="O406" i="64"/>
  <c r="P406" i="64"/>
  <c r="P398" i="64"/>
  <c r="O398" i="64"/>
  <c r="P382" i="64"/>
  <c r="O382" i="64"/>
  <c r="P374" i="64"/>
  <c r="O374" i="64"/>
  <c r="P358" i="64"/>
  <c r="O358" i="64"/>
  <c r="P350" i="64"/>
  <c r="O350" i="64"/>
  <c r="P334" i="64"/>
  <c r="O334" i="64"/>
  <c r="P326" i="64"/>
  <c r="O326" i="64"/>
  <c r="P322" i="64"/>
  <c r="O322" i="64"/>
  <c r="P314" i="64"/>
  <c r="O314" i="64"/>
  <c r="O298" i="64"/>
  <c r="P298" i="64"/>
  <c r="P290" i="64"/>
  <c r="O290" i="64"/>
  <c r="P282" i="64"/>
  <c r="O282" i="64"/>
  <c r="P270" i="64"/>
  <c r="O270" i="64"/>
  <c r="P250" i="64"/>
  <c r="O250" i="64"/>
  <c r="O246" i="64"/>
  <c r="P246" i="64"/>
  <c r="O238" i="64"/>
  <c r="P238" i="64"/>
  <c r="P230" i="64"/>
  <c r="O230" i="64"/>
  <c r="O222" i="64"/>
  <c r="P222" i="64"/>
  <c r="P214" i="64"/>
  <c r="O214" i="64"/>
  <c r="O198" i="64"/>
  <c r="P198" i="64"/>
  <c r="O190" i="64"/>
  <c r="P190" i="64"/>
  <c r="P182" i="64"/>
  <c r="O182" i="64"/>
  <c r="O174" i="64"/>
  <c r="P174" i="64"/>
  <c r="O150" i="64"/>
  <c r="P150" i="64"/>
  <c r="P142" i="64"/>
  <c r="O142" i="64"/>
  <c r="P130" i="64"/>
  <c r="O130" i="64"/>
  <c r="O122" i="64"/>
  <c r="P122" i="64"/>
  <c r="P114" i="64"/>
  <c r="O114" i="64"/>
  <c r="O110" i="64"/>
  <c r="P110" i="64"/>
  <c r="P102" i="64"/>
  <c r="O102" i="64"/>
  <c r="P94" i="64"/>
  <c r="O94" i="64"/>
  <c r="O86" i="64"/>
  <c r="P86" i="64"/>
  <c r="P70" i="64"/>
  <c r="O70" i="64"/>
  <c r="P62" i="64"/>
  <c r="O62" i="64"/>
  <c r="P54" i="64"/>
  <c r="O54" i="64"/>
  <c r="O50" i="64"/>
  <c r="P50" i="64"/>
  <c r="P42" i="64"/>
  <c r="O42" i="64"/>
  <c r="P34" i="64"/>
  <c r="O34" i="64"/>
  <c r="O26" i="64"/>
  <c r="P26" i="64"/>
  <c r="O22" i="64"/>
  <c r="P22" i="64"/>
  <c r="P14" i="64"/>
  <c r="O14" i="64"/>
  <c r="O6" i="64"/>
  <c r="P6" i="64"/>
  <c r="O734" i="64"/>
  <c r="O490" i="64"/>
  <c r="O366" i="64"/>
  <c r="O78" i="64"/>
  <c r="P1286" i="64"/>
  <c r="P1046" i="64"/>
  <c r="P854" i="64"/>
  <c r="P694" i="64"/>
  <c r="P498" i="64"/>
  <c r="P310" i="64"/>
  <c r="O970" i="64"/>
  <c r="P1434" i="64"/>
  <c r="P1122" i="64"/>
  <c r="P106" i="64"/>
  <c r="O1458" i="64"/>
  <c r="O1090" i="64"/>
  <c r="O846" i="64"/>
  <c r="O430" i="64"/>
  <c r="O1510" i="64"/>
  <c r="O902" i="64"/>
  <c r="O794" i="64"/>
  <c r="O610" i="64"/>
  <c r="O74" i="64"/>
  <c r="P1426" i="64"/>
  <c r="P1282" i="64"/>
  <c r="P850" i="64"/>
  <c r="P578" i="64"/>
  <c r="O1457" i="64"/>
  <c r="P1457" i="64"/>
  <c r="P1441" i="64"/>
  <c r="O1441" i="64"/>
  <c r="P1401" i="64"/>
  <c r="O1401" i="64"/>
  <c r="O1385" i="64"/>
  <c r="O1369" i="64"/>
  <c r="P1357" i="64"/>
  <c r="O1357" i="64"/>
  <c r="P1341" i="64"/>
  <c r="O1341" i="64"/>
  <c r="O1329" i="64"/>
  <c r="P1329" i="64"/>
  <c r="O1313" i="64"/>
  <c r="P1313" i="64"/>
  <c r="P1305" i="64"/>
  <c r="O1305" i="64"/>
  <c r="P1293" i="64"/>
  <c r="O1293" i="64"/>
  <c r="P1277" i="64"/>
  <c r="O1277" i="64"/>
  <c r="P1265" i="64"/>
  <c r="O1265" i="64"/>
  <c r="O1253" i="64"/>
  <c r="P1253" i="64"/>
  <c r="O1229" i="64"/>
  <c r="P1229" i="64"/>
  <c r="P1201" i="64"/>
  <c r="O1201" i="64"/>
  <c r="P1185" i="64"/>
  <c r="O1185" i="64"/>
  <c r="O1149" i="64"/>
  <c r="O1133" i="64"/>
  <c r="P1133" i="64"/>
  <c r="O1105" i="64"/>
  <c r="P1105" i="64"/>
  <c r="O1089" i="64"/>
  <c r="P1065" i="64"/>
  <c r="O1065" i="64"/>
  <c r="P1037" i="64"/>
  <c r="O1037" i="64"/>
  <c r="O1009" i="64"/>
  <c r="O997" i="64"/>
  <c r="P997" i="64"/>
  <c r="P985" i="64"/>
  <c r="O985" i="64"/>
  <c r="O977" i="64"/>
  <c r="P977" i="64"/>
  <c r="O945" i="64"/>
  <c r="O933" i="64"/>
  <c r="P933" i="64"/>
  <c r="P905" i="64"/>
  <c r="O905" i="64"/>
  <c r="P885" i="64"/>
  <c r="O885" i="64"/>
  <c r="P873" i="64"/>
  <c r="O873" i="64"/>
  <c r="P861" i="64"/>
  <c r="O861" i="64"/>
  <c r="O785" i="64"/>
  <c r="O769" i="64"/>
  <c r="P769" i="64"/>
  <c r="P749" i="64"/>
  <c r="O749" i="64"/>
  <c r="P721" i="64"/>
  <c r="O721" i="64"/>
  <c r="O713" i="64"/>
  <c r="P713" i="64"/>
  <c r="P705" i="64"/>
  <c r="O705" i="64"/>
  <c r="P681" i="64"/>
  <c r="O681" i="64"/>
  <c r="P669" i="64"/>
  <c r="O669" i="64"/>
  <c r="O657" i="64"/>
  <c r="P649" i="64"/>
  <c r="O649" i="64"/>
  <c r="P625" i="64"/>
  <c r="O625" i="64"/>
  <c r="P605" i="64"/>
  <c r="O605" i="64"/>
  <c r="O589" i="64"/>
  <c r="P589" i="64"/>
  <c r="P573" i="64"/>
  <c r="O573" i="64"/>
  <c r="P549" i="64"/>
  <c r="O549" i="64"/>
  <c r="O517" i="64"/>
  <c r="P517" i="64"/>
  <c r="P501" i="64"/>
  <c r="O501" i="64"/>
  <c r="P493" i="64"/>
  <c r="O493" i="64"/>
  <c r="O477" i="64"/>
  <c r="P457" i="64"/>
  <c r="O457" i="64"/>
  <c r="O425" i="64"/>
  <c r="P413" i="64"/>
  <c r="O413" i="64"/>
  <c r="P401" i="64"/>
  <c r="O401" i="64"/>
  <c r="P389" i="64"/>
  <c r="O389" i="64"/>
  <c r="O377" i="64"/>
  <c r="P377" i="64"/>
  <c r="P361" i="64"/>
  <c r="O361" i="64"/>
  <c r="P337" i="64"/>
  <c r="O337" i="64"/>
  <c r="O309" i="64"/>
  <c r="P309" i="64"/>
  <c r="P293" i="64"/>
  <c r="O293" i="64"/>
  <c r="O285" i="64"/>
  <c r="P285" i="64"/>
  <c r="O269" i="64"/>
  <c r="P269" i="64"/>
  <c r="P261" i="64"/>
  <c r="O261" i="64"/>
  <c r="O245" i="64"/>
  <c r="P245" i="64"/>
  <c r="P241" i="64"/>
  <c r="O241" i="64"/>
  <c r="P229" i="64"/>
  <c r="O229" i="64"/>
  <c r="O209" i="64"/>
  <c r="P209" i="64"/>
  <c r="O197" i="64"/>
  <c r="P197" i="64"/>
  <c r="O189" i="64"/>
  <c r="P189" i="64"/>
  <c r="O149" i="64"/>
  <c r="P149" i="64"/>
  <c r="P141" i="64"/>
  <c r="O141" i="64"/>
  <c r="P133" i="64"/>
  <c r="O133" i="64"/>
  <c r="P125" i="64"/>
  <c r="O125" i="64"/>
  <c r="P109" i="64"/>
  <c r="O109" i="64"/>
  <c r="P101" i="64"/>
  <c r="O101" i="64"/>
  <c r="O85" i="64"/>
  <c r="P85" i="64"/>
  <c r="O73" i="64"/>
  <c r="O65" i="64"/>
  <c r="P65" i="64"/>
  <c r="O57" i="64"/>
  <c r="P49" i="64"/>
  <c r="O49" i="64"/>
  <c r="P25" i="64"/>
  <c r="O25" i="64"/>
  <c r="P98" i="64"/>
  <c r="O1490" i="64"/>
  <c r="O1389" i="64"/>
  <c r="O1233" i="64"/>
  <c r="O594" i="64"/>
  <c r="O470" i="64"/>
  <c r="O397" i="64"/>
  <c r="O342" i="64"/>
  <c r="O206" i="64"/>
  <c r="O37" i="64"/>
  <c r="P1398" i="64"/>
  <c r="P1250" i="64"/>
  <c r="P1174" i="64"/>
  <c r="P1086" i="64"/>
  <c r="P242" i="64"/>
  <c r="P162" i="64"/>
  <c r="O1429" i="64"/>
  <c r="O1169" i="64"/>
  <c r="O1118" i="64"/>
  <c r="O1058" i="64"/>
  <c r="O1006" i="64"/>
  <c r="O942" i="64"/>
  <c r="O878" i="64"/>
  <c r="O821" i="64"/>
  <c r="O762" i="64"/>
  <c r="O593" i="64"/>
  <c r="O262" i="64"/>
  <c r="P1474" i="64"/>
  <c r="P1397" i="64"/>
  <c r="P1246" i="64"/>
  <c r="P1082" i="64"/>
  <c r="P1009" i="64"/>
  <c r="P914" i="64"/>
  <c r="P638" i="64"/>
  <c r="P57" i="64"/>
  <c r="O1381" i="64"/>
  <c r="O1326" i="64"/>
  <c r="O1281" i="64"/>
  <c r="O1117" i="64"/>
  <c r="O1057" i="64"/>
  <c r="O1005" i="64"/>
  <c r="O941" i="64"/>
  <c r="O877" i="64"/>
  <c r="O818" i="64"/>
  <c r="O761" i="64"/>
  <c r="O698" i="64"/>
  <c r="O518" i="64"/>
  <c r="O394" i="64"/>
  <c r="O325" i="64"/>
  <c r="O181" i="64"/>
  <c r="O113" i="64"/>
  <c r="P1473" i="64"/>
  <c r="P1245" i="64"/>
  <c r="P802" i="64"/>
  <c r="P237" i="64"/>
  <c r="O1165" i="64"/>
  <c r="O817" i="64"/>
  <c r="O637" i="64"/>
  <c r="O393" i="64"/>
  <c r="O177" i="64"/>
  <c r="O29" i="64"/>
  <c r="P1470" i="64"/>
  <c r="P1306" i="64"/>
  <c r="P542" i="64"/>
  <c r="P53" i="64"/>
  <c r="O1378" i="64"/>
  <c r="O1214" i="64"/>
  <c r="O1053" i="64"/>
  <c r="O758" i="64"/>
  <c r="P894" i="64"/>
  <c r="P790" i="64"/>
  <c r="P630" i="64"/>
  <c r="P426" i="64"/>
  <c r="P46" i="64"/>
  <c r="O1322" i="64"/>
  <c r="O1213" i="64"/>
  <c r="O1002" i="64"/>
  <c r="O858" i="64"/>
  <c r="O757" i="64"/>
  <c r="O565" i="64"/>
  <c r="O390" i="64"/>
  <c r="O317" i="64"/>
  <c r="O173" i="64"/>
  <c r="P1386" i="64"/>
  <c r="P1149" i="64"/>
  <c r="P1074" i="64"/>
  <c r="P882" i="64"/>
  <c r="P629" i="64"/>
  <c r="P425" i="64"/>
  <c r="P234" i="64"/>
  <c r="P45" i="64"/>
  <c r="O1482" i="64"/>
  <c r="P1482" i="64"/>
  <c r="O1442" i="64"/>
  <c r="P1442" i="64"/>
  <c r="P1410" i="64"/>
  <c r="O1410" i="64"/>
  <c r="P1394" i="64"/>
  <c r="O1394" i="64"/>
  <c r="P1374" i="64"/>
  <c r="O1374" i="64"/>
  <c r="O1354" i="64"/>
  <c r="P1354" i="64"/>
  <c r="P1334" i="64"/>
  <c r="O1334" i="64"/>
  <c r="P1318" i="64"/>
  <c r="O1318" i="64"/>
  <c r="P1298" i="64"/>
  <c r="O1298" i="64"/>
  <c r="O1262" i="64"/>
  <c r="P1262" i="64"/>
  <c r="P1222" i="64"/>
  <c r="O1222" i="64"/>
  <c r="O1162" i="64"/>
  <c r="P1162" i="64"/>
  <c r="P1042" i="64"/>
  <c r="O1042" i="64"/>
  <c r="P266" i="64"/>
  <c r="O266" i="64"/>
  <c r="O1497" i="64"/>
  <c r="P1481" i="64"/>
  <c r="O1481" i="64"/>
  <c r="P1469" i="64"/>
  <c r="O1469" i="64"/>
  <c r="P1453" i="64"/>
  <c r="O1453" i="64"/>
  <c r="O1433" i="64"/>
  <c r="O1413" i="64"/>
  <c r="P1413" i="64"/>
  <c r="P1377" i="64"/>
  <c r="O1377" i="64"/>
  <c r="P1361" i="64"/>
  <c r="O1361" i="64"/>
  <c r="P1325" i="64"/>
  <c r="O1325" i="64"/>
  <c r="O1309" i="64"/>
  <c r="P1309" i="64"/>
  <c r="P1269" i="64"/>
  <c r="O1269" i="64"/>
  <c r="O1225" i="64"/>
  <c r="P1225" i="64"/>
  <c r="O1209" i="64"/>
  <c r="P1209" i="64"/>
  <c r="O1189" i="64"/>
  <c r="P1189" i="64"/>
  <c r="O1173" i="64"/>
  <c r="P1173" i="64"/>
  <c r="P1121" i="64"/>
  <c r="O1121" i="64"/>
  <c r="P1101" i="64"/>
  <c r="O1101" i="64"/>
  <c r="P1081" i="64"/>
  <c r="O1081" i="64"/>
  <c r="P1041" i="64"/>
  <c r="O1041" i="64"/>
  <c r="P1001" i="64"/>
  <c r="O1001" i="64"/>
  <c r="O953" i="64"/>
  <c r="P953" i="64"/>
  <c r="P937" i="64"/>
  <c r="O937" i="64"/>
  <c r="O853" i="64"/>
  <c r="P833" i="64"/>
  <c r="O833" i="64"/>
  <c r="O777" i="64"/>
  <c r="P741" i="64"/>
  <c r="O741" i="64"/>
  <c r="P581" i="64"/>
  <c r="O581" i="64"/>
  <c r="P545" i="64"/>
  <c r="O545" i="64"/>
  <c r="P529" i="64"/>
  <c r="O529" i="64"/>
  <c r="O513" i="64"/>
  <c r="P513" i="64"/>
  <c r="P469" i="64"/>
  <c r="O469" i="64"/>
  <c r="P449" i="64"/>
  <c r="O449" i="64"/>
  <c r="P405" i="64"/>
  <c r="O405" i="64"/>
  <c r="P385" i="64"/>
  <c r="O385" i="64"/>
  <c r="O369" i="64"/>
  <c r="P369" i="64"/>
  <c r="P321" i="64"/>
  <c r="O321" i="64"/>
  <c r="O297" i="64"/>
  <c r="O257" i="64"/>
  <c r="P257" i="64"/>
  <c r="O233" i="64"/>
  <c r="P233" i="64"/>
  <c r="P205" i="64"/>
  <c r="O205" i="64"/>
  <c r="P161" i="64"/>
  <c r="O161" i="64"/>
  <c r="P89" i="64"/>
  <c r="O89" i="64"/>
  <c r="O1422" i="64"/>
  <c r="O1321" i="64"/>
  <c r="O1157" i="64"/>
  <c r="O1050" i="64"/>
  <c r="O857" i="64"/>
  <c r="O21" i="64"/>
  <c r="P1385" i="64"/>
  <c r="P1142" i="64"/>
  <c r="P786" i="64"/>
  <c r="O1462" i="64"/>
  <c r="P1462" i="64"/>
  <c r="O1450" i="64"/>
  <c r="P1450" i="64"/>
  <c r="P1406" i="64"/>
  <c r="O1406" i="64"/>
  <c r="O1330" i="64"/>
  <c r="P1330" i="64"/>
  <c r="O1258" i="64"/>
  <c r="P1258" i="64"/>
  <c r="O1186" i="64"/>
  <c r="P1186" i="64"/>
  <c r="O1146" i="64"/>
  <c r="P1146" i="64"/>
  <c r="O278" i="64"/>
  <c r="P278" i="64"/>
  <c r="P306" i="64"/>
  <c r="O1505" i="64"/>
  <c r="P1505" i="64"/>
  <c r="P1485" i="64"/>
  <c r="O1485" i="64"/>
  <c r="P1445" i="64"/>
  <c r="O1445" i="64"/>
  <c r="P1373" i="64"/>
  <c r="O1373" i="64"/>
  <c r="O1353" i="64"/>
  <c r="P1337" i="64"/>
  <c r="O1337" i="64"/>
  <c r="P1317" i="64"/>
  <c r="O1317" i="64"/>
  <c r="P1297" i="64"/>
  <c r="O1297" i="64"/>
  <c r="P1261" i="64"/>
  <c r="O1261" i="64"/>
  <c r="P1241" i="64"/>
  <c r="O1241" i="64"/>
  <c r="P1217" i="64"/>
  <c r="O1217" i="64"/>
  <c r="P1197" i="64"/>
  <c r="O1197" i="64"/>
  <c r="O1177" i="64"/>
  <c r="P1161" i="64"/>
  <c r="O1161" i="64"/>
  <c r="O1145" i="64"/>
  <c r="P1145" i="64"/>
  <c r="O1129" i="64"/>
  <c r="P1129" i="64"/>
  <c r="P1113" i="64"/>
  <c r="O1113" i="64"/>
  <c r="P1093" i="64"/>
  <c r="O1093" i="64"/>
  <c r="O1073" i="64"/>
  <c r="P1073" i="64"/>
  <c r="O1033" i="64"/>
  <c r="P1013" i="64"/>
  <c r="O1013" i="64"/>
  <c r="P989" i="64"/>
  <c r="O989" i="64"/>
  <c r="P949" i="64"/>
  <c r="O949" i="64"/>
  <c r="P929" i="64"/>
  <c r="O929" i="64"/>
  <c r="P909" i="64"/>
  <c r="O909" i="64"/>
  <c r="O865" i="64"/>
  <c r="P825" i="64"/>
  <c r="O825" i="64"/>
  <c r="O813" i="64"/>
  <c r="P813" i="64"/>
  <c r="P797" i="64"/>
  <c r="O797" i="64"/>
  <c r="P781" i="64"/>
  <c r="O781" i="64"/>
  <c r="O745" i="64"/>
  <c r="P745" i="64"/>
  <c r="O725" i="64"/>
  <c r="P725" i="64"/>
  <c r="O709" i="64"/>
  <c r="P709" i="64"/>
  <c r="P693" i="64"/>
  <c r="O693" i="64"/>
  <c r="P661" i="64"/>
  <c r="O661" i="64"/>
  <c r="P633" i="64"/>
  <c r="O633" i="64"/>
  <c r="P617" i="64"/>
  <c r="O617" i="64"/>
  <c r="O597" i="64"/>
  <c r="P597" i="64"/>
  <c r="O577" i="64"/>
  <c r="P577" i="64"/>
  <c r="O557" i="64"/>
  <c r="P541" i="64"/>
  <c r="O541" i="64"/>
  <c r="O525" i="64"/>
  <c r="P525" i="64"/>
  <c r="P505" i="64"/>
  <c r="O505" i="64"/>
  <c r="O465" i="64"/>
  <c r="P465" i="64"/>
  <c r="O453" i="64"/>
  <c r="P453" i="64"/>
  <c r="O437" i="64"/>
  <c r="P437" i="64"/>
  <c r="P417" i="64"/>
  <c r="O417" i="64"/>
  <c r="O373" i="64"/>
  <c r="P373" i="64"/>
  <c r="O353" i="64"/>
  <c r="P333" i="64"/>
  <c r="O333" i="64"/>
  <c r="O305" i="64"/>
  <c r="P281" i="64"/>
  <c r="O281" i="64"/>
  <c r="P253" i="64"/>
  <c r="O253" i="64"/>
  <c r="P221" i="64"/>
  <c r="O221" i="64"/>
  <c r="O97" i="64"/>
  <c r="P97" i="64"/>
  <c r="O1421" i="64"/>
  <c r="O1366" i="64"/>
  <c r="O1210" i="64"/>
  <c r="O1098" i="64"/>
  <c r="O1049" i="64"/>
  <c r="O921" i="64"/>
  <c r="O810" i="64"/>
  <c r="O689" i="64"/>
  <c r="O510" i="64"/>
  <c r="O169" i="64"/>
  <c r="O82" i="64"/>
  <c r="P1438" i="64"/>
  <c r="P1230" i="64"/>
  <c r="P785" i="64"/>
  <c r="P509" i="64"/>
  <c r="P134" i="64"/>
  <c r="O836" i="64"/>
  <c r="O684" i="64"/>
  <c r="O252" i="64"/>
  <c r="O188" i="64"/>
  <c r="P1512" i="64"/>
  <c r="O1512" i="64"/>
  <c r="P1508" i="64"/>
  <c r="O1508" i="64"/>
  <c r="O1504" i="64"/>
  <c r="P1504" i="64"/>
  <c r="P1488" i="64"/>
  <c r="O1488" i="64"/>
  <c r="O1480" i="64"/>
  <c r="P1480" i="64"/>
  <c r="O1472" i="64"/>
  <c r="P1472" i="64"/>
  <c r="O1468" i="64"/>
  <c r="P1468" i="64"/>
  <c r="O1460" i="64"/>
  <c r="P1460" i="64"/>
  <c r="P1452" i="64"/>
  <c r="O1452" i="64"/>
  <c r="P1444" i="64"/>
  <c r="O1444" i="64"/>
  <c r="O1440" i="64"/>
  <c r="P1440" i="64"/>
  <c r="O1420" i="64"/>
  <c r="P1420" i="64"/>
  <c r="P1412" i="64"/>
  <c r="O1412" i="64"/>
  <c r="O1408" i="64"/>
  <c r="P1408" i="64"/>
  <c r="P1404" i="64"/>
  <c r="O1404" i="64"/>
  <c r="O1384" i="64"/>
  <c r="P1384" i="64"/>
  <c r="P1380" i="64"/>
  <c r="O1380" i="64"/>
  <c r="P1376" i="64"/>
  <c r="O1376" i="64"/>
  <c r="O1368" i="64"/>
  <c r="P1368" i="64"/>
  <c r="O1360" i="64"/>
  <c r="P1360" i="64"/>
  <c r="O1340" i="64"/>
  <c r="P1340" i="64"/>
  <c r="O1320" i="64"/>
  <c r="P1320" i="64"/>
  <c r="O1312" i="64"/>
  <c r="P1312" i="64"/>
  <c r="O1304" i="64"/>
  <c r="P1304" i="64"/>
  <c r="O1300" i="64"/>
  <c r="P1300" i="64"/>
  <c r="O1280" i="64"/>
  <c r="P1280" i="64"/>
  <c r="P1276" i="64"/>
  <c r="O1276" i="64"/>
  <c r="P1264" i="64"/>
  <c r="O1264" i="64"/>
  <c r="O1260" i="64"/>
  <c r="P1260" i="64"/>
  <c r="P1240" i="64"/>
  <c r="O1240" i="64"/>
  <c r="P1228" i="64"/>
  <c r="O1228" i="64"/>
  <c r="O1224" i="64"/>
  <c r="O1220" i="64"/>
  <c r="P1220" i="64"/>
  <c r="O1216" i="64"/>
  <c r="P1216" i="64"/>
  <c r="P1208" i="64"/>
  <c r="O1208" i="64"/>
  <c r="O1200" i="64"/>
  <c r="P1200" i="64"/>
  <c r="O1192" i="64"/>
  <c r="O1188" i="64"/>
  <c r="P1188" i="64"/>
  <c r="P1184" i="64"/>
  <c r="O1184" i="64"/>
  <c r="O1180" i="64"/>
  <c r="O1160" i="64"/>
  <c r="P1160" i="64"/>
  <c r="P1156" i="64"/>
  <c r="O1156" i="64"/>
  <c r="P1152" i="64"/>
  <c r="O1152" i="64"/>
  <c r="P1148" i="64"/>
  <c r="O1148" i="64"/>
  <c r="O1140" i="64"/>
  <c r="P1136" i="64"/>
  <c r="O1136" i="64"/>
  <c r="P1132" i="64"/>
  <c r="O1132" i="64"/>
  <c r="O1124" i="64"/>
  <c r="P1124" i="64"/>
  <c r="O1120" i="64"/>
  <c r="O1112" i="64"/>
  <c r="P1112" i="64"/>
  <c r="P1108" i="64"/>
  <c r="O1108" i="64"/>
  <c r="O1104" i="64"/>
  <c r="P1104" i="64"/>
  <c r="P1100" i="64"/>
  <c r="O1100" i="64"/>
  <c r="O1096" i="64"/>
  <c r="P1084" i="64"/>
  <c r="O1084" i="64"/>
  <c r="O1080" i="64"/>
  <c r="P1080" i="64"/>
  <c r="O1076" i="64"/>
  <c r="O1072" i="64"/>
  <c r="P1072" i="64"/>
  <c r="P1068" i="64"/>
  <c r="O1068" i="64"/>
  <c r="O1060" i="64"/>
  <c r="P1060" i="64"/>
  <c r="P1044" i="64"/>
  <c r="O1044" i="64"/>
  <c r="O1040" i="64"/>
  <c r="P1040" i="64"/>
  <c r="O1036" i="64"/>
  <c r="O1032" i="64"/>
  <c r="P1028" i="64"/>
  <c r="O1028" i="64"/>
  <c r="O1020" i="64"/>
  <c r="P1020" i="64"/>
  <c r="P1016" i="64"/>
  <c r="O1016" i="64"/>
  <c r="O1012" i="64"/>
  <c r="O1000" i="64"/>
  <c r="P1000" i="64"/>
  <c r="P996" i="64"/>
  <c r="O996" i="64"/>
  <c r="O992" i="64"/>
  <c r="P992" i="64"/>
  <c r="P988" i="64"/>
  <c r="O988" i="64"/>
  <c r="P984" i="64"/>
  <c r="O984" i="64"/>
  <c r="O980" i="64"/>
  <c r="P980" i="64"/>
  <c r="O976" i="64"/>
  <c r="P976" i="64"/>
  <c r="O972" i="64"/>
  <c r="O968" i="64"/>
  <c r="P964" i="64"/>
  <c r="O964" i="64"/>
  <c r="P960" i="64"/>
  <c r="O960" i="64"/>
  <c r="O956" i="64"/>
  <c r="O952" i="64"/>
  <c r="P952" i="64"/>
  <c r="O948" i="64"/>
  <c r="P948" i="64"/>
  <c r="O940" i="64"/>
  <c r="P940" i="64"/>
  <c r="P936" i="64"/>
  <c r="O936" i="64"/>
  <c r="P932" i="64"/>
  <c r="O932" i="64"/>
  <c r="P924" i="64"/>
  <c r="O924" i="64"/>
  <c r="O920" i="64"/>
  <c r="O916" i="64"/>
  <c r="O912" i="64"/>
  <c r="P912" i="64"/>
  <c r="P908" i="64"/>
  <c r="O908" i="64"/>
  <c r="P904" i="64"/>
  <c r="O904" i="64"/>
  <c r="O900" i="64"/>
  <c r="P900" i="64"/>
  <c r="O892" i="64"/>
  <c r="P892" i="64"/>
  <c r="O888" i="64"/>
  <c r="P888" i="64"/>
  <c r="O880" i="64"/>
  <c r="P876" i="64"/>
  <c r="O876" i="64"/>
  <c r="O872" i="64"/>
  <c r="P872" i="64"/>
  <c r="O868" i="64"/>
  <c r="P868" i="64"/>
  <c r="O864" i="64"/>
  <c r="O860" i="64"/>
  <c r="P860" i="64"/>
  <c r="O848" i="64"/>
  <c r="P844" i="64"/>
  <c r="O844" i="64"/>
  <c r="O840" i="64"/>
  <c r="P832" i="64"/>
  <c r="O832" i="64"/>
  <c r="O828" i="64"/>
  <c r="O824" i="64"/>
  <c r="P824" i="64"/>
  <c r="O820" i="64"/>
  <c r="P820" i="64"/>
  <c r="O812" i="64"/>
  <c r="O808" i="64"/>
  <c r="P808" i="64"/>
  <c r="O804" i="64"/>
  <c r="O800" i="64"/>
  <c r="P800" i="64"/>
  <c r="P796" i="64"/>
  <c r="O796" i="64"/>
  <c r="P792" i="64"/>
  <c r="O792" i="64"/>
  <c r="O788" i="64"/>
  <c r="O784" i="64"/>
  <c r="O780" i="64"/>
  <c r="P780" i="64"/>
  <c r="O772" i="64"/>
  <c r="P764" i="64"/>
  <c r="O764" i="64"/>
  <c r="O760" i="64"/>
  <c r="P760" i="64"/>
  <c r="O756" i="64"/>
  <c r="P756" i="64"/>
  <c r="P752" i="64"/>
  <c r="O752" i="64"/>
  <c r="P748" i="64"/>
  <c r="O748" i="64"/>
  <c r="P744" i="64"/>
  <c r="O744" i="64"/>
  <c r="O740" i="64"/>
  <c r="O724" i="64"/>
  <c r="O720" i="64"/>
  <c r="P716" i="64"/>
  <c r="O716" i="64"/>
  <c r="O708" i="64"/>
  <c r="P708" i="64"/>
  <c r="P704" i="64"/>
  <c r="O704" i="64"/>
  <c r="O700" i="64"/>
  <c r="P700" i="64"/>
  <c r="P692" i="64"/>
  <c r="O692" i="64"/>
  <c r="O688" i="64"/>
  <c r="O680" i="64"/>
  <c r="P680" i="64"/>
  <c r="O672" i="64"/>
  <c r="O668" i="64"/>
  <c r="P664" i="64"/>
  <c r="O664" i="64"/>
  <c r="O660" i="64"/>
  <c r="P660" i="64"/>
  <c r="O648" i="64"/>
  <c r="P648" i="64"/>
  <c r="O640" i="64"/>
  <c r="P640" i="64"/>
  <c r="O632" i="64"/>
  <c r="P628" i="64"/>
  <c r="O628" i="64"/>
  <c r="P624" i="64"/>
  <c r="O624" i="64"/>
  <c r="O620" i="64"/>
  <c r="P616" i="64"/>
  <c r="O616" i="64"/>
  <c r="O600" i="64"/>
  <c r="P596" i="64"/>
  <c r="O596" i="64"/>
  <c r="O588" i="64"/>
  <c r="P588" i="64"/>
  <c r="O584" i="64"/>
  <c r="P584" i="64"/>
  <c r="O580" i="64"/>
  <c r="O576" i="64"/>
  <c r="P576" i="64"/>
  <c r="P568" i="64"/>
  <c r="O568" i="64"/>
  <c r="O560" i="64"/>
  <c r="P560" i="64"/>
  <c r="O556" i="64"/>
  <c r="P544" i="64"/>
  <c r="O544" i="64"/>
  <c r="O540" i="64"/>
  <c r="P528" i="64"/>
  <c r="O528" i="64"/>
  <c r="O520" i="64"/>
  <c r="P520" i="64"/>
  <c r="P508" i="64"/>
  <c r="O508" i="64"/>
  <c r="O504" i="64"/>
  <c r="P504" i="64"/>
  <c r="O500" i="64"/>
  <c r="P500" i="64"/>
  <c r="P496" i="64"/>
  <c r="O496" i="64"/>
  <c r="P492" i="64"/>
  <c r="O492" i="64"/>
  <c r="O480" i="64"/>
  <c r="P480" i="64"/>
  <c r="O476" i="64"/>
  <c r="O472" i="64"/>
  <c r="P472" i="64"/>
  <c r="P468" i="64"/>
  <c r="O468" i="64"/>
  <c r="O464" i="64"/>
  <c r="P464" i="64"/>
  <c r="O460" i="64"/>
  <c r="P460" i="64"/>
  <c r="P456" i="64"/>
  <c r="O456" i="64"/>
  <c r="O440" i="64"/>
  <c r="P440" i="64"/>
  <c r="O432" i="64"/>
  <c r="O428" i="64"/>
  <c r="O420" i="64"/>
  <c r="P416" i="64"/>
  <c r="O416" i="64"/>
  <c r="O400" i="64"/>
  <c r="P400" i="64"/>
  <c r="O384" i="64"/>
  <c r="P380" i="64"/>
  <c r="O380" i="64"/>
  <c r="P376" i="64"/>
  <c r="O376" i="64"/>
  <c r="P372" i="64"/>
  <c r="O372" i="64"/>
  <c r="O368" i="64"/>
  <c r="P368" i="64"/>
  <c r="P364" i="64"/>
  <c r="O364" i="64"/>
  <c r="O360" i="64"/>
  <c r="P360" i="64"/>
  <c r="O352" i="64"/>
  <c r="P348" i="64"/>
  <c r="O348" i="64"/>
  <c r="O340" i="64"/>
  <c r="P340" i="64"/>
  <c r="P336" i="64"/>
  <c r="O336" i="64"/>
  <c r="P332" i="64"/>
  <c r="O332" i="64"/>
  <c r="P328" i="64"/>
  <c r="O328" i="64"/>
  <c r="O312" i="64"/>
  <c r="P308" i="64"/>
  <c r="O308" i="64"/>
  <c r="O304" i="64"/>
  <c r="P304" i="64"/>
  <c r="P292" i="64"/>
  <c r="O292" i="64"/>
  <c r="O288" i="64"/>
  <c r="P284" i="64"/>
  <c r="O284" i="64"/>
  <c r="P280" i="64"/>
  <c r="O280" i="64"/>
  <c r="P276" i="64"/>
  <c r="O276" i="64"/>
  <c r="O268" i="64"/>
  <c r="P268" i="64"/>
  <c r="O264" i="64"/>
  <c r="P264" i="64"/>
  <c r="P260" i="64"/>
  <c r="O260" i="64"/>
  <c r="P248" i="64"/>
  <c r="O248" i="64"/>
  <c r="O244" i="64"/>
  <c r="O240" i="64"/>
  <c r="O236" i="64"/>
  <c r="O232" i="64"/>
  <c r="P212" i="64"/>
  <c r="O212" i="64"/>
  <c r="P204" i="64"/>
  <c r="O204" i="64"/>
  <c r="P200" i="64"/>
  <c r="O200" i="64"/>
  <c r="P196" i="64"/>
  <c r="O196" i="64"/>
  <c r="O192" i="64"/>
  <c r="P192" i="64"/>
  <c r="P180" i="64"/>
  <c r="O180" i="64"/>
  <c r="O168" i="64"/>
  <c r="P164" i="64"/>
  <c r="O164" i="64"/>
  <c r="O160" i="64"/>
  <c r="O156" i="64"/>
  <c r="P156" i="64"/>
  <c r="P152" i="64"/>
  <c r="O152" i="64"/>
  <c r="O148" i="64"/>
  <c r="P148" i="64"/>
  <c r="P144" i="64"/>
  <c r="O144" i="64"/>
  <c r="O140" i="64"/>
  <c r="P140" i="64"/>
  <c r="P136" i="64"/>
  <c r="O136" i="64"/>
  <c r="P132" i="64"/>
  <c r="O132" i="64"/>
  <c r="O128" i="64"/>
  <c r="P128" i="64"/>
  <c r="O120" i="64"/>
  <c r="O112" i="64"/>
  <c r="O108" i="64"/>
  <c r="P108" i="64"/>
  <c r="P104" i="64"/>
  <c r="O104" i="64"/>
  <c r="O100" i="64"/>
  <c r="O96" i="64"/>
  <c r="P96" i="64"/>
  <c r="P92" i="64"/>
  <c r="O92" i="64"/>
  <c r="O88" i="64"/>
  <c r="P88" i="64"/>
  <c r="O72" i="64"/>
  <c r="O68" i="64"/>
  <c r="O64" i="64"/>
  <c r="P64" i="64"/>
  <c r="P60" i="64"/>
  <c r="O60" i="64"/>
  <c r="P52" i="64"/>
  <c r="O52" i="64"/>
  <c r="O48" i="64"/>
  <c r="P48" i="64"/>
  <c r="O44" i="64"/>
  <c r="P40" i="64"/>
  <c r="O40" i="64"/>
  <c r="O32" i="64"/>
  <c r="P32" i="64"/>
  <c r="O28" i="64"/>
  <c r="P28" i="64"/>
  <c r="O16" i="64"/>
  <c r="P16" i="64"/>
  <c r="P12" i="64"/>
  <c r="O12" i="64"/>
  <c r="O8" i="64"/>
  <c r="P8" i="64"/>
  <c r="O1176" i="64"/>
  <c r="O572" i="64"/>
  <c r="O524" i="64"/>
  <c r="O124" i="64"/>
  <c r="O4" i="64"/>
  <c r="P1448" i="64"/>
  <c r="P972" i="64"/>
  <c r="O1492" i="64"/>
  <c r="O1352" i="64"/>
  <c r="O1316" i="64"/>
  <c r="O884" i="64"/>
  <c r="O676" i="64"/>
  <c r="P1388" i="64"/>
  <c r="P1328" i="64"/>
  <c r="P1128" i="64"/>
  <c r="P432" i="64"/>
  <c r="P112" i="64"/>
  <c r="O1268" i="64"/>
  <c r="O1172" i="64"/>
  <c r="O728" i="64"/>
  <c r="O412" i="64"/>
  <c r="O300" i="64"/>
  <c r="P1500" i="64"/>
  <c r="P1252" i="64"/>
  <c r="P812" i="64"/>
  <c r="P740" i="64"/>
  <c r="P672" i="64"/>
  <c r="O1423" i="64"/>
  <c r="O995" i="64"/>
  <c r="O903" i="64"/>
  <c r="O843" i="64"/>
  <c r="O279" i="64"/>
  <c r="O247" i="64"/>
  <c r="O103" i="64"/>
  <c r="P1503" i="64"/>
  <c r="O1503" i="64"/>
  <c r="O1487" i="64"/>
  <c r="P1483" i="64"/>
  <c r="O1483" i="64"/>
  <c r="O1459" i="64"/>
  <c r="O1451" i="64"/>
  <c r="O1439" i="64"/>
  <c r="P1439" i="64"/>
  <c r="O1419" i="64"/>
  <c r="O1407" i="64"/>
  <c r="O1367" i="64"/>
  <c r="P1359" i="64"/>
  <c r="O1359" i="64"/>
  <c r="O1355" i="64"/>
  <c r="O1335" i="64"/>
  <c r="P1303" i="64"/>
  <c r="O1303" i="64"/>
  <c r="P1283" i="64"/>
  <c r="O1283" i="64"/>
  <c r="P1271" i="64"/>
  <c r="O1271" i="64"/>
  <c r="O1259" i="64"/>
  <c r="O1251" i="64"/>
  <c r="P1235" i="64"/>
  <c r="O1235" i="64"/>
  <c r="O1219" i="64"/>
  <c r="O1211" i="64"/>
  <c r="O1199" i="64"/>
  <c r="O1187" i="64"/>
  <c r="O1167" i="64"/>
  <c r="O1135" i="64"/>
  <c r="P1135" i="64"/>
  <c r="O1111" i="64"/>
  <c r="P1111" i="64"/>
  <c r="P1103" i="64"/>
  <c r="O1103" i="64"/>
  <c r="O1095" i="64"/>
  <c r="O1087" i="64"/>
  <c r="P1083" i="64"/>
  <c r="O1083" i="64"/>
  <c r="P1063" i="64"/>
  <c r="O1063" i="64"/>
  <c r="O1051" i="64"/>
  <c r="O1039" i="64"/>
  <c r="P1039" i="64"/>
  <c r="P1019" i="64"/>
  <c r="O1019" i="64"/>
  <c r="P991" i="64"/>
  <c r="O991" i="64"/>
  <c r="O987" i="64"/>
  <c r="P987" i="64"/>
  <c r="O967" i="64"/>
  <c r="P963" i="64"/>
  <c r="O963" i="64"/>
  <c r="O955" i="64"/>
  <c r="P935" i="64"/>
  <c r="O935" i="64"/>
  <c r="P923" i="64"/>
  <c r="O923" i="64"/>
  <c r="P907" i="64"/>
  <c r="O907" i="64"/>
  <c r="P883" i="64"/>
  <c r="O883" i="64"/>
  <c r="P879" i="64"/>
  <c r="O879" i="64"/>
  <c r="P871" i="64"/>
  <c r="O871" i="64"/>
  <c r="O851" i="64"/>
  <c r="P819" i="64"/>
  <c r="O819" i="64"/>
  <c r="O799" i="64"/>
  <c r="P787" i="64"/>
  <c r="O787" i="64"/>
  <c r="O771" i="64"/>
  <c r="O767" i="64"/>
  <c r="P743" i="64"/>
  <c r="O743" i="64"/>
  <c r="P739" i="64"/>
  <c r="O739" i="64"/>
  <c r="O735" i="64"/>
  <c r="P715" i="64"/>
  <c r="O715" i="64"/>
  <c r="P703" i="64"/>
  <c r="O703" i="64"/>
  <c r="O699" i="64"/>
  <c r="O687" i="64"/>
  <c r="P683" i="64"/>
  <c r="O683" i="64"/>
  <c r="P675" i="64"/>
  <c r="O675" i="64"/>
  <c r="O659" i="64"/>
  <c r="P651" i="64"/>
  <c r="O651" i="64"/>
  <c r="O639" i="64"/>
  <c r="P639" i="64"/>
  <c r="O619" i="64"/>
  <c r="O615" i="64"/>
  <c r="O591" i="64"/>
  <c r="P579" i="64"/>
  <c r="O579" i="64"/>
  <c r="P575" i="64"/>
  <c r="O575" i="64"/>
  <c r="O567" i="64"/>
  <c r="P567" i="64"/>
  <c r="O555" i="64"/>
  <c r="O551" i="64"/>
  <c r="O535" i="64"/>
  <c r="O527" i="64"/>
  <c r="P527" i="64"/>
  <c r="P523" i="64"/>
  <c r="O523" i="64"/>
  <c r="P495" i="64"/>
  <c r="O495" i="64"/>
  <c r="O491" i="64"/>
  <c r="P483" i="64"/>
  <c r="O483" i="64"/>
  <c r="P471" i="64"/>
  <c r="O471" i="64"/>
  <c r="P467" i="64"/>
  <c r="O467" i="64"/>
  <c r="O451" i="64"/>
  <c r="P451" i="64"/>
  <c r="O439" i="64"/>
  <c r="O431" i="64"/>
  <c r="P431" i="64"/>
  <c r="P427" i="64"/>
  <c r="O427" i="64"/>
  <c r="P415" i="64"/>
  <c r="O415" i="64"/>
  <c r="O411" i="64"/>
  <c r="P411" i="64"/>
  <c r="O399" i="64"/>
  <c r="O395" i="64"/>
  <c r="O391" i="64"/>
  <c r="P391" i="64"/>
  <c r="P383" i="64"/>
  <c r="O383" i="64"/>
  <c r="O379" i="64"/>
  <c r="O371" i="64"/>
  <c r="O351" i="64"/>
  <c r="P351" i="64"/>
  <c r="O347" i="64"/>
  <c r="P339" i="64"/>
  <c r="O339" i="64"/>
  <c r="P335" i="64"/>
  <c r="O335" i="64"/>
  <c r="O327" i="64"/>
  <c r="P323" i="64"/>
  <c r="O323" i="64"/>
  <c r="O319" i="64"/>
  <c r="P315" i="64"/>
  <c r="O315" i="64"/>
  <c r="O291" i="64"/>
  <c r="P291" i="64"/>
  <c r="O267" i="64"/>
  <c r="P267" i="64"/>
  <c r="O255" i="64"/>
  <c r="P255" i="64"/>
  <c r="P227" i="64"/>
  <c r="O227" i="64"/>
  <c r="O199" i="64"/>
  <c r="O187" i="64"/>
  <c r="P183" i="64"/>
  <c r="O183" i="64"/>
  <c r="O175" i="64"/>
  <c r="O171" i="64"/>
  <c r="P171" i="64"/>
  <c r="P167" i="64"/>
  <c r="O167" i="64"/>
  <c r="O147" i="64"/>
  <c r="P147" i="64"/>
  <c r="P123" i="64"/>
  <c r="O123" i="64"/>
  <c r="O99" i="64"/>
  <c r="P91" i="64"/>
  <c r="O91" i="64"/>
  <c r="P83" i="64"/>
  <c r="O83" i="64"/>
  <c r="O79" i="64"/>
  <c r="P71" i="64"/>
  <c r="O71" i="64"/>
  <c r="O67" i="64"/>
  <c r="P67" i="64"/>
  <c r="P63" i="64"/>
  <c r="O63" i="64"/>
  <c r="P43" i="64"/>
  <c r="O43" i="64"/>
  <c r="O31" i="64"/>
  <c r="O19" i="64"/>
  <c r="P19" i="64"/>
  <c r="O7" i="64"/>
  <c r="P7" i="64"/>
  <c r="O1495" i="64"/>
  <c r="O1275" i="64"/>
  <c r="O1159" i="64"/>
  <c r="O1131" i="64"/>
  <c r="O863" i="64"/>
  <c r="O803" i="64"/>
  <c r="O587" i="64"/>
  <c r="O163" i="64"/>
  <c r="O87" i="64"/>
  <c r="P799" i="64"/>
  <c r="P347" i="64"/>
  <c r="O1043" i="64"/>
  <c r="O983" i="64"/>
  <c r="O891" i="64"/>
  <c r="O463" i="64"/>
  <c r="O367" i="64"/>
  <c r="O195" i="64"/>
  <c r="O51" i="64"/>
  <c r="P1451" i="64"/>
  <c r="P1187" i="64"/>
  <c r="F32" i="53" l="1"/>
</calcChain>
</file>

<file path=xl/sharedStrings.xml><?xml version="1.0" encoding="utf-8"?>
<sst xmlns="http://schemas.openxmlformats.org/spreadsheetml/2006/main" count="6040" uniqueCount="3320">
  <si>
    <t>Order ID</t>
  </si>
  <si>
    <t>Order Date</t>
  </si>
  <si>
    <t>Email</t>
  </si>
  <si>
    <t>Customer ID</t>
  </si>
  <si>
    <t>Customer Name</t>
  </si>
  <si>
    <t>City</t>
  </si>
  <si>
    <t>Country</t>
  </si>
  <si>
    <t>Product ID</t>
  </si>
  <si>
    <t>Unit Price</t>
  </si>
  <si>
    <t>Quantity</t>
  </si>
  <si>
    <t>Sales</t>
  </si>
  <si>
    <t>Durham</t>
  </si>
  <si>
    <t>Bristol</t>
  </si>
  <si>
    <t>Birmingham</t>
  </si>
  <si>
    <t>Stamford</t>
  </si>
  <si>
    <t>Sheffield</t>
  </si>
  <si>
    <t>London</t>
  </si>
  <si>
    <t>Newark</t>
  </si>
  <si>
    <t>Lincoln</t>
  </si>
  <si>
    <t>Swindon</t>
  </si>
  <si>
    <t>Edinburgh</t>
  </si>
  <si>
    <t>Liverpool</t>
  </si>
  <si>
    <t>Manchester</t>
  </si>
  <si>
    <t>Phone Number</t>
  </si>
  <si>
    <t>Ashford</t>
  </si>
  <si>
    <t>Ashbourne</t>
  </si>
  <si>
    <t>Irvine</t>
  </si>
  <si>
    <t>17670-51384-MA</t>
  </si>
  <si>
    <t>Aloisia Allner</t>
  </si>
  <si>
    <t>aallner0@lulu.com</t>
  </si>
  <si>
    <t>57999 Pepper Wood Alley</t>
  </si>
  <si>
    <t>73342-18763-UW</t>
  </si>
  <si>
    <t>Piotr Bote</t>
  </si>
  <si>
    <t>pbote1@yelp.com</t>
  </si>
  <si>
    <t>2112 Ridgeway Hill</t>
  </si>
  <si>
    <t>21125-22134-PX</t>
  </si>
  <si>
    <t>Jami Redholes</t>
  </si>
  <si>
    <t>jredholes2@tmall.com</t>
  </si>
  <si>
    <t>5214 Bartillon Park</t>
  </si>
  <si>
    <t>71253-00052-RN</t>
  </si>
  <si>
    <t>Dene Azema</t>
  </si>
  <si>
    <t>dazema3@facebook.com</t>
  </si>
  <si>
    <t>27 Maywood Place</t>
  </si>
  <si>
    <t>23806-46781-OU</t>
  </si>
  <si>
    <t>Christoffer O' Shea</t>
  </si>
  <si>
    <t>38980 Manitowish Junction</t>
  </si>
  <si>
    <t>86561-91660-RB</t>
  </si>
  <si>
    <t>Beryle Cottier</t>
  </si>
  <si>
    <t>2651 Stoughton Place</t>
  </si>
  <si>
    <t>65223-29612-CB</t>
  </si>
  <si>
    <t>Shaylynn Lobe</t>
  </si>
  <si>
    <t>slobe6@nifty.com</t>
  </si>
  <si>
    <t>7005 Mariners Cove Place</t>
  </si>
  <si>
    <t>21134-81676-FR</t>
  </si>
  <si>
    <t>Melvin Wharfe</t>
  </si>
  <si>
    <t>7 Straubel Road</t>
  </si>
  <si>
    <t>03396-68805-ZC</t>
  </si>
  <si>
    <t>Guthrey Petracci</t>
  </si>
  <si>
    <t>gpetracci8@livejournal.com</t>
  </si>
  <si>
    <t>949 Paget Parkway</t>
  </si>
  <si>
    <t>61021-27840-ZN</t>
  </si>
  <si>
    <t>Rodger Raven</t>
  </si>
  <si>
    <t>rraven9@ed.gov</t>
  </si>
  <si>
    <t>1 Reinke Avenue</t>
  </si>
  <si>
    <t>76239-90137-UQ</t>
  </si>
  <si>
    <t>Ferrell Ferber</t>
  </si>
  <si>
    <t>fferbera@businesswire.com</t>
  </si>
  <si>
    <t>68 High Crossing Court</t>
  </si>
  <si>
    <t>49315-21985-BB</t>
  </si>
  <si>
    <t>Duky Phizackerly</t>
  </si>
  <si>
    <t>dphizackerlyb@utexas.edu</t>
  </si>
  <si>
    <t>28643 Bluejay Crossing</t>
  </si>
  <si>
    <t>34136-36674-OM</t>
  </si>
  <si>
    <t>Rosaleen Scholar</t>
  </si>
  <si>
    <t>rscholarc@nyu.edu</t>
  </si>
  <si>
    <t>80915 Montana Park</t>
  </si>
  <si>
    <t>39396-12890-PE</t>
  </si>
  <si>
    <t>Terence Vanyutin</t>
  </si>
  <si>
    <t>tvanyutind@wix.com</t>
  </si>
  <si>
    <t>331 Bunting Hill</t>
  </si>
  <si>
    <t>95875-73336-RG</t>
  </si>
  <si>
    <t>Patrice Trobe</t>
  </si>
  <si>
    <t>ptrobee@wunderground.com</t>
  </si>
  <si>
    <t>827 Declaration Plaza</t>
  </si>
  <si>
    <t>25473-43727-BY</t>
  </si>
  <si>
    <t>Llywellyn Oscroft</t>
  </si>
  <si>
    <t>loscroftf@ebay.co.uk</t>
  </si>
  <si>
    <t>022 Roth Place</t>
  </si>
  <si>
    <t>99643-51048-IQ</t>
  </si>
  <si>
    <t>Minni Alabaster</t>
  </si>
  <si>
    <t>malabasterg@hexun.com</t>
  </si>
  <si>
    <t>3 Charing Cross Trail</t>
  </si>
  <si>
    <t>62173-15287-CU</t>
  </si>
  <si>
    <t>Rhianon Broxup</t>
  </si>
  <si>
    <t>rbroxuph@jimdo.com</t>
  </si>
  <si>
    <t>83517 Thierer Court</t>
  </si>
  <si>
    <t>57611-05522-ST</t>
  </si>
  <si>
    <t>Pall Redford</t>
  </si>
  <si>
    <t>predfordi@ow.ly</t>
  </si>
  <si>
    <t>7337 Hayes Junction</t>
  </si>
  <si>
    <t>76664-37050-DT</t>
  </si>
  <si>
    <t>Aurea Corradino</t>
  </si>
  <si>
    <t>acorradinoj@harvard.edu</t>
  </si>
  <si>
    <t>698 Canary Terrace</t>
  </si>
  <si>
    <t>84565-53984-SX</t>
  </si>
  <si>
    <t>Kendal Scardefield</t>
  </si>
  <si>
    <t>3 Northridge Crossing</t>
  </si>
  <si>
    <t>03090-88267-BQ</t>
  </si>
  <si>
    <t>Avrit Davidowsky</t>
  </si>
  <si>
    <t>adavidowskyl@netvibes.com</t>
  </si>
  <si>
    <t>9 Warrior Junction</t>
  </si>
  <si>
    <t>37651-47492-NC</t>
  </si>
  <si>
    <t>Annabel Antuk</t>
  </si>
  <si>
    <t>aantukm@kickstarter.com</t>
  </si>
  <si>
    <t>77965 Lawn Park</t>
  </si>
  <si>
    <t>95399-57205-HI</t>
  </si>
  <si>
    <t>Iorgo Kleinert</t>
  </si>
  <si>
    <t>ikleinertn@timesonline.co.uk</t>
  </si>
  <si>
    <t>1 Morningstar Lane</t>
  </si>
  <si>
    <t>24010-66714-HW</t>
  </si>
  <si>
    <t>Chrisy Blofeld</t>
  </si>
  <si>
    <t>cblofeldo@amazon.co.uk</t>
  </si>
  <si>
    <t>013 Talisman Terrace</t>
  </si>
  <si>
    <t>07591-92789-UA</t>
  </si>
  <si>
    <t>Culley Farris</t>
  </si>
  <si>
    <t>4 Mitchell Drive</t>
  </si>
  <si>
    <t>49231-44455-IC</t>
  </si>
  <si>
    <t>Selene Shales</t>
  </si>
  <si>
    <t>sshalesq@umich.edu</t>
  </si>
  <si>
    <t>74 Bultman Plaza</t>
  </si>
  <si>
    <t>50124-88608-EO</t>
  </si>
  <si>
    <t>Vivie Danneil</t>
  </si>
  <si>
    <t>vdanneilr@mtv.com</t>
  </si>
  <si>
    <t>5626 Darwin Avenue</t>
  </si>
  <si>
    <t>00888-74814-UZ</t>
  </si>
  <si>
    <t>Theresita Newbury</t>
  </si>
  <si>
    <t>tnewburys@usda.gov</t>
  </si>
  <si>
    <t>79526 Bultman Lane</t>
  </si>
  <si>
    <t>14158-30713-OB</t>
  </si>
  <si>
    <t>Mozelle Calcutt</t>
  </si>
  <si>
    <t>mcalcuttt@baidu.com</t>
  </si>
  <si>
    <t>4389 Russell Way</t>
  </si>
  <si>
    <t>51427-89175-QJ</t>
  </si>
  <si>
    <t>Adrian Swaine</t>
  </si>
  <si>
    <t>95 Straubel Hill</t>
  </si>
  <si>
    <t>52082-49024-ON</t>
  </si>
  <si>
    <t>Ray Leivesley</t>
  </si>
  <si>
    <t>rleivesleyv@canalblog.com</t>
  </si>
  <si>
    <t>91 Stephen Drive</t>
  </si>
  <si>
    <t>04540-43685-DV</t>
  </si>
  <si>
    <t>Nelly Basezzi</t>
  </si>
  <si>
    <t>nbasezziw@webeden.co.uk</t>
  </si>
  <si>
    <t>923 Mallard Junction</t>
  </si>
  <si>
    <t>39123-12846-YJ</t>
  </si>
  <si>
    <t>Gallard Gatheral</t>
  </si>
  <si>
    <t>ggatheralx@123-reg.co.uk</t>
  </si>
  <si>
    <t>40 Clemons Place</t>
  </si>
  <si>
    <t>44981-99666-XB</t>
  </si>
  <si>
    <t>Una Welberry</t>
  </si>
  <si>
    <t>uwelberryy@ebay.co.uk</t>
  </si>
  <si>
    <t>+44 (392) 503-8132</t>
  </si>
  <si>
    <t>40915 Schlimgen Park</t>
  </si>
  <si>
    <t>24825-51803-CQ</t>
  </si>
  <si>
    <t>Faber Eilhart</t>
  </si>
  <si>
    <t>feilhartz@who.int</t>
  </si>
  <si>
    <t>6966 Victoria Street</t>
  </si>
  <si>
    <t>77634-13918-GJ</t>
  </si>
  <si>
    <t>Zorina Ponting</t>
  </si>
  <si>
    <t>zponting10@altervista.org</t>
  </si>
  <si>
    <t>7118 Holmberg Court</t>
  </si>
  <si>
    <t>13694-25001-LX</t>
  </si>
  <si>
    <t>Silvio Strase</t>
  </si>
  <si>
    <t>sstrase11@booking.com</t>
  </si>
  <si>
    <t>5 Forest Lane</t>
  </si>
  <si>
    <t>08523-01791-TI</t>
  </si>
  <si>
    <t>Dorie de la Tremoille</t>
  </si>
  <si>
    <t>dde12@unesco.org</t>
  </si>
  <si>
    <t>0817 Dennis Street</t>
  </si>
  <si>
    <t>49860-68865-AB</t>
  </si>
  <si>
    <t>Hy Zanetto</t>
  </si>
  <si>
    <t>469 Paget Place</t>
  </si>
  <si>
    <t>21240-83132-SP</t>
  </si>
  <si>
    <t>Jessica McNess</t>
  </si>
  <si>
    <t>664 Erie Place</t>
  </si>
  <si>
    <t>08350-81623-TF</t>
  </si>
  <si>
    <t>Lorenzo Yeoland</t>
  </si>
  <si>
    <t>lyeoland15@pbs.org</t>
  </si>
  <si>
    <t>8510 Merrick Road</t>
  </si>
  <si>
    <t>73284-01385-SJ</t>
  </si>
  <si>
    <t>Abigail Tolworthy</t>
  </si>
  <si>
    <t>atolworthy16@toplist.cz</t>
  </si>
  <si>
    <t>74 Shopko Way</t>
  </si>
  <si>
    <t>04152-34436-IE</t>
  </si>
  <si>
    <t>Maurie Bartol</t>
  </si>
  <si>
    <t>7625 Starling Court</t>
  </si>
  <si>
    <t>06631-86965-XP</t>
  </si>
  <si>
    <t>Olag Baudassi</t>
  </si>
  <si>
    <t>obaudassi18@seesaa.net</t>
  </si>
  <si>
    <t>55 Dottie Court</t>
  </si>
  <si>
    <t>54619-08558-ZU</t>
  </si>
  <si>
    <t>Petey Kingsbury</t>
  </si>
  <si>
    <t>pkingsbury19@comcast.net</t>
  </si>
  <si>
    <t>28 Loftsgordon Place</t>
  </si>
  <si>
    <t>85589-17020-CX</t>
  </si>
  <si>
    <t>Donna Baskeyfied</t>
  </si>
  <si>
    <t>7586 Logan Avenue</t>
  </si>
  <si>
    <t>36078-91009-WU</t>
  </si>
  <si>
    <t>Arda Curley</t>
  </si>
  <si>
    <t>acurley1b@hao123.com</t>
  </si>
  <si>
    <t>45098 Scott Drive</t>
  </si>
  <si>
    <t>15770-27099-GX</t>
  </si>
  <si>
    <t>Raynor McGilvary</t>
  </si>
  <si>
    <t>rmcgilvary1c@tamu.edu</t>
  </si>
  <si>
    <t>496 Rockefeller Court</t>
  </si>
  <si>
    <t>91460-04823-BX</t>
  </si>
  <si>
    <t>Isis Pikett</t>
  </si>
  <si>
    <t>ipikett1d@xinhuanet.com</t>
  </si>
  <si>
    <t>5892 Hauk Drive</t>
  </si>
  <si>
    <t>45089-52817-WN</t>
  </si>
  <si>
    <t>Inger Bouldon</t>
  </si>
  <si>
    <t>ibouldon1e@gizmodo.com</t>
  </si>
  <si>
    <t>925 Barby Circle</t>
  </si>
  <si>
    <t>76447-50326-IC</t>
  </si>
  <si>
    <t>Karry Flanders</t>
  </si>
  <si>
    <t>kflanders1f@over-blog.com</t>
  </si>
  <si>
    <t>88 Blue Bill Park Avenue</t>
  </si>
  <si>
    <t>26333-67911-OL</t>
  </si>
  <si>
    <t>Hartley Mattioli</t>
  </si>
  <si>
    <t>hmattioli1g@webmd.com</t>
  </si>
  <si>
    <t>126 Valley Edge Street</t>
  </si>
  <si>
    <t>40768-49176-BL</t>
  </si>
  <si>
    <t>Horatio Rubberts</t>
  </si>
  <si>
    <t>hrubberts1h@google.com.hk</t>
  </si>
  <si>
    <t>459 Russell Center</t>
  </si>
  <si>
    <t>22107-86640-SB</t>
  </si>
  <si>
    <t>Archambault Gillard</t>
  </si>
  <si>
    <t>agillard1i@issuu.com</t>
  </si>
  <si>
    <t>97490 Susan Avenue</t>
  </si>
  <si>
    <t>09960-34242-LZ</t>
  </si>
  <si>
    <t>Salomo Cushworth</t>
  </si>
  <si>
    <t>44 Oneill Parkway</t>
  </si>
  <si>
    <t>04671-85591-RT</t>
  </si>
  <si>
    <t>Theda Grizard</t>
  </si>
  <si>
    <t>tgrizard1k@odnoklassniki.ru</t>
  </si>
  <si>
    <t>6 Knutson Pass</t>
  </si>
  <si>
    <t>25729-68859-UA</t>
  </si>
  <si>
    <t>Rozele Relton</t>
  </si>
  <si>
    <t>rrelton1l@stanford.edu</t>
  </si>
  <si>
    <t>2484 Reindahl Court</t>
  </si>
  <si>
    <t>05501-86351-NX</t>
  </si>
  <si>
    <t>Willa Rolling</t>
  </si>
  <si>
    <t>3 Mockingbird Plaza</t>
  </si>
  <si>
    <t>04521-04300-OK</t>
  </si>
  <si>
    <t>Stanislaus Gilroy</t>
  </si>
  <si>
    <t>sgilroy1n@eepurl.com</t>
  </si>
  <si>
    <t>9120 Harbort Terrace</t>
  </si>
  <si>
    <t>58689-55264-VK</t>
  </si>
  <si>
    <t>Correy Cottingham</t>
  </si>
  <si>
    <t>ccottingham1o@wikipedia.org</t>
  </si>
  <si>
    <t>394 Logan Road</t>
  </si>
  <si>
    <t>79436-73011-MM</t>
  </si>
  <si>
    <t>Pammi Endacott</t>
  </si>
  <si>
    <t>+44 (177) 260-5076</t>
  </si>
  <si>
    <t>5841 Atwood Lane</t>
  </si>
  <si>
    <t>65552-60476-KY</t>
  </si>
  <si>
    <t>Nona Linklater</t>
  </si>
  <si>
    <t>856 Bonner Parkway</t>
  </si>
  <si>
    <t>69904-02729-YS</t>
  </si>
  <si>
    <t>Annadiane Dykes</t>
  </si>
  <si>
    <t>adykes1r@eventbrite.com</t>
  </si>
  <si>
    <t>31 Northport Terrace</t>
  </si>
  <si>
    <t>01433-04270-AX</t>
  </si>
  <si>
    <t>Felecia Dodgson</t>
  </si>
  <si>
    <t>48053 8th Crossing</t>
  </si>
  <si>
    <t>14204-14186-LA</t>
  </si>
  <si>
    <t>Angelia Cockrem</t>
  </si>
  <si>
    <t>acockrem1t@engadget.com</t>
  </si>
  <si>
    <t>1 Sherman Alley</t>
  </si>
  <si>
    <t>32948-34398-HC</t>
  </si>
  <si>
    <t>Belvia Umpleby</t>
  </si>
  <si>
    <t>bumpleby1u@soundcloud.com</t>
  </si>
  <si>
    <t>710 Prairie Rose Terrace</t>
  </si>
  <si>
    <t>77343-52608-FF</t>
  </si>
  <si>
    <t>Nat Saleway</t>
  </si>
  <si>
    <t>nsaleway1v@dedecms.com</t>
  </si>
  <si>
    <t>0780 Anthes Plaza</t>
  </si>
  <si>
    <t>42770-36274-QA</t>
  </si>
  <si>
    <t>Hayward Goulter</t>
  </si>
  <si>
    <t>hgoulter1w@abc.net.au</t>
  </si>
  <si>
    <t>2081 Mariners Cove Drive</t>
  </si>
  <si>
    <t>14103-58987-ZU</t>
  </si>
  <si>
    <t>Gay Rizzello</t>
  </si>
  <si>
    <t>grizzello1x@symantec.com</t>
  </si>
  <si>
    <t>+44 (247) 225-8003</t>
  </si>
  <si>
    <t>21 Schmedeman Crossing</t>
  </si>
  <si>
    <t>69958-32065-SW</t>
  </si>
  <si>
    <t>Shannon List</t>
  </si>
  <si>
    <t>slist1y@mapquest.com</t>
  </si>
  <si>
    <t>7123 Algoma Center</t>
  </si>
  <si>
    <t>69533-84907-FA</t>
  </si>
  <si>
    <t>Shirlene Edmondson</t>
  </si>
  <si>
    <t>sedmondson1z@theguardian.com</t>
  </si>
  <si>
    <t>4752 International Point</t>
  </si>
  <si>
    <t>76005-95461-CI</t>
  </si>
  <si>
    <t>Aurlie McCarl</t>
  </si>
  <si>
    <t>731 David Park</t>
  </si>
  <si>
    <t>15395-90855-VB</t>
  </si>
  <si>
    <t>Alikee Carryer</t>
  </si>
  <si>
    <t>247 Helena Drive</t>
  </si>
  <si>
    <t>80640-45811-LB</t>
  </si>
  <si>
    <t>Jennifer Rangall</t>
  </si>
  <si>
    <t>jrangall22@newsvine.com</t>
  </si>
  <si>
    <t>0 Grasskamp Lane</t>
  </si>
  <si>
    <t>28476-04082-GR</t>
  </si>
  <si>
    <t>Kipper Boorn</t>
  </si>
  <si>
    <t>kboorn23@ezinearticles.com</t>
  </si>
  <si>
    <t>9513 Meadow Ridge Parkway</t>
  </si>
  <si>
    <t>12018-75670-EU</t>
  </si>
  <si>
    <t>Melania Beadle</t>
  </si>
  <si>
    <t>4418 Quincy Terrace</t>
  </si>
  <si>
    <t>86437-17399-FK</t>
  </si>
  <si>
    <t>Colene Elgey</t>
  </si>
  <si>
    <t>celgey25@webs.com</t>
  </si>
  <si>
    <t>45 Marcy Crossing</t>
  </si>
  <si>
    <t>62979-53167-ML</t>
  </si>
  <si>
    <t>Lothaire Mizzi</t>
  </si>
  <si>
    <t>lmizzi26@rakuten.co.jp</t>
  </si>
  <si>
    <t>74 Atwood Lane</t>
  </si>
  <si>
    <t>54810-81899-HL</t>
  </si>
  <si>
    <t>Cletis Giacomazzo</t>
  </si>
  <si>
    <t>cgiacomazzo27@jigsy.com</t>
  </si>
  <si>
    <t>817 Ridgeway Hill</t>
  </si>
  <si>
    <t>26103-41504-IB</t>
  </si>
  <si>
    <t>Ami Arnow</t>
  </si>
  <si>
    <t>aarnow28@arizona.edu</t>
  </si>
  <si>
    <t>12 Oakridge Court</t>
  </si>
  <si>
    <t>76534-45229-SG</t>
  </si>
  <si>
    <t>Sheppard Yann</t>
  </si>
  <si>
    <t>syann29@senate.gov</t>
  </si>
  <si>
    <t>4 Farmco Place</t>
  </si>
  <si>
    <t>81744-27332-RR</t>
  </si>
  <si>
    <t>Bunny Naulls</t>
  </si>
  <si>
    <t>bnaulls2a@tiny.cc</t>
  </si>
  <si>
    <t>595 Melby Avenue</t>
  </si>
  <si>
    <t>91513-75657-PH</t>
  </si>
  <si>
    <t>Hally Lorait</t>
  </si>
  <si>
    <t>80 Jana Avenue</t>
  </si>
  <si>
    <t>30373-66619-CB</t>
  </si>
  <si>
    <t>Zaccaria Sherewood</t>
  </si>
  <si>
    <t>zsherewood2c@apache.org</t>
  </si>
  <si>
    <t>1325 Jay Terrace</t>
  </si>
  <si>
    <t>31582-23562-FM</t>
  </si>
  <si>
    <t>Jeffrey Dufaire</t>
  </si>
  <si>
    <t>jdufaire2d@fc2.com</t>
  </si>
  <si>
    <t>8 Buell Junction</t>
  </si>
  <si>
    <t>58638-01029-CB</t>
  </si>
  <si>
    <t>Blancha McAmish</t>
  </si>
  <si>
    <t>bmcamish2e@tripadvisor.com</t>
  </si>
  <si>
    <t>5484 Stephen Court</t>
  </si>
  <si>
    <t>81431-12577-VD</t>
  </si>
  <si>
    <t>Beitris Keaveney</t>
  </si>
  <si>
    <t>bkeaveney2f@netlog.com</t>
  </si>
  <si>
    <t>67319 Redwing Parkway</t>
  </si>
  <si>
    <t>68894-91205-MP</t>
  </si>
  <si>
    <t>Elna Grise</t>
  </si>
  <si>
    <t>egrise2g@cargocollective.com</t>
  </si>
  <si>
    <t>92 Becker Circle</t>
  </si>
  <si>
    <t>87602-55754-VN</t>
  </si>
  <si>
    <t>Torie Gottelier</t>
  </si>
  <si>
    <t>tgottelier2h@vistaprint.com</t>
  </si>
  <si>
    <t>426 Division Avenue</t>
  </si>
  <si>
    <t>39181-35745-WH</t>
  </si>
  <si>
    <t>Loydie Langlais</t>
  </si>
  <si>
    <t>290 Ilene Street</t>
  </si>
  <si>
    <t>30381-64762-NG</t>
  </si>
  <si>
    <t>Adham Greenhead</t>
  </si>
  <si>
    <t>agreenhead2j@dailymail.co.uk</t>
  </si>
  <si>
    <t>0062 Spenser Place</t>
  </si>
  <si>
    <t>17503-27693-ZH</t>
  </si>
  <si>
    <t>Hamish MacSherry</t>
  </si>
  <si>
    <t>7 Brentwood Plaza</t>
  </si>
  <si>
    <t>89442-35633-HJ</t>
  </si>
  <si>
    <t>Else Langcaster</t>
  </si>
  <si>
    <t>elangcaster2l@spotify.com</t>
  </si>
  <si>
    <t>+44 (547) 590-3103</t>
  </si>
  <si>
    <t>3658 Jenna Street</t>
  </si>
  <si>
    <t>13654-85265-IL</t>
  </si>
  <si>
    <t>Rudy Farquharson</t>
  </si>
  <si>
    <t>30178 Claremont Road</t>
  </si>
  <si>
    <t>40946-22090-FP</t>
  </si>
  <si>
    <t>Norene Magauran</t>
  </si>
  <si>
    <t>nmagauran2n@51.la</t>
  </si>
  <si>
    <t>567 Artisan Place</t>
  </si>
  <si>
    <t>29050-93691-TS</t>
  </si>
  <si>
    <t>Vicki Kirdsch</t>
  </si>
  <si>
    <t>vkirdsch2o@google.fr</t>
  </si>
  <si>
    <t>0263 Golf Street</t>
  </si>
  <si>
    <t>64395-74865-WF</t>
  </si>
  <si>
    <t>Ilysa Whapple</t>
  </si>
  <si>
    <t>iwhapple2p@com.com</t>
  </si>
  <si>
    <t>41598 Everett Drive</t>
  </si>
  <si>
    <t>81861-66046-SU</t>
  </si>
  <si>
    <t>Ruy Cancellieri</t>
  </si>
  <si>
    <t>251 Welch Parkway</t>
  </si>
  <si>
    <t>13366-78506-KP</t>
  </si>
  <si>
    <t>Aube Follett</t>
  </si>
  <si>
    <t>8671 David Park</t>
  </si>
  <si>
    <t>08847-29858-HN</t>
  </si>
  <si>
    <t>Rudiger Di Bartolomeo</t>
  </si>
  <si>
    <t>7700 Melby Park</t>
  </si>
  <si>
    <t>00539-42510-RY</t>
  </si>
  <si>
    <t>Nickey Youles</t>
  </si>
  <si>
    <t>nyoules2t@reference.com</t>
  </si>
  <si>
    <t>12461 Dryden Pass</t>
  </si>
  <si>
    <t>45190-08727-NV</t>
  </si>
  <si>
    <t>Dyanna Aizikovitz</t>
  </si>
  <si>
    <t>daizikovitz2u@answers.com</t>
  </si>
  <si>
    <t>7 Northland Court</t>
  </si>
  <si>
    <t>87049-37901-FU</t>
  </si>
  <si>
    <t>Bram Revel</t>
  </si>
  <si>
    <t>brevel2v@fastcompany.com</t>
  </si>
  <si>
    <t>6168 Westend Plaza</t>
  </si>
  <si>
    <t>34015-31593-JC</t>
  </si>
  <si>
    <t>Emiline Priddis</t>
  </si>
  <si>
    <t>epriddis2w@nationalgeographic.com</t>
  </si>
  <si>
    <t>62 Amoth Terrace</t>
  </si>
  <si>
    <t>90305-50099-SV</t>
  </si>
  <si>
    <t>Queenie Veel</t>
  </si>
  <si>
    <t>qveel2x@jugem.jp</t>
  </si>
  <si>
    <t>378 Shopko Center</t>
  </si>
  <si>
    <t>55871-61935-MF</t>
  </si>
  <si>
    <t>Lind Conyers</t>
  </si>
  <si>
    <t>lconyers2y@twitter.com</t>
  </si>
  <si>
    <t>778 Summer Ridge Junction</t>
  </si>
  <si>
    <t>15405-60469-TM</t>
  </si>
  <si>
    <t>Pen Wye</t>
  </si>
  <si>
    <t>pwye2z@dagondesign.com</t>
  </si>
  <si>
    <t>7 Dorton Terrace</t>
  </si>
  <si>
    <t>06953-94794-FB</t>
  </si>
  <si>
    <t>Isahella Hagland</t>
  </si>
  <si>
    <t>07 Roxbury Street</t>
  </si>
  <si>
    <t>22305-40299-CY</t>
  </si>
  <si>
    <t>Terry Sheryn</t>
  </si>
  <si>
    <t>tsheryn31@mtv.com</t>
  </si>
  <si>
    <t>58147 Eagle Crest Court</t>
  </si>
  <si>
    <t>09020-56774-GU</t>
  </si>
  <si>
    <t>Marie-jeanne Redgrave</t>
  </si>
  <si>
    <t>mredgrave32@cargocollective.com</t>
  </si>
  <si>
    <t>61022 Helena Street</t>
  </si>
  <si>
    <t>92926-08470-YS</t>
  </si>
  <si>
    <t>Betty Fominov</t>
  </si>
  <si>
    <t>bfominov33@yale.edu</t>
  </si>
  <si>
    <t>305 Tennyson Court</t>
  </si>
  <si>
    <t>07250-63194-JO</t>
  </si>
  <si>
    <t>Shawnee Critchlow</t>
  </si>
  <si>
    <t>scritchlow34@un.org</t>
  </si>
  <si>
    <t>6886 Oxford Hill</t>
  </si>
  <si>
    <t>63787-96257-TQ</t>
  </si>
  <si>
    <t>Merrel Steptow</t>
  </si>
  <si>
    <t>msteptow35@earthlink.net</t>
  </si>
  <si>
    <t>368 Ridgeview Trail</t>
  </si>
  <si>
    <t>49530-25460-RW</t>
  </si>
  <si>
    <t>Carmina Hubbuck</t>
  </si>
  <si>
    <t>39749 Bobwhite Plaza</t>
  </si>
  <si>
    <t>66508-21373-OQ</t>
  </si>
  <si>
    <t>Ingeberg Mulliner</t>
  </si>
  <si>
    <t>imulliner37@pinterest.com</t>
  </si>
  <si>
    <t>+44 (331) 777-9556</t>
  </si>
  <si>
    <t>61 Oak Valley Trail</t>
  </si>
  <si>
    <t>20203-03950-FY</t>
  </si>
  <si>
    <t>Geneva Standley</t>
  </si>
  <si>
    <t>gstandley38@dion.ne.jp</t>
  </si>
  <si>
    <t>4 Thompson Drive</t>
  </si>
  <si>
    <t>83895-90735-XH</t>
  </si>
  <si>
    <t>Brook Drage</t>
  </si>
  <si>
    <t>bdrage39@youku.com</t>
  </si>
  <si>
    <t>3584 7th Parkway</t>
  </si>
  <si>
    <t>61954-61462-RJ</t>
  </si>
  <si>
    <t>Muffin Yallop</t>
  </si>
  <si>
    <t>myallop3a@fema.gov</t>
  </si>
  <si>
    <t>1 Beilfuss Junction</t>
  </si>
  <si>
    <t>47939-53158-LS</t>
  </si>
  <si>
    <t>Cordi Switsur</t>
  </si>
  <si>
    <t>cswitsur3b@chronoengine.com</t>
  </si>
  <si>
    <t>57942 North Point</t>
  </si>
  <si>
    <t>38903-46478-ZE</t>
  </si>
  <si>
    <t>Ezri Hows</t>
  </si>
  <si>
    <t>ehows3c@devhub.com</t>
  </si>
  <si>
    <t>343 Burning Wood Court</t>
  </si>
  <si>
    <t>76841-77583-BJ</t>
  </si>
  <si>
    <t>Sylas Becaris</t>
  </si>
  <si>
    <t>sbecaris3d@google.ru</t>
  </si>
  <si>
    <t>35407 Tomscot Junction</t>
  </si>
  <si>
    <t>61513-27752-FA</t>
  </si>
  <si>
    <t>Mahala Ludwell</t>
  </si>
  <si>
    <t>mludwell3e@blogger.com</t>
  </si>
  <si>
    <t>6 Bay Center</t>
  </si>
  <si>
    <t>89714-19856-WX</t>
  </si>
  <si>
    <t>Doll Beauchamp</t>
  </si>
  <si>
    <t>dbeauchamp3f@usda.gov</t>
  </si>
  <si>
    <t>0967 Clemons Alley</t>
  </si>
  <si>
    <t>87979-56781-YV</t>
  </si>
  <si>
    <t>Stanford Rodliff</t>
  </si>
  <si>
    <t>srodliff3g@ted.com</t>
  </si>
  <si>
    <t>3 Lerdahl Parkway</t>
  </si>
  <si>
    <t>74126-88836-KA</t>
  </si>
  <si>
    <t>Stevana Woodham</t>
  </si>
  <si>
    <t>swoodham3h@businesswire.com</t>
  </si>
  <si>
    <t>7 Rowland Plaza</t>
  </si>
  <si>
    <t>37397-05992-VO</t>
  </si>
  <si>
    <t>Hewet Synnot</t>
  </si>
  <si>
    <t>hsynnot3i@about.com</t>
  </si>
  <si>
    <t>9667 Lunder Court</t>
  </si>
  <si>
    <t>54904-18397-UD</t>
  </si>
  <si>
    <t>Raleigh Lepere</t>
  </si>
  <si>
    <t>rlepere3j@shop-pro.jp</t>
  </si>
  <si>
    <t>27 Mosinee Court</t>
  </si>
  <si>
    <t>19017-95853-EK</t>
  </si>
  <si>
    <t>Timofei Woofinden</t>
  </si>
  <si>
    <t>twoofinden3k@businesswire.com</t>
  </si>
  <si>
    <t>1 Pennsylvania Center</t>
  </si>
  <si>
    <t>88593-59934-VU</t>
  </si>
  <si>
    <t>Evelina Dacca</t>
  </si>
  <si>
    <t>edacca3l@google.pl</t>
  </si>
  <si>
    <t>83150 Dixon Park</t>
  </si>
  <si>
    <t>47493-68564-YM</t>
  </si>
  <si>
    <t>Bidget Tremellier</t>
  </si>
  <si>
    <t>5 Sunfield Parkway</t>
  </si>
  <si>
    <t>82246-82543-DW</t>
  </si>
  <si>
    <t>Bobinette Hindsberg</t>
  </si>
  <si>
    <t>bhindsberg3n@blogs.com</t>
  </si>
  <si>
    <t>7 Brickson Park Road</t>
  </si>
  <si>
    <t>03384-62101-IY</t>
  </si>
  <si>
    <t>Osbert Robins</t>
  </si>
  <si>
    <t>orobins3o@salon.com</t>
  </si>
  <si>
    <t>42557 Fallview Plaza</t>
  </si>
  <si>
    <t>86881-41559-OR</t>
  </si>
  <si>
    <t>Othello Syseland</t>
  </si>
  <si>
    <t>osyseland3p@independent.co.uk</t>
  </si>
  <si>
    <t>957 Sachtjen Road</t>
  </si>
  <si>
    <t>02536-18494-AQ</t>
  </si>
  <si>
    <t>Ewell Hanby</t>
  </si>
  <si>
    <t>903 Oak Center</t>
  </si>
  <si>
    <t>29732-74147-HX</t>
  </si>
  <si>
    <t>Chalmers Havenhand</t>
  </si>
  <si>
    <t>chavenhand3r@1688.com</t>
  </si>
  <si>
    <t>8 Morningstar Plaza</t>
  </si>
  <si>
    <t>90312-11148-LA</t>
  </si>
  <si>
    <t>Lowell Keenleyside</t>
  </si>
  <si>
    <t>lkeenleyside3s@topsy.com</t>
  </si>
  <si>
    <t>6 Hauk Junction</t>
  </si>
  <si>
    <t>68239-74809-TF</t>
  </si>
  <si>
    <t>Elonore Joliffe</t>
  </si>
  <si>
    <t>7077 School Crossing</t>
  </si>
  <si>
    <t>91074-60023-IP</t>
  </si>
  <si>
    <t>Abraham Coleman</t>
  </si>
  <si>
    <t>40 Packers Alley</t>
  </si>
  <si>
    <t>07972-83748-JI</t>
  </si>
  <si>
    <t>Rivy Farington</t>
  </si>
  <si>
    <t>54400 Brickson Park Center</t>
  </si>
  <si>
    <t>08694-57330-XR</t>
  </si>
  <si>
    <t>Vallie Kundt</t>
  </si>
  <si>
    <t>vkundt3w@bigcartel.com</t>
  </si>
  <si>
    <t>3 Porter Hill</t>
  </si>
  <si>
    <t>68412-11126-YJ</t>
  </si>
  <si>
    <t>Boyd Bett</t>
  </si>
  <si>
    <t>bbett3x@google.de</t>
  </si>
  <si>
    <t>353 Maple Wood Avenue</t>
  </si>
  <si>
    <t>69037-66822-DW</t>
  </si>
  <si>
    <t>Julio Armytage</t>
  </si>
  <si>
    <t>782 Spaight Center</t>
  </si>
  <si>
    <t>01297-94364-XH</t>
  </si>
  <si>
    <t>Deana Staite</t>
  </si>
  <si>
    <t>dstaite3z@scientificamerican.com</t>
  </si>
  <si>
    <t>39 Dunning Hill</t>
  </si>
  <si>
    <t>39919-06540-ZI</t>
  </si>
  <si>
    <t>Winn Keyse</t>
  </si>
  <si>
    <t>wkeyse40@apple.com</t>
  </si>
  <si>
    <t>02688 Duke Park</t>
  </si>
  <si>
    <t>60512-78550-WS</t>
  </si>
  <si>
    <t>Osmund Clausen-Thue</t>
  </si>
  <si>
    <t>oclausenthue41@marriott.com</t>
  </si>
  <si>
    <t>2163 Dexter Hill</t>
  </si>
  <si>
    <t>40172-12000-AU</t>
  </si>
  <si>
    <t>Leonore Francisco</t>
  </si>
  <si>
    <t>lfrancisco42@fema.gov</t>
  </si>
  <si>
    <t>48757 Bay Parkway</t>
  </si>
  <si>
    <t>42394-07234-AM</t>
  </si>
  <si>
    <t>Adey Lowseley</t>
  </si>
  <si>
    <t>alowseley43@timesonline.co.uk</t>
  </si>
  <si>
    <t>01 Alpine Center</t>
  </si>
  <si>
    <t>39019-13649-CL</t>
  </si>
  <si>
    <t>Giacobo Skingle</t>
  </si>
  <si>
    <t>gskingle44@clickbank.net</t>
  </si>
  <si>
    <t>61617 Roth Street</t>
  </si>
  <si>
    <t>12715-05198-QU</t>
  </si>
  <si>
    <t>Gerard Pirdy</t>
  </si>
  <si>
    <t>74 Becker Lane</t>
  </si>
  <si>
    <t>04513-76520-QO</t>
  </si>
  <si>
    <t>Jacinthe Balsillie</t>
  </si>
  <si>
    <t>jbalsillie46@princeton.edu</t>
  </si>
  <si>
    <t>2 Heffernan Center</t>
  </si>
  <si>
    <t>88446-59251-SQ</t>
  </si>
  <si>
    <t>Quinton Fouracres</t>
  </si>
  <si>
    <t>53 New Castle Point</t>
  </si>
  <si>
    <t>23779-10274-KN</t>
  </si>
  <si>
    <t>Bettina Leffek</t>
  </si>
  <si>
    <t>bleffek48@ning.com</t>
  </si>
  <si>
    <t>0688 Burning Wood Point</t>
  </si>
  <si>
    <t>57235-92842-DK</t>
  </si>
  <si>
    <t>Hetti Penson</t>
  </si>
  <si>
    <t>16 Dottie Point</t>
  </si>
  <si>
    <t>75977-30364-AY</t>
  </si>
  <si>
    <t>Jocko Pray</t>
  </si>
  <si>
    <t>jpray4a@youtube.com</t>
  </si>
  <si>
    <t>7764 Thackeray Hill</t>
  </si>
  <si>
    <t>12299-30914-NG</t>
  </si>
  <si>
    <t>Grete Holborn</t>
  </si>
  <si>
    <t>gholborn4b@ow.ly</t>
  </si>
  <si>
    <t>124 Sycamore Point</t>
  </si>
  <si>
    <t>59971-35626-YJ</t>
  </si>
  <si>
    <t>Fielding Keinrat</t>
  </si>
  <si>
    <t>fkeinrat4c@dailymail.co.uk</t>
  </si>
  <si>
    <t>99382 Hagan Hill</t>
  </si>
  <si>
    <t>15380-76513-PS</t>
  </si>
  <si>
    <t>Paulo Yea</t>
  </si>
  <si>
    <t>pyea4d@aol.com</t>
  </si>
  <si>
    <t>9760 Nelson Lane</t>
  </si>
  <si>
    <t>73564-98204-EY</t>
  </si>
  <si>
    <t>Say Risborough</t>
  </si>
  <si>
    <t>57914 Brentwood Junction</t>
  </si>
  <si>
    <t>72282-40594-RX</t>
  </si>
  <si>
    <t>Alexa Sizey</t>
  </si>
  <si>
    <t>198 Lighthouse Bay Avenue</t>
  </si>
  <si>
    <t>17514-94165-RJ</t>
  </si>
  <si>
    <t>Kari Swede</t>
  </si>
  <si>
    <t>kswede4g@addthis.com</t>
  </si>
  <si>
    <t>94 Pleasure Circle</t>
  </si>
  <si>
    <t>56248-75861-JX</t>
  </si>
  <si>
    <t>Leontine Rubrow</t>
  </si>
  <si>
    <t>lrubrow4h@microsoft.com</t>
  </si>
  <si>
    <t>352 Jana Center</t>
  </si>
  <si>
    <t>97855-54761-IS</t>
  </si>
  <si>
    <t>Dottie Tift</t>
  </si>
  <si>
    <t>dtift4i@netvibes.com</t>
  </si>
  <si>
    <t>581 Forest Run Avenue</t>
  </si>
  <si>
    <t>96544-91644-IT</t>
  </si>
  <si>
    <t>Gerardo Schonfeld</t>
  </si>
  <si>
    <t>gschonfeld4j@oracle.com</t>
  </si>
  <si>
    <t>60 Spohn Plaza</t>
  </si>
  <si>
    <t>51971-70393-QM</t>
  </si>
  <si>
    <t>Claiborne Feye</t>
  </si>
  <si>
    <t>cfeye4k@google.co.jp</t>
  </si>
  <si>
    <t>601 Northridge Circle</t>
  </si>
  <si>
    <t>06812-11924-IK</t>
  </si>
  <si>
    <t>Mina Elstone</t>
  </si>
  <si>
    <t>6 Manley Plaza</t>
  </si>
  <si>
    <t>59741-90220-OW</t>
  </si>
  <si>
    <t>Sherman Mewrcik</t>
  </si>
  <si>
    <t>44305 Scofield Park</t>
  </si>
  <si>
    <t>62682-27930-PD</t>
  </si>
  <si>
    <t>Tamarah Fero</t>
  </si>
  <si>
    <t>tfero4n@comsenz.com</t>
  </si>
  <si>
    <t>6 Fisk Street</t>
  </si>
  <si>
    <t>00256-19905-YG</t>
  </si>
  <si>
    <t>Stanislaus Valsler</t>
  </si>
  <si>
    <t>95 Southridge Alley</t>
  </si>
  <si>
    <t>38890-22576-UI</t>
  </si>
  <si>
    <t>Felita Dauney</t>
  </si>
  <si>
    <t>fdauney4p@sphinn.com</t>
  </si>
  <si>
    <t>22484 Tomscot Lane</t>
  </si>
  <si>
    <t>94573-61802-PH</t>
  </si>
  <si>
    <t>Serena Earley</t>
  </si>
  <si>
    <t>searley4q@youku.com</t>
  </si>
  <si>
    <t>66197 Onsgard Place</t>
  </si>
  <si>
    <t>86447-02699-UT</t>
  </si>
  <si>
    <t>Minny Chamberlayne</t>
  </si>
  <si>
    <t>mchamberlayne4r@bigcartel.com</t>
  </si>
  <si>
    <t>1 Ridgeview Place</t>
  </si>
  <si>
    <t>51432-27169-KN</t>
  </si>
  <si>
    <t>Bartholemy Flaherty</t>
  </si>
  <si>
    <t>bflaherty4s@moonfruit.com</t>
  </si>
  <si>
    <t>045 Jana Place</t>
  </si>
  <si>
    <t>43074-00987-PB</t>
  </si>
  <si>
    <t>Oran Colbeck</t>
  </si>
  <si>
    <t>ocolbeck4t@sina.com.cn</t>
  </si>
  <si>
    <t>8984 Moulton Hill</t>
  </si>
  <si>
    <t>04739-85772-QT</t>
  </si>
  <si>
    <t>Elysee Sketch</t>
  </si>
  <si>
    <t>2 Gina Drive</t>
  </si>
  <si>
    <t>28279-78469-YW</t>
  </si>
  <si>
    <t>Ethelda Hobbing</t>
  </si>
  <si>
    <t>ehobbing4v@nsw.gov.au</t>
  </si>
  <si>
    <t>1 Debs Place</t>
  </si>
  <si>
    <t>91829-99544-DS</t>
  </si>
  <si>
    <t>Odille Thynne</t>
  </si>
  <si>
    <t>othynne4w@auda.org.au</t>
  </si>
  <si>
    <t>26 Oakridge Way</t>
  </si>
  <si>
    <t>38978-59582-JP</t>
  </si>
  <si>
    <t>Emlynne Heining</t>
  </si>
  <si>
    <t>eheining4x@flickr.com</t>
  </si>
  <si>
    <t>439 West Point</t>
  </si>
  <si>
    <t>86504-96610-BH</t>
  </si>
  <si>
    <t>Katerina Melloi</t>
  </si>
  <si>
    <t>kmelloi4y@imdb.com</t>
  </si>
  <si>
    <t>1930 Haas Way</t>
  </si>
  <si>
    <t>75986-98864-EZ</t>
  </si>
  <si>
    <t>Tiffany Scardafield</t>
  </si>
  <si>
    <t>69737 Hanover Center</t>
  </si>
  <si>
    <t>66776-88682-RG</t>
  </si>
  <si>
    <t>Abrahan Mussen</t>
  </si>
  <si>
    <t>amussen50@51.la</t>
  </si>
  <si>
    <t>22974 Beilfuss Plaza</t>
  </si>
  <si>
    <t>33284-98063-SE</t>
  </si>
  <si>
    <t>Essie Nellies</t>
  </si>
  <si>
    <t>enellies51@goodreads.com</t>
  </si>
  <si>
    <t>9 Hallows Trail</t>
  </si>
  <si>
    <t>85851-78384-DM</t>
  </si>
  <si>
    <t>Anny Mundford</t>
  </si>
  <si>
    <t>amundford52@nbcnews.com</t>
  </si>
  <si>
    <t>5097 Mitchell Plaza</t>
  </si>
  <si>
    <t>55232-81621-BX</t>
  </si>
  <si>
    <t>Tory Walas</t>
  </si>
  <si>
    <t>twalas53@google.ca</t>
  </si>
  <si>
    <t>2673 Everett Place</t>
  </si>
  <si>
    <t>80310-92912-JA</t>
  </si>
  <si>
    <t>Isa Blazewicz</t>
  </si>
  <si>
    <t>iblazewicz54@thetimes.co.uk</t>
  </si>
  <si>
    <t>4646 Graceland Circle</t>
  </si>
  <si>
    <t>19821-05175-WZ</t>
  </si>
  <si>
    <t>Angie Rizzetti</t>
  </si>
  <si>
    <t>arizzetti55@naver.com</t>
  </si>
  <si>
    <t>24 Mendota Junction</t>
  </si>
  <si>
    <t>01338-83217-GV</t>
  </si>
  <si>
    <t>Mord Meriet</t>
  </si>
  <si>
    <t>mmeriet56@noaa.gov</t>
  </si>
  <si>
    <t>56000 Kedzie Alley</t>
  </si>
  <si>
    <t>66044-25298-TA</t>
  </si>
  <si>
    <t>Lawrence Pratt</t>
  </si>
  <si>
    <t>lpratt57@netvibes.com</t>
  </si>
  <si>
    <t>57 Monterey Avenue</t>
  </si>
  <si>
    <t>28728-47861-TZ</t>
  </si>
  <si>
    <t>Astrix Kitchingham</t>
  </si>
  <si>
    <t>akitchingham58@com.com</t>
  </si>
  <si>
    <t>716 Shoshone Point</t>
  </si>
  <si>
    <t>32638-38620-AX</t>
  </si>
  <si>
    <t>Burnard Bartholin</t>
  </si>
  <si>
    <t>bbartholin59@xinhuanet.com</t>
  </si>
  <si>
    <t>19600 Scofield Trail</t>
  </si>
  <si>
    <t>83163-65741-IH</t>
  </si>
  <si>
    <t>Madelene Prinn</t>
  </si>
  <si>
    <t>mprinn5a@usa.gov</t>
  </si>
  <si>
    <t>39 Dahle Road</t>
  </si>
  <si>
    <t>89422-58281-FD</t>
  </si>
  <si>
    <t>Alisun Baudino</t>
  </si>
  <si>
    <t>abaudino5b@netvibes.com</t>
  </si>
  <si>
    <t>07 Charing Cross Circle</t>
  </si>
  <si>
    <t>76293-30918-DQ</t>
  </si>
  <si>
    <t>Philipa Petrushanko</t>
  </si>
  <si>
    <t>ppetrushanko5c@blinklist.com</t>
  </si>
  <si>
    <t>08 Laurel Trail</t>
  </si>
  <si>
    <t>86779-84838-EJ</t>
  </si>
  <si>
    <t>Kimberli Mustchin</t>
  </si>
  <si>
    <t>0043 Arkansas Court</t>
  </si>
  <si>
    <t>66806-41795-MX</t>
  </si>
  <si>
    <t>Emlynne Laird</t>
  </si>
  <si>
    <t>elaird5e@bing.com</t>
  </si>
  <si>
    <t>43451 Doe Crossing Trail</t>
  </si>
  <si>
    <t>64875-71224-UI</t>
  </si>
  <si>
    <t>Marlena Howsden</t>
  </si>
  <si>
    <t>mhowsden5f@infoseek.co.jp</t>
  </si>
  <si>
    <t>0410 Autumn Leaf Drive</t>
  </si>
  <si>
    <t>16982-35708-BZ</t>
  </si>
  <si>
    <t>Nealson Cuttler</t>
  </si>
  <si>
    <t>ncuttler5g@parallels.com</t>
  </si>
  <si>
    <t>1 Melvin Circle</t>
  </si>
  <si>
    <t>62425-26461-RK</t>
  </si>
  <si>
    <t>Crin Vernham</t>
  </si>
  <si>
    <t>cvernham5h@e-recht24.de</t>
  </si>
  <si>
    <t>96312 Michigan Parkway</t>
  </si>
  <si>
    <t>71468-76923-BU</t>
  </si>
  <si>
    <t>Jenn Munnings</t>
  </si>
  <si>
    <t>jmunnings5i@springer.com</t>
  </si>
  <si>
    <t>7 Merchant Point</t>
  </si>
  <si>
    <t>23014-48364-QB</t>
  </si>
  <si>
    <t>Olympie Dautry</t>
  </si>
  <si>
    <t>odautry5j@etsy.com</t>
  </si>
  <si>
    <t>9015 Anzinger Point</t>
  </si>
  <si>
    <t>92588-14671-JM</t>
  </si>
  <si>
    <t>Ingaborg Dunwoody</t>
  </si>
  <si>
    <t>idunwoody5k@sourceforge.net</t>
  </si>
  <si>
    <t>+44 (389) 895-0886</t>
  </si>
  <si>
    <t>687 Ruskin Center</t>
  </si>
  <si>
    <t>66708-26678-QK</t>
  </si>
  <si>
    <t>Adriana Lazarus</t>
  </si>
  <si>
    <t>9429 Porter Circle</t>
  </si>
  <si>
    <t>08743-09057-OO</t>
  </si>
  <si>
    <t>Tallie felip</t>
  </si>
  <si>
    <t>tfelip5m@typepad.com</t>
  </si>
  <si>
    <t>9 Roth Point</t>
  </si>
  <si>
    <t>37490-01572-JW</t>
  </si>
  <si>
    <t>Vanna Le - Count</t>
  </si>
  <si>
    <t>vle5n@disqus.com</t>
  </si>
  <si>
    <t>69128 Ronald Regan Road</t>
  </si>
  <si>
    <t>01811-60350-CU</t>
  </si>
  <si>
    <t>Sarette Ducarel</t>
  </si>
  <si>
    <t>04922 Colorado Street</t>
  </si>
  <si>
    <t>24766-58139-GT</t>
  </si>
  <si>
    <t>Kendra Glison</t>
  </si>
  <si>
    <t>1 Kipling Lane</t>
  </si>
  <si>
    <t>90123-70970-NY</t>
  </si>
  <si>
    <t>Nertie Poolman</t>
  </si>
  <si>
    <t>npoolman5q@howstuffworks.com</t>
  </si>
  <si>
    <t>356 Service Way</t>
  </si>
  <si>
    <t>93809-05424-MG</t>
  </si>
  <si>
    <t>Orbadiah Duny</t>
  </si>
  <si>
    <t>oduny5r@constantcontact.com</t>
  </si>
  <si>
    <t>62772 Arkansas Pass</t>
  </si>
  <si>
    <t>85425-33494-HQ</t>
  </si>
  <si>
    <t>Constance Halfhide</t>
  </si>
  <si>
    <t>chalfhide5s@google.ru</t>
  </si>
  <si>
    <t>75275 Sunnyside Center</t>
  </si>
  <si>
    <t>54387-64897-XC</t>
  </si>
  <si>
    <t>Fransisco Malecky</t>
  </si>
  <si>
    <t>fmalecky5t@list-manage.com</t>
  </si>
  <si>
    <t>+44 (738) 660-4264</t>
  </si>
  <si>
    <t>11 Dakota Lane</t>
  </si>
  <si>
    <t>01035-70465-UO</t>
  </si>
  <si>
    <t>Anselma Attwater</t>
  </si>
  <si>
    <t>aattwater5u@wikia.com</t>
  </si>
  <si>
    <t>72 Maryland Terrace</t>
  </si>
  <si>
    <t>84260-39432-ML</t>
  </si>
  <si>
    <t>Minette Whellans</t>
  </si>
  <si>
    <t>mwhellans5v@mapquest.com</t>
  </si>
  <si>
    <t>3 High Crossing Way</t>
  </si>
  <si>
    <t>69779-40609-RS</t>
  </si>
  <si>
    <t>Dael Camilletti</t>
  </si>
  <si>
    <t>dcamilletti5w@businesswire.com</t>
  </si>
  <si>
    <t>782 American Terrace</t>
  </si>
  <si>
    <t>80247-70000-HT</t>
  </si>
  <si>
    <t>Emiline Galgey</t>
  </si>
  <si>
    <t>egalgey5x@wufoo.com</t>
  </si>
  <si>
    <t>6 Park Meadow Plaza</t>
  </si>
  <si>
    <t>35058-04550-VC</t>
  </si>
  <si>
    <t>Murdock Hame</t>
  </si>
  <si>
    <t>mhame5y@newsvine.com</t>
  </si>
  <si>
    <t>0 Burning Wood Drive</t>
  </si>
  <si>
    <t>27226-53717-SY</t>
  </si>
  <si>
    <t>Ilka Gurnee</t>
  </si>
  <si>
    <t>igurnee5z@usnews.com</t>
  </si>
  <si>
    <t>1 Troy Circle</t>
  </si>
  <si>
    <t>02002-98725-CH</t>
  </si>
  <si>
    <t>Alfy Snowding</t>
  </si>
  <si>
    <t>asnowding60@comsenz.com</t>
  </si>
  <si>
    <t>1691 Comanche Lane</t>
  </si>
  <si>
    <t>38487-01549-MV</t>
  </si>
  <si>
    <t>Godfry Poinsett</t>
  </si>
  <si>
    <t>gpoinsett61@berkeley.edu</t>
  </si>
  <si>
    <t>75026 Monica Parkway</t>
  </si>
  <si>
    <t>98573-41811-EQ</t>
  </si>
  <si>
    <t>Rem Furman</t>
  </si>
  <si>
    <t>rfurman62@t.co</t>
  </si>
  <si>
    <t>91239 Ilene Hill</t>
  </si>
  <si>
    <t>72463-75685-MV</t>
  </si>
  <si>
    <t>Charis Crosier</t>
  </si>
  <si>
    <t>ccrosier63@xrea.com</t>
  </si>
  <si>
    <t>54506 Arapahoe Center</t>
  </si>
  <si>
    <t>14797-35530-HY</t>
  </si>
  <si>
    <t>Monte Percifull</t>
  </si>
  <si>
    <t>mpercifull64@netlog.com</t>
  </si>
  <si>
    <t>7 Stoughton Hill</t>
  </si>
  <si>
    <t>10225-91535-AI</t>
  </si>
  <si>
    <t>Lenka Rushmer</t>
  </si>
  <si>
    <t>lrushmer65@europa.eu</t>
  </si>
  <si>
    <t>70379 Canary Plaza</t>
  </si>
  <si>
    <t>48090-06534-HI</t>
  </si>
  <si>
    <t>Waneta Edinborough</t>
  </si>
  <si>
    <t>wedinborough66@github.io</t>
  </si>
  <si>
    <t>1 Golden Leaf Hill</t>
  </si>
  <si>
    <t>80444-58185-FX</t>
  </si>
  <si>
    <t>Bobbe Piggott</t>
  </si>
  <si>
    <t>812 Erie Court</t>
  </si>
  <si>
    <t>13561-92774-WP</t>
  </si>
  <si>
    <t>Ketty Bromehead</t>
  </si>
  <si>
    <t>kbromehead68@un.org</t>
  </si>
  <si>
    <t>69 Birchwood Place</t>
  </si>
  <si>
    <t>11550-78378-GE</t>
  </si>
  <si>
    <t>Elsbeth Westerman</t>
  </si>
  <si>
    <t>ewesterman69@si.edu</t>
  </si>
  <si>
    <t>7 Packers Court</t>
  </si>
  <si>
    <t>90961-35603-RP</t>
  </si>
  <si>
    <t>Anabelle Hutchens</t>
  </si>
  <si>
    <t>ahutchens6a@amazonaws.com</t>
  </si>
  <si>
    <t>8 Russell Plaza</t>
  </si>
  <si>
    <t>57145-03803-ZL</t>
  </si>
  <si>
    <t>Noak Wyvill</t>
  </si>
  <si>
    <t>nwyvill6b@naver.com</t>
  </si>
  <si>
    <t>+44 (872) 383-2829</t>
  </si>
  <si>
    <t>47 Declaration Alley</t>
  </si>
  <si>
    <t>89115-11966-VF</t>
  </si>
  <si>
    <t>Beltran Mathon</t>
  </si>
  <si>
    <t>bmathon6c@barnesandnoble.com</t>
  </si>
  <si>
    <t>6131 Huxley Pass</t>
  </si>
  <si>
    <t>05754-41702-FG</t>
  </si>
  <si>
    <t>Kristos Streight</t>
  </si>
  <si>
    <t>kstreight6d@about.com</t>
  </si>
  <si>
    <t>5 Anderson Court</t>
  </si>
  <si>
    <t>84269-49816-ML</t>
  </si>
  <si>
    <t>Portie Cutchie</t>
  </si>
  <si>
    <t>pcutchie6e@globo.com</t>
  </si>
  <si>
    <t>5 Esch Parkway</t>
  </si>
  <si>
    <t>23600-98432-ME</t>
  </si>
  <si>
    <t>Sinclare Edsell</t>
  </si>
  <si>
    <t>226 Harper Place</t>
  </si>
  <si>
    <t>79058-02767-CP</t>
  </si>
  <si>
    <t>Conny Gheraldi</t>
  </si>
  <si>
    <t>cgheraldi6g@opera.com</t>
  </si>
  <si>
    <t>+44 (494) 875-2364</t>
  </si>
  <si>
    <t>28998 Cottonwood Point</t>
  </si>
  <si>
    <t>89208-74646-UK</t>
  </si>
  <si>
    <t>Beryle Kenwell</t>
  </si>
  <si>
    <t>bkenwell6h@over-blog.com</t>
  </si>
  <si>
    <t>62 Dayton Drive</t>
  </si>
  <si>
    <t>11408-81032-UR</t>
  </si>
  <si>
    <t>Tomas Sutty</t>
  </si>
  <si>
    <t>tsutty6i@google.es</t>
  </si>
  <si>
    <t>736 Mosinee Court</t>
  </si>
  <si>
    <t>32070-55528-UG</t>
  </si>
  <si>
    <t>Samuele Ales0</t>
  </si>
  <si>
    <t>0023 Westport Terrace</t>
  </si>
  <si>
    <t>48873-84433-PN</t>
  </si>
  <si>
    <t>Carlie Harce</t>
  </si>
  <si>
    <t>charce6k@cafepress.com</t>
  </si>
  <si>
    <t>8 Melrose Center</t>
  </si>
  <si>
    <t>32928-18158-OW</t>
  </si>
  <si>
    <t>Craggy Bril</t>
  </si>
  <si>
    <t>955 Ridge Oak Street</t>
  </si>
  <si>
    <t>89711-56688-GG</t>
  </si>
  <si>
    <t>Friederike Drysdale</t>
  </si>
  <si>
    <t>fdrysdale6m@symantec.com</t>
  </si>
  <si>
    <t>0229 Hovde Hill</t>
  </si>
  <si>
    <t>48389-71976-JB</t>
  </si>
  <si>
    <t>Devon Magowan</t>
  </si>
  <si>
    <t>dmagowan6n@fc2.com</t>
  </si>
  <si>
    <t>42 Sloan Way</t>
  </si>
  <si>
    <t>84033-80762-EQ</t>
  </si>
  <si>
    <t>Codi Littrell</t>
  </si>
  <si>
    <t>3 Colorado Lane</t>
  </si>
  <si>
    <t>12743-00952-KO</t>
  </si>
  <si>
    <t>Christel Speak</t>
  </si>
  <si>
    <t>8 Crowley Place</t>
  </si>
  <si>
    <t>41505-42181-EF</t>
  </si>
  <si>
    <t>Sibella Rushbrooke</t>
  </si>
  <si>
    <t>srushbrooke6q@youku.com</t>
  </si>
  <si>
    <t>00901 Marquette Plaza</t>
  </si>
  <si>
    <t>14307-87663-KB</t>
  </si>
  <si>
    <t>Tammie Drynan</t>
  </si>
  <si>
    <t>tdrynan6r@deviantart.com</t>
  </si>
  <si>
    <t>5776 Coleman Circle</t>
  </si>
  <si>
    <t>08360-19442-GB</t>
  </si>
  <si>
    <t>Effie Yurkov</t>
  </si>
  <si>
    <t>eyurkov6s@hud.gov</t>
  </si>
  <si>
    <t>970 Northport Pass</t>
  </si>
  <si>
    <t>93405-51204-UW</t>
  </si>
  <si>
    <t>Lexie Mallan</t>
  </si>
  <si>
    <t>lmallan6t@state.gov</t>
  </si>
  <si>
    <t>43 Longview Center</t>
  </si>
  <si>
    <t>97152-03355-IW</t>
  </si>
  <si>
    <t>Georgena Bentjens</t>
  </si>
  <si>
    <t>gbentjens6u@netlog.com</t>
  </si>
  <si>
    <t>+44 (610) 153-1208</t>
  </si>
  <si>
    <t>4738 Bashford Crossing</t>
  </si>
  <si>
    <t>79216-73157-TE</t>
  </si>
  <si>
    <t>Delmar Beasant</t>
  </si>
  <si>
    <t>856 Colorado Way</t>
  </si>
  <si>
    <t>20259-47723-AC</t>
  </si>
  <si>
    <t>Lyn Entwistle</t>
  </si>
  <si>
    <t>lentwistle6w@omniture.com</t>
  </si>
  <si>
    <t>54 Canary Terrace</t>
  </si>
  <si>
    <t>04947-41413-JP</t>
  </si>
  <si>
    <t>Stuart Lafee</t>
  </si>
  <si>
    <t>259 Lake View Parkway</t>
  </si>
  <si>
    <t>08909-77713-CG</t>
  </si>
  <si>
    <t>Mercedes Acott</t>
  </si>
  <si>
    <t>macott6y@pagesperso-orange.fr</t>
  </si>
  <si>
    <t>37340 Lerdahl Avenue</t>
  </si>
  <si>
    <t>84340-73931-VV</t>
  </si>
  <si>
    <t>Connor Heaviside</t>
  </si>
  <si>
    <t>cheaviside6z@rediff.com</t>
  </si>
  <si>
    <t>941 Graceland Terrace</t>
  </si>
  <si>
    <t>04609-95151-XH</t>
  </si>
  <si>
    <t>Devy Bulbrook</t>
  </si>
  <si>
    <t>567 Farmco Hill</t>
  </si>
  <si>
    <t>99562-88650-YF</t>
  </si>
  <si>
    <t>Leia Kernan</t>
  </si>
  <si>
    <t>lkernan71@wsj.com</t>
  </si>
  <si>
    <t>76 Briar Crest Avenue</t>
  </si>
  <si>
    <t>46560-73885-PJ</t>
  </si>
  <si>
    <t>Rosaline McLae</t>
  </si>
  <si>
    <t>rmclae72@dailymotion.com</t>
  </si>
  <si>
    <t>1065 Myrtle Center</t>
  </si>
  <si>
    <t>80179-44620-WN</t>
  </si>
  <si>
    <t>Cleve Blowfelde</t>
  </si>
  <si>
    <t>cblowfelde73@ustream.tv</t>
  </si>
  <si>
    <t>72657 Shelley Alley</t>
  </si>
  <si>
    <t>04666-71569-RI</t>
  </si>
  <si>
    <t>Zacharias Kiffe</t>
  </si>
  <si>
    <t>zkiffe74@cyberchimps.com</t>
  </si>
  <si>
    <t>32764 Buell Pass</t>
  </si>
  <si>
    <t>59081-87231-VP</t>
  </si>
  <si>
    <t>Denyse O'Calleran</t>
  </si>
  <si>
    <t>docalleran75@ucla.edu</t>
  </si>
  <si>
    <t>6384 Darwin Avenue</t>
  </si>
  <si>
    <t>07878-45872-CC</t>
  </si>
  <si>
    <t>Cobby Cromwell</t>
  </si>
  <si>
    <t>ccromwell76@desdev.cn</t>
  </si>
  <si>
    <t>45604 Bunker Hill Court</t>
  </si>
  <si>
    <t>12444-05174-OO</t>
  </si>
  <si>
    <t>Irv Hay</t>
  </si>
  <si>
    <t>ihay77@lulu.com</t>
  </si>
  <si>
    <t>+44 (878) 199-6257</t>
  </si>
  <si>
    <t>667 Florence Drive</t>
  </si>
  <si>
    <t>34665-62561-AU</t>
  </si>
  <si>
    <t>Tani Taffarello</t>
  </si>
  <si>
    <t>ttaffarello78@sciencedaily.com</t>
  </si>
  <si>
    <t>26 Linden Center</t>
  </si>
  <si>
    <t>77877-11993-QH</t>
  </si>
  <si>
    <t>Monique Canty</t>
  </si>
  <si>
    <t>mcanty79@jigsy.com</t>
  </si>
  <si>
    <t>21342 Schiller Parkway</t>
  </si>
  <si>
    <t>32291-18308-YZ</t>
  </si>
  <si>
    <t>Javier Kopke</t>
  </si>
  <si>
    <t>jkopke7a@auda.org.au</t>
  </si>
  <si>
    <t>04 Hanson Junction</t>
  </si>
  <si>
    <t>25754-33191-ZI</t>
  </si>
  <si>
    <t>Mar McIver</t>
  </si>
  <si>
    <t>6 Carberry Pass</t>
  </si>
  <si>
    <t>53120-45532-KL</t>
  </si>
  <si>
    <t>Arabella Fransewich</t>
  </si>
  <si>
    <t>675 Ruskin Road</t>
  </si>
  <si>
    <t>36605-83052-WB</t>
  </si>
  <si>
    <t>Violette Hellmore</t>
  </si>
  <si>
    <t>vhellmore7d@bbc.co.uk</t>
  </si>
  <si>
    <t>87597 Butternut Alley</t>
  </si>
  <si>
    <t>53683-35977-KI</t>
  </si>
  <si>
    <t>Myles Seawright</t>
  </si>
  <si>
    <t>mseawright7e@nbcnews.com</t>
  </si>
  <si>
    <t>+44 (638) 528-2467</t>
  </si>
  <si>
    <t>5021 Summit Drive</t>
  </si>
  <si>
    <t>07972-83134-NM</t>
  </si>
  <si>
    <t>Silvana Northeast</t>
  </si>
  <si>
    <t>snortheast7f@mashable.com</t>
  </si>
  <si>
    <t>4306 Northfield Place</t>
  </si>
  <si>
    <t>23229-79220-TE</t>
  </si>
  <si>
    <t>Annecorinne Leehane</t>
  </si>
  <si>
    <t>722 Marcy Plaza</t>
  </si>
  <si>
    <t>25514-23938-IQ</t>
  </si>
  <si>
    <t>Monica Fearon</t>
  </si>
  <si>
    <t>mfearon7h@reverbnation.com</t>
  </si>
  <si>
    <t>41524 Mandrake Center</t>
  </si>
  <si>
    <t>49084-44492-OJ</t>
  </si>
  <si>
    <t>Barney Chisnell</t>
  </si>
  <si>
    <t>5915 Hallows Court</t>
  </si>
  <si>
    <t>76624-72205-CK</t>
  </si>
  <si>
    <t>Jasper Sisneros</t>
  </si>
  <si>
    <t>jsisneros7j@a8.net</t>
  </si>
  <si>
    <t>38 Dryden Plaza</t>
  </si>
  <si>
    <t>12729-50170-JE</t>
  </si>
  <si>
    <t>Zachariah Carlson</t>
  </si>
  <si>
    <t>zcarlson7k@bigcartel.com</t>
  </si>
  <si>
    <t>4825 Bowman Crossing</t>
  </si>
  <si>
    <t>43974-44760-QI</t>
  </si>
  <si>
    <t>Warner Maddox</t>
  </si>
  <si>
    <t>wmaddox7l@timesonline.co.uk</t>
  </si>
  <si>
    <t>6223 North Hill</t>
  </si>
  <si>
    <t>30585-48726-BK</t>
  </si>
  <si>
    <t>Donnie Hedlestone</t>
  </si>
  <si>
    <t>dhedlestone7m@craigslist.org</t>
  </si>
  <si>
    <t>02670 Superior Way</t>
  </si>
  <si>
    <t>16123-07017-TY</t>
  </si>
  <si>
    <t>Teddi Crowthe</t>
  </si>
  <si>
    <t>tcrowthe7n@europa.eu</t>
  </si>
  <si>
    <t>7 Eastlawn Alley</t>
  </si>
  <si>
    <t>27723-45097-MH</t>
  </si>
  <si>
    <t>Dorelia Bury</t>
  </si>
  <si>
    <t>dbury7o@tinyurl.com</t>
  </si>
  <si>
    <t>305 Holy Cross Way</t>
  </si>
  <si>
    <t>37078-56703-AF</t>
  </si>
  <si>
    <t>Gussy Broadbear</t>
  </si>
  <si>
    <t>gbroadbear7p@omniture.com</t>
  </si>
  <si>
    <t>0 Manitowish Hill</t>
  </si>
  <si>
    <t>79420-11075-MY</t>
  </si>
  <si>
    <t>Emlynne Palfrey</t>
  </si>
  <si>
    <t>epalfrey7q@devhub.com</t>
  </si>
  <si>
    <t>2793 Vera Point</t>
  </si>
  <si>
    <t>57504-13456-UO</t>
  </si>
  <si>
    <t>Parsifal Metrick</t>
  </si>
  <si>
    <t>pmetrick7r@rakuten.co.jp</t>
  </si>
  <si>
    <t>091 Old Gate Road</t>
  </si>
  <si>
    <t>53751-57560-CN</t>
  </si>
  <si>
    <t>Christopher Grieveson</t>
  </si>
  <si>
    <t>91 Old Gate Road</t>
  </si>
  <si>
    <t>96112-42558-EA</t>
  </si>
  <si>
    <t>Karlan Karby</t>
  </si>
  <si>
    <t>kkarby7t@sbwire.com</t>
  </si>
  <si>
    <t>4 Linden Park</t>
  </si>
  <si>
    <t>03157-23165-UB</t>
  </si>
  <si>
    <t>Flory Crumpe</t>
  </si>
  <si>
    <t>fcrumpe7u@ftc.gov</t>
  </si>
  <si>
    <t>+44 (564) 507-1056</t>
  </si>
  <si>
    <t>1 Hanover Terrace</t>
  </si>
  <si>
    <t>51466-52850-AG</t>
  </si>
  <si>
    <t>Amity Chatto</t>
  </si>
  <si>
    <t>achatto7v@sakura.ne.jp</t>
  </si>
  <si>
    <t>+44 (522) 740-3583</t>
  </si>
  <si>
    <t>2 Morrow Hill</t>
  </si>
  <si>
    <t>57145-31023-FK</t>
  </si>
  <si>
    <t>Nanine McCarthy</t>
  </si>
  <si>
    <t>27 Pine View Crossing</t>
  </si>
  <si>
    <t>66408-53777-VE</t>
  </si>
  <si>
    <t>Lyndsey Megany</t>
  </si>
  <si>
    <t>7536 Homewood Place</t>
  </si>
  <si>
    <t>53035-99701-WG</t>
  </si>
  <si>
    <t>Byram Mergue</t>
  </si>
  <si>
    <t>bmergue7y@umn.edu</t>
  </si>
  <si>
    <t>801 Sloan Plaza</t>
  </si>
  <si>
    <t>45899-92796-EI</t>
  </si>
  <si>
    <t>Kerr Patise</t>
  </si>
  <si>
    <t>kpatise7z@jigsy.com</t>
  </si>
  <si>
    <t>2469 Hayes Lane</t>
  </si>
  <si>
    <t>17649-28133-PY</t>
  </si>
  <si>
    <t>Mathew Goulter</t>
  </si>
  <si>
    <t>3 Sunfield Terrace</t>
  </si>
  <si>
    <t>49612-33852-CN</t>
  </si>
  <si>
    <t>Marris Grcic</t>
  </si>
  <si>
    <t>758 Acker Point</t>
  </si>
  <si>
    <t>66976-43829-YG</t>
  </si>
  <si>
    <t>Domeniga Duke</t>
  </si>
  <si>
    <t>dduke82@vkontakte.ru</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</si>
  <si>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</si>
  <si>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</si>
  <si>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</si>
  <si>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</si>
  <si>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</si>
  <si>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</si>
  <si>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</si>
  <si>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</si>
  <si>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</si>
  <si>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</si>
  <si>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</si>
  <si>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5205 Graceland Point</t>
  </si>
  <si>
    <t>21177-40725-CF</t>
  </si>
  <si>
    <t>Micki Fero</t>
  </si>
  <si>
    <t>9 Burrows Way</t>
  </si>
  <si>
    <t>99421-80253-UI</t>
  </si>
  <si>
    <t>Cybill Graddell</t>
  </si>
  <si>
    <t>8 Reindahl Alley</t>
  </si>
  <si>
    <t>45315-50206-DK</t>
  </si>
  <si>
    <t>Dorian Vizor</t>
  </si>
  <si>
    <t>dvizor88@furl.net</t>
  </si>
  <si>
    <t>6023 Novick Parkway</t>
  </si>
  <si>
    <t>09595-95726-OV</t>
  </si>
  <si>
    <t>Eddi Sedgebeer</t>
  </si>
  <si>
    <t>esedgebeer89@oaic.gov.au</t>
  </si>
  <si>
    <t>9715 Shopko Hill</t>
  </si>
  <si>
    <t>60221-67036-TD</t>
  </si>
  <si>
    <t>Ken Lestrange</t>
  </si>
  <si>
    <t>klestrange8a@lulu.com</t>
  </si>
  <si>
    <t>1961 Sage Way</t>
  </si>
  <si>
    <t>62923-29397-KX</t>
  </si>
  <si>
    <t>Lacee Tanti</t>
  </si>
  <si>
    <t>ltanti8b@techcrunch.com</t>
  </si>
  <si>
    <t>29668 Bashford Trail</t>
  </si>
  <si>
    <t>33011-52383-BA</t>
  </si>
  <si>
    <t>Arel De Lasci</t>
  </si>
  <si>
    <t>ade8c@1und1.de</t>
  </si>
  <si>
    <t>80254 Cherokee Alley</t>
  </si>
  <si>
    <t>86768-91598-FA</t>
  </si>
  <si>
    <t>Trescha Jedrachowicz</t>
  </si>
  <si>
    <t>tjedrachowicz8d@acquirethisname.com</t>
  </si>
  <si>
    <t>4019 Hagan Plaza</t>
  </si>
  <si>
    <t>37191-12203-MX</t>
  </si>
  <si>
    <t>Perkin Stonner</t>
  </si>
  <si>
    <t>pstonner8e@moonfruit.com</t>
  </si>
  <si>
    <t>09771 Rigney Center</t>
  </si>
  <si>
    <t>16545-76328-JY</t>
  </si>
  <si>
    <t>Darrin Tingly</t>
  </si>
  <si>
    <t>dtingly8f@goo.ne.jp</t>
  </si>
  <si>
    <t>6094 Dawn Junction</t>
  </si>
  <si>
    <t>32177-42200-TP</t>
  </si>
  <si>
    <t>Rhodie Whife</t>
  </si>
  <si>
    <t>rwhife8g@360.cn</t>
  </si>
  <si>
    <t>2241 Kim Trail</t>
  </si>
  <si>
    <t>22349-47389-GY</t>
  </si>
  <si>
    <t>Benn Checci</t>
  </si>
  <si>
    <t>bchecci8h@usa.gov</t>
  </si>
  <si>
    <t>+44 (237) 377-1917</t>
  </si>
  <si>
    <t>88 West Avenue</t>
  </si>
  <si>
    <t>70290-38099-GB</t>
  </si>
  <si>
    <t>Janifer Bagot</t>
  </si>
  <si>
    <t>jbagot8i@mac.com</t>
  </si>
  <si>
    <t>8580 Autumn Leaf Trail</t>
  </si>
  <si>
    <t>18741-72071-PP</t>
  </si>
  <si>
    <t>Ermin Beeble</t>
  </si>
  <si>
    <t>ebeeble8j@soundcloud.com</t>
  </si>
  <si>
    <t>14777 Leroy Avenue</t>
  </si>
  <si>
    <t>62588-82624-II</t>
  </si>
  <si>
    <t>Cos Fluin</t>
  </si>
  <si>
    <t>cfluin8k@flickr.com</t>
  </si>
  <si>
    <t>88 Jenna Point</t>
  </si>
  <si>
    <t>37430-29579-HD</t>
  </si>
  <si>
    <t>Eveleen Bletsor</t>
  </si>
  <si>
    <t>ebletsor8l@vinaora.com</t>
  </si>
  <si>
    <t>9076 Manley Center</t>
  </si>
  <si>
    <t>84132-22322-QT</t>
  </si>
  <si>
    <t>Paola Brydell</t>
  </si>
  <si>
    <t>pbrydell8m@bloglovin.com</t>
  </si>
  <si>
    <t>826 Judy Alley</t>
  </si>
  <si>
    <t>74330-29286-RO</t>
  </si>
  <si>
    <t>Claudetta Rushe</t>
  </si>
  <si>
    <t>crushe8n@about.me</t>
  </si>
  <si>
    <t>7 Corben Plaza</t>
  </si>
  <si>
    <t>37445-17791-NQ</t>
  </si>
  <si>
    <t>Natka Leethem</t>
  </si>
  <si>
    <t>nleethem8o@mac.com</t>
  </si>
  <si>
    <t>12 Stone Corner Avenue</t>
  </si>
  <si>
    <t>Loyalty Card</t>
  </si>
  <si>
    <t>Yes</t>
  </si>
  <si>
    <t>No</t>
  </si>
  <si>
    <t>Colour</t>
  </si>
  <si>
    <t>Category</t>
  </si>
  <si>
    <t>England</t>
  </si>
  <si>
    <t>Scotland</t>
  </si>
  <si>
    <t>Wales</t>
  </si>
  <si>
    <t>Glasgow</t>
  </si>
  <si>
    <t>Leeds</t>
  </si>
  <si>
    <t>Aberdeen</t>
  </si>
  <si>
    <t>Newcastle</t>
  </si>
  <si>
    <t>Southampton</t>
  </si>
  <si>
    <t>Nottingham</t>
  </si>
  <si>
    <t>Leicester</t>
  </si>
  <si>
    <t>Oxford</t>
  </si>
  <si>
    <t>Cambridge</t>
  </si>
  <si>
    <t>Coventry</t>
  </si>
  <si>
    <t>York</t>
  </si>
  <si>
    <t>Dundee</t>
  </si>
  <si>
    <t>Exeter</t>
  </si>
  <si>
    <t>Inverness</t>
  </si>
  <si>
    <t>Reading</t>
  </si>
  <si>
    <t>Plymouth</t>
  </si>
  <si>
    <t>Brighton</t>
  </si>
  <si>
    <t>Norwich</t>
  </si>
  <si>
    <t>Bath</t>
  </si>
  <si>
    <t>Stirling</t>
  </si>
  <si>
    <t>Perth</t>
  </si>
  <si>
    <t>St Andrews</t>
  </si>
  <si>
    <t>Chester</t>
  </si>
  <si>
    <t>Ipswich</t>
  </si>
  <si>
    <t>Falkirk</t>
  </si>
  <si>
    <t>Worcester</t>
  </si>
  <si>
    <t>Cardiff</t>
  </si>
  <si>
    <t>Gloucester</t>
  </si>
  <si>
    <t>Canterbury</t>
  </si>
  <si>
    <t>Luton</t>
  </si>
  <si>
    <t>Wolverhampton</t>
  </si>
  <si>
    <t>Derby</t>
  </si>
  <si>
    <t>Stoke-on-Trent</t>
  </si>
  <si>
    <t>Sunderland</t>
  </si>
  <si>
    <t>Bournemouth</t>
  </si>
  <si>
    <t>Portsmouth</t>
  </si>
  <si>
    <t>Huddersfield</t>
  </si>
  <si>
    <t>Milton Keynes</t>
  </si>
  <si>
    <t>Watford</t>
  </si>
  <si>
    <t>Slough</t>
  </si>
  <si>
    <t>Ayr</t>
  </si>
  <si>
    <t>Swansea</t>
  </si>
  <si>
    <t>Warrington</t>
  </si>
  <si>
    <t>Southend</t>
  </si>
  <si>
    <t>Colchester</t>
  </si>
  <si>
    <t>Middlesbrough</t>
  </si>
  <si>
    <t>Rotherham</t>
  </si>
  <si>
    <t>Basingstoke</t>
  </si>
  <si>
    <t>Peterborough</t>
  </si>
  <si>
    <t>Hull</t>
  </si>
  <si>
    <t>Newport</t>
  </si>
  <si>
    <t>Northampton</t>
  </si>
  <si>
    <t>Blackpool</t>
  </si>
  <si>
    <t>Guildford</t>
  </si>
  <si>
    <t>Darlington</t>
  </si>
  <si>
    <t>Maidstone</t>
  </si>
  <si>
    <t>Shrewsbury</t>
  </si>
  <si>
    <t>Wrexham</t>
  </si>
  <si>
    <t>Hemel Hempstead</t>
  </si>
  <si>
    <t>Dumfries</t>
  </si>
  <si>
    <t>Hereford</t>
  </si>
  <si>
    <t>Carlisle</t>
  </si>
  <si>
    <t>Telford</t>
  </si>
  <si>
    <t>Livingston</t>
  </si>
  <si>
    <t>Fort William</t>
  </si>
  <si>
    <t>Salisbury</t>
  </si>
  <si>
    <t>Hastings</t>
  </si>
  <si>
    <t>Newbury</t>
  </si>
  <si>
    <t>Oban</t>
  </si>
  <si>
    <t>Winchester</t>
  </si>
  <si>
    <t>Truro</t>
  </si>
  <si>
    <t>Cheltenham</t>
  </si>
  <si>
    <t>Taunton</t>
  </si>
  <si>
    <t>Kettering</t>
  </si>
  <si>
    <t>Folkestone</t>
  </si>
  <si>
    <t>Kirkcaldy</t>
  </si>
  <si>
    <t>Dunfermline</t>
  </si>
  <si>
    <t>Bangor</t>
  </si>
  <si>
    <t>Stevenage</t>
  </si>
  <si>
    <t>Elgin</t>
  </si>
  <si>
    <t>Chippenham</t>
  </si>
  <si>
    <t>Woking</t>
  </si>
  <si>
    <t>Bedford</t>
  </si>
  <si>
    <t>Harrogate</t>
  </si>
  <si>
    <t>Arbroath</t>
  </si>
  <si>
    <t>Aylesbury</t>
  </si>
  <si>
    <t>Barrow-in-Furness</t>
  </si>
  <si>
    <t>Andover</t>
  </si>
  <si>
    <t>Montrose</t>
  </si>
  <si>
    <t>Scunthorpe</t>
  </si>
  <si>
    <t>Wakefield</t>
  </si>
  <si>
    <t>Rugby</t>
  </si>
  <si>
    <t>Grimsby</t>
  </si>
  <si>
    <t>Walsall</t>
  </si>
  <si>
    <t>Bridgend</t>
  </si>
  <si>
    <t>Hartlepool</t>
  </si>
  <si>
    <t>Dover</t>
  </si>
  <si>
    <t>Paisley</t>
  </si>
  <si>
    <t>Stockton-on-Tees</t>
  </si>
  <si>
    <t>Scarborough</t>
  </si>
  <si>
    <t>Cannock</t>
  </si>
  <si>
    <t>Lichfield</t>
  </si>
  <si>
    <t>Sutton Coldfield</t>
  </si>
  <si>
    <t>Tamworth</t>
  </si>
  <si>
    <t>Solihull</t>
  </si>
  <si>
    <t>Greenock</t>
  </si>
  <si>
    <t>Kidderminster</t>
  </si>
  <si>
    <t>Haverfordwest</t>
  </si>
  <si>
    <t>Bognor Regis</t>
  </si>
  <si>
    <t>Bridgwater</t>
  </si>
  <si>
    <t>Morpeth</t>
  </si>
  <si>
    <t>Kendal</t>
  </si>
  <si>
    <t>Thetford</t>
  </si>
  <si>
    <t>Wellingborough</t>
  </si>
  <si>
    <t>Galashiels</t>
  </si>
  <si>
    <t>Wokingham</t>
  </si>
  <si>
    <t>Evesham</t>
  </si>
  <si>
    <t>Aberystwyth</t>
  </si>
  <si>
    <t>Stornoway</t>
  </si>
  <si>
    <t>Tewkesbury</t>
  </si>
  <si>
    <t>Berkhamsted</t>
  </si>
  <si>
    <t>Crewe</t>
  </si>
  <si>
    <t>Macclesfield</t>
  </si>
  <si>
    <t>Alloa</t>
  </si>
  <si>
    <t>Leighton Buzzard</t>
  </si>
  <si>
    <t>Linlithgow</t>
  </si>
  <si>
    <t>St Albans</t>
  </si>
  <si>
    <t>Dunblane</t>
  </si>
  <si>
    <t>Bracknell</t>
  </si>
  <si>
    <t>Redditch</t>
  </si>
  <si>
    <t>Workington</t>
  </si>
  <si>
    <t>Loughborough</t>
  </si>
  <si>
    <t>Melton Mowbray</t>
  </si>
  <si>
    <t>West Bromwich</t>
  </si>
  <si>
    <t>Stourbridge</t>
  </si>
  <si>
    <t>Sale</t>
  </si>
  <si>
    <t>Dingwall</t>
  </si>
  <si>
    <t>Halesowen</t>
  </si>
  <si>
    <t>Banff</t>
  </si>
  <si>
    <t>Rhyl</t>
  </si>
  <si>
    <t>Pontypridd</t>
  </si>
  <si>
    <t>Sevenoaks</t>
  </si>
  <si>
    <t>Bridlington</t>
  </si>
  <si>
    <t>Accrington</t>
  </si>
  <si>
    <t>Dartford</t>
  </si>
  <si>
    <t>Southport</t>
  </si>
  <si>
    <t>Forfar</t>
  </si>
  <si>
    <t>Stroud</t>
  </si>
  <si>
    <t>Whitehaven</t>
  </si>
  <si>
    <t>Rothesay</t>
  </si>
  <si>
    <t>Nelson</t>
  </si>
  <si>
    <t>Neath</t>
  </si>
  <si>
    <t>Chester-le-Street</t>
  </si>
  <si>
    <t>Bishop Auckland</t>
  </si>
  <si>
    <t>Warminster</t>
  </si>
  <si>
    <t>Llandudno</t>
  </si>
  <si>
    <t>Penrith</t>
  </si>
  <si>
    <t>Aberdare</t>
  </si>
  <si>
    <t>Congleton</t>
  </si>
  <si>
    <t>Wimborne</t>
  </si>
  <si>
    <t>Ripon</t>
  </si>
  <si>
    <t>Newtown</t>
  </si>
  <si>
    <t>Cupar</t>
  </si>
  <si>
    <t>Dunoon</t>
  </si>
  <si>
    <t>Brecon</t>
  </si>
  <si>
    <t>Lutterworth</t>
  </si>
  <si>
    <t>Kenilworth</t>
  </si>
  <si>
    <t>Nairn</t>
  </si>
  <si>
    <t>Crieff</t>
  </si>
  <si>
    <t>Henley-on-Thames</t>
  </si>
  <si>
    <t>Tavistock</t>
  </si>
  <si>
    <t>Shaftesbury</t>
  </si>
  <si>
    <t>Abergavenny</t>
  </si>
  <si>
    <t>Melrose</t>
  </si>
  <si>
    <t>Midsomer Norton</t>
  </si>
  <si>
    <t>Ballater</t>
  </si>
  <si>
    <t>Petersfield</t>
  </si>
  <si>
    <t>Frome</t>
  </si>
  <si>
    <t>Leominster</t>
  </si>
  <si>
    <t>Clitheroe</t>
  </si>
  <si>
    <t>Sherborne</t>
  </si>
  <si>
    <t>Ilkley</t>
  </si>
  <si>
    <t>Carmarthen</t>
  </si>
  <si>
    <t>Skipton</t>
  </si>
  <si>
    <t>Cowbridge</t>
  </si>
  <si>
    <t>Frodsham</t>
  </si>
  <si>
    <t>Northallerton</t>
  </si>
  <si>
    <t>Campbeltown</t>
  </si>
  <si>
    <t>Ludlow</t>
  </si>
  <si>
    <t>Market Harborough</t>
  </si>
  <si>
    <t>Alnwick</t>
  </si>
  <si>
    <t>Buxton</t>
  </si>
  <si>
    <t>Moreton-in-Marsh</t>
  </si>
  <si>
    <t>Cheadle</t>
  </si>
  <si>
    <t>Amersham</t>
  </si>
  <si>
    <t>Llandovery</t>
  </si>
  <si>
    <t>Fishguard</t>
  </si>
  <si>
    <t>Bourne</t>
  </si>
  <si>
    <t>Cardigan</t>
  </si>
  <si>
    <t>Thornbury</t>
  </si>
  <si>
    <t>Ivybridge</t>
  </si>
  <si>
    <t>Moffat</t>
  </si>
  <si>
    <t>Builth Wells</t>
  </si>
  <si>
    <t>Monmouth</t>
  </si>
  <si>
    <t>Tring</t>
  </si>
  <si>
    <t>Whitchurch</t>
  </si>
  <si>
    <t>Machynlleth</t>
  </si>
  <si>
    <t>Callander</t>
  </si>
  <si>
    <t>Bromsgrove</t>
  </si>
  <si>
    <t>Lampeter</t>
  </si>
  <si>
    <t>Ullapool</t>
  </si>
  <si>
    <t>Dunbar</t>
  </si>
  <si>
    <t>Caernarfon</t>
  </si>
  <si>
    <t>Pitlochry</t>
  </si>
  <si>
    <t>Uckfield</t>
  </si>
  <si>
    <t>Radstock</t>
  </si>
  <si>
    <t>Dornoch</t>
  </si>
  <si>
    <t>Fortrose</t>
  </si>
  <si>
    <t>Blairgowrie</t>
  </si>
  <si>
    <t>Battle</t>
  </si>
  <si>
    <t>Bude</t>
  </si>
  <si>
    <t>Tenbury Wells</t>
  </si>
  <si>
    <t>Uttoxeter</t>
  </si>
  <si>
    <t>Llanrwst</t>
  </si>
  <si>
    <t>Bakewell</t>
  </si>
  <si>
    <t>Wadebridge</t>
  </si>
  <si>
    <t>Sandwich</t>
  </si>
  <si>
    <t>Braemar</t>
  </si>
  <si>
    <t>Largs</t>
  </si>
  <si>
    <t>Leek</t>
  </si>
  <si>
    <t>Oswestry</t>
  </si>
  <si>
    <t>Sandbach</t>
  </si>
  <si>
    <t>Diss</t>
  </si>
  <si>
    <t>Dolgellau</t>
  </si>
  <si>
    <t>Torrington</t>
  </si>
  <si>
    <t>St Asaph</t>
  </si>
  <si>
    <t>Prestatyn</t>
  </si>
  <si>
    <t>Holywell</t>
  </si>
  <si>
    <t>Colwyn Bay</t>
  </si>
  <si>
    <t>Malvern</t>
  </si>
  <si>
    <t>Ruthin</t>
  </si>
  <si>
    <t>Denbigh</t>
  </si>
  <si>
    <t>Mold</t>
  </si>
  <si>
    <t>Cranbrook</t>
  </si>
  <si>
    <t>Holyhead</t>
  </si>
  <si>
    <t>Porthmadog</t>
  </si>
  <si>
    <t>Keith</t>
  </si>
  <si>
    <t>Stranraer</t>
  </si>
  <si>
    <t>Peterhead</t>
  </si>
  <si>
    <t>Girvan</t>
  </si>
  <si>
    <t>Helensburgh</t>
  </si>
  <si>
    <t>Buckie</t>
  </si>
  <si>
    <t>Llanidloes</t>
  </si>
  <si>
    <t>Troon</t>
  </si>
  <si>
    <t>Castleford</t>
  </si>
  <si>
    <t>Bala</t>
  </si>
  <si>
    <t>+44 (862) 817-0124</t>
  </si>
  <si>
    <t>+44 (913) 396-4653</t>
  </si>
  <si>
    <t>+44 (210) 986-6806</t>
  </si>
  <si>
    <t>+44 (217) 418-0714</t>
  </si>
  <si>
    <t>+44 (698) 362-9201</t>
  </si>
  <si>
    <t>+44 (570) 289-7473</t>
  </si>
  <si>
    <t>+44 (937) 954-4541</t>
  </si>
  <si>
    <t>+44 (507) 574-3034</t>
  </si>
  <si>
    <t>+44 (310) 868-1842</t>
  </si>
  <si>
    <t>+44 (213) 263-0288</t>
  </si>
  <si>
    <t>+44 (408) 383-5302</t>
  </si>
  <si>
    <t>+44 (408) 533-6012</t>
  </si>
  <si>
    <t>+44 (804) 420-0420</t>
  </si>
  <si>
    <t>+44 (314) 240-7896</t>
  </si>
  <si>
    <t>+44 (971) 483-6255</t>
  </si>
  <si>
    <t>+44 (713) 663-1338</t>
  </si>
  <si>
    <t>+44 (646) 202-5965</t>
  </si>
  <si>
    <t>+44 (733) 405-3302</t>
  </si>
  <si>
    <t>+44 (616) 481-9962</t>
  </si>
  <si>
    <t>+44 (941) 740-6268</t>
  </si>
  <si>
    <t>+44 (360) 352-6598</t>
  </si>
  <si>
    <t>+44 (303) 936-3357</t>
  </si>
  <si>
    <t>+44 (941) 267-4822</t>
  </si>
  <si>
    <t>+44 (707) 881-5004</t>
  </si>
  <si>
    <t>+44 (751) 346-0399</t>
  </si>
  <si>
    <t>+44 (803) 587-0026</t>
  </si>
  <si>
    <t>+44 (928) 869-1762</t>
  </si>
  <si>
    <t>+44 (303) 486-9517</t>
  </si>
  <si>
    <t>+44 (212) 535-7791</t>
  </si>
  <si>
    <t>+44 (125) 815-7345</t>
  </si>
  <si>
    <t>+44 (304) 510-6095</t>
  </si>
  <si>
    <t>+44 (501) 172-1476</t>
  </si>
  <si>
    <t>+44 (303) 579-8015</t>
  </si>
  <si>
    <t>+44 (612) 492-5160</t>
  </si>
  <si>
    <t>+44 (504) 545-1478</t>
  </si>
  <si>
    <t>+44 (860) 576-2887</t>
  </si>
  <si>
    <t>+44 (801) 722-4425</t>
  </si>
  <si>
    <t>+44 (617) 493-7594</t>
  </si>
  <si>
    <t>+44 (585) 356-6251</t>
  </si>
  <si>
    <t>+44 (917) 705-8224</t>
  </si>
  <si>
    <t>+44 (205) 923-1460</t>
  </si>
  <si>
    <t>+44 (760) 840-3808</t>
  </si>
  <si>
    <t>+44 (202) 871-9039</t>
  </si>
  <si>
    <t>+44 (754) 391-4736</t>
  </si>
  <si>
    <t>+44 (467) 720-7274</t>
  </si>
  <si>
    <t>+44 (801) 635-8791</t>
  </si>
  <si>
    <t>+44 (419) 663-2236</t>
  </si>
  <si>
    <t>+44 (609) 409-7044</t>
  </si>
  <si>
    <t>+44 (813) 243-2150</t>
  </si>
  <si>
    <t>+44 (850) 626-1181</t>
  </si>
  <si>
    <t>+44 (813) 759-3534</t>
  </si>
  <si>
    <t>+44 (260) 764-1820</t>
  </si>
  <si>
    <t>+44 (239) 347-9766</t>
  </si>
  <si>
    <t>+44 (312) 111-6203</t>
  </si>
  <si>
    <t>+44 (973) 434-8662</t>
  </si>
  <si>
    <t>+44 (571) 316-8217</t>
  </si>
  <si>
    <t>+44 (682) 627-0888</t>
  </si>
  <si>
    <t>+44 (323) 473-0294</t>
  </si>
  <si>
    <t>+44 (423) 764-7751</t>
  </si>
  <si>
    <t>+44 (614) 279-9816</t>
  </si>
  <si>
    <t>+44 (248) 428-7978</t>
  </si>
  <si>
    <t>+44 (504) 209-2724</t>
  </si>
  <si>
    <t>+44 (704) 799-5219</t>
  </si>
  <si>
    <t>+44 (781) 512-6637</t>
  </si>
  <si>
    <t>+44 (359) 134-1550</t>
  </si>
  <si>
    <t>+44 (569) 458-9673</t>
  </si>
  <si>
    <t>+44 (432) 261-0702</t>
  </si>
  <si>
    <t>+44 (214) 719-8530</t>
  </si>
  <si>
    <t>+44 (571) 703-2064</t>
  </si>
  <si>
    <t>+44 (650) 238-1964</t>
  </si>
  <si>
    <t>+44 (719) 803-5276</t>
  </si>
  <si>
    <t>+44 (809) 128-0755</t>
  </si>
  <si>
    <t>+44 (716) 869-3749</t>
  </si>
  <si>
    <t>+44 (209) 433-7924</t>
  </si>
  <si>
    <t>+44 (816) 743-8492</t>
  </si>
  <si>
    <t>+44 (576) 222-5069</t>
  </si>
  <si>
    <t>+44 (951) 797-0738</t>
  </si>
  <si>
    <t>+44 (512) 430-4374</t>
  </si>
  <si>
    <t>+44 (559) 522-1152</t>
  </si>
  <si>
    <t>+44 (338) 743-8327</t>
  </si>
  <si>
    <t>+44 (614) 370-6392</t>
  </si>
  <si>
    <t>+44 (209) 148-6668</t>
  </si>
  <si>
    <t>+44 (641) 846-7654</t>
  </si>
  <si>
    <t>+44 (766) 141-6317</t>
  </si>
  <si>
    <t>+44 (585) 775-6952</t>
  </si>
  <si>
    <t>+44 (205) 133-0205</t>
  </si>
  <si>
    <t>+44 (713) 750-9202</t>
  </si>
  <si>
    <t>+44 (915) 476-5712</t>
  </si>
  <si>
    <t>+44 (719) 620-1128</t>
  </si>
  <si>
    <t>+44 (260) 613-2279</t>
  </si>
  <si>
    <t>+44 (516) 826-3780</t>
  </si>
  <si>
    <t>+44 (413) 691-2892</t>
  </si>
  <si>
    <t>+44 (804) 428-7292</t>
  </si>
  <si>
    <t>+44 (266) 235-5189</t>
  </si>
  <si>
    <t>+44 (304) 532-7229</t>
  </si>
  <si>
    <t>+44 (521) 138-4331</t>
  </si>
  <si>
    <t>+44 (937) 566-3449</t>
  </si>
  <si>
    <t>+44 (907) 267-1236</t>
  </si>
  <si>
    <t>+44 (615) 791-3142</t>
  </si>
  <si>
    <t>+44 (760) 706-9092</t>
  </si>
  <si>
    <t>+44 (704) 594-9047</t>
  </si>
  <si>
    <t>+44 (303) 242-3542</t>
  </si>
  <si>
    <t>+44 (203) 189-4256</t>
  </si>
  <si>
    <t>+44 (757) 537-3012</t>
  </si>
  <si>
    <t>+44 (190) 188-4918</t>
  </si>
  <si>
    <t>+44 (907) 245-0601</t>
  </si>
  <si>
    <t>+44 (792) 857-4513</t>
  </si>
  <si>
    <t>+44 (701) 503-1067</t>
  </si>
  <si>
    <t>+44 (812) 921-5458</t>
  </si>
  <si>
    <t>+44 (900) 633-2359</t>
  </si>
  <si>
    <t>+44 (704) 888-5303</t>
  </si>
  <si>
    <t>+44 (256) 196-8054</t>
  </si>
  <si>
    <t>+44 (714) 895-0210</t>
  </si>
  <si>
    <t>+44 (850) 901-7902</t>
  </si>
  <si>
    <t>+44 (636) 713-5124</t>
  </si>
  <si>
    <t>+44 (994) 611-5746</t>
  </si>
  <si>
    <t>+44 (808) 815-5051</t>
  </si>
  <si>
    <t>+44 (951) 638-0879</t>
  </si>
  <si>
    <t>+44 (472) 791-2507</t>
  </si>
  <si>
    <t>+44 (202) 632-9905</t>
  </si>
  <si>
    <t>+44 (713) 478-3937</t>
  </si>
  <si>
    <t>+44 (650) 947-8867</t>
  </si>
  <si>
    <t>+44 (915) 558-6109</t>
  </si>
  <si>
    <t>+44 (775) 346-9758</t>
  </si>
  <si>
    <t>+44 (682) 536-4473</t>
  </si>
  <si>
    <t>+44 (801) 886-5886</t>
  </si>
  <si>
    <t>+44 (305) 345-2788</t>
  </si>
  <si>
    <t>+44 (540) 905-2213</t>
  </si>
  <si>
    <t>+44 (515) 508-1573</t>
  </si>
  <si>
    <t>+44 (808) 815-3474</t>
  </si>
  <si>
    <t>+44 (754) 664-6126</t>
  </si>
  <si>
    <t>+44 (215) 771-6504</t>
  </si>
  <si>
    <t>+44 (203) 577-5788</t>
  </si>
  <si>
    <t>+44 (817) 785-7050</t>
  </si>
  <si>
    <t>+44 (885) 555-9183</t>
  </si>
  <si>
    <t>+44 (423) 485-6650</t>
  </si>
  <si>
    <t>+44 (503) 774-7836</t>
  </si>
  <si>
    <t>+44 (405) 535-0273</t>
  </si>
  <si>
    <t>+44 (202) 503-9022</t>
  </si>
  <si>
    <t>+44 (336) 766-8518</t>
  </si>
  <si>
    <t>+44 (571) 238-0580</t>
  </si>
  <si>
    <t>+44 (471) 184-7815</t>
  </si>
  <si>
    <t>+44 (262) 320-1474</t>
  </si>
  <si>
    <t>+44 (305) 419-8626</t>
  </si>
  <si>
    <t>+44 (262) 954-6859</t>
  </si>
  <si>
    <t>+44 (479) 865-9222</t>
  </si>
  <si>
    <t>+44 (669) 355-6726</t>
  </si>
  <si>
    <t>+44 (813) 801-0026</t>
  </si>
  <si>
    <t>+44 (334) 441-4420</t>
  </si>
  <si>
    <t>+44 (775) 947-1470</t>
  </si>
  <si>
    <t>+44 (478) 206-7670</t>
  </si>
  <si>
    <t>+44 (562) 132-7323</t>
  </si>
  <si>
    <t>+44 (315) 525-0805</t>
  </si>
  <si>
    <t>+44 (232) 652-5145</t>
  </si>
  <si>
    <t>+44 (212) 630-8669</t>
  </si>
  <si>
    <t>+44 (617) 519-0419</t>
  </si>
  <si>
    <t>+44 (434) 738-7279</t>
  </si>
  <si>
    <t>+44 (214) 205-7809</t>
  </si>
  <si>
    <t>+44 (612) 683-3450</t>
  </si>
  <si>
    <t>+44 (517) 237-7606</t>
  </si>
  <si>
    <t>+44 (701) 560-2604</t>
  </si>
  <si>
    <t>+44 (405) 645-2204</t>
  </si>
  <si>
    <t>+44 (918) 720-2715</t>
  </si>
  <si>
    <t>+44 (734) 909-6836</t>
  </si>
  <si>
    <t>+44 (202) 328-7869</t>
  </si>
  <si>
    <t>+44 (540) 480-2145</t>
  </si>
  <si>
    <t>+44 (602) 411-5038</t>
  </si>
  <si>
    <t>+44 (330) 112-0053</t>
  </si>
  <si>
    <t>+44 (901) 806-9640</t>
  </si>
  <si>
    <t>+44 (807) 911-7640</t>
  </si>
  <si>
    <t>+44 (305) 802-3100</t>
  </si>
  <si>
    <t>+44 (773) 841-1261</t>
  </si>
  <si>
    <t>+44 (801) 581-0444</t>
  </si>
  <si>
    <t>+44 (518) 651-0940</t>
  </si>
  <si>
    <t>+44 (864) 694-6658</t>
  </si>
  <si>
    <t>+44 (914) 915-4328</t>
  </si>
  <si>
    <t>+44 (202) 137-6867</t>
  </si>
  <si>
    <t>+44 (806) 181-9003</t>
  </si>
  <si>
    <t>+44 (885) 827-8865</t>
  </si>
  <si>
    <t>+44 (434) 821-8618</t>
  </si>
  <si>
    <t>+44 (540) 722-6065</t>
  </si>
  <si>
    <t>+44 (718) 311-6732</t>
  </si>
  <si>
    <t>+44 (649) 297-0884</t>
  </si>
  <si>
    <t>+44 (801) 642-0352</t>
  </si>
  <si>
    <t>+44 (419) 996-2492</t>
  </si>
  <si>
    <t>+44 (626) 451-7397</t>
  </si>
  <si>
    <t>+44 (829) 808-4788</t>
  </si>
  <si>
    <t>+44 (816) 578-2743</t>
  </si>
  <si>
    <t>+44 (817) 441-3285</t>
  </si>
  <si>
    <t>+44 (949) 869-7598</t>
  </si>
  <si>
    <t>+44 (516) 445-4950</t>
  </si>
  <si>
    <t>+44 (202) 650-1803</t>
  </si>
  <si>
    <t>+44 (646) 586-9964</t>
  </si>
  <si>
    <t>+44 (343) 455-4020</t>
  </si>
  <si>
    <t>+44 (913) 108-5997</t>
  </si>
  <si>
    <t>+44 (916) 915-5069</t>
  </si>
  <si>
    <t>+44 (570) 873-3891</t>
  </si>
  <si>
    <t>+44 (336) 679-7755</t>
  </si>
  <si>
    <t>+44 (302) 746-8950</t>
  </si>
  <si>
    <t>+44 (808) 836-6023</t>
  </si>
  <si>
    <t>+44 (212) 586-1957</t>
  </si>
  <si>
    <t>+44 (444) 423-0673</t>
  </si>
  <si>
    <t>+44 (513) 461-0440</t>
  </si>
  <si>
    <t>+44 (989) 215-5282</t>
  </si>
  <si>
    <t>+44 (307) 159-5237</t>
  </si>
  <si>
    <t>+44 (678) 222-0967</t>
  </si>
  <si>
    <t>+44 (916) 214-5665</t>
  </si>
  <si>
    <t>+44 (813) 619-0579</t>
  </si>
  <si>
    <t>+44 (808) 320-5976</t>
  </si>
  <si>
    <t>+44 (225) 484-4771</t>
  </si>
  <si>
    <t>+44 (382) 208-0531</t>
  </si>
  <si>
    <t>+44 (612) 972-1256</t>
  </si>
  <si>
    <t>+44 (415) 923-7750</t>
  </si>
  <si>
    <t>+44 (704) 892-0605</t>
  </si>
  <si>
    <t>+44 (602) 260-2399</t>
  </si>
  <si>
    <t>+44 (212) 360-7479</t>
  </si>
  <si>
    <t>+44 (217) 146-0949</t>
  </si>
  <si>
    <t>+44 (520) 951-0585</t>
  </si>
  <si>
    <t>+44 (414) 703-7269</t>
  </si>
  <si>
    <t>+44 (954) 368-3867</t>
  </si>
  <si>
    <t>+44 (562) 516-6052</t>
  </si>
  <si>
    <t>+44 (814) 215-3753</t>
  </si>
  <si>
    <t>+44 (253) 638-4435</t>
  </si>
  <si>
    <t>+44 (571) 479-3812</t>
  </si>
  <si>
    <t>+44 (336) 656-6944</t>
  </si>
  <si>
    <t>+44 (501) 899-4038</t>
  </si>
  <si>
    <t>+44 (775) 344-1930</t>
  </si>
  <si>
    <t>+44 (979) 206-8419</t>
  </si>
  <si>
    <t>+44 (972) 686-6332</t>
  </si>
  <si>
    <t>+44 (919) 448-8909</t>
  </si>
  <si>
    <t>+44 (259) 651-4128</t>
  </si>
  <si>
    <t>+44 (917) 310-4684</t>
  </si>
  <si>
    <t>+44 (203) 768-3169</t>
  </si>
  <si>
    <t>+44 (419) 561-6809</t>
  </si>
  <si>
    <t>+44 (262) 842-7103</t>
  </si>
  <si>
    <t>+44 (573) 758-1104</t>
  </si>
  <si>
    <t>+44 (260) 500-7893</t>
  </si>
  <si>
    <t>+44 (314) 572-2164</t>
  </si>
  <si>
    <t>+44 (208) 826-3825</t>
  </si>
  <si>
    <t>+44 (303) 516-4935</t>
  </si>
  <si>
    <t>+44 (502) 913-2943</t>
  </si>
  <si>
    <t>+44 (716) 790-4379</t>
  </si>
  <si>
    <t>+44 (617) 552-8968</t>
  </si>
  <si>
    <t>+44 (968) 887-1849</t>
  </si>
  <si>
    <t>+44 (626) 268-7265</t>
  </si>
  <si>
    <t>+44 (202) 727-7464</t>
  </si>
  <si>
    <t>+44 (203) 722-1559</t>
  </si>
  <si>
    <t>+44 (941) 130-0581</t>
  </si>
  <si>
    <t>+44 (305) 898-4252</t>
  </si>
  <si>
    <t>+44 (404) 479-6402</t>
  </si>
  <si>
    <t>+44 (361) 383-8015</t>
  </si>
  <si>
    <t>+44 (808) 868-6669</t>
  </si>
  <si>
    <t>+44 (512) 635-4547</t>
  </si>
  <si>
    <t>+44 (410) 158-5285</t>
  </si>
  <si>
    <t>+44 (402) 659-3815</t>
  </si>
  <si>
    <t>+44 (513) 141-9892</t>
  </si>
  <si>
    <t>+44 (860) 182-4246</t>
  </si>
  <si>
    <t>+44 (522) 527-0155</t>
  </si>
  <si>
    <t>+44 (704) 883-8274</t>
  </si>
  <si>
    <t>+44 (318) 839-1492</t>
  </si>
  <si>
    <t>Age</t>
  </si>
  <si>
    <t>Product Name</t>
  </si>
  <si>
    <t>Denim Jeans Bootcut</t>
  </si>
  <si>
    <t>Dark Blue</t>
  </si>
  <si>
    <t>Denim Jacket Classic</t>
  </si>
  <si>
    <t>Jacket</t>
  </si>
  <si>
    <t>Light Blue</t>
  </si>
  <si>
    <t>Denim Jeans Boyfriend Cut</t>
  </si>
  <si>
    <t>Denim Jacket Cropped</t>
  </si>
  <si>
    <t>Denim Jeans Flare Cut</t>
  </si>
  <si>
    <t>Denim Jacket Hooded</t>
  </si>
  <si>
    <t>Denim Jeans Loose Fit</t>
  </si>
  <si>
    <t>Denim Jeans Vintage Wash</t>
  </si>
  <si>
    <t>Denim Jeans Cuffed Hem</t>
  </si>
  <si>
    <t>Denim Jacket Embroidered</t>
  </si>
  <si>
    <t>Grand Total</t>
  </si>
  <si>
    <t>Pants</t>
  </si>
  <si>
    <t>Count of Order ID</t>
  </si>
  <si>
    <t>Unit Cost</t>
  </si>
  <si>
    <t>Address Line</t>
  </si>
  <si>
    <t xml:space="preserve">Profit </t>
  </si>
  <si>
    <t>U9N0KEN1</t>
  </si>
  <si>
    <t>FMV0KJAW</t>
  </si>
  <si>
    <t>O0JCN5RS</t>
  </si>
  <si>
    <t>X1HVQLGE</t>
  </si>
  <si>
    <t>QPTLZWOM</t>
  </si>
  <si>
    <t>BN56ATGN</t>
  </si>
  <si>
    <t>FAJNNLZT</t>
  </si>
  <si>
    <t>IZA5N1VI</t>
  </si>
  <si>
    <t>Z8B3FZGK</t>
  </si>
  <si>
    <t>KN4XBDDG</t>
  </si>
  <si>
    <t>L6P1LEJO</t>
  </si>
  <si>
    <t>BJUGCSMF</t>
  </si>
  <si>
    <t>SM6CXVZB</t>
  </si>
  <si>
    <t>ZDOF48WJ</t>
  </si>
  <si>
    <t>EXYEMPLG</t>
  </si>
  <si>
    <t>LGUOSURH</t>
  </si>
  <si>
    <t>LKJMQCK0</t>
  </si>
  <si>
    <t>LZANXHKP</t>
  </si>
  <si>
    <t>UGVSH0SG</t>
  </si>
  <si>
    <t>IANT5KRA</t>
  </si>
  <si>
    <t>B7JRV9ZS</t>
  </si>
  <si>
    <t>BBQTA1D5</t>
  </si>
  <si>
    <t>LXLMN5SE</t>
  </si>
  <si>
    <t>AMAHITXD</t>
  </si>
  <si>
    <t>XQEKONKB</t>
  </si>
  <si>
    <t>YXHSFYHA</t>
  </si>
  <si>
    <t>HBHM2AXM</t>
  </si>
  <si>
    <t>YW0U3QEP</t>
  </si>
  <si>
    <t>FI3SNXH7</t>
  </si>
  <si>
    <t>L2GTJOFK</t>
  </si>
  <si>
    <t>LP6KBURX</t>
  </si>
  <si>
    <t>ND8QZNLF</t>
  </si>
  <si>
    <t>UOBNC7C6</t>
  </si>
  <si>
    <t>TGQL2X00</t>
  </si>
  <si>
    <t>GH2VFDH0</t>
  </si>
  <si>
    <t>TPRWKBLD</t>
  </si>
  <si>
    <t>HTVGBBNT</t>
  </si>
  <si>
    <t>OLSZHZTK</t>
  </si>
  <si>
    <t>PGJ5Q3AT</t>
  </si>
  <si>
    <t>MPL6K3AJ</t>
  </si>
  <si>
    <t>T0DOP95X</t>
  </si>
  <si>
    <t>HGPLPM6B</t>
  </si>
  <si>
    <t>EQWP4JKD</t>
  </si>
  <si>
    <t>MYR2MAEL</t>
  </si>
  <si>
    <t>SGB88RBK</t>
  </si>
  <si>
    <t>YLTPSYYS</t>
  </si>
  <si>
    <t>I7GJRUNZ</t>
  </si>
  <si>
    <t>J6DX0D4Q</t>
  </si>
  <si>
    <t>QASUMJLX</t>
  </si>
  <si>
    <t>RX7JOXOP</t>
  </si>
  <si>
    <t>VESHIKZR</t>
  </si>
  <si>
    <t>PZACWDLH</t>
  </si>
  <si>
    <t>AN4UZZUQ</t>
  </si>
  <si>
    <t>F1LJLV0C</t>
  </si>
  <si>
    <t>C0HTQ7SL</t>
  </si>
  <si>
    <t>J8TODOLM</t>
  </si>
  <si>
    <t>FDVD9UAI</t>
  </si>
  <si>
    <t>JCMEUGYX</t>
  </si>
  <si>
    <t>U7OXWWZS</t>
  </si>
  <si>
    <t>VCDOE70W</t>
  </si>
  <si>
    <t>HZNMCN5T</t>
  </si>
  <si>
    <t>IMBBQ31Y</t>
  </si>
  <si>
    <t>ANTNRRP0</t>
  </si>
  <si>
    <t>J4I1DLFS</t>
  </si>
  <si>
    <t>O35U61NR</t>
  </si>
  <si>
    <t>FSZPVQA3</t>
  </si>
  <si>
    <t>U6QQFS9M</t>
  </si>
  <si>
    <t>CMKQBNO2</t>
  </si>
  <si>
    <t>XF46OTZB</t>
  </si>
  <si>
    <t>ZF99YYMU</t>
  </si>
  <si>
    <t>HMAHR3LN</t>
  </si>
  <si>
    <t>OMYLPGXL</t>
  </si>
  <si>
    <t>DG26SONB</t>
  </si>
  <si>
    <t>MMDJVILM</t>
  </si>
  <si>
    <t>UZIQ7G42</t>
  </si>
  <si>
    <t>XFSTXRX4</t>
  </si>
  <si>
    <t>CLO61I7W</t>
  </si>
  <si>
    <t>YPUFTIKR</t>
  </si>
  <si>
    <t>ZU6QGCG4</t>
  </si>
  <si>
    <t>VSNZPSE9</t>
  </si>
  <si>
    <t>YQHY4LZ8</t>
  </si>
  <si>
    <t>PK5DPSWV</t>
  </si>
  <si>
    <t>DLMS6BLI</t>
  </si>
  <si>
    <t>GVDU7M3O</t>
  </si>
  <si>
    <t>OIFUUMGQ</t>
  </si>
  <si>
    <t>XCZPWM2Y</t>
  </si>
  <si>
    <t>HOW3PTGY</t>
  </si>
  <si>
    <t>JXECZLPC</t>
  </si>
  <si>
    <t>KHF0HTRW</t>
  </si>
  <si>
    <t>DCEFDNEV</t>
  </si>
  <si>
    <t>JACFU4X0</t>
  </si>
  <si>
    <t>L3WX3IF7</t>
  </si>
  <si>
    <t>LJHEUUVV</t>
  </si>
  <si>
    <t>T1FUM9RO</t>
  </si>
  <si>
    <t>BLXQMVL2</t>
  </si>
  <si>
    <t>D7EIURR6</t>
  </si>
  <si>
    <t>CXVMSROJ</t>
  </si>
  <si>
    <t>U27Z9Z6F</t>
  </si>
  <si>
    <t>GBUUFSHN</t>
  </si>
  <si>
    <t>HKVJROFC</t>
  </si>
  <si>
    <t>KB3HC1RM</t>
  </si>
  <si>
    <t>GCOW2LTF</t>
  </si>
  <si>
    <t>NLSRWKZA</t>
  </si>
  <si>
    <t>JNTVOZB4</t>
  </si>
  <si>
    <t>EOX2P4AH</t>
  </si>
  <si>
    <t>ZHD378T3</t>
  </si>
  <si>
    <t>TMWV5YKA</t>
  </si>
  <si>
    <t>WPHSZVUY</t>
  </si>
  <si>
    <t>WK6MBNSY</t>
  </si>
  <si>
    <t>YUXWUQJV</t>
  </si>
  <si>
    <t>TFWL1IVN</t>
  </si>
  <si>
    <t>OVDALRVD</t>
  </si>
  <si>
    <t>PZYRZKLP</t>
  </si>
  <si>
    <t>GS39FKRA</t>
  </si>
  <si>
    <t>GJXT3PKV</t>
  </si>
  <si>
    <t>P8OTOTWI</t>
  </si>
  <si>
    <t>RZUJHR6Z</t>
  </si>
  <si>
    <t>CWHA4OPK</t>
  </si>
  <si>
    <t>HFCLMAOJ</t>
  </si>
  <si>
    <t>X5KRQLGZ</t>
  </si>
  <si>
    <t>ISDGOKOH</t>
  </si>
  <si>
    <t>TRTONYHJ</t>
  </si>
  <si>
    <t>YT9WDRZV</t>
  </si>
  <si>
    <t>QZUI5JMM</t>
  </si>
  <si>
    <t>E58MB9WS</t>
  </si>
  <si>
    <t>HKIXEMGT</t>
  </si>
  <si>
    <t>RI3BLMWY</t>
  </si>
  <si>
    <t>MPSKYFEJ</t>
  </si>
  <si>
    <t>OO5TI7FY</t>
  </si>
  <si>
    <t>QNGHNLBG</t>
  </si>
  <si>
    <t>A08TIGXI</t>
  </si>
  <si>
    <t>V1QCQX9O</t>
  </si>
  <si>
    <t>C1FMW2ZF</t>
  </si>
  <si>
    <t>VZJUG6US</t>
  </si>
  <si>
    <t>ILO8YQQE</t>
  </si>
  <si>
    <t>TZACJ3S7</t>
  </si>
  <si>
    <t>Z8BMKXDZ</t>
  </si>
  <si>
    <t>KFHKGD1H</t>
  </si>
  <si>
    <t>JPAXFOPX</t>
  </si>
  <si>
    <t>MVAIVVOG</t>
  </si>
  <si>
    <t>Y8VZMRKW</t>
  </si>
  <si>
    <t>FTPCMB22</t>
  </si>
  <si>
    <t>OFWDWXCG</t>
  </si>
  <si>
    <t>THBRW7CF</t>
  </si>
  <si>
    <t>YJICDBJX</t>
  </si>
  <si>
    <t>GLD8FTIS</t>
  </si>
  <si>
    <t>GLWJ1GHC</t>
  </si>
  <si>
    <t>Z8E9EUCA</t>
  </si>
  <si>
    <t>DU59ZYS0</t>
  </si>
  <si>
    <t>ZZMIGBNI</t>
  </si>
  <si>
    <t>N9G8EQ36</t>
  </si>
  <si>
    <t>YOHO3UZR</t>
  </si>
  <si>
    <t>WCMPXJIU</t>
  </si>
  <si>
    <t>WOZTNGDF</t>
  </si>
  <si>
    <t>CCAKNV2L</t>
  </si>
  <si>
    <t>FJHG9ZXW</t>
  </si>
  <si>
    <t>TEM6UNGZ</t>
  </si>
  <si>
    <t>OWZYODCP</t>
  </si>
  <si>
    <t>WSPLOWSZ</t>
  </si>
  <si>
    <t>HWEIYCA9</t>
  </si>
  <si>
    <t>O9HXHCU9</t>
  </si>
  <si>
    <t>WELZYMWF</t>
  </si>
  <si>
    <t>QRLYEXQR</t>
  </si>
  <si>
    <t>E5AMXKUT</t>
  </si>
  <si>
    <t>BNHIIKWR</t>
  </si>
  <si>
    <t>HBR5UEHN</t>
  </si>
  <si>
    <t>RYPBFOFJ</t>
  </si>
  <si>
    <t>MLDGV7XN</t>
  </si>
  <si>
    <t>MURX3JIB</t>
  </si>
  <si>
    <t>EJYNNCOA</t>
  </si>
  <si>
    <t>WWS7EH4U</t>
  </si>
  <si>
    <t>JGZJ8OKM</t>
  </si>
  <si>
    <t>GGUWISWF</t>
  </si>
  <si>
    <t>BJATUV0O</t>
  </si>
  <si>
    <t>J4DEMCGD</t>
  </si>
  <si>
    <t>PJGB7MZT</t>
  </si>
  <si>
    <t>TXJNMCCG</t>
  </si>
  <si>
    <t>EMEQKYKG</t>
  </si>
  <si>
    <t>NVEKK0JL</t>
  </si>
  <si>
    <t>BYTCWCVI</t>
  </si>
  <si>
    <t>EOOX9HOP</t>
  </si>
  <si>
    <t>XCWEKBGL</t>
  </si>
  <si>
    <t>CGNARGLI</t>
  </si>
  <si>
    <t>DNU5YJLQ</t>
  </si>
  <si>
    <t>HGJPFEHC</t>
  </si>
  <si>
    <t>IR9IMEZ1</t>
  </si>
  <si>
    <t>KFRUDXAN</t>
  </si>
  <si>
    <t>KZFVSVK9</t>
  </si>
  <si>
    <t>SZL30A5N</t>
  </si>
  <si>
    <t>YZMYDCYY</t>
  </si>
  <si>
    <t>ZUMRJUPK</t>
  </si>
  <si>
    <t>FTKXN2KC</t>
  </si>
  <si>
    <t>RTK9C20K</t>
  </si>
  <si>
    <t>DCZHW7CV</t>
  </si>
  <si>
    <t>VYW5FPUA</t>
  </si>
  <si>
    <t>EHM0ZLOO</t>
  </si>
  <si>
    <t>KVDIRZDW</t>
  </si>
  <si>
    <t>Q7DBBSAZ</t>
  </si>
  <si>
    <t>VR0I1GTB</t>
  </si>
  <si>
    <t>Q3044O7X</t>
  </si>
  <si>
    <t>ACVNWMVR</t>
  </si>
  <si>
    <t>EWNX7GDR</t>
  </si>
  <si>
    <t>SST0PFD1</t>
  </si>
  <si>
    <t>TDHM2RRO</t>
  </si>
  <si>
    <t>FEOFMJ2N</t>
  </si>
  <si>
    <t>FUOL8QHX</t>
  </si>
  <si>
    <t>FVVZYEQX</t>
  </si>
  <si>
    <t>UAWPRIOO</t>
  </si>
  <si>
    <t>XQJPNQ3F</t>
  </si>
  <si>
    <t>GMGH7KPA</t>
  </si>
  <si>
    <t>JJIVAI2K</t>
  </si>
  <si>
    <t>ORR0LELT</t>
  </si>
  <si>
    <t>HOUIQ0VK</t>
  </si>
  <si>
    <t>S6EZAQFR</t>
  </si>
  <si>
    <t>HL7R5GH7</t>
  </si>
  <si>
    <t>KMYYVEXM</t>
  </si>
  <si>
    <t>IQO4KZDH</t>
  </si>
  <si>
    <t>JK5WIRFX</t>
  </si>
  <si>
    <t>LPTKCPKI</t>
  </si>
  <si>
    <t>SWE73D5U</t>
  </si>
  <si>
    <t>Y0WD4TQW</t>
  </si>
  <si>
    <t>ZJOA4CAB</t>
  </si>
  <si>
    <t>EMB4SHFG</t>
  </si>
  <si>
    <t>ET8TXUG0</t>
  </si>
  <si>
    <t>JYMXWZIF</t>
  </si>
  <si>
    <t>NGVVOWE0</t>
  </si>
  <si>
    <t>R4LV9ZPO</t>
  </si>
  <si>
    <t>SMJZFAQJ</t>
  </si>
  <si>
    <t>YOYOOS3K</t>
  </si>
  <si>
    <t>ACFRRHWP</t>
  </si>
  <si>
    <t>BQRFQ6SB</t>
  </si>
  <si>
    <t>EGAVEI5X</t>
  </si>
  <si>
    <t>B1UNXC29</t>
  </si>
  <si>
    <t>E3OHXSRI</t>
  </si>
  <si>
    <t>MFKGAUVW</t>
  </si>
  <si>
    <t>MZWAJ7HE</t>
  </si>
  <si>
    <t>DXSB6OBR</t>
  </si>
  <si>
    <t>GKGX0PTH</t>
  </si>
  <si>
    <t>RO54NLSD</t>
  </si>
  <si>
    <t>S0YTKCCO</t>
  </si>
  <si>
    <t>BNG0QYK0</t>
  </si>
  <si>
    <t>CLIFSS4T</t>
  </si>
  <si>
    <t>IBKVIBKB</t>
  </si>
  <si>
    <t>KAJSACRO</t>
  </si>
  <si>
    <t>DH1GQTLD</t>
  </si>
  <si>
    <t>EN6KOCES</t>
  </si>
  <si>
    <t>XDU1ZXL8</t>
  </si>
  <si>
    <t>DZUHAGZJ</t>
  </si>
  <si>
    <t>TLGRCZMB</t>
  </si>
  <si>
    <t>TONKS33R</t>
  </si>
  <si>
    <t>DEGMFFEA</t>
  </si>
  <si>
    <t>FLKWS5GH</t>
  </si>
  <si>
    <t>JXT5SETG</t>
  </si>
  <si>
    <t>OUWBZO25</t>
  </si>
  <si>
    <t>QKFZ5XMD</t>
  </si>
  <si>
    <t>QT5I50N0</t>
  </si>
  <si>
    <t>RSMSNZ5D</t>
  </si>
  <si>
    <t>BHIVDZ2H</t>
  </si>
  <si>
    <t>FGWDMCVH</t>
  </si>
  <si>
    <t>RA0JLXDX</t>
  </si>
  <si>
    <t>XKZXOGRQ</t>
  </si>
  <si>
    <t>GP9YADBK</t>
  </si>
  <si>
    <t>WUZ6IUA7</t>
  </si>
  <si>
    <t>DXCDXAT7</t>
  </si>
  <si>
    <t>GDU57UE8</t>
  </si>
  <si>
    <t>OXHXCDFV</t>
  </si>
  <si>
    <t>XWCUOLQZ</t>
  </si>
  <si>
    <t>FRVRRFVJ</t>
  </si>
  <si>
    <t>SPAIUPPR</t>
  </si>
  <si>
    <t>VEC6YYGC</t>
  </si>
  <si>
    <t>ZTUTDFSX</t>
  </si>
  <si>
    <t>FMWX8XBX</t>
  </si>
  <si>
    <t>QH8VKWIZ</t>
  </si>
  <si>
    <t>DYDFTYL7</t>
  </si>
  <si>
    <t>AZ8KRL9O</t>
  </si>
  <si>
    <t>H9VZ8NYS</t>
  </si>
  <si>
    <t>WJDZE4HL</t>
  </si>
  <si>
    <t>ZDOZNDPW</t>
  </si>
  <si>
    <t>C3DDP9PP</t>
  </si>
  <si>
    <t>DNAZKZTC</t>
  </si>
  <si>
    <t>LGEDXGKI</t>
  </si>
  <si>
    <t>LVHGEUEP</t>
  </si>
  <si>
    <t>RF0XHDYG</t>
  </si>
  <si>
    <t>HP81YSNV</t>
  </si>
  <si>
    <t>KAUYBS9M</t>
  </si>
  <si>
    <t>NINKYEWI</t>
  </si>
  <si>
    <t>U8PYNR7Y</t>
  </si>
  <si>
    <t>Y6W1ZJP3</t>
  </si>
  <si>
    <t>K214YKUN</t>
  </si>
  <si>
    <t>M6QEGWLU</t>
  </si>
  <si>
    <t>QDBFIAVB</t>
  </si>
  <si>
    <t>YTWYTNAZ</t>
  </si>
  <si>
    <t>CL7KCFWU</t>
  </si>
  <si>
    <t>NQBU8VW0</t>
  </si>
  <si>
    <t>TSYS4KQZ</t>
  </si>
  <si>
    <t>WEGJGKVB</t>
  </si>
  <si>
    <t>GL3YI5H0</t>
  </si>
  <si>
    <t>VAGIUC8H</t>
  </si>
  <si>
    <t>MLMHJLBB</t>
  </si>
  <si>
    <t>OHQILQN3</t>
  </si>
  <si>
    <t>URICPAKF</t>
  </si>
  <si>
    <t>W2CEFACD</t>
  </si>
  <si>
    <t>CPGHDEFQ</t>
  </si>
  <si>
    <t>GIACXEZX</t>
  </si>
  <si>
    <t>RBFOZNHA</t>
  </si>
  <si>
    <t>UM3W8FIP</t>
  </si>
  <si>
    <t>V67ZXCYR</t>
  </si>
  <si>
    <t>ILPCHTNF</t>
  </si>
  <si>
    <t>BA6HAMGI</t>
  </si>
  <si>
    <t>JIBDULAK</t>
  </si>
  <si>
    <t>NYMR9ECH</t>
  </si>
  <si>
    <t>G06YU4UY</t>
  </si>
  <si>
    <t>HFHTQAJM</t>
  </si>
  <si>
    <t>I5ZIFUD3</t>
  </si>
  <si>
    <t>LQ0QRCEO</t>
  </si>
  <si>
    <t>LQLPXXFT</t>
  </si>
  <si>
    <t>MPCI36RS</t>
  </si>
  <si>
    <t>SSBEZ8J3</t>
  </si>
  <si>
    <t>UUZLW0JO</t>
  </si>
  <si>
    <t>I2WTYF4A</t>
  </si>
  <si>
    <t>IIOODCFC</t>
  </si>
  <si>
    <t>SGR0WO2M</t>
  </si>
  <si>
    <t>UDZJ0HWD</t>
  </si>
  <si>
    <t>VWY1RXHI</t>
  </si>
  <si>
    <t>YQXW9KW0</t>
  </si>
  <si>
    <t>OW6UYT7B</t>
  </si>
  <si>
    <t>VBRBB8Q3</t>
  </si>
  <si>
    <t>FHUX1TY7</t>
  </si>
  <si>
    <t>UYMPJQQ0</t>
  </si>
  <si>
    <t>XO0OLY9W</t>
  </si>
  <si>
    <t>ISTSRCSZ</t>
  </si>
  <si>
    <t>QE1KT9BN</t>
  </si>
  <si>
    <t>X803H0NS</t>
  </si>
  <si>
    <t>GJKKYBGN</t>
  </si>
  <si>
    <t>MAYGWOZO</t>
  </si>
  <si>
    <t>THUHVPNQ</t>
  </si>
  <si>
    <t>IKFMNHTX</t>
  </si>
  <si>
    <t>UJOWO8IS</t>
  </si>
  <si>
    <t>VTVWKRWD</t>
  </si>
  <si>
    <t>JN0GAOKR</t>
  </si>
  <si>
    <t>O34SOWCR</t>
  </si>
  <si>
    <t>RB6B1DDH</t>
  </si>
  <si>
    <t>AB4QQH9B</t>
  </si>
  <si>
    <t>EFZC0YVS</t>
  </si>
  <si>
    <t>FNDJXWF9</t>
  </si>
  <si>
    <t>LXQ7RDKD</t>
  </si>
  <si>
    <t>PY1UHBQY</t>
  </si>
  <si>
    <t>MQBOP4K3</t>
  </si>
  <si>
    <t>YR8BBAL5</t>
  </si>
  <si>
    <t>ZWUULMIJ</t>
  </si>
  <si>
    <t>PILCN6SU</t>
  </si>
  <si>
    <t>HF8GDJ2V</t>
  </si>
  <si>
    <t>MBCSU5FZ</t>
  </si>
  <si>
    <t>UV0BJGKM</t>
  </si>
  <si>
    <t>U3HOVX3C</t>
  </si>
  <si>
    <t>VZ94A5DX</t>
  </si>
  <si>
    <t>HQIVZSY7</t>
  </si>
  <si>
    <t>PT22QRJX</t>
  </si>
  <si>
    <t>DQZMGQBN</t>
  </si>
  <si>
    <t>H6TS7ZCU</t>
  </si>
  <si>
    <t>F2ZGSIPU</t>
  </si>
  <si>
    <t>OB8X5XHN</t>
  </si>
  <si>
    <t>B7VBDKML</t>
  </si>
  <si>
    <t>E4VUO8SV</t>
  </si>
  <si>
    <t>GGTYXG99</t>
  </si>
  <si>
    <t>JQ6CVPJW</t>
  </si>
  <si>
    <t>CLGMPU3N</t>
  </si>
  <si>
    <t>OQFCETML</t>
  </si>
  <si>
    <t>U6R7ZLQQ</t>
  </si>
  <si>
    <t>ME6GV1CK</t>
  </si>
  <si>
    <t>UYIJJC8Q</t>
  </si>
  <si>
    <t>VSXVO2AC</t>
  </si>
  <si>
    <t>WTU1UCKY</t>
  </si>
  <si>
    <t>UVTUAL53</t>
  </si>
  <si>
    <t>KAZK9MPS</t>
  </si>
  <si>
    <t>MF24PCFI</t>
  </si>
  <si>
    <t>XMPACQET</t>
  </si>
  <si>
    <t>FFHY7XME</t>
  </si>
  <si>
    <t>JUDTMQAG</t>
  </si>
  <si>
    <t>RHT10D6O</t>
  </si>
  <si>
    <t>KNFQOST6</t>
  </si>
  <si>
    <t>NKII57TL</t>
  </si>
  <si>
    <t>PUDXY4KO</t>
  </si>
  <si>
    <t>UJLD7N0M</t>
  </si>
  <si>
    <t>ZGHN0CXY</t>
  </si>
  <si>
    <t>NHCN7VZT</t>
  </si>
  <si>
    <t>WSVA427R</t>
  </si>
  <si>
    <t>CDFTJOFT</t>
  </si>
  <si>
    <t>GQQIQSIZ</t>
  </si>
  <si>
    <t>L4P8LZUE</t>
  </si>
  <si>
    <t>WK4TMPZO</t>
  </si>
  <si>
    <t>DBRPXEVL</t>
  </si>
  <si>
    <t>H5TQF1LR</t>
  </si>
  <si>
    <t>KGDR8L2L</t>
  </si>
  <si>
    <t>NMSUHXYQ</t>
  </si>
  <si>
    <t>D2Y1KWSS</t>
  </si>
  <si>
    <t>FUCSC2GW</t>
  </si>
  <si>
    <t>GLN1PVON</t>
  </si>
  <si>
    <t>L7JYFEIM</t>
  </si>
  <si>
    <t>PWPTCFGL</t>
  </si>
  <si>
    <t>EUNS71DB</t>
  </si>
  <si>
    <t>YLIRLCAK</t>
  </si>
  <si>
    <t>AWWL7Z4F</t>
  </si>
  <si>
    <t>IF7LLE9M</t>
  </si>
  <si>
    <t>MXVGQTNP</t>
  </si>
  <si>
    <t>QQLBGARH</t>
  </si>
  <si>
    <t>WY0ZXLP7</t>
  </si>
  <si>
    <t>HUBP7NKM</t>
  </si>
  <si>
    <t>QJUNXBRV</t>
  </si>
  <si>
    <t>UOVR80ZW</t>
  </si>
  <si>
    <t>UUERRBAY</t>
  </si>
  <si>
    <t>BRYTHB2K</t>
  </si>
  <si>
    <t>EZQXCNBA</t>
  </si>
  <si>
    <t>FTMP40JJ</t>
  </si>
  <si>
    <t>MCWHFT8E</t>
  </si>
  <si>
    <t>UOQRZBNJ</t>
  </si>
  <si>
    <t>YOCSPLTH</t>
  </si>
  <si>
    <t>O0VIDWGQ</t>
  </si>
  <si>
    <t>RXBF4ILI</t>
  </si>
  <si>
    <t>TUNVPUED</t>
  </si>
  <si>
    <t>WAWHVGAY</t>
  </si>
  <si>
    <t>ZDEIL60Y</t>
  </si>
  <si>
    <t>EJE9BECN</t>
  </si>
  <si>
    <t>KSDDDYZK</t>
  </si>
  <si>
    <t>QZNIFMEO</t>
  </si>
  <si>
    <t>XOVGFAQ7</t>
  </si>
  <si>
    <t>IDP3SDOM</t>
  </si>
  <si>
    <t>NDRDFFYM</t>
  </si>
  <si>
    <t>QG2CQW4T</t>
  </si>
  <si>
    <t>ZTW7I1O5</t>
  </si>
  <si>
    <t>GIHVLUP1</t>
  </si>
  <si>
    <t>XT3LTLAL</t>
  </si>
  <si>
    <t>YYMH8OGT</t>
  </si>
  <si>
    <t>DZLNMUXJ</t>
  </si>
  <si>
    <t>AO147SOZ</t>
  </si>
  <si>
    <t>EPOLUQFD</t>
  </si>
  <si>
    <t>VRFEZXYX</t>
  </si>
  <si>
    <t>XT5PQVKY</t>
  </si>
  <si>
    <t>GETNLXPB</t>
  </si>
  <si>
    <t>HRIFFZT7</t>
  </si>
  <si>
    <t>IX8WKLZQ</t>
  </si>
  <si>
    <t>OCNRFRDL</t>
  </si>
  <si>
    <t>ZPHMTGVD</t>
  </si>
  <si>
    <t>IDPHZD08</t>
  </si>
  <si>
    <t>SBCVSNVC</t>
  </si>
  <si>
    <t>U4NQ42LT</t>
  </si>
  <si>
    <t>E2SQD2IC</t>
  </si>
  <si>
    <t>CWEPBDN8</t>
  </si>
  <si>
    <t>DUBULNIL</t>
  </si>
  <si>
    <t>GLHUCD3N</t>
  </si>
  <si>
    <t>H1DUQDVY</t>
  </si>
  <si>
    <t>UPC6HPD7</t>
  </si>
  <si>
    <t>A04HBGUM</t>
  </si>
  <si>
    <t>D1UWIYVY</t>
  </si>
  <si>
    <t>HY65QNQU</t>
  </si>
  <si>
    <t>NP9YNCAE</t>
  </si>
  <si>
    <t>WRVNPAU1</t>
  </si>
  <si>
    <t>XMGDJSJR</t>
  </si>
  <si>
    <t>VRRJJQ78</t>
  </si>
  <si>
    <t>ENJJVK9J</t>
  </si>
  <si>
    <t>KJLNNWEU</t>
  </si>
  <si>
    <t>N3LG9ZWM</t>
  </si>
  <si>
    <t>BBSXBZVU</t>
  </si>
  <si>
    <t>UOSXU431</t>
  </si>
  <si>
    <t>MLMWXQMK</t>
  </si>
  <si>
    <t>SLLHP5SS</t>
  </si>
  <si>
    <t>TP90HD2H</t>
  </si>
  <si>
    <t>G3ECPJ23</t>
  </si>
  <si>
    <t>FOGI9A2M</t>
  </si>
  <si>
    <t>Z6XTAOWM</t>
  </si>
  <si>
    <t>EZTVFJUE</t>
  </si>
  <si>
    <t>SDKNYMSZ</t>
  </si>
  <si>
    <t>LYD32SGK</t>
  </si>
  <si>
    <t>XRZZDOBQ</t>
  </si>
  <si>
    <t>INI3JUIB</t>
  </si>
  <si>
    <t>KJWHKIBR</t>
  </si>
  <si>
    <t>WGEOVTKB</t>
  </si>
  <si>
    <t>IVPSCZG8</t>
  </si>
  <si>
    <t>NAQSOSEE</t>
  </si>
  <si>
    <t>JTTJFQIT</t>
  </si>
  <si>
    <t>QTLQELQF</t>
  </si>
  <si>
    <t>TGXRGGEE</t>
  </si>
  <si>
    <t>LRICUMKK</t>
  </si>
  <si>
    <t>ETJJJ0RV</t>
  </si>
  <si>
    <t>MXIBJEEX</t>
  </si>
  <si>
    <t>RKLCMFVB</t>
  </si>
  <si>
    <t>ETFCLAI7</t>
  </si>
  <si>
    <t>TER0QHNK</t>
  </si>
  <si>
    <t>F0GXKMMK</t>
  </si>
  <si>
    <t>HTUUNJAY</t>
  </si>
  <si>
    <t>JOYIKMGG</t>
  </si>
  <si>
    <t>SWNBRXED</t>
  </si>
  <si>
    <t>EEWE4TC2</t>
  </si>
  <si>
    <t>CTCEXHR5</t>
  </si>
  <si>
    <t>GDJQS9TA</t>
  </si>
  <si>
    <t>MUWGWOUN</t>
  </si>
  <si>
    <t>L2HGK8YX</t>
  </si>
  <si>
    <t>E9TTJ4IO</t>
  </si>
  <si>
    <t>MFTJNN9X</t>
  </si>
  <si>
    <t>QKEI6YN4</t>
  </si>
  <si>
    <t>WZDN37HD</t>
  </si>
  <si>
    <t>KRKSUP8D</t>
  </si>
  <si>
    <t>MLRVR5VX</t>
  </si>
  <si>
    <t>AOAKMROU</t>
  </si>
  <si>
    <t>M3D4CQ3G</t>
  </si>
  <si>
    <t>CJKGBPRH</t>
  </si>
  <si>
    <t>PSXTMFPO</t>
  </si>
  <si>
    <t>AZ2ERIF0</t>
  </si>
  <si>
    <t>FWTPJYQN</t>
  </si>
  <si>
    <t>BA8O94QB</t>
  </si>
  <si>
    <t>JTFTILOY</t>
  </si>
  <si>
    <t>K2L36DHL</t>
  </si>
  <si>
    <t>MGCTKVN7</t>
  </si>
  <si>
    <t>GERYVNA2</t>
  </si>
  <si>
    <t>R3SZKPYW</t>
  </si>
  <si>
    <t>E5T9TUHN</t>
  </si>
  <si>
    <t>EG8DAFPG</t>
  </si>
  <si>
    <t>VSNJYW3Z</t>
  </si>
  <si>
    <t>WDZMS2BQ</t>
  </si>
  <si>
    <t>TCEWZT6C</t>
  </si>
  <si>
    <t>RBYBQ1CU</t>
  </si>
  <si>
    <t>W3OSI1GK</t>
  </si>
  <si>
    <t>XVMRFAAH</t>
  </si>
  <si>
    <t>HFJVYL2Q</t>
  </si>
  <si>
    <t>QKANGYGC</t>
  </si>
  <si>
    <t>WTF0XHGG</t>
  </si>
  <si>
    <t>CYYTOPW9</t>
  </si>
  <si>
    <t>NQUXTJMT</t>
  </si>
  <si>
    <t>GLYUTDPQ</t>
  </si>
  <si>
    <t>BGO5EM9T</t>
  </si>
  <si>
    <t>BQGNFCXV</t>
  </si>
  <si>
    <t>PANQF0HQ</t>
  </si>
  <si>
    <t>YHLGMSSS</t>
  </si>
  <si>
    <t>BGFIUM1U</t>
  </si>
  <si>
    <t>I55MPKZI</t>
  </si>
  <si>
    <t>EPJEMUAM</t>
  </si>
  <si>
    <t>M9VGIFZC</t>
  </si>
  <si>
    <t>VRJH6SHM</t>
  </si>
  <si>
    <t>Y9DPIKCL</t>
  </si>
  <si>
    <t>EATM97KS</t>
  </si>
  <si>
    <t>CLPW3CTV</t>
  </si>
  <si>
    <t>GYJJKVNB</t>
  </si>
  <si>
    <t>LBEAJ93I</t>
  </si>
  <si>
    <t>SVDAY6WM</t>
  </si>
  <si>
    <t>W6DDUPBX</t>
  </si>
  <si>
    <t>ZYBJY1FE</t>
  </si>
  <si>
    <t>DPMLNAR7</t>
  </si>
  <si>
    <t>HNLWBV1E</t>
  </si>
  <si>
    <t>SPMOPQ2M</t>
  </si>
  <si>
    <t>XOZN3KEB</t>
  </si>
  <si>
    <t>F9TGXDWD</t>
  </si>
  <si>
    <t>RIX01OJC</t>
  </si>
  <si>
    <t>SBPKITRF</t>
  </si>
  <si>
    <t>XRDL6YOE</t>
  </si>
  <si>
    <t>E7NAKNA1</t>
  </si>
  <si>
    <t>MFNW1MSP</t>
  </si>
  <si>
    <t>TTJ5HXUD</t>
  </si>
  <si>
    <t>U0JR4QAY</t>
  </si>
  <si>
    <t>AXEZZ9JI</t>
  </si>
  <si>
    <t>JPTHDSAF</t>
  </si>
  <si>
    <t>JQNG3TMC</t>
  </si>
  <si>
    <t>M2IA2KXV</t>
  </si>
  <si>
    <t>URLMGC8D</t>
  </si>
  <si>
    <t>VC9GCYBP</t>
  </si>
  <si>
    <t>RLDQPPRS</t>
  </si>
  <si>
    <t>E7MQUX2W</t>
  </si>
  <si>
    <t>JSSPBN4S</t>
  </si>
  <si>
    <t>WHO0JL3F</t>
  </si>
  <si>
    <t>D67NYSQC</t>
  </si>
  <si>
    <t>P9ZBBXDU</t>
  </si>
  <si>
    <t>QFPURP42</t>
  </si>
  <si>
    <t>ZXUZD3BH</t>
  </si>
  <si>
    <t>DYZYWHRA</t>
  </si>
  <si>
    <t>JYTCIPAA</t>
  </si>
  <si>
    <t>RBKGXPIY</t>
  </si>
  <si>
    <t>VBHHBHZZ</t>
  </si>
  <si>
    <t>ZFBX9VDM</t>
  </si>
  <si>
    <t>HEIJSWN2</t>
  </si>
  <si>
    <t>KBFRNXBS</t>
  </si>
  <si>
    <t>MGPXNN3B</t>
  </si>
  <si>
    <t>WTMIFTQV</t>
  </si>
  <si>
    <t>A6FKBCZR</t>
  </si>
  <si>
    <t>EDEZSKZS</t>
  </si>
  <si>
    <t>MVUMFOW0</t>
  </si>
  <si>
    <t>NHZIKI5N</t>
  </si>
  <si>
    <t>BZL0YE7Z</t>
  </si>
  <si>
    <t>EJXUJQDG</t>
  </si>
  <si>
    <t>IIUDZSTM</t>
  </si>
  <si>
    <t>D3JHCMD5</t>
  </si>
  <si>
    <t>KKTQBWID</t>
  </si>
  <si>
    <t>E81LRKRG</t>
  </si>
  <si>
    <t>HEE4OIOW</t>
  </si>
  <si>
    <t>MZL2ZQZZ</t>
  </si>
  <si>
    <t>YW84MCUH</t>
  </si>
  <si>
    <t>BQU1IJQI</t>
  </si>
  <si>
    <t>JIVOWEGX</t>
  </si>
  <si>
    <t>TDU85PFQ</t>
  </si>
  <si>
    <t>BCTVVK0W</t>
  </si>
  <si>
    <t>L4CHV01Z</t>
  </si>
  <si>
    <t>MVP74IDD</t>
  </si>
  <si>
    <t>SAD1NWE6</t>
  </si>
  <si>
    <t>CNK4EQY9</t>
  </si>
  <si>
    <t>IV7WHMMK</t>
  </si>
  <si>
    <t>PJEBQLI9</t>
  </si>
  <si>
    <t>KUNQVRBO</t>
  </si>
  <si>
    <t>QKRPNERI</t>
  </si>
  <si>
    <t>OKP1FFIT</t>
  </si>
  <si>
    <t>XEOGR59Z</t>
  </si>
  <si>
    <t>COTQ07LT</t>
  </si>
  <si>
    <t>HAWX0VUU</t>
  </si>
  <si>
    <t>YINGKDKG</t>
  </si>
  <si>
    <t>D1I52C4B</t>
  </si>
  <si>
    <t>DPJNQZOS</t>
  </si>
  <si>
    <t>OVPAQSCC</t>
  </si>
  <si>
    <t>VG9RBSNV</t>
  </si>
  <si>
    <t>A1PLBLFN</t>
  </si>
  <si>
    <t>AYYIKNZ7</t>
  </si>
  <si>
    <t>BGSGONCE</t>
  </si>
  <si>
    <t>HRQJWXLY</t>
  </si>
  <si>
    <t>I5DZ1UAD</t>
  </si>
  <si>
    <t>KSVGE2KE</t>
  </si>
  <si>
    <t>TZBHCGJS</t>
  </si>
  <si>
    <t>VSKSOJXQ</t>
  </si>
  <si>
    <t>HNGONXZB</t>
  </si>
  <si>
    <t>JRCRXPJM</t>
  </si>
  <si>
    <t>JVIHGJQV</t>
  </si>
  <si>
    <t>JVRPPQ72</t>
  </si>
  <si>
    <t>LNEXSINR</t>
  </si>
  <si>
    <t>X4JA9FVC</t>
  </si>
  <si>
    <t>XIDSMXRU</t>
  </si>
  <si>
    <t>FS7TI1PY</t>
  </si>
  <si>
    <t>X3AQDO5K</t>
  </si>
  <si>
    <t>BSLL0RZI</t>
  </si>
  <si>
    <t>RD7092VH</t>
  </si>
  <si>
    <t>IQSWFCSU</t>
  </si>
  <si>
    <t>ZHGQFDDP</t>
  </si>
  <si>
    <t>FFV7FMRL</t>
  </si>
  <si>
    <t>PJK2LKZW</t>
  </si>
  <si>
    <t>AI7GPM2Z</t>
  </si>
  <si>
    <t>NGKFAFVI</t>
  </si>
  <si>
    <t>CHJSPSL9</t>
  </si>
  <si>
    <t>T4XMN384</t>
  </si>
  <si>
    <t>T6MXFXQF</t>
  </si>
  <si>
    <t>TBXYC1CD</t>
  </si>
  <si>
    <t>PD9ANVF9</t>
  </si>
  <si>
    <t>TOBTRYWO</t>
  </si>
  <si>
    <t>DG0AHWYX</t>
  </si>
  <si>
    <t>MYPM7PSQ</t>
  </si>
  <si>
    <t>VL2ZIDCT</t>
  </si>
  <si>
    <t>WDHDW8ET</t>
  </si>
  <si>
    <t>XE0V9NAX</t>
  </si>
  <si>
    <t>BFBLKU2U</t>
  </si>
  <si>
    <t>WFD5KSOE</t>
  </si>
  <si>
    <t>ZRZT3V74</t>
  </si>
  <si>
    <t>DIFZH01J</t>
  </si>
  <si>
    <t>TNFTIFVY</t>
  </si>
  <si>
    <t>VRMVMCDA</t>
  </si>
  <si>
    <t>Z4FXKT5X</t>
  </si>
  <si>
    <t>DKBEJMA9</t>
  </si>
  <si>
    <t>EIHHPI6J</t>
  </si>
  <si>
    <t>OTAMK4MS</t>
  </si>
  <si>
    <t>YRGHUDUT</t>
  </si>
  <si>
    <t>AB9O07O5</t>
  </si>
  <si>
    <t>B3EVVSAF</t>
  </si>
  <si>
    <t>GYXNFWXN</t>
  </si>
  <si>
    <t>RBNHLXAD</t>
  </si>
  <si>
    <t>T81QWK93</t>
  </si>
  <si>
    <t>NQKX5E0M</t>
  </si>
  <si>
    <t>ZVNVI2EY</t>
  </si>
  <si>
    <t>LOZO1M8N</t>
  </si>
  <si>
    <t>HLGBAUPB</t>
  </si>
  <si>
    <t>HUJB467V</t>
  </si>
  <si>
    <t>WREXSUGX</t>
  </si>
  <si>
    <t>WUOXTZU7</t>
  </si>
  <si>
    <t>C5JF5WRE</t>
  </si>
  <si>
    <t>FPYC4YJZ</t>
  </si>
  <si>
    <t>LFQNYTIL</t>
  </si>
  <si>
    <t>P8NUDBW7</t>
  </si>
  <si>
    <t>OAKDYGBU</t>
  </si>
  <si>
    <t>OHWD95DG</t>
  </si>
  <si>
    <t>WEEMT5GM</t>
  </si>
  <si>
    <t>FEOZCUKQ</t>
  </si>
  <si>
    <t>T4HE3IBT</t>
  </si>
  <si>
    <t>DEPNN1L2</t>
  </si>
  <si>
    <t>FCZGOC2R</t>
  </si>
  <si>
    <t>P3OTINRQ</t>
  </si>
  <si>
    <t>QWWR18TE</t>
  </si>
  <si>
    <t>H9MQVMIK</t>
  </si>
  <si>
    <t>JY7Z7C5L</t>
  </si>
  <si>
    <t>OICBIENS</t>
  </si>
  <si>
    <t>DVYI2R7H</t>
  </si>
  <si>
    <t>GGJGCGTK</t>
  </si>
  <si>
    <t>GVBEZUZQ</t>
  </si>
  <si>
    <t>LS66YLQN</t>
  </si>
  <si>
    <t>ZQN4SP6J</t>
  </si>
  <si>
    <t>VB8OITL5</t>
  </si>
  <si>
    <t>D4HYBHYY</t>
  </si>
  <si>
    <t>KW1JTMHK</t>
  </si>
  <si>
    <t>UXDGUCM6</t>
  </si>
  <si>
    <t>DOOOP3IO</t>
  </si>
  <si>
    <t>HLOSOAT2</t>
  </si>
  <si>
    <t>OJ9YDAVP</t>
  </si>
  <si>
    <t>ETO0POOB</t>
  </si>
  <si>
    <t>G5F3A9OK</t>
  </si>
  <si>
    <t>IMICC4OQ</t>
  </si>
  <si>
    <t>S4X9YVF7</t>
  </si>
  <si>
    <t>SCVN1WQ1</t>
  </si>
  <si>
    <t>JQ1M7QLY</t>
  </si>
  <si>
    <t>LBF9AVL5</t>
  </si>
  <si>
    <t>HLDYJGL5</t>
  </si>
  <si>
    <t>VGBUVILF</t>
  </si>
  <si>
    <t>X7DKV0MZ</t>
  </si>
  <si>
    <t>BSYIQDXH</t>
  </si>
  <si>
    <t>J0BWJ0BC</t>
  </si>
  <si>
    <t>MAIQ8MXY</t>
  </si>
  <si>
    <t>D3HIVTFL</t>
  </si>
  <si>
    <t>UPLGQCJH</t>
  </si>
  <si>
    <t>MWLZPYU1</t>
  </si>
  <si>
    <t>QEGAAWTB</t>
  </si>
  <si>
    <t>F0QVBVQY</t>
  </si>
  <si>
    <t>N7D8ZEMN</t>
  </si>
  <si>
    <t>U7QHNVT4</t>
  </si>
  <si>
    <t>ZILMTP47</t>
  </si>
  <si>
    <t>NANPEFPL</t>
  </si>
  <si>
    <t>PDZR9GTP</t>
  </si>
  <si>
    <t>NS4PZPCS</t>
  </si>
  <si>
    <t>Z3ZTLQKQ</t>
  </si>
  <si>
    <t>UJYN3VYZ</t>
  </si>
  <si>
    <t>C1U1Q29B</t>
  </si>
  <si>
    <t>SNTWBRSI</t>
  </si>
  <si>
    <t>DSQL9N6E</t>
  </si>
  <si>
    <t>NMOVMEKF</t>
  </si>
  <si>
    <t>QDCMKL6Q</t>
  </si>
  <si>
    <t>SWSGJPXE</t>
  </si>
  <si>
    <t>UODLAUT7</t>
  </si>
  <si>
    <t>W3BA3OFT</t>
  </si>
  <si>
    <t>XMFPABMU</t>
  </si>
  <si>
    <t>XVPTXPIJ</t>
  </si>
  <si>
    <t>EK3ZVJ1Y</t>
  </si>
  <si>
    <t>POV0KLRB</t>
  </si>
  <si>
    <t>MQM45DAJ</t>
  </si>
  <si>
    <t>RJZ5XFY2</t>
  </si>
  <si>
    <t>SBZPP8DY</t>
  </si>
  <si>
    <t>WUNFWCWY</t>
  </si>
  <si>
    <t>QSED4CWM</t>
  </si>
  <si>
    <t>WY11YFDC</t>
  </si>
  <si>
    <t>EHOGVMTH</t>
  </si>
  <si>
    <t>FSDP6QBP</t>
  </si>
  <si>
    <t>QMWY01JX</t>
  </si>
  <si>
    <t>BRK4QSUK</t>
  </si>
  <si>
    <t>WMNT1TVE</t>
  </si>
  <si>
    <t>YUAU87G0</t>
  </si>
  <si>
    <t>EDAL82R6</t>
  </si>
  <si>
    <t>EWL261PC</t>
  </si>
  <si>
    <t>MJ3ERCR0</t>
  </si>
  <si>
    <t>RTVK3ZYA</t>
  </si>
  <si>
    <t>JZNWI2L7</t>
  </si>
  <si>
    <t>YLVDM1RG</t>
  </si>
  <si>
    <t>UUGBMVIG</t>
  </si>
  <si>
    <t>B3SRSZC1</t>
  </si>
  <si>
    <t>ENJTQR7Q</t>
  </si>
  <si>
    <t>UZ3C3YOF</t>
  </si>
  <si>
    <t>EVRJK7D8</t>
  </si>
  <si>
    <t>QSSYUQAF</t>
  </si>
  <si>
    <t>TULJVIUI</t>
  </si>
  <si>
    <t>VITSTH1X</t>
  </si>
  <si>
    <t>DKNYNIZZ</t>
  </si>
  <si>
    <t>JSV2JLBO</t>
  </si>
  <si>
    <t>GJTVGT9J</t>
  </si>
  <si>
    <t>ZPGY3AWH</t>
  </si>
  <si>
    <t>ERI3LM4U</t>
  </si>
  <si>
    <t>Y0CN6XVC</t>
  </si>
  <si>
    <t>KIZR19AD</t>
  </si>
  <si>
    <t>PJ0YZ90H</t>
  </si>
  <si>
    <t>ZWR8CQIU</t>
  </si>
  <si>
    <t>QRF65AFK</t>
  </si>
  <si>
    <t>UESM4C7M</t>
  </si>
  <si>
    <t>Q6TKZ0CG</t>
  </si>
  <si>
    <t>Y73CSUSR</t>
  </si>
  <si>
    <t>SWOYDH8F</t>
  </si>
  <si>
    <t>Z849JJGH</t>
  </si>
  <si>
    <t>AUDQXS4X</t>
  </si>
  <si>
    <t>GATPZNS1</t>
  </si>
  <si>
    <t>HIXAGGEH</t>
  </si>
  <si>
    <t>LYQHZZZY</t>
  </si>
  <si>
    <t>KULMTE51</t>
  </si>
  <si>
    <t>QCCTHKXZ</t>
  </si>
  <si>
    <t>MNJXLKCG</t>
  </si>
  <si>
    <t>ZZUTNWPL</t>
  </si>
  <si>
    <t>CDNPVNRB</t>
  </si>
  <si>
    <t>DMZOBWTV</t>
  </si>
  <si>
    <t>TPV6SOLF</t>
  </si>
  <si>
    <t>YTA6C4BY</t>
  </si>
  <si>
    <t>ZX2EHZKY</t>
  </si>
  <si>
    <t>CP0SPUXG</t>
  </si>
  <si>
    <t>JVYZAI7D</t>
  </si>
  <si>
    <t>NRXIXHSF</t>
  </si>
  <si>
    <t>RTWI5CEN</t>
  </si>
  <si>
    <t>XXYLSAO9</t>
  </si>
  <si>
    <t>FKER3JNY</t>
  </si>
  <si>
    <t>TDOXDGZP</t>
  </si>
  <si>
    <t>XLZOVBU2</t>
  </si>
  <si>
    <t>ETU8HFI6</t>
  </si>
  <si>
    <t>OH3XJNPJ</t>
  </si>
  <si>
    <t>R9FRJRLM</t>
  </si>
  <si>
    <t>Y2WD08E0</t>
  </si>
  <si>
    <t>HLHWWG4Z</t>
  </si>
  <si>
    <t>YYFYDLYF</t>
  </si>
  <si>
    <t>OFIP33V7</t>
  </si>
  <si>
    <t>QUE8BZI8</t>
  </si>
  <si>
    <t>AOJGDHQZ</t>
  </si>
  <si>
    <t>AKF1WMNN</t>
  </si>
  <si>
    <t>E7VWTSZ7</t>
  </si>
  <si>
    <t>TYU2CFE9</t>
  </si>
  <si>
    <t>LFJVOFX7</t>
  </si>
  <si>
    <t>N3G5HIKU</t>
  </si>
  <si>
    <t>JGTR6TDM</t>
  </si>
  <si>
    <t>OZSQMQV6</t>
  </si>
  <si>
    <t>QSOZDHYH</t>
  </si>
  <si>
    <t>ZWLQ0RHC</t>
  </si>
  <si>
    <t>DEN1QCNY</t>
  </si>
  <si>
    <t>WFEMPYHL</t>
  </si>
  <si>
    <t>YRMSF0MD</t>
  </si>
  <si>
    <t>HJJJADZ2</t>
  </si>
  <si>
    <t>WQ34M0K7</t>
  </si>
  <si>
    <t>GWJIOF7F</t>
  </si>
  <si>
    <t>KJSLLQTB</t>
  </si>
  <si>
    <t>SCDH1KED</t>
  </si>
  <si>
    <t>WIMEJITQ</t>
  </si>
  <si>
    <t>K9Q762TF</t>
  </si>
  <si>
    <t>FXPGVYVP</t>
  </si>
  <si>
    <t>UHGVSNET</t>
  </si>
  <si>
    <t>QU4JQRT5</t>
  </si>
  <si>
    <t>ULIYC64C</t>
  </si>
  <si>
    <t>WPSC3VYT</t>
  </si>
  <si>
    <t>BZBA96SJ</t>
  </si>
  <si>
    <t>E7FFRAIV</t>
  </si>
  <si>
    <t>KNNFABNF</t>
  </si>
  <si>
    <t>BPVNBCH0</t>
  </si>
  <si>
    <t>BUE4RJWY</t>
  </si>
  <si>
    <t>IEBPEDI7</t>
  </si>
  <si>
    <t>L4ZLKT1U</t>
  </si>
  <si>
    <t>LUSID47W</t>
  </si>
  <si>
    <t>O3Q1M1D3</t>
  </si>
  <si>
    <t>NUQTLDRX</t>
  </si>
  <si>
    <t>YP6WC28S</t>
  </si>
  <si>
    <t>YYT2SE1A</t>
  </si>
  <si>
    <t>OW6FVAPB</t>
  </si>
  <si>
    <t>JJVZQHUO</t>
  </si>
  <si>
    <t>KZCPCD1W</t>
  </si>
  <si>
    <t>MDBDC8VL</t>
  </si>
  <si>
    <t>EFPISYH5</t>
  </si>
  <si>
    <t>XELOVDRY</t>
  </si>
  <si>
    <t>ARKWMBYN</t>
  </si>
  <si>
    <t>WIIUO5UP</t>
  </si>
  <si>
    <t>KDTC6NE6</t>
  </si>
  <si>
    <t>VLU93DGL</t>
  </si>
  <si>
    <t>CEOQ0ABN</t>
  </si>
  <si>
    <t>OKW0GKRI</t>
  </si>
  <si>
    <t>AYKGHV18</t>
  </si>
  <si>
    <t>K7N5LCF5</t>
  </si>
  <si>
    <t>UIESYWCQ</t>
  </si>
  <si>
    <t>WYFTV0P2</t>
  </si>
  <si>
    <t>PI41FB6V</t>
  </si>
  <si>
    <t>EEV6FYBB</t>
  </si>
  <si>
    <t>SFOQXRXL</t>
  </si>
  <si>
    <t>WTHYEMOH</t>
  </si>
  <si>
    <t>IGCII6JO</t>
  </si>
  <si>
    <t>LXCRJHEF</t>
  </si>
  <si>
    <t>PFSENZM7</t>
  </si>
  <si>
    <t>X0TR5HNL</t>
  </si>
  <si>
    <t>HZXSM4MG</t>
  </si>
  <si>
    <t>DZXO5GMO</t>
  </si>
  <si>
    <t>JJ07WAEV</t>
  </si>
  <si>
    <t>NGKD7SGC</t>
  </si>
  <si>
    <t>P84B26A4</t>
  </si>
  <si>
    <t>SQNAJ72L</t>
  </si>
  <si>
    <t>ALZLOR6D</t>
  </si>
  <si>
    <t>PWO5KXDM</t>
  </si>
  <si>
    <t>FWWGVQ6C</t>
  </si>
  <si>
    <t>WVS05BET</t>
  </si>
  <si>
    <t>XDM1RLDJ</t>
  </si>
  <si>
    <t>V6CWK1WQ</t>
  </si>
  <si>
    <t>WVKSPXVV</t>
  </si>
  <si>
    <t>DBZZMXJN</t>
  </si>
  <si>
    <t>ACCDTUYR</t>
  </si>
  <si>
    <t>C4PY6DQF</t>
  </si>
  <si>
    <t>UMIUADS2</t>
  </si>
  <si>
    <t>P5GYBRKY</t>
  </si>
  <si>
    <t>XPQA5MH9</t>
  </si>
  <si>
    <t>RPMPSRCD</t>
  </si>
  <si>
    <t>G4ZE3MJA</t>
  </si>
  <si>
    <t>KCWYDXPO</t>
  </si>
  <si>
    <t>YQ7MLLA2</t>
  </si>
  <si>
    <t>C9O8FXOH</t>
  </si>
  <si>
    <t>J6UKFFPO</t>
  </si>
  <si>
    <t>TVDGOOV5</t>
  </si>
  <si>
    <t>KWJTEFB2</t>
  </si>
  <si>
    <t>WMYRPZQY</t>
  </si>
  <si>
    <t>ZBJJDHHX</t>
  </si>
  <si>
    <t>NIUJD1CQ</t>
  </si>
  <si>
    <t>QFHFMKJI</t>
  </si>
  <si>
    <t>UUWDMCT3</t>
  </si>
  <si>
    <t>OSDC2GWP</t>
  </si>
  <si>
    <t>QIX7GXFA</t>
  </si>
  <si>
    <t>ZFVC7MQT</t>
  </si>
  <si>
    <t>QLWRRBPY</t>
  </si>
  <si>
    <t>JGP71HEL</t>
  </si>
  <si>
    <t>OKYWCNT7</t>
  </si>
  <si>
    <t>ZUXXPHDA</t>
  </si>
  <si>
    <t>LYTXTIPP</t>
  </si>
  <si>
    <t>YNALXNY8</t>
  </si>
  <si>
    <t>FWMHHJJB</t>
  </si>
  <si>
    <t>JGFQAFZQ</t>
  </si>
  <si>
    <t>WYFWHTEA</t>
  </si>
  <si>
    <t>NVFDNU8N</t>
  </si>
  <si>
    <t>ALCFGNHC</t>
  </si>
  <si>
    <t>LERG6FQS</t>
  </si>
  <si>
    <t>LTK4AUHD</t>
  </si>
  <si>
    <t>RJSRGS2K</t>
  </si>
  <si>
    <t>CA29GQXX</t>
  </si>
  <si>
    <t>A3Z6K9H1</t>
  </si>
  <si>
    <t>DA1O8QML</t>
  </si>
  <si>
    <t>M8VCL9MO</t>
  </si>
  <si>
    <t>U0OYGOLF</t>
  </si>
  <si>
    <t>DJUVQEX4</t>
  </si>
  <si>
    <t>TWOPQLIL</t>
  </si>
  <si>
    <t>HSKWKO05</t>
  </si>
  <si>
    <t>OKX1WSPZ</t>
  </si>
  <si>
    <t>JQLZE1QZ</t>
  </si>
  <si>
    <t>OEQQTWCV</t>
  </si>
  <si>
    <t>UPJAQOQF</t>
  </si>
  <si>
    <t>XQGYX5SK</t>
  </si>
  <si>
    <t>YZEJ2FF9</t>
  </si>
  <si>
    <t>O1SLR7O3</t>
  </si>
  <si>
    <t>EKATQX54</t>
  </si>
  <si>
    <t>M6HJLBOI</t>
  </si>
  <si>
    <t>AJEX6L5U</t>
  </si>
  <si>
    <t>N0I2JCHE</t>
  </si>
  <si>
    <t>SJLDOZZC</t>
  </si>
  <si>
    <t>O3HJMN7P</t>
  </si>
  <si>
    <t>GZDQAREF</t>
  </si>
  <si>
    <t>Z5UCCPSN</t>
  </si>
  <si>
    <t>NFOBZUCZ</t>
  </si>
  <si>
    <t>ZAENQ19Q</t>
  </si>
  <si>
    <t>DPCXMMMN</t>
  </si>
  <si>
    <t>T2OOXTWC</t>
  </si>
  <si>
    <t>MAALDRBE</t>
  </si>
  <si>
    <t>OQX1TNX0</t>
  </si>
  <si>
    <t>Z7SFCOO9</t>
  </si>
  <si>
    <t>BCOYV46B</t>
  </si>
  <si>
    <t>NJECRJWE</t>
  </si>
  <si>
    <t>RYWGHBLF</t>
  </si>
  <si>
    <t>SYYWYTBD</t>
  </si>
  <si>
    <t>ELGV4WMR</t>
  </si>
  <si>
    <t>FOJQUCQO</t>
  </si>
  <si>
    <t>GMHUHZGI</t>
  </si>
  <si>
    <t>LY1TXQSP</t>
  </si>
  <si>
    <t>NUY9QZ7L</t>
  </si>
  <si>
    <t>KIRLJUHN</t>
  </si>
  <si>
    <t>KRCYF7XL</t>
  </si>
  <si>
    <t>OKGOL9J2</t>
  </si>
  <si>
    <t>OUECU6RC</t>
  </si>
  <si>
    <t>D89VVNTE</t>
  </si>
  <si>
    <t>G2WM8K0G</t>
  </si>
  <si>
    <t>GCZSRONN</t>
  </si>
  <si>
    <t>KOADYHLI</t>
  </si>
  <si>
    <t>LHWXYRLZ</t>
  </si>
  <si>
    <t>LUBU60PD</t>
  </si>
  <si>
    <t>WLOJBTJL</t>
  </si>
  <si>
    <t>Y6XYWIWY</t>
  </si>
  <si>
    <t>PFYCWSGF</t>
  </si>
  <si>
    <t>ASUBYVPR</t>
  </si>
  <si>
    <t>D8N7QQLI</t>
  </si>
  <si>
    <t>JZX7JOXM</t>
  </si>
  <si>
    <t>MC3S8V9V</t>
  </si>
  <si>
    <t>PCWXE91F</t>
  </si>
  <si>
    <t>C52AUICR</t>
  </si>
  <si>
    <t>D6QLUDSX</t>
  </si>
  <si>
    <t>MYEFZ70L</t>
  </si>
  <si>
    <t>RJGVHP3Y</t>
  </si>
  <si>
    <t>Y18PRKXL</t>
  </si>
  <si>
    <t>OSTSQFF4</t>
  </si>
  <si>
    <t>V0BDEZWX</t>
  </si>
  <si>
    <t>ZSDROPM3</t>
  </si>
  <si>
    <t>CPI2EMK3</t>
  </si>
  <si>
    <t>PEFD98NM</t>
  </si>
  <si>
    <t>CDAYZOUE</t>
  </si>
  <si>
    <t>AIDWNWNV</t>
  </si>
  <si>
    <t>HQGVBWDV</t>
  </si>
  <si>
    <t>QKMO84IC</t>
  </si>
  <si>
    <t>V9J1ZEYU</t>
  </si>
  <si>
    <t>EG3G3CNM</t>
  </si>
  <si>
    <t>IWPZBYP0</t>
  </si>
  <si>
    <t>WQNL1SRF</t>
  </si>
  <si>
    <t>N0SJZCPN</t>
  </si>
  <si>
    <t>RTB3C5OC</t>
  </si>
  <si>
    <t>VMDL1LYV</t>
  </si>
  <si>
    <t>QVL6WP5F</t>
  </si>
  <si>
    <t>SIXEOOBO</t>
  </si>
  <si>
    <t>WTXEM6N0</t>
  </si>
  <si>
    <t>AHI5MSRU</t>
  </si>
  <si>
    <t>HP5K2KIU</t>
  </si>
  <si>
    <t>OL1OLJDG</t>
  </si>
  <si>
    <t>CRCJRCDE</t>
  </si>
  <si>
    <t>MHXHHKER</t>
  </si>
  <si>
    <t>Q0EFBP5B</t>
  </si>
  <si>
    <t>SHKLTE2L</t>
  </si>
  <si>
    <t>BRCACEMN</t>
  </si>
  <si>
    <t>CEO8MLBA</t>
  </si>
  <si>
    <t>GTPHMMBB</t>
  </si>
  <si>
    <t>ZFVNLUSF</t>
  </si>
  <si>
    <t>A9T98L3A</t>
  </si>
  <si>
    <t>D3OVCTXV</t>
  </si>
  <si>
    <t>IEBOW2LD</t>
  </si>
  <si>
    <t>JLNN6MRF</t>
  </si>
  <si>
    <t>H45XRDT2</t>
  </si>
  <si>
    <t>J9BXPPYV</t>
  </si>
  <si>
    <t>MWXHY2LN</t>
  </si>
  <si>
    <t>UFQDIJOC</t>
  </si>
  <si>
    <t>XAISHWBF</t>
  </si>
  <si>
    <t>YCGRLJBE</t>
  </si>
  <si>
    <t>BQ3HZA1K</t>
  </si>
  <si>
    <t>BXRJT1C9</t>
  </si>
  <si>
    <t>DLGYUMOC</t>
  </si>
  <si>
    <t>EA83QCWZ</t>
  </si>
  <si>
    <t>SCCULLYC</t>
  </si>
  <si>
    <t>TA2CYIAZ</t>
  </si>
  <si>
    <t>CJNO6C4O</t>
  </si>
  <si>
    <t>FG2LT5IZ</t>
  </si>
  <si>
    <t>JAP6FCRW</t>
  </si>
  <si>
    <t>KJQ1PDDA</t>
  </si>
  <si>
    <t>LLES5AHC</t>
  </si>
  <si>
    <t>NU2SQKYW</t>
  </si>
  <si>
    <t>VKEDVQ2W</t>
  </si>
  <si>
    <t>AD7MLQUH</t>
  </si>
  <si>
    <t>AP3FPHN0</t>
  </si>
  <si>
    <t>CKPSHISM</t>
  </si>
  <si>
    <t>JDMCWKV1</t>
  </si>
  <si>
    <t>VEKMBNDU</t>
  </si>
  <si>
    <t>XECUPAAJ</t>
  </si>
  <si>
    <t>BAESAGJM</t>
  </si>
  <si>
    <t>RKNTH113</t>
  </si>
  <si>
    <t>XQWMJ8VH</t>
  </si>
  <si>
    <t>NT3ZCW7R</t>
  </si>
  <si>
    <t>OV0M9OQD</t>
  </si>
  <si>
    <t>SJ0K6SIA</t>
  </si>
  <si>
    <t>DGJLPQ2L</t>
  </si>
  <si>
    <t>DW1ZOP7K</t>
  </si>
  <si>
    <t>GK9ZAVHQ</t>
  </si>
  <si>
    <t>MHU7SL1R</t>
  </si>
  <si>
    <t>QFKGSEZX</t>
  </si>
  <si>
    <t>TVH9O62H</t>
  </si>
  <si>
    <t>XTHVMJGO</t>
  </si>
  <si>
    <t>COILOOEQ</t>
  </si>
  <si>
    <t>EEDQS0X9</t>
  </si>
  <si>
    <t>J5RFMVMI</t>
  </si>
  <si>
    <t>YGMHORZF</t>
  </si>
  <si>
    <t>O5JBECMM</t>
  </si>
  <si>
    <t>PHFISEBU</t>
  </si>
  <si>
    <t>CVIEJ8QW</t>
  </si>
  <si>
    <t>T0SCPM8F</t>
  </si>
  <si>
    <t>WTB9DYSY</t>
  </si>
  <si>
    <t>GVIWQA82</t>
  </si>
  <si>
    <t>IF5ZC5EE</t>
  </si>
  <si>
    <t>SEUKMPRD</t>
  </si>
  <si>
    <t>TASTKJ0Y</t>
  </si>
  <si>
    <t>MXNQFMOE</t>
  </si>
  <si>
    <t>LKKPZQBJ</t>
  </si>
  <si>
    <t>STSQGH6S</t>
  </si>
  <si>
    <t>VWOG7RXB</t>
  </si>
  <si>
    <t>IFBUJXLP</t>
  </si>
  <si>
    <t>JDGYMLRK</t>
  </si>
  <si>
    <t>NX92JBQA</t>
  </si>
  <si>
    <t>UJWSWT5H</t>
  </si>
  <si>
    <t>YDXVD9NV</t>
  </si>
  <si>
    <t>XZWR4DUE</t>
  </si>
  <si>
    <t>ZJRPNPU7</t>
  </si>
  <si>
    <t>IPBJKUYJ</t>
  </si>
  <si>
    <t>SJ7TEOOX</t>
  </si>
  <si>
    <t>NOI0KLZU</t>
  </si>
  <si>
    <t>UIYWIGNW</t>
  </si>
  <si>
    <t>VVHWMAZA</t>
  </si>
  <si>
    <t>WPDVYBCN</t>
  </si>
  <si>
    <t>Z6L3XIOU</t>
  </si>
  <si>
    <t>QWX12U48</t>
  </si>
  <si>
    <t>RULBOQIV</t>
  </si>
  <si>
    <t>F6GW4NPQ</t>
  </si>
  <si>
    <t>ZFM2DCTV</t>
  </si>
  <si>
    <t>EB7T0MB4</t>
  </si>
  <si>
    <t>H9AZ46IO</t>
  </si>
  <si>
    <t>IXY2ZTBC</t>
  </si>
  <si>
    <t>LAXAJ0U8</t>
  </si>
  <si>
    <t>LU1JYGDL</t>
  </si>
  <si>
    <t>OYYIEKRO</t>
  </si>
  <si>
    <t>DAY9JSWR</t>
  </si>
  <si>
    <t>FC6WBMQI</t>
  </si>
  <si>
    <t>GYIJSFZW</t>
  </si>
  <si>
    <t>HKA65EGA</t>
  </si>
  <si>
    <t>REVMTUMR</t>
  </si>
  <si>
    <t>V0I9GEEU</t>
  </si>
  <si>
    <t>YJ7VLY00</t>
  </si>
  <si>
    <t>APPQPMUM</t>
  </si>
  <si>
    <t>WH4DWDPE</t>
  </si>
  <si>
    <t>ZUFM2CAV</t>
  </si>
  <si>
    <t>CFBUEEG7</t>
  </si>
  <si>
    <t>I4FFSUCQ</t>
  </si>
  <si>
    <t>PEXJI086</t>
  </si>
  <si>
    <t>XROPZGKB</t>
  </si>
  <si>
    <t>BAC4SYFZ</t>
  </si>
  <si>
    <t>D7WJ2RWB</t>
  </si>
  <si>
    <t>X4F0X3GT</t>
  </si>
  <si>
    <t>XC4IAJCP</t>
  </si>
  <si>
    <t>XIDW99Q3</t>
  </si>
  <si>
    <t>JPERO0XY</t>
  </si>
  <si>
    <t>QETSUUHQ</t>
  </si>
  <si>
    <t>RQR3KU71</t>
  </si>
  <si>
    <t>UEP4ISKI</t>
  </si>
  <si>
    <t>OUSSAGS1</t>
  </si>
  <si>
    <t>T6RXHLVX</t>
  </si>
  <si>
    <t>XVLKIJRF</t>
  </si>
  <si>
    <t>YFKSNQSK</t>
  </si>
  <si>
    <t>MPPEMZ7Y</t>
  </si>
  <si>
    <t>ZXJJ4MUC</t>
  </si>
  <si>
    <t>AFXCSPSV</t>
  </si>
  <si>
    <t>JUSGTGZ0</t>
  </si>
  <si>
    <t>TE58B8AF</t>
  </si>
  <si>
    <t>TJBJ6IXG</t>
  </si>
  <si>
    <t>WJMFTPC1</t>
  </si>
  <si>
    <t>DITBZJI9</t>
  </si>
  <si>
    <t>JFRB7GAV</t>
  </si>
  <si>
    <t>RBQX0EZ0</t>
  </si>
  <si>
    <t>YPXG8FG6</t>
  </si>
  <si>
    <t>C0JXI3H1</t>
  </si>
  <si>
    <t>C7SAQDMP</t>
  </si>
  <si>
    <t>YGUBXICZ</t>
  </si>
  <si>
    <t>CXLXW67C</t>
  </si>
  <si>
    <t>W1RCDHD9</t>
  </si>
  <si>
    <t>D2ZWRFVY</t>
  </si>
  <si>
    <t>XZEGTALM</t>
  </si>
  <si>
    <t>ZYSOLTDI</t>
  </si>
  <si>
    <t>BMFSBDEM</t>
  </si>
  <si>
    <t>SE4MR7GZ</t>
  </si>
  <si>
    <t>GDH6K28T</t>
  </si>
  <si>
    <t>L6QSNGYJ</t>
  </si>
  <si>
    <t>LZYVWMH4</t>
  </si>
  <si>
    <t>TGAQS2ZZ</t>
  </si>
  <si>
    <t>WJSYLSFK</t>
  </si>
  <si>
    <t>OJ3RX0FC</t>
  </si>
  <si>
    <t>QJG73FYA</t>
  </si>
  <si>
    <t>BV5DEHX0</t>
  </si>
  <si>
    <t>GTMOIWS9</t>
  </si>
  <si>
    <t>EXV3TJDJ</t>
  </si>
  <si>
    <t>IO7ZFCHU</t>
  </si>
  <si>
    <t>T3KABSGQ</t>
  </si>
  <si>
    <t>UHYMGDCB</t>
  </si>
  <si>
    <t>WDRAWWIB</t>
  </si>
  <si>
    <t>TINM1TEA</t>
  </si>
  <si>
    <t>VNRU4E8V</t>
  </si>
  <si>
    <t>DZGNTL6H</t>
  </si>
  <si>
    <t>GXSOFECO</t>
  </si>
  <si>
    <t>PVAJJDPZ</t>
  </si>
  <si>
    <t>ZJDWR9TM</t>
  </si>
  <si>
    <t>BBTMTN4X</t>
  </si>
  <si>
    <t>GD0OR0GX</t>
  </si>
  <si>
    <t>QKXIDLO2</t>
  </si>
  <si>
    <t>TG2P4OHD</t>
  </si>
  <si>
    <t>GCPTAFDS</t>
  </si>
  <si>
    <t>RDCW6LEV</t>
  </si>
  <si>
    <t>T1TAXJ6I</t>
  </si>
  <si>
    <t>BVUBCNSA</t>
  </si>
  <si>
    <t>BGM8LBUT</t>
  </si>
  <si>
    <t>EYP1EVOE</t>
  </si>
  <si>
    <t>JKCKQEK9</t>
  </si>
  <si>
    <t>KMSILAYY</t>
  </si>
  <si>
    <t>RHYACQM9</t>
  </si>
  <si>
    <t>YBUIRYPA</t>
  </si>
  <si>
    <t>YOPKT5MF</t>
  </si>
  <si>
    <t>CEEJ1FSW</t>
  </si>
  <si>
    <t>OZYGEKEJ</t>
  </si>
  <si>
    <t>ZVKMOPBD</t>
  </si>
  <si>
    <t>JVR7YRLH</t>
  </si>
  <si>
    <t>NHZVLXJC</t>
  </si>
  <si>
    <t>CDGOKP47</t>
  </si>
  <si>
    <t>M4SPFBJG</t>
  </si>
  <si>
    <t>BDJFBXNJ</t>
  </si>
  <si>
    <t>FVAIS291</t>
  </si>
  <si>
    <t>JJW5PWLI</t>
  </si>
  <si>
    <t>M2INCK1S</t>
  </si>
  <si>
    <t>IB46AJOA</t>
  </si>
  <si>
    <t>P1YLIRDF</t>
  </si>
  <si>
    <t>PDUF10E8</t>
  </si>
  <si>
    <t>SDYSRIK7</t>
  </si>
  <si>
    <t>GPTKLFZ6</t>
  </si>
  <si>
    <t>N1OUDQPA</t>
  </si>
  <si>
    <t>A7ZEZHYK</t>
  </si>
  <si>
    <t>EVFPRKJA</t>
  </si>
  <si>
    <t>HLRC0S1Q</t>
  </si>
  <si>
    <t>STFVPLLQ</t>
  </si>
  <si>
    <t>TP7PZWKN</t>
  </si>
  <si>
    <t>GHLYW0H7</t>
  </si>
  <si>
    <t>PCBEFOPW</t>
  </si>
  <si>
    <t>XWIV814S</t>
  </si>
  <si>
    <t>S1PYXQGS</t>
  </si>
  <si>
    <t>YEMSQRD9</t>
  </si>
  <si>
    <t>QDDA9YGZ</t>
  </si>
  <si>
    <t>STFOKIC6</t>
  </si>
  <si>
    <t>BVEHZXX3</t>
  </si>
  <si>
    <t>FPFPESSQ</t>
  </si>
  <si>
    <t>PN8HQNOO</t>
  </si>
  <si>
    <t>QONJ1QKG</t>
  </si>
  <si>
    <t>GAOAJRBI</t>
  </si>
  <si>
    <t>SWU1ODBC</t>
  </si>
  <si>
    <t>EKAQDEHI</t>
  </si>
  <si>
    <t>NGRZNKBG</t>
  </si>
  <si>
    <t>CZ6ZICIS</t>
  </si>
  <si>
    <t>OOSJTXXN</t>
  </si>
  <si>
    <t>NGDAO7PI</t>
  </si>
  <si>
    <t>AZTAEAZF</t>
  </si>
  <si>
    <t>LT8V7MKL</t>
  </si>
  <si>
    <t>O1JI7B0T</t>
  </si>
  <si>
    <t>QQO1LLEZ</t>
  </si>
  <si>
    <t>VGNBZWHI</t>
  </si>
  <si>
    <t>UKKV770J</t>
  </si>
  <si>
    <t>YLTYTMOK</t>
  </si>
  <si>
    <t>FI092U0C</t>
  </si>
  <si>
    <t>TU5WFNHE</t>
  </si>
  <si>
    <t>Y5EWDDSU</t>
  </si>
  <si>
    <t>E7KWG5MM</t>
  </si>
  <si>
    <t>QPXO2QFV</t>
  </si>
  <si>
    <t>A2ZNIUQO</t>
  </si>
  <si>
    <t>GG0KMW37</t>
  </si>
  <si>
    <t>VYZOHNIZ</t>
  </si>
  <si>
    <t>VZJS0VO7</t>
  </si>
  <si>
    <t>KM6HF7J4</t>
  </si>
  <si>
    <t>AZEVUS2I</t>
  </si>
  <si>
    <t>XWU7JUOP</t>
  </si>
  <si>
    <t>GXT3ACAI</t>
  </si>
  <si>
    <t>TYLR5CLC</t>
  </si>
  <si>
    <t>EYZVJKAS</t>
  </si>
  <si>
    <t>UX1KR963</t>
  </si>
  <si>
    <t>G2VTKOOU</t>
  </si>
  <si>
    <t>SVNWFJUX</t>
  </si>
  <si>
    <t>GZNVDZ07</t>
  </si>
  <si>
    <t>YCJNKDBO</t>
  </si>
  <si>
    <t>LULNISMJ</t>
  </si>
  <si>
    <t>MKZNDAPO</t>
  </si>
  <si>
    <t>S8IFM0EQ</t>
  </si>
  <si>
    <t>B7HSHCOJ</t>
  </si>
  <si>
    <t>BPHJQEDW</t>
  </si>
  <si>
    <t>LMLHGKVR</t>
  </si>
  <si>
    <t>OWPRGR4G</t>
  </si>
  <si>
    <t>JGYCZ118</t>
  </si>
  <si>
    <t>TDCA9RV6</t>
  </si>
  <si>
    <t>GDVLSWE9</t>
  </si>
  <si>
    <t>WLZCXRUV</t>
  </si>
  <si>
    <t>RFNCCPWB</t>
  </si>
  <si>
    <t>HJ6ZWOCL</t>
  </si>
  <si>
    <t>X67XETG6</t>
  </si>
  <si>
    <t>NFMYM3UM</t>
  </si>
  <si>
    <t>XFKULKLE</t>
  </si>
  <si>
    <t>YDSH8KQA</t>
  </si>
  <si>
    <t>BTFT8KBR</t>
  </si>
  <si>
    <t>YTTSF8PK</t>
  </si>
  <si>
    <t>FXTAIQ3D</t>
  </si>
  <si>
    <t>NZHDX2IY</t>
  </si>
  <si>
    <t>PNIPUZ8U</t>
  </si>
  <si>
    <t>CCDXR1J8</t>
  </si>
  <si>
    <t>DZQEZ3V4</t>
  </si>
  <si>
    <t>F7JS4UT0</t>
  </si>
  <si>
    <t>G0SVPPIS</t>
  </si>
  <si>
    <t>LJBZBMOA</t>
  </si>
  <si>
    <t>MBASCU5U</t>
  </si>
  <si>
    <t>QYRCNWEB</t>
  </si>
  <si>
    <t>WYLUVPZL</t>
  </si>
  <si>
    <t>DCBVXZ0X</t>
  </si>
  <si>
    <t>MX9KEFWM</t>
  </si>
  <si>
    <t>CR2BG9U3</t>
  </si>
  <si>
    <t>EQMJMHH8</t>
  </si>
  <si>
    <t>IZMFU395</t>
  </si>
  <si>
    <t>J7C9AL4P</t>
  </si>
  <si>
    <t>NWFMZDCQ</t>
  </si>
  <si>
    <t>GTGWUTEW</t>
  </si>
  <si>
    <t>LSCU6FAO</t>
  </si>
  <si>
    <t>WCPD9RBZ</t>
  </si>
  <si>
    <t>JVKTKRNU</t>
  </si>
  <si>
    <t>MJBVJEZE</t>
  </si>
  <si>
    <t>TLKM9WRM</t>
  </si>
  <si>
    <t>HU1WUHSL</t>
  </si>
  <si>
    <t>OE53WF7I</t>
  </si>
  <si>
    <t>JPM3OGFW</t>
  </si>
  <si>
    <t>KSTYJ1BA</t>
  </si>
  <si>
    <t>Q7RLCZ6R</t>
  </si>
  <si>
    <t>HP4GHOYP</t>
  </si>
  <si>
    <t>PWAIOYMR</t>
  </si>
  <si>
    <t>DNOZWOHR</t>
  </si>
  <si>
    <t>E37O0JTO</t>
  </si>
  <si>
    <t>E8MQNBQM</t>
  </si>
  <si>
    <t>IBZVSZES</t>
  </si>
  <si>
    <t>SJAORXYB</t>
  </si>
  <si>
    <t>WQUGKKJ4</t>
  </si>
  <si>
    <t>BVSA6PMX</t>
  </si>
  <si>
    <t>CKOVBXTU</t>
  </si>
  <si>
    <t>L8UFFBSI</t>
  </si>
  <si>
    <t>OUVRICAC</t>
  </si>
  <si>
    <t>RKZTVWO8</t>
  </si>
  <si>
    <t>VEY2XU6B</t>
  </si>
  <si>
    <t>XZ6SF6FK</t>
  </si>
  <si>
    <t>KNMXEKTI</t>
  </si>
  <si>
    <t>NLVXYN9J</t>
  </si>
  <si>
    <t>V7SJWSIB</t>
  </si>
  <si>
    <t>DQ6XDZR2</t>
  </si>
  <si>
    <t>FUD4YCCS</t>
  </si>
  <si>
    <t>ICLEJ22L</t>
  </si>
  <si>
    <t>JHR1WQLA</t>
  </si>
  <si>
    <t>MTBCT6VE</t>
  </si>
  <si>
    <t>JZVWVQLT</t>
  </si>
  <si>
    <t>ROALE5MN</t>
  </si>
  <si>
    <t>DL8CPIFN</t>
  </si>
  <si>
    <t>DZTXTESI</t>
  </si>
  <si>
    <t>IDLEBPUG</t>
  </si>
  <si>
    <t>JOFK2DFB</t>
  </si>
  <si>
    <t>OTCGGPJY</t>
  </si>
  <si>
    <t>PAT5TOKH</t>
  </si>
  <si>
    <t>C7WBD7UI</t>
  </si>
  <si>
    <t>CQG68ZXX</t>
  </si>
  <si>
    <t>DRMNFLMV</t>
  </si>
  <si>
    <t>FNKAC6SK</t>
  </si>
  <si>
    <t>FX9PFAXI</t>
  </si>
  <si>
    <t>RID4MHQH</t>
  </si>
  <si>
    <t>VZJBG9MF</t>
  </si>
  <si>
    <t>VHN0HGQE</t>
  </si>
  <si>
    <t>W0CLWTSA</t>
  </si>
  <si>
    <t>IKQEOPDL</t>
  </si>
  <si>
    <t>JJ2XKID2</t>
  </si>
  <si>
    <t>SCTGOT5J</t>
  </si>
  <si>
    <t>USQFDAU3</t>
  </si>
  <si>
    <t>BAWP9TKN</t>
  </si>
  <si>
    <t>UXIF9M3N</t>
  </si>
  <si>
    <t>XRLTQWYL</t>
  </si>
  <si>
    <t>EBEQPEIJ</t>
  </si>
  <si>
    <t>EKH7IONY</t>
  </si>
  <si>
    <t>EM9J8I46</t>
  </si>
  <si>
    <t>FFTOB4BD</t>
  </si>
  <si>
    <t>GZTTW782</t>
  </si>
  <si>
    <t>IIIR1I0T</t>
  </si>
  <si>
    <t>RRBDKQ6A</t>
  </si>
  <si>
    <t>XGVD11B7</t>
  </si>
  <si>
    <t>F5YUQ8IV</t>
  </si>
  <si>
    <t>KZXLXPST</t>
  </si>
  <si>
    <t>CKQRMW07</t>
  </si>
  <si>
    <t>CVREFBAV</t>
  </si>
  <si>
    <t>ZZSVZH5Y</t>
  </si>
  <si>
    <t>BTVIIZWU</t>
  </si>
  <si>
    <t>BW7NN5OM</t>
  </si>
  <si>
    <t>KGJHUZMW</t>
  </si>
  <si>
    <t>LQXE95SJ</t>
  </si>
  <si>
    <t>W9WEUUNC</t>
  </si>
  <si>
    <t>ZIEULXXJ</t>
  </si>
  <si>
    <t>MEJ9GLM1</t>
  </si>
  <si>
    <t>TYKMNMB3</t>
  </si>
  <si>
    <t>BPUURXS0</t>
  </si>
  <si>
    <t>X4DY0FEI</t>
  </si>
  <si>
    <t>X940SKOF</t>
  </si>
  <si>
    <t>FCYOF0GW</t>
  </si>
  <si>
    <t>POPTHWDC</t>
  </si>
  <si>
    <t>AJCUY9EB</t>
  </si>
  <si>
    <t>EZ7H6BKF</t>
  </si>
  <si>
    <t>IGJ4PN0P</t>
  </si>
  <si>
    <t>L54FLREF</t>
  </si>
  <si>
    <t>OAMSXFLR</t>
  </si>
  <si>
    <t>PPCBLQED</t>
  </si>
  <si>
    <t>RTBEIEJO</t>
  </si>
  <si>
    <t>SPR10PEU</t>
  </si>
  <si>
    <t>LRR5XTU8</t>
  </si>
  <si>
    <t>M94A167Y</t>
  </si>
  <si>
    <t>VMELHDCU</t>
  </si>
  <si>
    <t>XJC1RJ2G</t>
  </si>
  <si>
    <t>ENX2GZ9L</t>
  </si>
  <si>
    <t>KPQCVKV6</t>
  </si>
  <si>
    <t>PXWSC3GN</t>
  </si>
  <si>
    <t>YRJ8FLUO</t>
  </si>
  <si>
    <t>ZAMNFJWJ</t>
  </si>
  <si>
    <t>I2ADPGRT</t>
  </si>
  <si>
    <t>LW5U0HRN</t>
  </si>
  <si>
    <t>TTNRHITU</t>
  </si>
  <si>
    <t>TXROE8PN</t>
  </si>
  <si>
    <t>HINNFIEB</t>
  </si>
  <si>
    <t>K0RHPMUZ</t>
  </si>
  <si>
    <t>MESYJT2F</t>
  </si>
  <si>
    <t>NCSJTYVV</t>
  </si>
  <si>
    <t>OD83TLWS</t>
  </si>
  <si>
    <t>AL2DJ3HO</t>
  </si>
  <si>
    <t>BNO6RCSZ</t>
  </si>
  <si>
    <t>ERS1RAIM</t>
  </si>
  <si>
    <t>JJR20TRP</t>
  </si>
  <si>
    <t>N8NJBPNG</t>
  </si>
  <si>
    <t>OCC5NWFU</t>
  </si>
  <si>
    <t>RN9FBO8O</t>
  </si>
  <si>
    <t>TORVD9GX</t>
  </si>
  <si>
    <t>BP53PKC7</t>
  </si>
  <si>
    <t>EHIFJ4TJ</t>
  </si>
  <si>
    <t>FZAGIKVZ</t>
  </si>
  <si>
    <t>HRLXCTTT</t>
  </si>
  <si>
    <t>SMF46BHI</t>
  </si>
  <si>
    <t>WNOTT1EF</t>
  </si>
  <si>
    <t>XXI46RPS</t>
  </si>
  <si>
    <t>YRFNGZUM</t>
  </si>
  <si>
    <t>U2JA9DVF</t>
  </si>
  <si>
    <t>H5VMZSQ2</t>
  </si>
  <si>
    <t>GRGEA7W2</t>
  </si>
  <si>
    <t>XGUNHHQR</t>
  </si>
  <si>
    <t>XJ2QIA8D</t>
  </si>
  <si>
    <t>ELJQ2VXU</t>
  </si>
  <si>
    <t>AWNUPFUI</t>
  </si>
  <si>
    <t>JLL0LVQX</t>
  </si>
  <si>
    <t>P3M460WG</t>
  </si>
  <si>
    <t>Q1KOJKTS</t>
  </si>
  <si>
    <t>Z49DHGPT</t>
  </si>
  <si>
    <t>FH5XGZXL</t>
  </si>
  <si>
    <t>WYU6R3WB</t>
  </si>
  <si>
    <t>F6GYES7T</t>
  </si>
  <si>
    <t>F8ESSX89</t>
  </si>
  <si>
    <t>GGRBBZBH</t>
  </si>
  <si>
    <t>GOTK6JPC</t>
  </si>
  <si>
    <t>H8J4XPSN</t>
  </si>
  <si>
    <t>KPXT9A4Q</t>
  </si>
  <si>
    <t>LJSMR4F8</t>
  </si>
  <si>
    <t>D1DYYIGP</t>
  </si>
  <si>
    <t>DJ4NY242</t>
  </si>
  <si>
    <t>RHVUXJFE</t>
  </si>
  <si>
    <t>RS4XLBNU</t>
  </si>
  <si>
    <t>SQK3RLCE</t>
  </si>
  <si>
    <t>ZW7WLSYE</t>
  </si>
  <si>
    <t>DROXJS3U</t>
  </si>
  <si>
    <t>PMUKCVKE</t>
  </si>
  <si>
    <t>XVQPSPVG</t>
  </si>
  <si>
    <t>EM6Z8OJQ</t>
  </si>
  <si>
    <t>R8KMXR9L</t>
  </si>
  <si>
    <t>E2GWCBEP</t>
  </si>
  <si>
    <t>GQW7DQQ1</t>
  </si>
  <si>
    <t>AFS4V7NE</t>
  </si>
  <si>
    <t>D5K5PHZM</t>
  </si>
  <si>
    <t>ETS8XIA0</t>
  </si>
  <si>
    <t>FSVINVTD</t>
  </si>
  <si>
    <t>ILCMVMVO</t>
  </si>
  <si>
    <t>RMHQRMR3</t>
  </si>
  <si>
    <t>UOANKN4W</t>
  </si>
  <si>
    <t>BTML6FO6</t>
  </si>
  <si>
    <t>GGA7YL5I</t>
  </si>
  <si>
    <t>M9C8V2T2</t>
  </si>
  <si>
    <t>MHCAJARF</t>
  </si>
  <si>
    <t>YS1SP7VW</t>
  </si>
  <si>
    <t>H8EMKXAC</t>
  </si>
  <si>
    <t>J2FGCANO</t>
  </si>
  <si>
    <t>OBUSNCLF</t>
  </si>
  <si>
    <t>OCYARYXQ</t>
  </si>
  <si>
    <t>XQGKBWTS</t>
  </si>
  <si>
    <t>HNR9NQYF</t>
  </si>
  <si>
    <t>QRWM4OQZ</t>
  </si>
  <si>
    <t>WXCVWCXJ</t>
  </si>
  <si>
    <t>CNI3Q9KK</t>
  </si>
  <si>
    <t>DZJ6FKWQ</t>
  </si>
  <si>
    <t>H0FNAMSN</t>
  </si>
  <si>
    <t>JZ4XZ5OH</t>
  </si>
  <si>
    <t>VFRBZ3TX</t>
  </si>
  <si>
    <t>A5B9EIAC</t>
  </si>
  <si>
    <t>JOCIONNE</t>
  </si>
  <si>
    <t>N5YYAIM4</t>
  </si>
  <si>
    <t>SMIQEFLZ</t>
  </si>
  <si>
    <t>AP2OA7BS</t>
  </si>
  <si>
    <t>QTCZZQXV</t>
  </si>
  <si>
    <t>JAHIF9JS</t>
  </si>
  <si>
    <t>JAWXGDVA</t>
  </si>
  <si>
    <t>TDWYQ3QE</t>
  </si>
  <si>
    <t>CZWDRSQC</t>
  </si>
  <si>
    <t>GJFVVAO9</t>
  </si>
  <si>
    <t>N4BW7EOP</t>
  </si>
  <si>
    <t>TLAHFOUB</t>
  </si>
  <si>
    <t>ENW7VKQ3</t>
  </si>
  <si>
    <t>KKYEJCRC</t>
  </si>
  <si>
    <t>LDVJNU2V</t>
  </si>
  <si>
    <t>S43I3SAM</t>
  </si>
  <si>
    <t>XJWWUI3W</t>
  </si>
  <si>
    <t>AERUQ0QI</t>
  </si>
  <si>
    <t>AV7OAYFL</t>
  </si>
  <si>
    <t>CX6BH3UU</t>
  </si>
  <si>
    <t>FMYRPN0E</t>
  </si>
  <si>
    <t>GQKPCHRZ</t>
  </si>
  <si>
    <t>IUWVXQ1G</t>
  </si>
  <si>
    <t>UEDNVXML</t>
  </si>
  <si>
    <t>UI9A4IZU</t>
  </si>
  <si>
    <t>UWWXRQW0</t>
  </si>
  <si>
    <t>XBUIBYHB</t>
  </si>
  <si>
    <t>Y7RG3O2Y</t>
  </si>
  <si>
    <t>BZJQHRGD</t>
  </si>
  <si>
    <t>IVNXSS7X</t>
  </si>
  <si>
    <t>NRMKPKZL</t>
  </si>
  <si>
    <t>O3C7LASE</t>
  </si>
  <si>
    <t>VLCIKF1X</t>
  </si>
  <si>
    <t>B9HPPX7J</t>
  </si>
  <si>
    <t>RQZTFSM6</t>
  </si>
  <si>
    <t>WOFRDA16</t>
  </si>
  <si>
    <t>IKO1B6XD</t>
  </si>
  <si>
    <t>LOKYFCTT</t>
  </si>
  <si>
    <t>NFLYBLNP</t>
  </si>
  <si>
    <t>SXMRUWDI</t>
  </si>
  <si>
    <t>JTXIIWZF</t>
  </si>
  <si>
    <t>N7QSNFGK</t>
  </si>
  <si>
    <t>UJ6GJ1BG</t>
  </si>
  <si>
    <t>EHE9D6KX</t>
  </si>
  <si>
    <t>FLQX5TMY</t>
  </si>
  <si>
    <t>M69ZRUCR</t>
  </si>
  <si>
    <t>P24ZJWKG</t>
  </si>
  <si>
    <t>V7UMY52T</t>
  </si>
  <si>
    <t>Total Sales</t>
  </si>
  <si>
    <t>2022</t>
  </si>
  <si>
    <t>2023</t>
  </si>
  <si>
    <t xml:space="preserve">Total Sales </t>
  </si>
  <si>
    <t>YoY % Growth</t>
  </si>
  <si>
    <t>Jan</t>
  </si>
  <si>
    <t>Feb</t>
  </si>
  <si>
    <t>Mar</t>
  </si>
  <si>
    <t>Apr</t>
  </si>
  <si>
    <t>May</t>
  </si>
  <si>
    <t>Jun</t>
  </si>
  <si>
    <t>Jul</t>
  </si>
  <si>
    <t>Aug</t>
  </si>
  <si>
    <t>Sep</t>
  </si>
  <si>
    <t>Oct</t>
  </si>
  <si>
    <t>Nov</t>
  </si>
  <si>
    <t>Dec</t>
  </si>
  <si>
    <t xml:space="preserve">Total Sales by Product </t>
  </si>
  <si>
    <t>Product</t>
  </si>
  <si>
    <t>Sales 2022</t>
  </si>
  <si>
    <t>Sales 2023</t>
  </si>
  <si>
    <t>Variance</t>
  </si>
  <si>
    <t>Total</t>
  </si>
  <si>
    <t>Top 3 Products by Total Profit</t>
  </si>
  <si>
    <t>Botton 3 Products by Total Profit</t>
  </si>
  <si>
    <t>Total Product Quantity</t>
  </si>
  <si>
    <t>Total Order</t>
  </si>
  <si>
    <t>Total Customers</t>
  </si>
  <si>
    <t>Unique Customers</t>
  </si>
  <si>
    <t>AOV</t>
  </si>
  <si>
    <t xml:space="preserve">Total Profit </t>
  </si>
  <si>
    <t/>
  </si>
  <si>
    <t>Total Monthly Sales by Product</t>
  </si>
  <si>
    <t>Order % by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</si>
</sst>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Red]\-&quot;£&quot;#,##0.00"/>
    <numFmt numFmtId="43" formatCode="_-* #,##0.00_-;\-* #,##0.00_-;_-* &quot;-&quot;??_-;_-@_-"/>
    <numFmt numFmtId="164" formatCode="&quot;£&quot;#,##0"/>
    <numFmt numFmtId="165" formatCode="[$£-809]#,##0;\-[$£-809]#,##0"/>
    <numFmt numFmtId="166" formatCode="[Color10]\ \ \ #,##0* &quot;▲&quot;\ ;[Red]\ \ \ \-#,##0* &quot;▼&quot;\ ;"/>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1"/>
      <color rgb="FF00682F"/>
      <name val="Calibri"/>
      <family val="2"/>
      <scheme val="minor"/>
    </font>
    <font>
      <b/>
      <sz val="11"/>
      <color rgb="FF000000"/>
      <name val="Calibri"/>
      <family val="2"/>
    </font>
    <font>
      <sz val="11"/>
      <color rgb="FF000000"/>
      <name val="Calibri"/>
      <family val="2"/>
    </font>
    <font>
      <b/>
      <sz val="11"/>
      <color theme="0"/>
      <name val="Segoe UI"/>
      <family val="2"/>
    </font>
    <font>
      <sz val="11"/>
      <color theme="1"/>
      <name val="Segoe UI"/>
      <family val="2"/>
    </font>
    <font>
      <b/>
      <sz val="11"/>
      <color theme="1"/>
      <name val="Segoe UI"/>
      <family val="2"/>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rgb="FF002060"/>
        <bgColor indexed="64"/>
      </patternFill>
    </fill>
    <fill>
      <patternFill patternType="solid">
        <fgColor theme="7" tint="0.79998168889431442"/>
        <bgColor indexed="64"/>
      </patternFill>
    </fill>
  </fills>
  <borders count="3">
    <border>
      <left/>
      <right/>
      <top/>
      <bottom/>
      <diagonal/>
    </border>
    <border>
      <left/>
      <right/>
      <top/>
      <bottom style="thin">
        <color theme="4" tint="0.39997558519241921"/>
      </bottom>
      <diagonal/>
    </border>
    <border>
      <left/>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7">
    <xf numFmtId="0" fontId="0" fillId="0" borderId="0" xfId="0"/>
    <xf numFmtId="14" fontId="0" fillId="0" borderId="0" xfId="0" applyNumberFormat="1"/>
    <xf numFmtId="0" fontId="0" fillId="0" borderId="0" xfId="0" pivotButton="1"/>
    <xf numFmtId="3" fontId="0" fillId="0" borderId="0" xfId="0" applyNumberFormat="1"/>
    <xf numFmtId="164" fontId="0" fillId="0" borderId="0" xfId="0" applyNumberFormat="1"/>
    <xf numFmtId="0" fontId="1" fillId="0" borderId="0" xfId="0" applyFont="1"/>
    <xf numFmtId="10" fontId="0" fillId="0" borderId="0" xfId="0" applyNumberFormat="1"/>
    <xf numFmtId="9" fontId="0" fillId="0" borderId="0" xfId="1" applyFont="1"/>
    <xf numFmtId="10" fontId="3" fillId="0" borderId="0" xfId="0" applyNumberFormat="1" applyFont="1"/>
    <xf numFmtId="0" fontId="0" fillId="0" borderId="0" xfId="0" applyAlignment="1">
      <alignment horizontal="left"/>
    </xf>
    <xf numFmtId="0" fontId="4" fillId="0" borderId="0" xfId="0" applyFont="1"/>
    <xf numFmtId="2" fontId="4" fillId="0" borderId="0" xfId="0" applyNumberFormat="1" applyFont="1"/>
    <xf numFmtId="0" fontId="5" fillId="0" borderId="0" xfId="0" applyFont="1"/>
    <xf numFmtId="8" fontId="5" fillId="0" borderId="0" xfId="0" applyNumberFormat="1" applyFont="1"/>
    <xf numFmtId="0" fontId="4" fillId="2" borderId="0" xfId="0" applyFont="1" applyFill="1" applyAlignment="1">
      <alignment vertical="center"/>
    </xf>
    <xf numFmtId="0" fontId="4" fillId="3" borderId="0" xfId="0"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9" fontId="0" fillId="0" borderId="0" xfId="0" applyNumberFormat="1"/>
    <xf numFmtId="0" fontId="1" fillId="6" borderId="1" xfId="0" applyFont="1" applyFill="1" applyBorder="1"/>
    <xf numFmtId="0" fontId="6" fillId="7" borderId="0" xfId="0" applyFont="1" applyFill="1"/>
    <xf numFmtId="0" fontId="7" fillId="0" borderId="0" xfId="0" applyFont="1"/>
    <xf numFmtId="0" fontId="8" fillId="8" borderId="2" xfId="0" applyFont="1" applyFill="1" applyBorder="1"/>
    <xf numFmtId="165" fontId="8" fillId="8" borderId="2" xfId="0" applyNumberFormat="1" applyFont="1" applyFill="1" applyBorder="1"/>
    <xf numFmtId="166" fontId="7" fillId="0" borderId="0" xfId="0" applyNumberFormat="1" applyFont="1"/>
    <xf numFmtId="43" fontId="7" fillId="0" borderId="0" xfId="2" applyFont="1"/>
    <xf numFmtId="0" fontId="0" fillId="0" borderId="0" xfId="0" applyNumberFormat="1"/>
  </cellXfs>
  <cellStyles count="3">
    <cellStyle name="Comma" xfId="2" builtinId="3"/>
    <cellStyle name="Normal" xfId="0" builtinId="0"/>
    <cellStyle name="Percent" xfId="1" builtinId="5"/>
  </cellStyles>
  <dxfs count="178">
    <dxf>
      <numFmt numFmtId="164" formatCode="&quot;£&quot;#,##0"/>
    </dxf>
    <dxf>
      <font>
        <b/>
      </font>
    </dxf>
    <dxf>
      <font>
        <b/>
      </font>
    </dxf>
    <dxf>
      <numFmt numFmtId="4" formatCode="#,##0.00"/>
    </dxf>
    <dxf>
      <numFmt numFmtId="3" formatCode="#,##0"/>
    </dxf>
    <dxf>
      <font>
        <b/>
      </font>
    </dxf>
    <dxf>
      <numFmt numFmtId="4" formatCode="#,##0.00"/>
    </dxf>
    <dxf>
      <numFmt numFmtId="3" formatCode="#,##0"/>
    </dxf>
    <dxf>
      <font>
        <b/>
      </font>
    </dxf>
    <dxf>
      <numFmt numFmtId="4" formatCode="#,##0.00"/>
    </dxf>
    <dxf>
      <numFmt numFmtId="3" formatCode="#,##0"/>
    </dxf>
    <dxf>
      <numFmt numFmtId="164" formatCode="&quot;£&quot;#,##0"/>
    </dxf>
    <dxf>
      <font>
        <b/>
      </font>
    </dxf>
    <dxf>
      <numFmt numFmtId="164" formatCode="&quot;£&quot;#,##0"/>
    </dxf>
    <dxf>
      <font>
        <b/>
      </font>
    </dxf>
    <dxf>
      <numFmt numFmtId="14" formatCode="0.00%"/>
    </dxf>
    <dxf>
      <font>
        <b/>
      </font>
    </dxf>
    <dxf>
      <font>
        <b/>
      </font>
    </dxf>
    <dxf>
      <numFmt numFmtId="3" formatCode="#,##0"/>
    </dxf>
    <dxf>
      <numFmt numFmtId="164" formatCode="&quot;£&quot;#,##0"/>
    </dxf>
    <dxf>
      <font>
        <b/>
      </font>
    </dxf>
    <dxf>
      <font>
        <b/>
      </font>
    </dxf>
    <dxf>
      <numFmt numFmtId="3" formatCode="#,##0"/>
    </dxf>
    <dxf>
      <numFmt numFmtId="164" formatCode="&quot;£&quot;#,##0"/>
    </dxf>
    <dxf>
      <font>
        <b/>
      </font>
    </dxf>
    <dxf>
      <font>
        <b/>
      </font>
    </dxf>
    <dxf>
      <numFmt numFmtId="4" formatCode="#,##0.00"/>
    </dxf>
    <dxf>
      <numFmt numFmtId="3" formatCode="#,##0"/>
    </dxf>
    <dxf>
      <font>
        <b/>
      </font>
    </dxf>
    <dxf>
      <numFmt numFmtId="4" formatCode="#,##0.00"/>
    </dxf>
    <dxf>
      <numFmt numFmtId="3" formatCode="#,##0"/>
    </dxf>
    <dxf>
      <font>
        <b/>
      </font>
    </dxf>
    <dxf>
      <numFmt numFmtId="4" formatCode="#,##0.00"/>
    </dxf>
    <dxf>
      <numFmt numFmtId="3" formatCode="#,##0"/>
    </dxf>
    <dxf>
      <numFmt numFmtId="164" formatCode="&quot;£&quot;#,##0"/>
    </dxf>
    <dxf>
      <font>
        <b/>
      </font>
    </dxf>
    <dxf>
      <numFmt numFmtId="164" formatCode="&quot;£&quot;#,##0"/>
    </dxf>
    <dxf>
      <font>
        <b/>
      </font>
    </dxf>
    <dxf>
      <numFmt numFmtId="14" formatCode="0.00%"/>
    </dxf>
    <dxf>
      <font>
        <b/>
      </font>
    </dxf>
    <dxf>
      <font>
        <b/>
      </font>
    </dxf>
    <dxf>
      <numFmt numFmtId="3" formatCode="#,##0"/>
    </dxf>
    <dxf>
      <numFmt numFmtId="164" formatCode="&quot;£&quot;#,##0"/>
    </dxf>
    <dxf>
      <font>
        <b/>
      </font>
    </dxf>
    <dxf>
      <font>
        <b/>
      </font>
    </dxf>
    <dxf>
      <numFmt numFmtId="3" formatCode="#,##0"/>
    </dxf>
    <dxf>
      <numFmt numFmtId="164" formatCode="&quot;£&quot;#,##0"/>
    </dxf>
    <dxf>
      <font>
        <b/>
      </font>
    </dxf>
    <dxf>
      <font>
        <b/>
      </font>
    </dxf>
    <dxf>
      <numFmt numFmtId="4" formatCode="#,##0.00"/>
    </dxf>
    <dxf>
      <numFmt numFmtId="3" formatCode="#,##0"/>
    </dxf>
    <dxf>
      <font>
        <b/>
      </font>
    </dxf>
    <dxf>
      <numFmt numFmtId="4" formatCode="#,##0.00"/>
    </dxf>
    <dxf>
      <numFmt numFmtId="3" formatCode="#,##0"/>
    </dxf>
    <dxf>
      <font>
        <b/>
      </font>
    </dxf>
    <dxf>
      <numFmt numFmtId="4" formatCode="#,##0.00"/>
    </dxf>
    <dxf>
      <numFmt numFmtId="3" formatCode="#,##0"/>
    </dxf>
    <dxf>
      <numFmt numFmtId="164" formatCode="&quot;£&quot;#,##0"/>
    </dxf>
    <dxf>
      <font>
        <b/>
      </font>
    </dxf>
    <dxf>
      <numFmt numFmtId="164" formatCode="&quot;£&quot;#,##0"/>
    </dxf>
    <dxf>
      <font>
        <b/>
      </font>
    </dxf>
    <dxf>
      <numFmt numFmtId="14" formatCode="0.00%"/>
    </dxf>
    <dxf>
      <font>
        <b/>
      </font>
    </dxf>
    <dxf>
      <font>
        <b/>
      </font>
    </dxf>
    <dxf>
      <numFmt numFmtId="3" formatCode="#,##0"/>
    </dxf>
    <dxf>
      <numFmt numFmtId="164" formatCode="&quot;£&quot;#,##0"/>
    </dxf>
    <dxf>
      <font>
        <b/>
      </font>
    </dxf>
    <dxf>
      <font>
        <b/>
      </font>
    </dxf>
    <dxf>
      <numFmt numFmtId="3" formatCode="#,##0"/>
    </dxf>
    <dxf>
      <numFmt numFmtId="164" formatCode="&quot;£&quot;#,##0"/>
    </dxf>
    <dxf>
      <font>
        <b/>
      </font>
    </dxf>
    <dxf>
      <numFmt numFmtId="164" formatCode="&quot;£&quot;#,##0"/>
    </dxf>
    <dxf>
      <font>
        <b/>
      </font>
    </dxf>
    <dxf>
      <font>
        <b/>
      </font>
    </dxf>
    <dxf>
      <numFmt numFmtId="4" formatCode="#,##0.00"/>
    </dxf>
    <dxf>
      <numFmt numFmtId="3" formatCode="#,##0"/>
    </dxf>
    <dxf>
      <font>
        <b/>
      </font>
    </dxf>
    <dxf>
      <numFmt numFmtId="4" formatCode="#,##0.00"/>
    </dxf>
    <dxf>
      <numFmt numFmtId="3" formatCode="#,##0"/>
    </dxf>
    <dxf>
      <font>
        <b/>
      </font>
    </dxf>
    <dxf>
      <numFmt numFmtId="4" formatCode="#,##0.00"/>
    </dxf>
    <dxf>
      <numFmt numFmtId="3" formatCode="#,##0"/>
    </dxf>
    <dxf>
      <numFmt numFmtId="164" formatCode="&quot;£&quot;#,##0"/>
    </dxf>
    <dxf>
      <font>
        <b/>
      </font>
    </dxf>
    <dxf>
      <numFmt numFmtId="164" formatCode="&quot;£&quot;#,##0"/>
    </dxf>
    <dxf>
      <font>
        <b/>
      </font>
    </dxf>
    <dxf>
      <numFmt numFmtId="14" formatCode="0.00%"/>
    </dxf>
    <dxf>
      <numFmt numFmtId="13" formatCode="0%"/>
    </dxf>
    <dxf>
      <numFmt numFmtId="164" formatCode="&quot;£&quot;#,##0"/>
    </dxf>
    <dxf>
      <font>
        <b/>
      </font>
    </dxf>
    <dxf>
      <numFmt numFmtId="14" formatCode="0.00%"/>
    </dxf>
    <dxf>
      <font>
        <b/>
      </font>
    </dxf>
    <dxf>
      <font>
        <b/>
      </font>
    </dxf>
    <dxf>
      <numFmt numFmtId="3" formatCode="#,##0"/>
    </dxf>
    <dxf>
      <numFmt numFmtId="164" formatCode="&quot;£&quot;#,##0"/>
    </dxf>
    <dxf>
      <font>
        <b/>
      </font>
    </dxf>
    <dxf>
      <font>
        <b/>
      </font>
    </dxf>
    <dxf>
      <numFmt numFmtId="3" formatCode="#,##0"/>
    </dxf>
    <dxf>
      <numFmt numFmtId="164" formatCode="&quot;£&quot;#,##0"/>
    </dxf>
    <dxf>
      <font>
        <b/>
      </font>
    </dxf>
    <dxf>
      <numFmt numFmtId="164" formatCode="&quot;£&quot;#,##0"/>
    </dxf>
    <dxf>
      <font>
        <b/>
      </font>
    </dxf>
    <dxf>
      <font>
        <b/>
      </font>
    </dxf>
    <dxf>
      <numFmt numFmtId="4" formatCode="#,##0.00"/>
    </dxf>
    <dxf>
      <numFmt numFmtId="3" formatCode="#,##0"/>
    </dxf>
    <dxf>
      <font>
        <b/>
      </font>
    </dxf>
    <dxf>
      <numFmt numFmtId="4" formatCode="#,##0.00"/>
    </dxf>
    <dxf>
      <numFmt numFmtId="3" formatCode="#,##0"/>
    </dxf>
    <dxf>
      <font>
        <b/>
      </font>
    </dxf>
    <dxf>
      <numFmt numFmtId="4" formatCode="#,##0.00"/>
    </dxf>
    <dxf>
      <numFmt numFmtId="3" formatCode="#,##0"/>
    </dxf>
    <dxf>
      <numFmt numFmtId="164" formatCode="&quot;£&quot;#,##0"/>
    </dxf>
    <dxf>
      <font>
        <b/>
      </font>
    </dxf>
    <dxf>
      <numFmt numFmtId="164" formatCode="&quot;£&quot;#,##0"/>
    </dxf>
    <dxf>
      <font>
        <b/>
      </font>
    </dxf>
    <dxf>
      <numFmt numFmtId="14" formatCode="0.00%"/>
    </dxf>
    <dxf>
      <numFmt numFmtId="13" formatCode="0%"/>
    </dxf>
    <dxf>
      <numFmt numFmtId="164" formatCode="&quot;£&quot;#,##0"/>
    </dxf>
    <dxf>
      <font>
        <b/>
      </font>
    </dxf>
    <dxf>
      <numFmt numFmtId="14" formatCode="0.00%"/>
    </dxf>
    <dxf>
      <font>
        <b/>
      </font>
    </dxf>
    <dxf>
      <font>
        <b/>
      </font>
    </dxf>
    <dxf>
      <numFmt numFmtId="3" formatCode="#,##0"/>
    </dxf>
    <dxf>
      <numFmt numFmtId="164" formatCode="&quot;£&quot;#,##0"/>
    </dxf>
    <dxf>
      <font>
        <b/>
      </font>
    </dxf>
    <dxf>
      <font>
        <b/>
      </font>
    </dxf>
    <dxf>
      <numFmt numFmtId="3" formatCode="#,##0"/>
    </dxf>
    <dxf>
      <font>
        <color rgb="FF9C0006"/>
      </font>
    </dxf>
    <dxf>
      <font>
        <color rgb="FF9C0006"/>
      </font>
    </dxf>
    <dxf>
      <font>
        <color rgb="FF9C0006"/>
      </font>
    </dxf>
    <dxf>
      <numFmt numFmtId="3" formatCode="#,##0"/>
    </dxf>
    <dxf>
      <numFmt numFmtId="4" formatCode="#,##0.00"/>
    </dxf>
    <dxf>
      <font>
        <b/>
      </font>
    </dxf>
    <dxf>
      <font>
        <b/>
      </font>
    </dxf>
    <dxf>
      <numFmt numFmtId="164" formatCode="&quot;£&quot;#,##0"/>
    </dxf>
    <dxf>
      <numFmt numFmtId="14" formatCode="0.00%"/>
    </dxf>
    <dxf>
      <font>
        <b/>
      </font>
    </dxf>
    <dxf>
      <numFmt numFmtId="164" formatCode="&quot;£&quot;#,##0"/>
    </dxf>
    <dxf>
      <numFmt numFmtId="3" formatCode="#,##0"/>
    </dxf>
    <dxf>
      <font>
        <b/>
      </font>
    </dxf>
    <dxf>
      <font>
        <b/>
      </font>
    </dxf>
    <dxf>
      <numFmt numFmtId="164" formatCode="&quot;£&quot;#,##0"/>
    </dxf>
    <dxf>
      <numFmt numFmtId="13" formatCode="0%"/>
    </dxf>
    <dxf>
      <numFmt numFmtId="14" formatCode="0.00%"/>
    </dxf>
    <dxf>
      <font>
        <b/>
      </font>
    </dxf>
    <dxf>
      <numFmt numFmtId="164" formatCode="&quot;£&quot;#,##0"/>
    </dxf>
    <dxf>
      <numFmt numFmtId="3" formatCode="#,##0"/>
    </dxf>
    <dxf>
      <numFmt numFmtId="4" formatCode="#,##0.00"/>
    </dxf>
    <dxf>
      <font>
        <b/>
      </font>
    </dxf>
    <dxf>
      <numFmt numFmtId="3" formatCode="#,##0"/>
    </dxf>
    <dxf>
      <numFmt numFmtId="4" formatCode="#,##0.00"/>
    </dxf>
    <dxf>
      <font>
        <b/>
      </font>
    </dxf>
    <dxf>
      <font>
        <b/>
      </font>
    </dxf>
    <dxf>
      <font>
        <b/>
      </font>
    </dxf>
    <dxf>
      <numFmt numFmtId="164" formatCode="&quot;£&quot;#,##0"/>
    </dxf>
    <dxf>
      <font>
        <b/>
      </font>
    </dxf>
    <dxf>
      <numFmt numFmtId="164" formatCode="&quot;£&quot;#,##0"/>
    </dxf>
    <dxf>
      <numFmt numFmtId="3" formatCode="#,##0"/>
    </dxf>
    <dxf>
      <font>
        <b/>
      </font>
    </dxf>
    <dxf>
      <numFmt numFmtId="19" formatCode="dd/mm/yyyy"/>
    </dxf>
    <dxf>
      <font>
        <b/>
        <i val="0"/>
        <strike val="0"/>
        <condense val="0"/>
        <extend val="0"/>
        <outline val="0"/>
        <shadow val="0"/>
        <u val="none"/>
        <vertAlign val="baseline"/>
        <sz val="11"/>
        <color rgb="FF000000"/>
        <name val="Calibri"/>
        <family val="2"/>
        <scheme val="none"/>
      </font>
      <fill>
        <patternFill patternType="solid">
          <fgColor indexed="64"/>
          <bgColor theme="6"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2" formatCode="&quot;£&quot;#,##0.00;[Red]\-&quot;£&quot;#,##0.00"/>
    </dxf>
    <dxf>
      <font>
        <b val="0"/>
        <i val="0"/>
        <strike val="0"/>
        <condense val="0"/>
        <extend val="0"/>
        <outline val="0"/>
        <shadow val="0"/>
        <u val="none"/>
        <vertAlign val="baseline"/>
        <sz val="11"/>
        <color rgb="FF000000"/>
        <name val="Calibri"/>
        <family val="2"/>
        <scheme val="none"/>
      </font>
      <numFmt numFmtId="12" formatCode="&quot;£&quot;#,##0.00;[Red]\-&quot;£&quot;#,##0.0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000000"/>
        <name val="Calibri"/>
        <family val="2"/>
        <scheme val="none"/>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fill>
        <patternFill patternType="solid">
          <bgColor rgb="FF002060"/>
        </patternFill>
      </fill>
      <border diagonalUp="0" diagonalDown="0">
        <left/>
        <right/>
        <top/>
        <bottom/>
        <vertical/>
        <horizontal/>
      </border>
    </dxf>
    <dxf>
      <font>
        <b val="0"/>
        <i val="0"/>
        <color theme="0"/>
        <name val="Calibri"/>
        <family val="2"/>
        <scheme val="minor"/>
      </font>
      <fill>
        <patternFill>
          <bgColor rgb="FF002060"/>
        </patternFill>
      </fill>
    </dxf>
    <dxf>
      <font>
        <b/>
        <i val="0"/>
        <color theme="0"/>
        <name val="Calibri"/>
        <family val="2"/>
        <scheme val="minor"/>
      </font>
      <fill>
        <patternFill patternType="none">
          <bgColor auto="1"/>
        </patternFill>
      </fill>
      <border diagonalUp="0" diagonalDown="0">
        <left/>
        <right/>
        <top/>
        <bottom/>
        <vertical/>
        <horizontal/>
      </border>
    </dxf>
    <dxf>
      <font>
        <b val="0"/>
        <i val="0"/>
        <color theme="0"/>
        <name val="Calibri"/>
        <family val="2"/>
        <scheme val="minor"/>
      </font>
      <fill>
        <patternFill>
          <bgColor rgb="FF002060"/>
        </patternFill>
      </fill>
    </dxf>
  </dxfs>
  <tableStyles count="5" defaultTableStyle="TableStyleMedium2" defaultPivotStyle="PivotStyleMedium9">
    <tableStyle name="Blue Slicer " pivot="0" table="0" count="6" xr9:uid="{3C7D5BCA-12C9-40AB-B8BC-A494BAD6283A}">
      <tableStyleElement type="wholeTable" dxfId="177"/>
      <tableStyleElement type="headerRow" dxfId="176"/>
    </tableStyle>
    <tableStyle name="Loyalty Card" pivot="0" table="0" count="6" xr9:uid="{179262AE-D6B3-43D3-A421-06BCA54EFFA0}">
      <tableStyleElement type="wholeTable" dxfId="175"/>
      <tableStyleElement type="headerRow" dxfId="174"/>
    </tableStyle>
    <tableStyle name="No Formatting" table="0" count="0" xr9:uid="{371F9AE4-0ED7-437B-9041-B1467C883518}"/>
    <tableStyle name="Purple Slicer" pivot="0" table="0" count="6" xr9:uid="{0B830A7C-C30C-4462-B20C-0668DF1A8A4D}">
      <tableStyleElement type="wholeTable" dxfId="173"/>
      <tableStyleElement type="headerRow" dxfId="172"/>
    </tableStyle>
    <tableStyle name="Purple Timeline Style" pivot="0" table="0" count="8" xr9:uid="{B8E6D297-9E81-45B6-B6F1-68DFA1D6049A}">
      <tableStyleElement type="wholeTable" dxfId="171"/>
      <tableStyleElement type="headerRow" dxfId="170"/>
    </tableStyle>
  </tableStyles>
  <colors>
    <mruColors>
      <color rgb="FF8B4C21"/>
      <color rgb="FF009A46"/>
      <color rgb="FF00682F"/>
      <color rgb="FF00D25F"/>
      <color rgb="FF703D93"/>
      <color rgb="FF3C1464"/>
      <color rgb="FF4BFF9C"/>
      <color rgb="FF8FFFC2"/>
      <color rgb="FF29FF8A"/>
      <color rgb="FF09FF78"/>
    </mruColors>
  </colors>
  <extLst>
    <ext xmlns:x14="http://schemas.microsoft.com/office/spreadsheetml/2009/9/main" uri="{46F421CA-312F-682f-3DD2-61675219B42D}">
      <x14:dxfs count="12">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Loyalty Card">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162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1351838637542"/>
          <c:y val="0.1283126827947485"/>
          <c:w val="0.4662300415241229"/>
          <c:h val="0.77222012124033024"/>
        </c:manualLayout>
      </c:layout>
      <c:doughnutChart>
        <c:varyColors val="1"/>
        <c:ser>
          <c:idx val="0"/>
          <c:order val="0"/>
          <c:spPr>
            <a:solidFill>
              <a:srgbClr val="002060"/>
            </a:solidFill>
            <a:ln>
              <a:noFill/>
            </a:ln>
          </c:spPr>
          <c:dPt>
            <c:idx val="0"/>
            <c:bubble3D val="0"/>
            <c:spPr>
              <a:solidFill>
                <a:schemeClr val="bg2">
                  <a:alpha val="97000"/>
                </a:schemeClr>
              </a:solidFill>
              <a:ln w="19050">
                <a:noFill/>
              </a:ln>
              <a:effectLst/>
            </c:spPr>
            <c:extLst>
              <c:ext xmlns:c16="http://schemas.microsoft.com/office/drawing/2014/chart" uri="{C3380CC4-5D6E-409C-BE32-E72D297353CC}">
                <c16:uniqueId val="{00000001-B4BF-4262-AC76-E6A226711916}"/>
              </c:ext>
            </c:extLst>
          </c:dPt>
          <c:dPt>
            <c:idx val="1"/>
            <c:bubble3D val="0"/>
            <c:spPr>
              <a:solidFill>
                <a:srgbClr val="002060"/>
              </a:solidFill>
              <a:ln w="19050">
                <a:noFill/>
              </a:ln>
              <a:effectLst/>
            </c:spPr>
            <c:extLst>
              <c:ext xmlns:c16="http://schemas.microsoft.com/office/drawing/2014/chart" uri="{C3380CC4-5D6E-409C-BE32-E72D297353CC}">
                <c16:uniqueId val="{00000003-B4BF-4262-AC76-E6A226711916}"/>
              </c:ext>
            </c:extLst>
          </c:dPt>
          <c:cat>
            <c:strRef>
              <c:f>KPIs!$C$32:$C$33</c:f>
              <c:strCache>
                <c:ptCount val="2"/>
                <c:pt idx="0">
                  <c:v>No</c:v>
                </c:pt>
                <c:pt idx="1">
                  <c:v>Yes</c:v>
                </c:pt>
              </c:strCache>
            </c:strRef>
          </c:cat>
          <c:val>
            <c:numRef>
              <c:f>KPIs!$D$32:$D$33</c:f>
              <c:numCache>
                <c:formatCode>0%</c:formatCode>
                <c:ptCount val="2"/>
                <c:pt idx="0">
                  <c:v>0.66798679867986799</c:v>
                </c:pt>
                <c:pt idx="1">
                  <c:v>0.33201320132013201</c:v>
                </c:pt>
              </c:numCache>
            </c:numRef>
          </c:val>
          <c:extLst>
            <c:ext xmlns:c16="http://schemas.microsoft.com/office/drawing/2014/chart" uri="{C3380CC4-5D6E-409C-BE32-E72D297353CC}">
              <c16:uniqueId val="{00000004-B4BF-4262-AC76-E6A226711916}"/>
            </c:ext>
          </c:extLst>
        </c:ser>
        <c:dLbls>
          <c:showLegendKey val="0"/>
          <c:showVal val="0"/>
          <c:showCatName val="0"/>
          <c:showSerName val="0"/>
          <c:showPercent val="0"/>
          <c:showBubbleSize val="0"/>
          <c:showLeaderLines val="1"/>
        </c:dLbls>
        <c:firstSliceAng val="0"/>
        <c:holeSize val="7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[Denim Product Line Sales Report.xlsx]KPIs!PivotTable1</c:name>
    <c:fmtId val="22"/>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86489771707611"/>
          <c:y val="0.16666656724733522"/>
          <c:w val="0.54695786402108393"/>
          <c:h val="0.8333334327526648"/>
        </c:manualLayout>
      </c:layout>
      <c:barChart>
        <c:barDir val="bar"/>
        <c:grouping val="clustered"/>
        <c:varyColors val="0"/>
        <c:ser>
          <c:idx val="0"/>
          <c:order val="0"/>
          <c:tx>
            <c:strRef>
              <c:f>KPIs!$H$2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KPIs!$G$3:$G$5</c:f>
              <c:strCache>
                <c:ptCount val="3"/>
                <c:pt idx="0">
                  <c:v>Denim Jacket Hooded</c:v>
                </c:pt>
                <c:pt idx="1">
                  <c:v>Denim Jeans Flare Cut</c:v>
                </c:pt>
                <c:pt idx="2">
                  <c:v>Denim Jacket Classic</c:v>
                </c:pt>
              </c:strCache>
            </c:strRef>
          </c:cat>
          <c:val>
            <c:numRef>
              <c:f>KPIs!$H$3:$H$5</c:f>
              <c:numCache>
                <c:formatCode>#,##0</c:formatCode>
                <c:ptCount val="3"/>
                <c:pt idx="0">
                  <c:v>35281.999999999993</c:v>
                </c:pt>
                <c:pt idx="1">
                  <c:v>9151.9999999999982</c:v>
                </c:pt>
                <c:pt idx="2">
                  <c:v>8983</c:v>
                </c:pt>
              </c:numCache>
            </c:numRef>
          </c:val>
          <c:extLst>
            <c:ext xmlns:c16="http://schemas.microsoft.com/office/drawing/2014/chart" uri="{C3380CC4-5D6E-409C-BE32-E72D297353CC}">
              <c16:uniqueId val="{00000000-9C48-4051-A65F-501A204391AC}"/>
            </c:ext>
          </c:extLst>
        </c:ser>
        <c:dLbls>
          <c:showLegendKey val="0"/>
          <c:showVal val="0"/>
          <c:showCatName val="0"/>
          <c:showSerName val="0"/>
          <c:showPercent val="0"/>
          <c:showBubbleSize val="0"/>
        </c:dLbls>
        <c:gapWidth val="182"/>
        <c:axId val="894945695"/>
        <c:axId val="894948575"/>
      </c:barChart>
      <c:catAx>
        <c:axId val="8949456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4948575"/>
        <c:crosses val="autoZero"/>
        <c:auto val="1"/>
        <c:lblAlgn val="ctr"/>
        <c:lblOffset val="100"/>
        <c:noMultiLvlLbl val="0"/>
      </c:catAx>
      <c:valAx>
        <c:axId val="894948575"/>
        <c:scaling>
          <c:orientation val="minMax"/>
        </c:scaling>
        <c:delete val="1"/>
        <c:axPos val="t"/>
        <c:numFmt formatCode="#,##0" sourceLinked="1"/>
        <c:majorTickMark val="none"/>
        <c:minorTickMark val="none"/>
        <c:tickLblPos val="nextTo"/>
        <c:crossAx val="8949456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[Denim Product Line Sales Report.xlsx]KPIs!PivotTable14</c:name>
    <c:fmtId val="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43456648924472"/>
          <c:y val="7.9065566125300524E-2"/>
          <c:w val="0.46945556386457288"/>
          <c:h val="0.84186886774939895"/>
        </c:manualLayout>
      </c:layout>
      <c:barChart>
        <c:barDir val="bar"/>
        <c:grouping val="clustered"/>
        <c:varyColors val="0"/>
        <c:ser>
          <c:idx val="0"/>
          <c:order val="0"/>
          <c:tx>
            <c:strRef>
              <c:f>KPIs!$H$8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KPIs!$G$9:$G$11</c:f>
              <c:strCache>
                <c:ptCount val="3"/>
                <c:pt idx="0">
                  <c:v>Denim Jeans Loose Fit</c:v>
                </c:pt>
                <c:pt idx="1">
                  <c:v>Denim Jeans Cuffed Hem</c:v>
                </c:pt>
                <c:pt idx="2">
                  <c:v>Denim Jeans Vintage Wash</c:v>
                </c:pt>
              </c:strCache>
            </c:strRef>
          </c:cat>
          <c:val>
            <c:numRef>
              <c:f>KPIs!$H$9:$H$11</c:f>
              <c:numCache>
                <c:formatCode>General</c:formatCode>
                <c:ptCount val="3"/>
                <c:pt idx="0">
                  <c:v>527.99999999999989</c:v>
                </c:pt>
                <c:pt idx="1">
                  <c:v>467.99999999999994</c:v>
                </c:pt>
                <c:pt idx="2">
                  <c:v>429.99999999999994</c:v>
                </c:pt>
              </c:numCache>
            </c:numRef>
          </c:val>
          <c:extLst>
            <c:ext xmlns:c16="http://schemas.microsoft.com/office/drawing/2014/chart" uri="{C3380CC4-5D6E-409C-BE32-E72D297353CC}">
              <c16:uniqueId val="{00000000-9596-4501-B5BB-A3406EAE2FE4}"/>
            </c:ext>
          </c:extLst>
        </c:ser>
        <c:dLbls>
          <c:dLblPos val="outEnd"/>
          <c:showLegendKey val="0"/>
          <c:showVal val="1"/>
          <c:showCatName val="0"/>
          <c:showSerName val="0"/>
          <c:showPercent val="0"/>
          <c:showBubbleSize val="0"/>
        </c:dLbls>
        <c:gapWidth val="182"/>
        <c:axId val="876390015"/>
        <c:axId val="876388575"/>
      </c:barChart>
      <c:catAx>
        <c:axId val="876390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6388575"/>
        <c:crosses val="autoZero"/>
        <c:auto val="1"/>
        <c:lblAlgn val="ctr"/>
        <c:lblOffset val="100"/>
        <c:noMultiLvlLbl val="0"/>
      </c:catAx>
      <c:valAx>
        <c:axId val="876388575"/>
        <c:scaling>
          <c:orientation val="minMax"/>
        </c:scaling>
        <c:delete val="1"/>
        <c:axPos val="t"/>
        <c:numFmt formatCode="General" sourceLinked="1"/>
        <c:majorTickMark val="none"/>
        <c:minorTickMark val="none"/>
        <c:tickLblPos val="nextTo"/>
        <c:crossAx val="87639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[Denim Product Line Sales Report.xlsx]KPIs!PivotTable5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5400" cap="rnd">
            <a:solidFill>
              <a:schemeClr val="accent1">
                <a:alpha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5400" cap="rnd">
            <a:solidFill>
              <a:schemeClr val="accent2">
                <a:lumMod val="60000"/>
                <a:lumOff val="40000"/>
                <a:alpha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5400" cap="rnd">
            <a:solidFill>
              <a:srgbClr val="002060">
                <a:alpha val="8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5400" cap="rnd">
            <a:solidFill>
              <a:schemeClr val="accent3">
                <a:alpha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05264951835857E-2"/>
          <c:y val="3.2651072352866559E-2"/>
          <c:w val="0.77640458744060181"/>
          <c:h val="0.85916671074440509"/>
        </c:manualLayout>
      </c:layout>
      <c:lineChart>
        <c:grouping val="standard"/>
        <c:varyColors val="0"/>
        <c:ser>
          <c:idx val="0"/>
          <c:order val="0"/>
          <c:tx>
            <c:strRef>
              <c:f>KPIs!$V$2:$V$3</c:f>
              <c:strCache>
                <c:ptCount val="1"/>
                <c:pt idx="0">
                  <c:v>Denim Jacket Classic</c:v>
                </c:pt>
              </c:strCache>
            </c:strRef>
          </c:tx>
          <c:spPr>
            <a:ln w="25400" cap="rnd">
              <a:solidFill>
                <a:schemeClr val="accent1">
                  <a:alpha val="80000"/>
                </a:schemeClr>
              </a:solidFill>
              <a:round/>
            </a:ln>
            <a:effectLst/>
          </c:spPr>
          <c:marker>
            <c:symbol val="none"/>
          </c:marker>
          <c:cat>
            <c:strRef>
              <c:f>KPIs!$U$4:$U$16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KPIs!$V$4:$V$16</c:f>
              <c:numCache>
                <c:formatCode>"£"#,##0</c:formatCode>
                <c:ptCount val="12"/>
                <c:pt idx="0">
                  <c:v>1829.3900000000003</c:v>
                </c:pt>
                <c:pt idx="1">
                  <c:v>1499.5000000000002</c:v>
                </c:pt>
                <c:pt idx="2">
                  <c:v>2309.2300000000005</c:v>
                </c:pt>
                <c:pt idx="3">
                  <c:v>89.97</c:v>
                </c:pt>
                <c:pt idx="5">
                  <c:v>89.97</c:v>
                </c:pt>
                <c:pt idx="7">
                  <c:v>59.98</c:v>
                </c:pt>
                <c:pt idx="8">
                  <c:v>59.98</c:v>
                </c:pt>
                <c:pt idx="9">
                  <c:v>329.89</c:v>
                </c:pt>
                <c:pt idx="10">
                  <c:v>7467.5099999999993</c:v>
                </c:pt>
                <c:pt idx="11">
                  <c:v>6987.6700000000019</c:v>
                </c:pt>
              </c:numCache>
            </c:numRef>
          </c:val>
          <c:smooth val="0"/>
          <c:extLst>
            <c:ext xmlns:c16="http://schemas.microsoft.com/office/drawing/2014/chart" uri="{C3380CC4-5D6E-409C-BE32-E72D297353CC}">
              <c16:uniqueId val="{00000000-5C5A-468E-9EB7-FC656B52896A}"/>
            </c:ext>
          </c:extLst>
        </c:ser>
        <c:ser>
          <c:idx val="1"/>
          <c:order val="1"/>
          <c:tx>
            <c:strRef>
              <c:f>KPIs!$W$2:$W$3</c:f>
              <c:strCache>
                <c:ptCount val="1"/>
                <c:pt idx="0">
                  <c:v>Denim Jacket Cropped</c:v>
                </c:pt>
              </c:strCache>
            </c:strRef>
          </c:tx>
          <c:spPr>
            <a:ln w="25400" cap="rnd">
              <a:solidFill>
                <a:schemeClr val="accent2">
                  <a:lumMod val="60000"/>
                  <a:lumOff val="40000"/>
                  <a:alpha val="80000"/>
                </a:schemeClr>
              </a:solidFill>
              <a:round/>
            </a:ln>
            <a:effectLst/>
          </c:spPr>
          <c:marker>
            <c:symbol val="none"/>
          </c:marker>
          <c:cat>
            <c:strRef>
              <c:f>KPIs!$U$4:$U$16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KPIs!$W$4:$W$16</c:f>
              <c:numCache>
                <c:formatCode>"£"#,##0</c:formatCode>
                <c:ptCount val="12"/>
                <c:pt idx="0">
                  <c:v>134.94999999999999</c:v>
                </c:pt>
                <c:pt idx="2">
                  <c:v>323.88</c:v>
                </c:pt>
                <c:pt idx="4">
                  <c:v>269.89999999999998</c:v>
                </c:pt>
                <c:pt idx="5">
                  <c:v>4966.16</c:v>
                </c:pt>
                <c:pt idx="6">
                  <c:v>5128.0999999999985</c:v>
                </c:pt>
                <c:pt idx="7">
                  <c:v>3805.5899999999983</c:v>
                </c:pt>
                <c:pt idx="8">
                  <c:v>26.99</c:v>
                </c:pt>
                <c:pt idx="9">
                  <c:v>26.99</c:v>
                </c:pt>
              </c:numCache>
            </c:numRef>
          </c:val>
          <c:smooth val="0"/>
          <c:extLst>
            <c:ext xmlns:c16="http://schemas.microsoft.com/office/drawing/2014/chart" uri="{C3380CC4-5D6E-409C-BE32-E72D297353CC}">
              <c16:uniqueId val="{00000003-680F-4EBD-89C0-E909997E3C77}"/>
            </c:ext>
          </c:extLst>
        </c:ser>
        <c:ser>
          <c:idx val="2"/>
          <c:order val="2"/>
          <c:tx>
            <c:strRef>
              <c:f>KPIs!$X$2:$X$3</c:f>
              <c:strCache>
                <c:ptCount val="1"/>
                <c:pt idx="0">
                  <c:v>Denim Jacket Hooded</c:v>
                </c:pt>
              </c:strCache>
            </c:strRef>
          </c:tx>
          <c:spPr>
            <a:ln w="25400" cap="rnd">
              <a:solidFill>
                <a:srgbClr val="002060">
                  <a:alpha val="80000"/>
                </a:srgbClr>
              </a:solidFill>
              <a:round/>
            </a:ln>
            <a:effectLst/>
          </c:spPr>
          <c:marker>
            <c:symbol val="none"/>
          </c:marker>
          <c:cat>
            <c:strRef>
              <c:f>KPIs!$U$4:$U$16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KPIs!$X$4:$X$16</c:f>
              <c:numCache>
                <c:formatCode>"£"#,##0</c:formatCode>
                <c:ptCount val="12"/>
                <c:pt idx="0">
                  <c:v>6521.6700000000019</c:v>
                </c:pt>
                <c:pt idx="1">
                  <c:v>6185.7900000000009</c:v>
                </c:pt>
                <c:pt idx="2">
                  <c:v>7109.4600000000019</c:v>
                </c:pt>
                <c:pt idx="3">
                  <c:v>4282.4699999999966</c:v>
                </c:pt>
                <c:pt idx="4">
                  <c:v>4870.2599999999984</c:v>
                </c:pt>
                <c:pt idx="5">
                  <c:v>4198.4999999999964</c:v>
                </c:pt>
                <c:pt idx="6">
                  <c:v>3918.5999999999963</c:v>
                </c:pt>
                <c:pt idx="7">
                  <c:v>4982.2199999999984</c:v>
                </c:pt>
                <c:pt idx="8">
                  <c:v>4226.4899999999961</c:v>
                </c:pt>
                <c:pt idx="9">
                  <c:v>4590.3599999999969</c:v>
                </c:pt>
                <c:pt idx="10">
                  <c:v>14386.859999999982</c:v>
                </c:pt>
                <c:pt idx="11">
                  <c:v>10692.179999999991</c:v>
                </c:pt>
              </c:numCache>
            </c:numRef>
          </c:val>
          <c:smooth val="0"/>
          <c:extLst>
            <c:ext xmlns:c16="http://schemas.microsoft.com/office/drawing/2014/chart" uri="{C3380CC4-5D6E-409C-BE32-E72D297353CC}">
              <c16:uniqueId val="{00000004-680F-4EBD-89C0-E909997E3C77}"/>
            </c:ext>
          </c:extLst>
        </c:ser>
        <c:ser>
          <c:idx val="3"/>
          <c:order val="3"/>
          <c:tx>
            <c:strRef>
              <c:f>KPIs!$Y$2:$Y$3</c:f>
              <c:strCache>
                <c:ptCount val="1"/>
                <c:pt idx="0">
                  <c:v>Denim Jeans Flare Cut</c:v>
                </c:pt>
              </c:strCache>
            </c:strRef>
          </c:tx>
          <c:spPr>
            <a:ln w="25400" cap="rnd">
              <a:solidFill>
                <a:schemeClr val="accent3">
                  <a:alpha val="80000"/>
                </a:schemeClr>
              </a:solidFill>
              <a:round/>
            </a:ln>
            <a:effectLst/>
          </c:spPr>
          <c:marker>
            <c:symbol val="none"/>
          </c:marker>
          <c:cat>
            <c:strRef>
              <c:f>KPIs!$U$4:$U$16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KPIs!$Y$4:$Y$16</c:f>
              <c:numCache>
                <c:formatCode>"£"#,##0</c:formatCode>
                <c:ptCount val="12"/>
                <c:pt idx="2">
                  <c:v>115.96</c:v>
                </c:pt>
                <c:pt idx="3">
                  <c:v>86.97</c:v>
                </c:pt>
                <c:pt idx="4">
                  <c:v>202.93</c:v>
                </c:pt>
                <c:pt idx="5">
                  <c:v>5826.989999999998</c:v>
                </c:pt>
                <c:pt idx="6">
                  <c:v>5392.1399999999976</c:v>
                </c:pt>
                <c:pt idx="7">
                  <c:v>4580.4199999999983</c:v>
                </c:pt>
                <c:pt idx="8">
                  <c:v>231.92</c:v>
                </c:pt>
                <c:pt idx="9">
                  <c:v>144.94999999999999</c:v>
                </c:pt>
              </c:numCache>
            </c:numRef>
          </c:val>
          <c:smooth val="0"/>
          <c:extLst>
            <c:ext xmlns:c16="http://schemas.microsoft.com/office/drawing/2014/chart" uri="{C3380CC4-5D6E-409C-BE32-E72D297353CC}">
              <c16:uniqueId val="{00000005-680F-4EBD-89C0-E909997E3C77}"/>
            </c:ext>
          </c:extLst>
        </c:ser>
        <c:dLbls>
          <c:showLegendKey val="0"/>
          <c:showVal val="0"/>
          <c:showCatName val="0"/>
          <c:showSerName val="0"/>
          <c:showPercent val="0"/>
          <c:showBubbleSize val="0"/>
        </c:dLbls>
        <c:smooth val="0"/>
        <c:axId val="1160000735"/>
        <c:axId val="1160008415"/>
      </c:lineChart>
      <c:catAx>
        <c:axId val="116000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08415"/>
        <c:crosses val="autoZero"/>
        <c:auto val="1"/>
        <c:lblAlgn val="ctr"/>
        <c:lblOffset val="100"/>
        <c:noMultiLvlLbl val="0"/>
      </c:catAx>
      <c:valAx>
        <c:axId val="11600084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commendation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17" Type="http://schemas.openxmlformats.org/officeDocument/2006/relationships/chart" Target="../charts/chart4.xml"/><Relationship Id="rId2" Type="http://schemas.openxmlformats.org/officeDocument/2006/relationships/hyperlink" Target="#Dashboard!A1"/><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Insights!A1"/><Relationship Id="rId5" Type="http://schemas.openxmlformats.org/officeDocument/2006/relationships/hyperlink" Target="mailto:chyrose619@gmail.com" TargetMode="External"/><Relationship Id="rId15" Type="http://schemas.openxmlformats.org/officeDocument/2006/relationships/chart" Target="../charts/chart2.xm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hyperlink" Target="#Recommendation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Insights!A1"/><Relationship Id="rId5" Type="http://schemas.openxmlformats.org/officeDocument/2006/relationships/hyperlink" Target="mailto:chyrose619@gmail.com" TargetMode="Externa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hyperlink" Target="#Recommendation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Insights!A1"/><Relationship Id="rId5" Type="http://schemas.openxmlformats.org/officeDocument/2006/relationships/hyperlink" Target="mailto:chyrose619@gmail.com" TargetMode="Externa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0</xdr:col>
      <xdr:colOff>106320</xdr:colOff>
      <xdr:row>4</xdr:row>
      <xdr:rowOff>171451</xdr:rowOff>
    </xdr:from>
    <xdr:to>
      <xdr:col>1</xdr:col>
      <xdr:colOff>354247</xdr:colOff>
      <xdr:row>49</xdr:row>
      <xdr:rowOff>125399</xdr:rowOff>
    </xdr:to>
    <xdr:sp macro="" textlink="">
      <xdr:nvSpPr>
        <xdr:cNvPr id="2" name="Rectangle 1">
          <a:extLst>
            <a:ext uri="{FF2B5EF4-FFF2-40B4-BE49-F238E27FC236}">
              <a16:creationId xmlns:a16="http://schemas.microsoft.com/office/drawing/2014/main" id="{BB248EAF-4B59-459C-85D3-7FB34FF22EE8}"/>
            </a:ext>
          </a:extLst>
        </xdr:cNvPr>
        <xdr:cNvSpPr>
          <a:spLocks/>
        </xdr:cNvSpPr>
      </xdr:nvSpPr>
      <xdr:spPr>
        <a:xfrm>
          <a:off x="106320" y="899204"/>
          <a:ext cx="1256614" cy="846223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51789</xdr:colOff>
      <xdr:row>0</xdr:row>
      <xdr:rowOff>70286</xdr:rowOff>
    </xdr:from>
    <xdr:to>
      <xdr:col>8</xdr:col>
      <xdr:colOff>328612</xdr:colOff>
      <xdr:row>3</xdr:row>
      <xdr:rowOff>70286</xdr:rowOff>
    </xdr:to>
    <xdr:sp macro="" textlink="">
      <xdr:nvSpPr>
        <xdr:cNvPr id="9" name="TextBox 8">
          <a:extLst>
            <a:ext uri="{FF2B5EF4-FFF2-40B4-BE49-F238E27FC236}">
              <a16:creationId xmlns:a16="http://schemas.microsoft.com/office/drawing/2014/main" id="{E1A0582F-AF7C-4B89-BF55-A3A78E456C0F}"/>
            </a:ext>
          </a:extLst>
        </xdr:cNvPr>
        <xdr:cNvSpPr txBox="1"/>
      </xdr:nvSpPr>
      <xdr:spPr>
        <a:xfrm>
          <a:off x="51789" y="70286"/>
          <a:ext cx="5844186"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400" b="1" baseline="0">
              <a:solidFill>
                <a:schemeClr val="tx1">
                  <a:lumMod val="85000"/>
                  <a:lumOff val="15000"/>
                </a:schemeClr>
              </a:solidFill>
              <a:effectLst/>
              <a:latin typeface="Segoe UI Variable Display" pitchFamily="2" charset="0"/>
              <a:ea typeface="+mn-ea"/>
              <a:cs typeface="Segoe UI" panose="020B0502040204020203" pitchFamily="34" charset="0"/>
            </a:rPr>
            <a:t>DENIM PRODUCT LINE SALES REPORT</a:t>
          </a:r>
          <a:endParaRPr lang="en-GB" sz="2400" b="1">
            <a:solidFill>
              <a:schemeClr val="tx1">
                <a:lumMod val="85000"/>
                <a:lumOff val="15000"/>
              </a:schemeClr>
            </a:solidFill>
            <a:effectLst/>
            <a:latin typeface="Segoe UI Variable Display" pitchFamily="2" charset="0"/>
            <a:cs typeface="Segoe UI" panose="020B0502040204020203" pitchFamily="34" charset="0"/>
          </a:endParaRPr>
        </a:p>
        <a:p>
          <a:endParaRPr lang="en-GB" sz="1200">
            <a:latin typeface="Segoe UI Variable Display" pitchFamily="2" charset="0"/>
          </a:endParaRPr>
        </a:p>
      </xdr:txBody>
    </xdr:sp>
    <xdr:clientData/>
  </xdr:twoCellAnchor>
  <xdr:twoCellAnchor editAs="absolute">
    <xdr:from>
      <xdr:col>0</xdr:col>
      <xdr:colOff>99986</xdr:colOff>
      <xdr:row>4</xdr:row>
      <xdr:rowOff>152393</xdr:rowOff>
    </xdr:from>
    <xdr:to>
      <xdr:col>25</xdr:col>
      <xdr:colOff>150394</xdr:colOff>
      <xdr:row>5</xdr:row>
      <xdr:rowOff>33421</xdr:rowOff>
    </xdr:to>
    <xdr:cxnSp macro="">
      <xdr:nvCxnSpPr>
        <xdr:cNvPr id="10" name="Straight Connector 9">
          <a:extLst>
            <a:ext uri="{FF2B5EF4-FFF2-40B4-BE49-F238E27FC236}">
              <a16:creationId xmlns:a16="http://schemas.microsoft.com/office/drawing/2014/main" id="{34448243-A59B-401E-A605-8E5C46E676A5}"/>
            </a:ext>
          </a:extLst>
        </xdr:cNvPr>
        <xdr:cNvCxnSpPr/>
      </xdr:nvCxnSpPr>
      <xdr:spPr>
        <a:xfrm>
          <a:off x="99986" y="887656"/>
          <a:ext cx="14346264" cy="64844"/>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0</xdr:col>
      <xdr:colOff>43114</xdr:colOff>
      <xdr:row>2</xdr:row>
      <xdr:rowOff>165982</xdr:rowOff>
    </xdr:from>
    <xdr:to>
      <xdr:col>5</xdr:col>
      <xdr:colOff>343538</xdr:colOff>
      <xdr:row>4</xdr:row>
      <xdr:rowOff>139911</xdr:rowOff>
    </xdr:to>
    <xdr:sp macro="" textlink="">
      <xdr:nvSpPr>
        <xdr:cNvPr id="11" name="TextBox 10">
          <a:extLst>
            <a:ext uri="{FF2B5EF4-FFF2-40B4-BE49-F238E27FC236}">
              <a16:creationId xmlns:a16="http://schemas.microsoft.com/office/drawing/2014/main" id="{839734FE-E562-4A89-B41D-83BAEDD247B2}"/>
            </a:ext>
          </a:extLst>
        </xdr:cNvPr>
        <xdr:cNvSpPr txBox="1"/>
      </xdr:nvSpPr>
      <xdr:spPr>
        <a:xfrm>
          <a:off x="43114" y="527932"/>
          <a:ext cx="5841792"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a:latin typeface="Segoe UI" panose="020B0502040204020203" pitchFamily="34" charset="0"/>
              <a:cs typeface="Segoe UI" panose="020B0502040204020203" pitchFamily="34" charset="0"/>
            </a:rPr>
            <a:t>How did Denim Product</a:t>
          </a:r>
          <a:r>
            <a:rPr lang="en-GB" sz="1400" baseline="0">
              <a:latin typeface="Segoe UI" panose="020B0502040204020203" pitchFamily="34" charset="0"/>
              <a:cs typeface="Segoe UI" panose="020B0502040204020203" pitchFamily="34" charset="0"/>
            </a:rPr>
            <a:t> Line</a:t>
          </a:r>
          <a:r>
            <a:rPr lang="en-GB" sz="1400">
              <a:latin typeface="Segoe UI" panose="020B0502040204020203" pitchFamily="34" charset="0"/>
              <a:cs typeface="Segoe UI" panose="020B0502040204020203" pitchFamily="34" charset="0"/>
            </a:rPr>
            <a:t> perform across the UK in </a:t>
          </a:r>
          <a:r>
            <a:rPr lang="en-GB" sz="1400" b="1">
              <a:solidFill>
                <a:sysClr val="windowText" lastClr="000000"/>
              </a:solidFill>
              <a:latin typeface="Segoe UI" panose="020B0502040204020203" pitchFamily="34" charset="0"/>
              <a:cs typeface="Segoe UI" panose="020B0502040204020203" pitchFamily="34" charset="0"/>
            </a:rPr>
            <a:t>2022 </a:t>
          </a:r>
          <a:r>
            <a:rPr lang="en-GB" sz="1400">
              <a:solidFill>
                <a:schemeClr val="tx1"/>
              </a:solidFill>
              <a:latin typeface="Segoe UI" panose="020B0502040204020203" pitchFamily="34" charset="0"/>
              <a:ea typeface="+mn-ea"/>
              <a:cs typeface="Segoe UI" panose="020B0502040204020203" pitchFamily="34" charset="0"/>
            </a:rPr>
            <a:t>and</a:t>
          </a:r>
          <a:r>
            <a:rPr lang="en-GB" sz="1400" b="1">
              <a:solidFill>
                <a:sysClr val="windowText" lastClr="000000"/>
              </a:solidFill>
              <a:latin typeface="Segoe UI" panose="020B0502040204020203" pitchFamily="34" charset="0"/>
              <a:cs typeface="Segoe UI" panose="020B0502040204020203" pitchFamily="34" charset="0"/>
            </a:rPr>
            <a:t> 2023</a:t>
          </a:r>
          <a:r>
            <a:rPr lang="en-GB" sz="1400">
              <a:latin typeface="Segoe UI" panose="020B0502040204020203" pitchFamily="34" charset="0"/>
              <a:cs typeface="Segoe UI" panose="020B0502040204020203" pitchFamily="34" charset="0"/>
            </a:rPr>
            <a:t>?</a:t>
          </a:r>
        </a:p>
      </xdr:txBody>
    </xdr:sp>
    <xdr:clientData/>
  </xdr:twoCellAnchor>
  <xdr:twoCellAnchor editAs="absolute">
    <xdr:from>
      <xdr:col>10</xdr:col>
      <xdr:colOff>433104</xdr:colOff>
      <xdr:row>3</xdr:row>
      <xdr:rowOff>70286</xdr:rowOff>
    </xdr:from>
    <xdr:to>
      <xdr:col>12</xdr:col>
      <xdr:colOff>159567</xdr:colOff>
      <xdr:row>4</xdr:row>
      <xdr:rowOff>137529</xdr:rowOff>
    </xdr:to>
    <xdr:sp macro="" textlink="">
      <xdr:nvSpPr>
        <xdr:cNvPr id="12" name="TextBox 11">
          <a:extLst>
            <a:ext uri="{FF2B5EF4-FFF2-40B4-BE49-F238E27FC236}">
              <a16:creationId xmlns:a16="http://schemas.microsoft.com/office/drawing/2014/main" id="{A0145A3A-3EB2-4326-8F83-6030E1AC1C08}"/>
            </a:ext>
          </a:extLst>
        </xdr:cNvPr>
        <xdr:cNvSpPr txBox="1"/>
      </xdr:nvSpPr>
      <xdr:spPr>
        <a:xfrm>
          <a:off x="8310279" y="613211"/>
          <a:ext cx="599588"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latin typeface="Segoe UI" panose="020B0502040204020203" pitchFamily="34" charset="0"/>
              <a:cs typeface="Segoe UI" panose="020B0502040204020203" pitchFamily="34" charset="0"/>
            </a:rPr>
            <a:t>Region: </a:t>
          </a:r>
        </a:p>
      </xdr:txBody>
    </xdr:sp>
    <xdr:clientData/>
  </xdr:twoCellAnchor>
  <xdr:twoCellAnchor editAs="absolute">
    <xdr:from>
      <xdr:col>12</xdr:col>
      <xdr:colOff>95110</xdr:colOff>
      <xdr:row>3</xdr:row>
      <xdr:rowOff>65524</xdr:rowOff>
    </xdr:from>
    <xdr:to>
      <xdr:col>13</xdr:col>
      <xdr:colOff>73029</xdr:colOff>
      <xdr:row>4</xdr:row>
      <xdr:rowOff>149822</xdr:rowOff>
    </xdr:to>
    <xdr:sp macro="" textlink="">
      <xdr:nvSpPr>
        <xdr:cNvPr id="13" name="TextBox 12">
          <a:extLst>
            <a:ext uri="{FF2B5EF4-FFF2-40B4-BE49-F238E27FC236}">
              <a16:creationId xmlns:a16="http://schemas.microsoft.com/office/drawing/2014/main" id="{479AE741-4245-4505-92E2-142FB6CE4E45}"/>
            </a:ext>
          </a:extLst>
        </xdr:cNvPr>
        <xdr:cNvSpPr txBox="1"/>
      </xdr:nvSpPr>
      <xdr:spPr>
        <a:xfrm>
          <a:off x="8848585" y="608449"/>
          <a:ext cx="414481" cy="26289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1">
              <a:solidFill>
                <a:srgbClr val="002060"/>
              </a:solidFill>
              <a:latin typeface="Segoe UI" panose="020B0502040204020203" pitchFamily="34" charset="0"/>
              <a:cs typeface="Segoe UI" panose="020B0502040204020203" pitchFamily="34" charset="0"/>
            </a:rPr>
            <a:t>UK</a:t>
          </a:r>
          <a:endParaRPr lang="en-GB" sz="1000">
            <a:latin typeface="Segoe UI" panose="020B0502040204020203" pitchFamily="34" charset="0"/>
            <a:cs typeface="Segoe UI" panose="020B0502040204020203" pitchFamily="34" charset="0"/>
          </a:endParaRPr>
        </a:p>
      </xdr:txBody>
    </xdr:sp>
    <xdr:clientData/>
  </xdr:twoCellAnchor>
  <xdr:twoCellAnchor editAs="absolute">
    <xdr:from>
      <xdr:col>1</xdr:col>
      <xdr:colOff>496352</xdr:colOff>
      <xdr:row>7</xdr:row>
      <xdr:rowOff>91787</xdr:rowOff>
    </xdr:from>
    <xdr:to>
      <xdr:col>5</xdr:col>
      <xdr:colOff>423941</xdr:colOff>
      <xdr:row>9</xdr:row>
      <xdr:rowOff>31603</xdr:rowOff>
    </xdr:to>
    <xdr:sp macro="" textlink="">
      <xdr:nvSpPr>
        <xdr:cNvPr id="15" name="TextBox 14">
          <a:extLst>
            <a:ext uri="{FF2B5EF4-FFF2-40B4-BE49-F238E27FC236}">
              <a16:creationId xmlns:a16="http://schemas.microsoft.com/office/drawing/2014/main" id="{20BE335F-F8E8-40AC-BE71-B52E33ED7FB9}"/>
            </a:ext>
          </a:extLst>
        </xdr:cNvPr>
        <xdr:cNvSpPr txBox="1"/>
      </xdr:nvSpPr>
      <xdr:spPr>
        <a:xfrm>
          <a:off x="1506002" y="1358612"/>
          <a:ext cx="4456926"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a:latin typeface="Segoe UI" panose="020B0502040204020203" pitchFamily="34" charset="0"/>
              <a:cs typeface="Segoe UI" panose="020B0502040204020203" pitchFamily="34" charset="0"/>
            </a:rPr>
            <a:t>This is the total amount of </a:t>
          </a:r>
          <a:r>
            <a:rPr lang="en-GB" sz="1200" b="1">
              <a:solidFill>
                <a:srgbClr val="002060"/>
              </a:solidFill>
              <a:latin typeface="Segoe UI" panose="020B0502040204020203" pitchFamily="34" charset="0"/>
              <a:cs typeface="Segoe UI" panose="020B0502040204020203" pitchFamily="34" charset="0"/>
            </a:rPr>
            <a:t>sales</a:t>
          </a:r>
          <a:r>
            <a:rPr lang="en-GB" sz="1200">
              <a:latin typeface="Segoe UI" panose="020B0502040204020203" pitchFamily="34" charset="0"/>
              <a:cs typeface="Segoe UI" panose="020B0502040204020203" pitchFamily="34" charset="0"/>
            </a:rPr>
            <a:t> generated from all</a:t>
          </a:r>
          <a:r>
            <a:rPr lang="en-GB" sz="1200" baseline="0">
              <a:latin typeface="Segoe UI" panose="020B0502040204020203" pitchFamily="34" charset="0"/>
              <a:cs typeface="Segoe UI" panose="020B0502040204020203" pitchFamily="34" charset="0"/>
            </a:rPr>
            <a:t> products</a:t>
          </a:r>
          <a:r>
            <a:rPr lang="en-GB" sz="1200">
              <a:latin typeface="Segoe UI" panose="020B0502040204020203" pitchFamily="34" charset="0"/>
              <a:cs typeface="Segoe UI" panose="020B0502040204020203" pitchFamily="34" charset="0"/>
            </a:rPr>
            <a:t>...</a:t>
          </a:r>
        </a:p>
      </xdr:txBody>
    </xdr:sp>
    <xdr:clientData/>
  </xdr:twoCellAnchor>
  <xdr:twoCellAnchor editAs="absolute">
    <xdr:from>
      <xdr:col>1</xdr:col>
      <xdr:colOff>665044</xdr:colOff>
      <xdr:row>16</xdr:row>
      <xdr:rowOff>128588</xdr:rowOff>
    </xdr:from>
    <xdr:to>
      <xdr:col>5</xdr:col>
      <xdr:colOff>195063</xdr:colOff>
      <xdr:row>18</xdr:row>
      <xdr:rowOff>71162</xdr:rowOff>
    </xdr:to>
    <xdr:sp macro="" textlink="">
      <xdr:nvSpPr>
        <xdr:cNvPr id="16" name="TextBox 15">
          <a:extLst>
            <a:ext uri="{FF2B5EF4-FFF2-40B4-BE49-F238E27FC236}">
              <a16:creationId xmlns:a16="http://schemas.microsoft.com/office/drawing/2014/main" id="{90B58425-D4F4-4503-839F-0B00AA53628E}"/>
            </a:ext>
          </a:extLst>
        </xdr:cNvPr>
        <xdr:cNvSpPr txBox="1"/>
      </xdr:nvSpPr>
      <xdr:spPr>
        <a:xfrm>
          <a:off x="1674694" y="3024188"/>
          <a:ext cx="4059356" cy="299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1200">
              <a:solidFill>
                <a:schemeClr val="tx1"/>
              </a:solidFill>
              <a:latin typeface="Segoe UI" panose="020B0502040204020203" pitchFamily="34" charset="0"/>
              <a:ea typeface="+mn-ea"/>
              <a:cs typeface="Segoe UI" panose="020B0502040204020203" pitchFamily="34" charset="0"/>
            </a:rPr>
            <a:t>...and </a:t>
          </a:r>
          <a:r>
            <a:rPr lang="en-GB" sz="1200">
              <a:latin typeface="Segoe UI" panose="020B0502040204020203" pitchFamily="34" charset="0"/>
              <a:cs typeface="Segoe UI" panose="020B0502040204020203" pitchFamily="34" charset="0"/>
            </a:rPr>
            <a:t>the Year-over-Year </a:t>
          </a:r>
          <a:r>
            <a:rPr lang="en-GB" sz="1200" b="1">
              <a:solidFill>
                <a:schemeClr val="tx1"/>
              </a:solidFill>
              <a:effectLst/>
              <a:latin typeface="+mn-lt"/>
              <a:ea typeface="+mn-ea"/>
              <a:cs typeface="+mn-cs"/>
            </a:rPr>
            <a:t>sales </a:t>
          </a:r>
          <a:r>
            <a:rPr lang="en-GB" sz="1200" b="0">
              <a:solidFill>
                <a:sysClr val="windowText" lastClr="000000"/>
              </a:solidFill>
              <a:effectLst/>
              <a:latin typeface="+mn-lt"/>
              <a:ea typeface="+mn-ea"/>
              <a:cs typeface="+mn-cs"/>
            </a:rPr>
            <a:t>figures and </a:t>
          </a:r>
          <a:r>
            <a:rPr lang="en-GB" sz="1200" b="0">
              <a:solidFill>
                <a:sysClr val="windowText" lastClr="000000"/>
              </a:solidFill>
              <a:effectLst/>
              <a:latin typeface="Segoe UI" panose="020B0502040204020203" pitchFamily="34" charset="0"/>
              <a:ea typeface="+mn-ea"/>
              <a:cs typeface="Segoe UI" panose="020B0502040204020203" pitchFamily="34" charset="0"/>
            </a:rPr>
            <a:t>variance</a:t>
          </a:r>
          <a:endParaRPr lang="en-GB" sz="1200" b="0">
            <a:solidFill>
              <a:sysClr val="windowText" lastClr="000000"/>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950728</xdr:colOff>
      <xdr:row>13</xdr:row>
      <xdr:rowOff>14283</xdr:rowOff>
    </xdr:from>
    <xdr:to>
      <xdr:col>3</xdr:col>
      <xdr:colOff>433181</xdr:colOff>
      <xdr:row>14</xdr:row>
      <xdr:rowOff>81526</xdr:rowOff>
    </xdr:to>
    <xdr:sp macro="" textlink="">
      <xdr:nvSpPr>
        <xdr:cNvPr id="17" name="TextBox 16">
          <a:extLst>
            <a:ext uri="{FF2B5EF4-FFF2-40B4-BE49-F238E27FC236}">
              <a16:creationId xmlns:a16="http://schemas.microsoft.com/office/drawing/2014/main" id="{63E03545-CA68-4901-8DD3-85A318AE57D4}"/>
            </a:ext>
          </a:extLst>
        </xdr:cNvPr>
        <xdr:cNvSpPr txBox="1"/>
      </xdr:nvSpPr>
      <xdr:spPr>
        <a:xfrm>
          <a:off x="1960378" y="2366958"/>
          <a:ext cx="2225852"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a:latin typeface="Segoe UI" panose="020B0502040204020203" pitchFamily="34" charset="0"/>
              <a:cs typeface="Segoe UI" panose="020B0502040204020203" pitchFamily="34" charset="0"/>
            </a:rPr>
            <a:t>Total monthly</a:t>
          </a:r>
          <a:r>
            <a:rPr lang="en-GB" sz="900" baseline="0">
              <a:latin typeface="Segoe UI" panose="020B0502040204020203" pitchFamily="34" charset="0"/>
              <a:cs typeface="Segoe UI" panose="020B0502040204020203" pitchFamily="34" charset="0"/>
            </a:rPr>
            <a:t> sales for 2022 and 2023</a:t>
          </a:r>
          <a:endParaRPr lang="en-GB" sz="900">
            <a:latin typeface="Segoe UI" panose="020B0502040204020203" pitchFamily="34" charset="0"/>
            <a:cs typeface="Segoe UI" panose="020B0502040204020203" pitchFamily="34" charset="0"/>
          </a:endParaRPr>
        </a:p>
      </xdr:txBody>
    </xdr:sp>
    <xdr:clientData/>
  </xdr:twoCellAnchor>
  <xdr:twoCellAnchor editAs="absolute">
    <xdr:from>
      <xdr:col>16</xdr:col>
      <xdr:colOff>430326</xdr:colOff>
      <xdr:row>12</xdr:row>
      <xdr:rowOff>87029</xdr:rowOff>
    </xdr:from>
    <xdr:to>
      <xdr:col>25</xdr:col>
      <xdr:colOff>133351</xdr:colOff>
      <xdr:row>15</xdr:row>
      <xdr:rowOff>52924</xdr:rowOff>
    </xdr:to>
    <xdr:sp macro="" textlink="">
      <xdr:nvSpPr>
        <xdr:cNvPr id="19" name="TextBox 18">
          <a:extLst>
            <a:ext uri="{FF2B5EF4-FFF2-40B4-BE49-F238E27FC236}">
              <a16:creationId xmlns:a16="http://schemas.microsoft.com/office/drawing/2014/main" id="{A77B6A6C-6104-413B-90E2-8FE9DD4E7FEE}"/>
            </a:ext>
          </a:extLst>
        </xdr:cNvPr>
        <xdr:cNvSpPr txBox="1"/>
      </xdr:nvSpPr>
      <xdr:spPr>
        <a:xfrm>
          <a:off x="10936401" y="2258729"/>
          <a:ext cx="3632087" cy="50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1200">
              <a:solidFill>
                <a:schemeClr val="tx1"/>
              </a:solidFill>
              <a:latin typeface="Segoe UI" panose="020B0502040204020203" pitchFamily="34" charset="0"/>
              <a:ea typeface="+mn-ea"/>
              <a:cs typeface="Segoe UI" panose="020B0502040204020203" pitchFamily="34" charset="0"/>
            </a:rPr>
            <a:t>This % of </a:t>
          </a:r>
          <a:r>
            <a:rPr lang="en-GB" sz="1200" b="1" baseline="0">
              <a:solidFill>
                <a:schemeClr val="accent1"/>
              </a:solidFill>
              <a:latin typeface="Segoe UI" panose="020B0502040204020203" pitchFamily="34" charset="0"/>
              <a:ea typeface="+mn-ea"/>
              <a:cs typeface="Segoe UI" panose="020B0502040204020203" pitchFamily="34" charset="0"/>
            </a:rPr>
            <a:t>orders</a:t>
          </a:r>
          <a:r>
            <a:rPr lang="en-GB" sz="1200">
              <a:solidFill>
                <a:schemeClr val="tx1"/>
              </a:solidFill>
              <a:latin typeface="Segoe UI" panose="020B0502040204020203" pitchFamily="34" charset="0"/>
              <a:ea typeface="+mn-ea"/>
              <a:cs typeface="Segoe UI" panose="020B0502040204020203" pitchFamily="34" charset="0"/>
            </a:rPr>
            <a:t> were placed by customers</a:t>
          </a:r>
        </a:p>
        <a:p>
          <a:pPr marL="0" indent="0"/>
          <a:r>
            <a:rPr lang="en-GB" sz="1200">
              <a:solidFill>
                <a:schemeClr val="tx1"/>
              </a:solidFill>
              <a:latin typeface="Segoe UI" panose="020B0502040204020203" pitchFamily="34" charset="0"/>
              <a:ea typeface="+mn-ea"/>
              <a:cs typeface="Segoe UI" panose="020B0502040204020203" pitchFamily="34" charset="0"/>
            </a:rPr>
            <a:t> with a </a:t>
          </a:r>
          <a:r>
            <a:rPr lang="en-GB" sz="1200" b="1">
              <a:solidFill>
                <a:schemeClr val="tx1"/>
              </a:solidFill>
              <a:latin typeface="Segoe UI" panose="020B0502040204020203" pitchFamily="34" charset="0"/>
              <a:ea typeface="+mn-ea"/>
              <a:cs typeface="Segoe UI" panose="020B0502040204020203" pitchFamily="34" charset="0"/>
            </a:rPr>
            <a:t>loyalty card</a:t>
          </a:r>
          <a:r>
            <a:rPr lang="en-GB" sz="1200">
              <a:solidFill>
                <a:schemeClr val="tx1"/>
              </a:solidFill>
              <a:latin typeface="Segoe UI" panose="020B0502040204020203" pitchFamily="34" charset="0"/>
              <a:ea typeface="+mn-ea"/>
              <a:cs typeface="Segoe UI" panose="020B0502040204020203" pitchFamily="34" charset="0"/>
            </a:rPr>
            <a:t>...</a:t>
          </a:r>
        </a:p>
      </xdr:txBody>
    </xdr:sp>
    <xdr:clientData/>
  </xdr:twoCellAnchor>
  <xdr:twoCellAnchor editAs="absolute">
    <xdr:from>
      <xdr:col>7</xdr:col>
      <xdr:colOff>85689</xdr:colOff>
      <xdr:row>10</xdr:row>
      <xdr:rowOff>142875</xdr:rowOff>
    </xdr:from>
    <xdr:to>
      <xdr:col>7</xdr:col>
      <xdr:colOff>99977</xdr:colOff>
      <xdr:row>35</xdr:row>
      <xdr:rowOff>52387</xdr:rowOff>
    </xdr:to>
    <xdr:cxnSp macro="">
      <xdr:nvCxnSpPr>
        <xdr:cNvPr id="20" name="Straight Connector 19">
          <a:extLst>
            <a:ext uri="{FF2B5EF4-FFF2-40B4-BE49-F238E27FC236}">
              <a16:creationId xmlns:a16="http://schemas.microsoft.com/office/drawing/2014/main" id="{8ADCEBA0-A26F-47E4-B6D8-54535E1100DF}"/>
            </a:ext>
          </a:extLst>
        </xdr:cNvPr>
        <xdr:cNvCxnSpPr/>
      </xdr:nvCxnSpPr>
      <xdr:spPr>
        <a:xfrm>
          <a:off x="6648414" y="1952625"/>
          <a:ext cx="14288" cy="4433887"/>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347663</xdr:colOff>
      <xdr:row>35</xdr:row>
      <xdr:rowOff>38107</xdr:rowOff>
    </xdr:from>
    <xdr:to>
      <xdr:col>25</xdr:col>
      <xdr:colOff>91907</xdr:colOff>
      <xdr:row>35</xdr:row>
      <xdr:rowOff>175461</xdr:rowOff>
    </xdr:to>
    <xdr:cxnSp macro="">
      <xdr:nvCxnSpPr>
        <xdr:cNvPr id="21" name="Straight Connector 20">
          <a:extLst>
            <a:ext uri="{FF2B5EF4-FFF2-40B4-BE49-F238E27FC236}">
              <a16:creationId xmlns:a16="http://schemas.microsoft.com/office/drawing/2014/main" id="{30B52605-6F66-48F4-A0E3-EB1CF56F0760}"/>
            </a:ext>
          </a:extLst>
        </xdr:cNvPr>
        <xdr:cNvCxnSpPr/>
      </xdr:nvCxnSpPr>
      <xdr:spPr>
        <a:xfrm>
          <a:off x="1358651" y="6772449"/>
          <a:ext cx="13029112" cy="137354"/>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248981</xdr:colOff>
      <xdr:row>25</xdr:row>
      <xdr:rowOff>23812</xdr:rowOff>
    </xdr:from>
    <xdr:to>
      <xdr:col>21</xdr:col>
      <xdr:colOff>115380</xdr:colOff>
      <xdr:row>26</xdr:row>
      <xdr:rowOff>115215</xdr:rowOff>
    </xdr:to>
    <xdr:sp macro="" textlink="">
      <xdr:nvSpPr>
        <xdr:cNvPr id="24" name="TextBox 23">
          <a:extLst>
            <a:ext uri="{FF2B5EF4-FFF2-40B4-BE49-F238E27FC236}">
              <a16:creationId xmlns:a16="http://schemas.microsoft.com/office/drawing/2014/main" id="{087D6151-6454-4FFF-B437-6E54FF3363DB}"/>
            </a:ext>
          </a:extLst>
        </xdr:cNvPr>
        <xdr:cNvSpPr txBox="1"/>
      </xdr:nvSpPr>
      <xdr:spPr>
        <a:xfrm>
          <a:off x="8045194" y="4691062"/>
          <a:ext cx="4668586" cy="299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GB" sz="1200"/>
            <a:t>Here are the products that generated the </a:t>
          </a:r>
          <a:r>
            <a:rPr lang="en-GB" sz="1200" b="1" i="0" u="none" strike="noStrike" kern="1200" spc="0" baseline="0">
              <a:solidFill>
                <a:schemeClr val="accent6">
                  <a:lumMod val="75000"/>
                </a:schemeClr>
              </a:solidFill>
              <a:latin typeface="Segoe UI" panose="020B0502040204020203" pitchFamily="34" charset="0"/>
              <a:ea typeface="+mn-ea"/>
              <a:cs typeface="Segoe UI" panose="020B0502040204020203" pitchFamily="34" charset="0"/>
            </a:rPr>
            <a:t>highest</a:t>
          </a:r>
          <a:r>
            <a:rPr lang="en-GB" sz="1200"/>
            <a:t> and </a:t>
          </a:r>
          <a:r>
            <a:rPr lang="en-GB" sz="1200" b="1" i="0" u="none" strike="noStrike" kern="1200" spc="0" baseline="0">
              <a:solidFill>
                <a:schemeClr val="accent2">
                  <a:lumMod val="60000"/>
                  <a:lumOff val="40000"/>
                </a:schemeClr>
              </a:solidFill>
              <a:latin typeface="Segoe UI" panose="020B0502040204020203" pitchFamily="34" charset="0"/>
              <a:ea typeface="+mn-ea"/>
              <a:cs typeface="Segoe UI" panose="020B0502040204020203" pitchFamily="34" charset="0"/>
            </a:rPr>
            <a:t>lowest</a:t>
          </a:r>
          <a:r>
            <a:rPr lang="en-GB" sz="1200"/>
            <a:t> profits.</a:t>
          </a:r>
          <a:r>
            <a:rPr lang="en-GB" sz="1200" baseline="0">
              <a:solidFill>
                <a:schemeClr val="tx1"/>
              </a:solidFill>
              <a:latin typeface="Segoe UI" panose="020B0502040204020203" pitchFamily="34" charset="0"/>
              <a:ea typeface="+mn-ea"/>
              <a:cs typeface="Segoe UI" panose="020B0502040204020203" pitchFamily="34" charset="0"/>
            </a:rPr>
            <a:t>..</a:t>
          </a:r>
          <a:endParaRPr lang="en-GB" sz="1200">
            <a:solidFill>
              <a:schemeClr val="tx1"/>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7</xdr:col>
      <xdr:colOff>174929</xdr:colOff>
      <xdr:row>10</xdr:row>
      <xdr:rowOff>85725</xdr:rowOff>
    </xdr:from>
    <xdr:to>
      <xdr:col>12</xdr:col>
      <xdr:colOff>160336</xdr:colOff>
      <xdr:row>13</xdr:row>
      <xdr:rowOff>51620</xdr:rowOff>
    </xdr:to>
    <xdr:sp macro="" textlink="">
      <xdr:nvSpPr>
        <xdr:cNvPr id="25" name="TextBox 24">
          <a:extLst>
            <a:ext uri="{FF2B5EF4-FFF2-40B4-BE49-F238E27FC236}">
              <a16:creationId xmlns:a16="http://schemas.microsoft.com/office/drawing/2014/main" id="{630B72B0-635A-46BC-B820-4A78664B2C63}"/>
            </a:ext>
          </a:extLst>
        </xdr:cNvPr>
        <xdr:cNvSpPr txBox="1"/>
      </xdr:nvSpPr>
      <xdr:spPr>
        <a:xfrm>
          <a:off x="6656692" y="1895475"/>
          <a:ext cx="2168220" cy="50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latin typeface="Segoe UI" panose="020B0502040204020203" pitchFamily="34" charset="0"/>
              <a:cs typeface="Segoe UI" panose="020B0502040204020203" pitchFamily="34" charset="0"/>
            </a:rPr>
            <a:t>This is the total number of  </a:t>
          </a:r>
          <a:r>
            <a:rPr lang="en-GB" sz="1200" b="1" baseline="0">
              <a:solidFill>
                <a:schemeClr val="accent1"/>
              </a:solidFill>
              <a:latin typeface="Segoe UI" panose="020B0502040204020203" pitchFamily="34" charset="0"/>
              <a:ea typeface="+mn-ea"/>
              <a:cs typeface="Segoe UI" panose="020B0502040204020203" pitchFamily="34" charset="0"/>
            </a:rPr>
            <a:t>orders</a:t>
          </a:r>
          <a:r>
            <a:rPr lang="en-GB" sz="1200">
              <a:latin typeface="Segoe UI" panose="020B0502040204020203" pitchFamily="34" charset="0"/>
              <a:cs typeface="Segoe UI" panose="020B0502040204020203" pitchFamily="34" charset="0"/>
            </a:rPr>
            <a:t>...</a:t>
          </a:r>
        </a:p>
      </xdr:txBody>
    </xdr:sp>
    <xdr:clientData/>
  </xdr:twoCellAnchor>
  <xdr:twoCellAnchor editAs="absolute">
    <xdr:from>
      <xdr:col>7</xdr:col>
      <xdr:colOff>99986</xdr:colOff>
      <xdr:row>24</xdr:row>
      <xdr:rowOff>147632</xdr:rowOff>
    </xdr:from>
    <xdr:to>
      <xdr:col>25</xdr:col>
      <xdr:colOff>152373</xdr:colOff>
      <xdr:row>24</xdr:row>
      <xdr:rowOff>171450</xdr:rowOff>
    </xdr:to>
    <xdr:cxnSp macro="">
      <xdr:nvCxnSpPr>
        <xdr:cNvPr id="26" name="Straight Connector 25">
          <a:extLst>
            <a:ext uri="{FF2B5EF4-FFF2-40B4-BE49-F238E27FC236}">
              <a16:creationId xmlns:a16="http://schemas.microsoft.com/office/drawing/2014/main" id="{E9AC5B0F-A27E-402C-B3C8-BC69FF7E5F84}"/>
            </a:ext>
          </a:extLst>
        </xdr:cNvPr>
        <xdr:cNvCxnSpPr/>
      </xdr:nvCxnSpPr>
      <xdr:spPr>
        <a:xfrm>
          <a:off x="6662711" y="4491032"/>
          <a:ext cx="7939087" cy="23818"/>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298334</xdr:colOff>
      <xdr:row>13</xdr:row>
      <xdr:rowOff>1732</xdr:rowOff>
    </xdr:from>
    <xdr:to>
      <xdr:col>16</xdr:col>
      <xdr:colOff>298334</xdr:colOff>
      <xdr:row>23</xdr:row>
      <xdr:rowOff>66678</xdr:rowOff>
    </xdr:to>
    <xdr:cxnSp macro="">
      <xdr:nvCxnSpPr>
        <xdr:cNvPr id="27" name="Straight Connector 26">
          <a:extLst>
            <a:ext uri="{FF2B5EF4-FFF2-40B4-BE49-F238E27FC236}">
              <a16:creationId xmlns:a16="http://schemas.microsoft.com/office/drawing/2014/main" id="{7301746A-2F73-4BE6-80D9-250E58D254D3}"/>
            </a:ext>
          </a:extLst>
        </xdr:cNvPr>
        <xdr:cNvCxnSpPr/>
      </xdr:nvCxnSpPr>
      <xdr:spPr>
        <a:xfrm>
          <a:off x="10699837" y="2372849"/>
          <a:ext cx="0" cy="1964880"/>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95251</xdr:colOff>
      <xdr:row>49</xdr:row>
      <xdr:rowOff>108619</xdr:rowOff>
    </xdr:from>
    <xdr:to>
      <xdr:col>25</xdr:col>
      <xdr:colOff>125328</xdr:colOff>
      <xdr:row>49</xdr:row>
      <xdr:rowOff>128584</xdr:rowOff>
    </xdr:to>
    <xdr:cxnSp macro="">
      <xdr:nvCxnSpPr>
        <xdr:cNvPr id="30" name="Straight Connector 29">
          <a:extLst>
            <a:ext uri="{FF2B5EF4-FFF2-40B4-BE49-F238E27FC236}">
              <a16:creationId xmlns:a16="http://schemas.microsoft.com/office/drawing/2014/main" id="{3F93B8C5-9F28-4171-9F8C-BC945A4CF82D}"/>
            </a:ext>
          </a:extLst>
        </xdr:cNvPr>
        <xdr:cNvCxnSpPr/>
      </xdr:nvCxnSpPr>
      <xdr:spPr>
        <a:xfrm flipV="1">
          <a:off x="95251" y="9416382"/>
          <a:ext cx="14325933" cy="19965"/>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147619</xdr:colOff>
      <xdr:row>0</xdr:row>
      <xdr:rowOff>92945</xdr:rowOff>
    </xdr:from>
    <xdr:to>
      <xdr:col>24</xdr:col>
      <xdr:colOff>46317</xdr:colOff>
      <xdr:row>4</xdr:row>
      <xdr:rowOff>161924</xdr:rowOff>
    </xdr:to>
    <xdr:grpSp>
      <xdr:nvGrpSpPr>
        <xdr:cNvPr id="73" name="Group 72">
          <a:extLst>
            <a:ext uri="{FF2B5EF4-FFF2-40B4-BE49-F238E27FC236}">
              <a16:creationId xmlns:a16="http://schemas.microsoft.com/office/drawing/2014/main" id="{8EAE3A88-DCB0-A6F2-0969-CB2873D73735}"/>
            </a:ext>
          </a:extLst>
        </xdr:cNvPr>
        <xdr:cNvGrpSpPr/>
      </xdr:nvGrpSpPr>
      <xdr:grpSpPr>
        <a:xfrm>
          <a:off x="12758525" y="92945"/>
          <a:ext cx="1210815" cy="788214"/>
          <a:chOff x="12734926" y="92945"/>
          <a:chExt cx="1213148" cy="792879"/>
        </a:xfrm>
      </xdr:grpSpPr>
      <xdr:pic>
        <xdr:nvPicPr>
          <xdr:cNvPr id="3" name="Picture 2">
            <a:extLst>
              <a:ext uri="{FF2B5EF4-FFF2-40B4-BE49-F238E27FC236}">
                <a16:creationId xmlns:a16="http://schemas.microsoft.com/office/drawing/2014/main" id="{A0BF6D44-D19D-426A-B6FD-B58D6E66E0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82576" y="92945"/>
            <a:ext cx="704850" cy="704850"/>
          </a:xfrm>
          <a:prstGeom prst="rect">
            <a:avLst/>
          </a:prstGeom>
        </xdr:spPr>
      </xdr:pic>
      <xdr:sp macro="" textlink="">
        <xdr:nvSpPr>
          <xdr:cNvPr id="31" name="TextBox 30">
            <a:extLst>
              <a:ext uri="{FF2B5EF4-FFF2-40B4-BE49-F238E27FC236}">
                <a16:creationId xmlns:a16="http://schemas.microsoft.com/office/drawing/2014/main" id="{6087FE84-D79B-4304-842F-B38748B2CEF1}"/>
              </a:ext>
            </a:extLst>
          </xdr:cNvPr>
          <xdr:cNvSpPr txBox="1"/>
        </xdr:nvSpPr>
        <xdr:spPr>
          <a:xfrm>
            <a:off x="12734926" y="634563"/>
            <a:ext cx="1213148" cy="25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Segoe UI Variable Display" pitchFamily="2" charset="0"/>
              </a:rPr>
              <a:t>UNIQUE ATTIRE</a:t>
            </a:r>
          </a:p>
        </xdr:txBody>
      </xdr:sp>
    </xdr:grpSp>
    <xdr:clientData/>
  </xdr:twoCellAnchor>
  <xdr:twoCellAnchor editAs="absolute">
    <xdr:from>
      <xdr:col>5</xdr:col>
      <xdr:colOff>931252</xdr:colOff>
      <xdr:row>36</xdr:row>
      <xdr:rowOff>9526</xdr:rowOff>
    </xdr:from>
    <xdr:to>
      <xdr:col>17</xdr:col>
      <xdr:colOff>45047</xdr:colOff>
      <xdr:row>37</xdr:row>
      <xdr:rowOff>130695</xdr:rowOff>
    </xdr:to>
    <xdr:sp macro="" textlink="">
      <xdr:nvSpPr>
        <xdr:cNvPr id="32" name="TextBox 31">
          <a:extLst>
            <a:ext uri="{FF2B5EF4-FFF2-40B4-BE49-F238E27FC236}">
              <a16:creationId xmlns:a16="http://schemas.microsoft.com/office/drawing/2014/main" id="{37A226BC-82A0-4D3C-BED3-E1EA759509F3}"/>
            </a:ext>
          </a:extLst>
        </xdr:cNvPr>
        <xdr:cNvSpPr txBox="1"/>
      </xdr:nvSpPr>
      <xdr:spPr>
        <a:xfrm>
          <a:off x="6474802" y="6867526"/>
          <a:ext cx="4417036" cy="299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1200"/>
            <a:t>These is the monthly </a:t>
          </a:r>
          <a:r>
            <a:rPr lang="en-GB" sz="1200" b="1" baseline="0">
              <a:solidFill>
                <a:srgbClr val="002060"/>
              </a:solidFill>
              <a:latin typeface="Segoe UI" panose="020B0502040204020203" pitchFamily="34" charset="0"/>
              <a:ea typeface="+mn-ea"/>
              <a:cs typeface="Segoe UI" panose="020B0502040204020203" pitchFamily="34" charset="0"/>
            </a:rPr>
            <a:t>sales trend</a:t>
          </a:r>
          <a:r>
            <a:rPr lang="en-GB" sz="1200"/>
            <a:t> for </a:t>
          </a:r>
          <a:r>
            <a:rPr lang="en-GB" sz="1200" b="1" baseline="0">
              <a:solidFill>
                <a:schemeClr val="accent1">
                  <a:lumMod val="60000"/>
                  <a:lumOff val="40000"/>
                </a:schemeClr>
              </a:solidFill>
              <a:latin typeface="Segoe UI" panose="020B0502040204020203" pitchFamily="34" charset="0"/>
              <a:ea typeface="+mn-ea"/>
              <a:cs typeface="Segoe UI" panose="020B0502040204020203" pitchFamily="34" charset="0"/>
            </a:rPr>
            <a:t>2022</a:t>
          </a:r>
          <a:r>
            <a:rPr lang="en-GB" sz="1200"/>
            <a:t> and </a:t>
          </a:r>
          <a:r>
            <a:rPr lang="en-GB" sz="1200" b="1" baseline="0">
              <a:solidFill>
                <a:srgbClr val="002060"/>
              </a:solidFill>
              <a:latin typeface="Segoe UI" panose="020B0502040204020203" pitchFamily="34" charset="0"/>
              <a:ea typeface="+mn-ea"/>
              <a:cs typeface="Segoe UI" panose="020B0502040204020203" pitchFamily="34" charset="0"/>
            </a:rPr>
            <a:t>2023</a:t>
          </a:r>
          <a:r>
            <a:rPr lang="en-GB" sz="1200"/>
            <a:t>...</a:t>
          </a:r>
          <a:endParaRPr lang="en-GB" sz="1200">
            <a:solidFill>
              <a:schemeClr val="tx1"/>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9</xdr:col>
      <xdr:colOff>19013</xdr:colOff>
      <xdr:row>20</xdr:row>
      <xdr:rowOff>61912</xdr:rowOff>
    </xdr:from>
    <xdr:to>
      <xdr:col>10</xdr:col>
      <xdr:colOff>325437</xdr:colOff>
      <xdr:row>22</xdr:row>
      <xdr:rowOff>64293</xdr:rowOff>
    </xdr:to>
    <xdr:sp macro="" textlink="KPIs!R2">
      <xdr:nvSpPr>
        <xdr:cNvPr id="33" name="TextBox 32">
          <a:extLst>
            <a:ext uri="{FF2B5EF4-FFF2-40B4-BE49-F238E27FC236}">
              <a16:creationId xmlns:a16="http://schemas.microsoft.com/office/drawing/2014/main" id="{8B697BE6-C8EC-45B2-A37C-961B93B2F828}"/>
            </a:ext>
          </a:extLst>
        </xdr:cNvPr>
        <xdr:cNvSpPr txBox="1"/>
      </xdr:nvSpPr>
      <xdr:spPr>
        <a:xfrm>
          <a:off x="7377076" y="3681412"/>
          <a:ext cx="742987"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853601-D6A0-4930-8A58-D41CB95B4D65}" type="TxLink">
            <a:rPr lang="en-US" sz="2000" b="1" i="0" u="none" strike="noStrike">
              <a:solidFill>
                <a:srgbClr val="002060"/>
              </a:solidFill>
              <a:latin typeface="Segoe UI" panose="020B0502040204020203" pitchFamily="34" charset="0"/>
              <a:ea typeface="Calibri"/>
              <a:cs typeface="Segoe UI" panose="020B0502040204020203" pitchFamily="34" charset="0"/>
            </a:rPr>
            <a:pPr marL="0" indent="0"/>
            <a:t>313</a:t>
          </a:fld>
          <a:endParaRPr lang="en-GB" sz="2000" b="1" i="0" u="none" strike="noStrike">
            <a:solidFill>
              <a:srgbClr val="002060"/>
            </a:solidFill>
            <a:latin typeface="Segoe UI" panose="020B0502040204020203" pitchFamily="34" charset="0"/>
            <a:ea typeface="Calibri"/>
            <a:cs typeface="Segoe UI" panose="020B0502040204020203" pitchFamily="34" charset="0"/>
          </a:endParaRPr>
        </a:p>
      </xdr:txBody>
    </xdr:sp>
    <xdr:clientData/>
  </xdr:twoCellAnchor>
  <xdr:twoCellAnchor editAs="absolute">
    <xdr:from>
      <xdr:col>7</xdr:col>
      <xdr:colOff>61918</xdr:colOff>
      <xdr:row>17</xdr:row>
      <xdr:rowOff>95642</xdr:rowOff>
    </xdr:from>
    <xdr:to>
      <xdr:col>12</xdr:col>
      <xdr:colOff>274637</xdr:colOff>
      <xdr:row>20</xdr:row>
      <xdr:rowOff>47495</xdr:rowOff>
    </xdr:to>
    <xdr:sp macro="" textlink="">
      <xdr:nvSpPr>
        <xdr:cNvPr id="34" name="TextBox 33">
          <a:extLst>
            <a:ext uri="{FF2B5EF4-FFF2-40B4-BE49-F238E27FC236}">
              <a16:creationId xmlns:a16="http://schemas.microsoft.com/office/drawing/2014/main" id="{D80DF604-DC34-43B0-AC61-78DA587E9394}"/>
            </a:ext>
          </a:extLst>
        </xdr:cNvPr>
        <xdr:cNvSpPr txBox="1"/>
      </xdr:nvSpPr>
      <xdr:spPr>
        <a:xfrm>
          <a:off x="6543681" y="3172217"/>
          <a:ext cx="2395532" cy="4876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200"/>
            <a:t>This is the total number of customers who made an</a:t>
          </a:r>
          <a:r>
            <a:rPr lang="en-GB" sz="1200" baseline="0"/>
            <a:t> </a:t>
          </a:r>
          <a:r>
            <a:rPr lang="en-GB" sz="1200" b="1" baseline="0">
              <a:solidFill>
                <a:schemeClr val="accent1"/>
              </a:solidFill>
              <a:latin typeface="Segoe UI" panose="020B0502040204020203" pitchFamily="34" charset="0"/>
              <a:ea typeface="+mn-ea"/>
              <a:cs typeface="Segoe UI" panose="020B0502040204020203" pitchFamily="34" charset="0"/>
            </a:rPr>
            <a:t>order</a:t>
          </a:r>
          <a:r>
            <a:rPr lang="en-GB" sz="1200"/>
            <a:t>...</a:t>
          </a:r>
          <a:endParaRPr lang="en-GB" sz="1200" b="1">
            <a:latin typeface="Segoe UI" panose="020B0502040204020203" pitchFamily="34" charset="0"/>
            <a:cs typeface="Segoe UI" panose="020B0502040204020203" pitchFamily="34" charset="0"/>
          </a:endParaRPr>
        </a:p>
      </xdr:txBody>
    </xdr:sp>
    <xdr:clientData/>
  </xdr:twoCellAnchor>
  <xdr:twoCellAnchor editAs="absolute">
    <xdr:from>
      <xdr:col>12</xdr:col>
      <xdr:colOff>180507</xdr:colOff>
      <xdr:row>19</xdr:row>
      <xdr:rowOff>144668</xdr:rowOff>
    </xdr:from>
    <xdr:to>
      <xdr:col>16</xdr:col>
      <xdr:colOff>163498</xdr:colOff>
      <xdr:row>22</xdr:row>
      <xdr:rowOff>153367</xdr:rowOff>
    </xdr:to>
    <xdr:sp macro="" textlink="">
      <xdr:nvSpPr>
        <xdr:cNvPr id="35" name="TextBox 34">
          <a:extLst>
            <a:ext uri="{FF2B5EF4-FFF2-40B4-BE49-F238E27FC236}">
              <a16:creationId xmlns:a16="http://schemas.microsoft.com/office/drawing/2014/main" id="{CF4F4C83-732F-48CF-9CD6-D4774B839005}"/>
            </a:ext>
          </a:extLst>
        </xdr:cNvPr>
        <xdr:cNvSpPr txBox="1"/>
      </xdr:nvSpPr>
      <xdr:spPr>
        <a:xfrm>
          <a:off x="8839138" y="3610147"/>
          <a:ext cx="1729241" cy="604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900">
              <a:latin typeface="Segoe UI" panose="020B0502040204020203" pitchFamily="34" charset="0"/>
              <a:cs typeface="Segoe UI" panose="020B0502040204020203" pitchFamily="34" charset="0"/>
            </a:rPr>
            <a:t>These customers placed  a single </a:t>
          </a:r>
          <a:r>
            <a:rPr lang="en-GB" sz="1200" b="1" baseline="0">
              <a:solidFill>
                <a:schemeClr val="accent1"/>
              </a:solidFill>
              <a:latin typeface="Segoe UI" panose="020B0502040204020203" pitchFamily="34" charset="0"/>
              <a:ea typeface="+mn-ea"/>
              <a:cs typeface="Segoe UI" panose="020B0502040204020203" pitchFamily="34" charset="0"/>
            </a:rPr>
            <a:t>order</a:t>
          </a:r>
          <a:r>
            <a:rPr lang="en-GB" sz="900">
              <a:latin typeface="Segoe UI" panose="020B0502040204020203" pitchFamily="34" charset="0"/>
              <a:cs typeface="Segoe UI" panose="020B0502040204020203" pitchFamily="34" charset="0"/>
            </a:rPr>
            <a:t> and never returned</a:t>
          </a:r>
        </a:p>
      </xdr:txBody>
    </xdr:sp>
    <xdr:clientData/>
  </xdr:twoCellAnchor>
  <xdr:twoCellAnchor editAs="absolute">
    <xdr:from>
      <xdr:col>0</xdr:col>
      <xdr:colOff>540741</xdr:colOff>
      <xdr:row>6</xdr:row>
      <xdr:rowOff>24658</xdr:rowOff>
    </xdr:from>
    <xdr:to>
      <xdr:col>0</xdr:col>
      <xdr:colOff>925644</xdr:colOff>
      <xdr:row>8</xdr:row>
      <xdr:rowOff>52374</xdr:rowOff>
    </xdr:to>
    <xdr:pic>
      <xdr:nvPicPr>
        <xdr:cNvPr id="36" name="Graphic 35" descr="Presentation with bar chart with solid fill">
          <a:hlinkClick xmlns:r="http://schemas.openxmlformats.org/officeDocument/2006/relationships" r:id="rId2"/>
          <a:extLst>
            <a:ext uri="{FF2B5EF4-FFF2-40B4-BE49-F238E27FC236}">
              <a16:creationId xmlns:a16="http://schemas.microsoft.com/office/drawing/2014/main" id="{3D3C13ED-45A9-4E70-9B00-1F46A6FC7C0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40741" y="1110508"/>
          <a:ext cx="384903" cy="389666"/>
        </a:xfrm>
        <a:prstGeom prst="rect">
          <a:avLst/>
        </a:prstGeom>
      </xdr:spPr>
    </xdr:pic>
    <xdr:clientData fLocksWithSheet="0"/>
  </xdr:twoCellAnchor>
  <xdr:twoCellAnchor editAs="absolute">
    <xdr:from>
      <xdr:col>0</xdr:col>
      <xdr:colOff>532575</xdr:colOff>
      <xdr:row>18</xdr:row>
      <xdr:rowOff>66677</xdr:rowOff>
    </xdr:from>
    <xdr:to>
      <xdr:col>0</xdr:col>
      <xdr:colOff>871525</xdr:colOff>
      <xdr:row>20</xdr:row>
      <xdr:rowOff>38914</xdr:rowOff>
    </xdr:to>
    <xdr:pic>
      <xdr:nvPicPr>
        <xdr:cNvPr id="37" name="Graphic 36" descr="Envelope with solid fill">
          <a:hlinkClick xmlns:r="http://schemas.openxmlformats.org/officeDocument/2006/relationships" r:id="rId5"/>
          <a:extLst>
            <a:ext uri="{FF2B5EF4-FFF2-40B4-BE49-F238E27FC236}">
              <a16:creationId xmlns:a16="http://schemas.microsoft.com/office/drawing/2014/main" id="{81358A31-25E8-4CDD-9A68-000D2637B32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2575" y="3324227"/>
          <a:ext cx="338950" cy="334187"/>
        </a:xfrm>
        <a:prstGeom prst="rect">
          <a:avLst/>
        </a:prstGeom>
      </xdr:spPr>
    </xdr:pic>
    <xdr:clientData fLocksWithSheet="0"/>
  </xdr:twoCellAnchor>
  <xdr:twoCellAnchor editAs="absolute">
    <xdr:from>
      <xdr:col>0</xdr:col>
      <xdr:colOff>542883</xdr:colOff>
      <xdr:row>14</xdr:row>
      <xdr:rowOff>123830</xdr:rowOff>
    </xdr:from>
    <xdr:to>
      <xdr:col>0</xdr:col>
      <xdr:colOff>890531</xdr:colOff>
      <xdr:row>16</xdr:row>
      <xdr:rowOff>111115</xdr:rowOff>
    </xdr:to>
    <xdr:pic>
      <xdr:nvPicPr>
        <xdr:cNvPr id="39" name="Graphic 38" descr="Open hand with solid fill">
          <a:hlinkClick xmlns:r="http://schemas.openxmlformats.org/officeDocument/2006/relationships" r:id="rId8"/>
          <a:extLst>
            <a:ext uri="{FF2B5EF4-FFF2-40B4-BE49-F238E27FC236}">
              <a16:creationId xmlns:a16="http://schemas.microsoft.com/office/drawing/2014/main" id="{9117CB68-0773-4B2B-93E1-9B3600D7AFC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2883" y="2657480"/>
          <a:ext cx="347648" cy="349235"/>
        </a:xfrm>
        <a:prstGeom prst="rect">
          <a:avLst/>
        </a:prstGeom>
      </xdr:spPr>
    </xdr:pic>
    <xdr:clientData fLocksWithSheet="0"/>
  </xdr:twoCellAnchor>
  <xdr:twoCellAnchor editAs="absolute">
    <xdr:from>
      <xdr:col>4</xdr:col>
      <xdr:colOff>247650</xdr:colOff>
      <xdr:row>9</xdr:row>
      <xdr:rowOff>176212</xdr:rowOff>
    </xdr:from>
    <xdr:to>
      <xdr:col>4</xdr:col>
      <xdr:colOff>266687</xdr:colOff>
      <xdr:row>15</xdr:row>
      <xdr:rowOff>76200</xdr:rowOff>
    </xdr:to>
    <xdr:cxnSp macro="">
      <xdr:nvCxnSpPr>
        <xdr:cNvPr id="40" name="Straight Connector 39">
          <a:extLst>
            <a:ext uri="{FF2B5EF4-FFF2-40B4-BE49-F238E27FC236}">
              <a16:creationId xmlns:a16="http://schemas.microsoft.com/office/drawing/2014/main" id="{458F8E05-9E68-4B94-814E-0E71CBAE9E90}"/>
            </a:ext>
          </a:extLst>
        </xdr:cNvPr>
        <xdr:cNvCxnSpPr/>
      </xdr:nvCxnSpPr>
      <xdr:spPr>
        <a:xfrm flipH="1">
          <a:off x="3062288" y="1804987"/>
          <a:ext cx="19037" cy="985838"/>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485770</xdr:colOff>
      <xdr:row>14</xdr:row>
      <xdr:rowOff>19064</xdr:rowOff>
    </xdr:from>
    <xdr:to>
      <xdr:col>5</xdr:col>
      <xdr:colOff>390520</xdr:colOff>
      <xdr:row>15</xdr:row>
      <xdr:rowOff>83926</xdr:rowOff>
    </xdr:to>
    <xdr:sp macro="" textlink="">
      <xdr:nvSpPr>
        <xdr:cNvPr id="42" name="TextBox 41">
          <a:extLst>
            <a:ext uri="{FF2B5EF4-FFF2-40B4-BE49-F238E27FC236}">
              <a16:creationId xmlns:a16="http://schemas.microsoft.com/office/drawing/2014/main" id="{83CBB46C-CE85-4D56-B2CD-F9903DE5A70B}"/>
            </a:ext>
          </a:extLst>
        </xdr:cNvPr>
        <xdr:cNvSpPr txBox="1"/>
      </xdr:nvSpPr>
      <xdr:spPr>
        <a:xfrm>
          <a:off x="3300408" y="2552714"/>
          <a:ext cx="500062"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900">
              <a:solidFill>
                <a:schemeClr val="tx1"/>
              </a:solidFill>
              <a:latin typeface="Segoe UI" panose="020B0502040204020203" pitchFamily="34" charset="0"/>
              <a:ea typeface="+mn-ea"/>
              <a:cs typeface="Segoe UI" panose="020B0502040204020203" pitchFamily="34" charset="0"/>
            </a:rPr>
            <a:t>Y-o-Y</a:t>
          </a:r>
        </a:p>
      </xdr:txBody>
    </xdr:sp>
    <xdr:clientData/>
  </xdr:twoCellAnchor>
  <xdr:twoCellAnchor editAs="absolute">
    <xdr:from>
      <xdr:col>0</xdr:col>
      <xdr:colOff>304798</xdr:colOff>
      <xdr:row>8</xdr:row>
      <xdr:rowOff>33348</xdr:rowOff>
    </xdr:from>
    <xdr:to>
      <xdr:col>1</xdr:col>
      <xdr:colOff>176211</xdr:colOff>
      <xdr:row>9</xdr:row>
      <xdr:rowOff>104786</xdr:rowOff>
    </xdr:to>
    <xdr:sp macro="" textlink="">
      <xdr:nvSpPr>
        <xdr:cNvPr id="68" name="TextBox 67">
          <a:extLst>
            <a:ext uri="{FF2B5EF4-FFF2-40B4-BE49-F238E27FC236}">
              <a16:creationId xmlns:a16="http://schemas.microsoft.com/office/drawing/2014/main" id="{790FB6C5-B1A5-E8EA-868F-101D117F324D}"/>
            </a:ext>
          </a:extLst>
        </xdr:cNvPr>
        <xdr:cNvSpPr txBox="1"/>
      </xdr:nvSpPr>
      <xdr:spPr>
        <a:xfrm>
          <a:off x="304798" y="1481148"/>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accent2">
                  <a:lumMod val="60000"/>
                  <a:lumOff val="40000"/>
                </a:schemeClr>
              </a:solidFill>
              <a:latin typeface="Segoe UI" panose="020B0502040204020203" pitchFamily="34" charset="0"/>
              <a:cs typeface="Segoe UI" panose="020B0502040204020203" pitchFamily="34" charset="0"/>
            </a:rPr>
            <a:t>Dashboard</a:t>
          </a:r>
        </a:p>
      </xdr:txBody>
    </xdr:sp>
    <xdr:clientData/>
  </xdr:twoCellAnchor>
  <xdr:twoCellAnchor editAs="absolute">
    <xdr:from>
      <xdr:col>0</xdr:col>
      <xdr:colOff>314318</xdr:colOff>
      <xdr:row>12</xdr:row>
      <xdr:rowOff>85736</xdr:rowOff>
    </xdr:from>
    <xdr:to>
      <xdr:col>1</xdr:col>
      <xdr:colOff>185731</xdr:colOff>
      <xdr:row>13</xdr:row>
      <xdr:rowOff>157174</xdr:rowOff>
    </xdr:to>
    <xdr:sp macro="" textlink="">
      <xdr:nvSpPr>
        <xdr:cNvPr id="69" name="TextBox 68">
          <a:extLst>
            <a:ext uri="{FF2B5EF4-FFF2-40B4-BE49-F238E27FC236}">
              <a16:creationId xmlns:a16="http://schemas.microsoft.com/office/drawing/2014/main" id="{B88DC4C6-1428-45B9-8334-AC07DA627387}"/>
            </a:ext>
          </a:extLst>
        </xdr:cNvPr>
        <xdr:cNvSpPr txBox="1"/>
      </xdr:nvSpPr>
      <xdr:spPr>
        <a:xfrm>
          <a:off x="314318" y="2257436"/>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Insights</a:t>
          </a:r>
        </a:p>
      </xdr:txBody>
    </xdr:sp>
    <xdr:clientData/>
  </xdr:twoCellAnchor>
  <xdr:twoCellAnchor editAs="absolute">
    <xdr:from>
      <xdr:col>0</xdr:col>
      <xdr:colOff>66654</xdr:colOff>
      <xdr:row>16</xdr:row>
      <xdr:rowOff>42868</xdr:rowOff>
    </xdr:from>
    <xdr:to>
      <xdr:col>1</xdr:col>
      <xdr:colOff>354247</xdr:colOff>
      <xdr:row>17</xdr:row>
      <xdr:rowOff>114306</xdr:rowOff>
    </xdr:to>
    <xdr:sp macro="" textlink="">
      <xdr:nvSpPr>
        <xdr:cNvPr id="70" name="TextBox 69">
          <a:extLst>
            <a:ext uri="{FF2B5EF4-FFF2-40B4-BE49-F238E27FC236}">
              <a16:creationId xmlns:a16="http://schemas.microsoft.com/office/drawing/2014/main" id="{56E17487-AC20-4000-B875-0041BE8DD332}"/>
            </a:ext>
          </a:extLst>
        </xdr:cNvPr>
        <xdr:cNvSpPr txBox="1"/>
      </xdr:nvSpPr>
      <xdr:spPr>
        <a:xfrm>
          <a:off x="66654" y="2938468"/>
          <a:ext cx="129724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Recommendations</a:t>
          </a:r>
        </a:p>
      </xdr:txBody>
    </xdr:sp>
    <xdr:clientData/>
  </xdr:twoCellAnchor>
  <xdr:twoCellAnchor editAs="absolute">
    <xdr:from>
      <xdr:col>0</xdr:col>
      <xdr:colOff>247637</xdr:colOff>
      <xdr:row>20</xdr:row>
      <xdr:rowOff>9575</xdr:rowOff>
    </xdr:from>
    <xdr:to>
      <xdr:col>1</xdr:col>
      <xdr:colOff>119050</xdr:colOff>
      <xdr:row>21</xdr:row>
      <xdr:rowOff>52438</xdr:rowOff>
    </xdr:to>
    <xdr:sp macro="" textlink="">
      <xdr:nvSpPr>
        <xdr:cNvPr id="71" name="TextBox 70">
          <a:extLst>
            <a:ext uri="{FF2B5EF4-FFF2-40B4-BE49-F238E27FC236}">
              <a16:creationId xmlns:a16="http://schemas.microsoft.com/office/drawing/2014/main" id="{BE38855F-2402-4A00-A893-6BFFF5628D70}"/>
            </a:ext>
          </a:extLst>
        </xdr:cNvPr>
        <xdr:cNvSpPr txBox="1"/>
      </xdr:nvSpPr>
      <xdr:spPr>
        <a:xfrm>
          <a:off x="247637" y="3629075"/>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Contact</a:t>
          </a:r>
        </a:p>
      </xdr:txBody>
    </xdr:sp>
    <xdr:clientData/>
  </xdr:twoCellAnchor>
  <xdr:twoCellAnchor editAs="absolute">
    <xdr:from>
      <xdr:col>0</xdr:col>
      <xdr:colOff>514350</xdr:colOff>
      <xdr:row>10</xdr:row>
      <xdr:rowOff>47598</xdr:rowOff>
    </xdr:from>
    <xdr:to>
      <xdr:col>0</xdr:col>
      <xdr:colOff>944548</xdr:colOff>
      <xdr:row>12</xdr:row>
      <xdr:rowOff>114259</xdr:rowOff>
    </xdr:to>
    <xdr:pic>
      <xdr:nvPicPr>
        <xdr:cNvPr id="75" name="Graphic 74" descr="Lights On with solid fill">
          <a:hlinkClick xmlns:r="http://schemas.openxmlformats.org/officeDocument/2006/relationships" r:id="rId11"/>
          <a:extLst>
            <a:ext uri="{FF2B5EF4-FFF2-40B4-BE49-F238E27FC236}">
              <a16:creationId xmlns:a16="http://schemas.microsoft.com/office/drawing/2014/main" id="{1AF37449-FF0A-1181-ABF2-AC5D795C361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14350" y="1857348"/>
          <a:ext cx="430198" cy="428611"/>
        </a:xfrm>
        <a:prstGeom prst="rect">
          <a:avLst/>
        </a:prstGeom>
      </xdr:spPr>
    </xdr:pic>
    <xdr:clientData fLocksWithSheet="0"/>
  </xdr:twoCellAnchor>
  <xdr:twoCellAnchor editAs="absolute">
    <xdr:from>
      <xdr:col>17</xdr:col>
      <xdr:colOff>200027</xdr:colOff>
      <xdr:row>14</xdr:row>
      <xdr:rowOff>152399</xdr:rowOff>
    </xdr:from>
    <xdr:to>
      <xdr:col>24</xdr:col>
      <xdr:colOff>52388</xdr:colOff>
      <xdr:row>25</xdr:row>
      <xdr:rowOff>14287</xdr:rowOff>
    </xdr:to>
    <xdr:graphicFrame macro="">
      <xdr:nvGraphicFramePr>
        <xdr:cNvPr id="4" name="Chart 3">
          <a:extLst>
            <a:ext uri="{FF2B5EF4-FFF2-40B4-BE49-F238E27FC236}">
              <a16:creationId xmlns:a16="http://schemas.microsoft.com/office/drawing/2014/main" id="{CDEE8789-A0D3-4019-9249-6D9C80114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xdr:col>
      <xdr:colOff>481024</xdr:colOff>
      <xdr:row>10</xdr:row>
      <xdr:rowOff>66671</xdr:rowOff>
    </xdr:from>
    <xdr:to>
      <xdr:col>3</xdr:col>
      <xdr:colOff>276238</xdr:colOff>
      <xdr:row>13</xdr:row>
      <xdr:rowOff>152395</xdr:rowOff>
    </xdr:to>
    <xdr:sp macro="" textlink="KPIs!A3">
      <xdr:nvSpPr>
        <xdr:cNvPr id="5" name="TextBox 4">
          <a:extLst>
            <a:ext uri="{FF2B5EF4-FFF2-40B4-BE49-F238E27FC236}">
              <a16:creationId xmlns:a16="http://schemas.microsoft.com/office/drawing/2014/main" id="{833E5D2F-43ED-E709-771D-25BF4F6FA48E}"/>
            </a:ext>
          </a:extLst>
        </xdr:cNvPr>
        <xdr:cNvSpPr txBox="1"/>
      </xdr:nvSpPr>
      <xdr:spPr>
        <a:xfrm>
          <a:off x="2533662" y="1876421"/>
          <a:ext cx="1371601" cy="628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B3B49B-32B9-4BC6-A5A2-08F01CAC838F}" type="TxLink">
            <a:rPr lang="en-US" sz="2000" b="1" i="0" u="none" strike="noStrike">
              <a:solidFill>
                <a:srgbClr val="002060"/>
              </a:solidFill>
              <a:latin typeface="Segoe UI" panose="020B0502040204020203" pitchFamily="34" charset="0"/>
              <a:ea typeface="Calibri"/>
              <a:cs typeface="Segoe UI" panose="020B0502040204020203" pitchFamily="34" charset="0"/>
            </a:rPr>
            <a:pPr marL="0" indent="0"/>
            <a:t>£135,570</a:t>
          </a:fld>
          <a:endParaRPr lang="en-GB" sz="2000" b="1" i="0" u="none" strike="noStrike">
            <a:solidFill>
              <a:srgbClr val="002060"/>
            </a:solidFill>
            <a:latin typeface="Segoe UI" panose="020B0502040204020203" pitchFamily="34" charset="0"/>
            <a:ea typeface="Calibri"/>
            <a:cs typeface="Segoe UI" panose="020B0502040204020203" pitchFamily="34" charset="0"/>
          </a:endParaRPr>
        </a:p>
      </xdr:txBody>
    </xdr:sp>
    <xdr:clientData/>
  </xdr:twoCellAnchor>
  <xdr:twoCellAnchor editAs="absolute">
    <xdr:from>
      <xdr:col>4</xdr:col>
      <xdr:colOff>500065</xdr:colOff>
      <xdr:row>12</xdr:row>
      <xdr:rowOff>138130</xdr:rowOff>
    </xdr:from>
    <xdr:to>
      <xdr:col>5</xdr:col>
      <xdr:colOff>409577</xdr:colOff>
      <xdr:row>14</xdr:row>
      <xdr:rowOff>128605</xdr:rowOff>
    </xdr:to>
    <xdr:sp macro="" textlink="KPIs!C9">
      <xdr:nvSpPr>
        <xdr:cNvPr id="6" name="TextBox 5">
          <a:extLst>
            <a:ext uri="{FF2B5EF4-FFF2-40B4-BE49-F238E27FC236}">
              <a16:creationId xmlns:a16="http://schemas.microsoft.com/office/drawing/2014/main" id="{71829A86-DDA5-4987-67B3-949FDB4BB5A8}"/>
            </a:ext>
          </a:extLst>
        </xdr:cNvPr>
        <xdr:cNvSpPr txBox="1"/>
      </xdr:nvSpPr>
      <xdr:spPr>
        <a:xfrm>
          <a:off x="3314703" y="2309830"/>
          <a:ext cx="50482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4A35F6-2F95-4F6F-B63B-2ADA014D494D}" type="TxLink">
            <a:rPr lang="en-US" sz="1200" b="1" i="0" u="none" strike="noStrike">
              <a:solidFill>
                <a:srgbClr val="00682F"/>
              </a:solidFill>
              <a:latin typeface="Segoe UI" panose="020B0502040204020203" pitchFamily="34" charset="0"/>
              <a:ea typeface="Calibri"/>
              <a:cs typeface="Segoe UI" panose="020B0502040204020203" pitchFamily="34" charset="0"/>
            </a:rPr>
            <a:pPr/>
            <a:t>28%</a:t>
          </a:fld>
          <a:endParaRPr lang="en-GB" sz="1200" b="1">
            <a:solidFill>
              <a:srgbClr val="00682F"/>
            </a:solidFill>
            <a:latin typeface="Segoe UI" panose="020B0502040204020203" pitchFamily="34" charset="0"/>
            <a:cs typeface="Segoe UI" panose="020B0502040204020203" pitchFamily="34" charset="0"/>
          </a:endParaRPr>
        </a:p>
      </xdr:txBody>
    </xdr:sp>
    <xdr:clientData/>
  </xdr:twoCellAnchor>
  <xdr:twoCellAnchor editAs="absolute">
    <xdr:from>
      <xdr:col>4</xdr:col>
      <xdr:colOff>338116</xdr:colOff>
      <xdr:row>12</xdr:row>
      <xdr:rowOff>128594</xdr:rowOff>
    </xdr:from>
    <xdr:to>
      <xdr:col>5</xdr:col>
      <xdr:colOff>119065</xdr:colOff>
      <xdr:row>12</xdr:row>
      <xdr:rowOff>138113</xdr:rowOff>
    </xdr:to>
    <xdr:cxnSp macro="">
      <xdr:nvCxnSpPr>
        <xdr:cNvPr id="41" name="Straight Connector 40">
          <a:extLst>
            <a:ext uri="{FF2B5EF4-FFF2-40B4-BE49-F238E27FC236}">
              <a16:creationId xmlns:a16="http://schemas.microsoft.com/office/drawing/2014/main" id="{F3433260-9A34-45B4-B8A1-C299F563A95A}"/>
            </a:ext>
          </a:extLst>
        </xdr:cNvPr>
        <xdr:cNvCxnSpPr/>
      </xdr:nvCxnSpPr>
      <xdr:spPr>
        <a:xfrm flipH="1" flipV="1">
          <a:off x="4743429" y="2300294"/>
          <a:ext cx="795361" cy="9519"/>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385755</xdr:colOff>
      <xdr:row>9</xdr:row>
      <xdr:rowOff>157162</xdr:rowOff>
    </xdr:from>
    <xdr:to>
      <xdr:col>6</xdr:col>
      <xdr:colOff>0</xdr:colOff>
      <xdr:row>11</xdr:row>
      <xdr:rowOff>96979</xdr:rowOff>
    </xdr:to>
    <xdr:sp macro="" textlink="KPIs!C3">
      <xdr:nvSpPr>
        <xdr:cNvPr id="46" name="TextBox 45">
          <a:extLst>
            <a:ext uri="{FF2B5EF4-FFF2-40B4-BE49-F238E27FC236}">
              <a16:creationId xmlns:a16="http://schemas.microsoft.com/office/drawing/2014/main" id="{E5A185BF-B67E-BB84-419A-3C265F730408}"/>
            </a:ext>
          </a:extLst>
        </xdr:cNvPr>
        <xdr:cNvSpPr txBox="1"/>
      </xdr:nvSpPr>
      <xdr:spPr>
        <a:xfrm>
          <a:off x="4791068" y="1764506"/>
          <a:ext cx="1410493"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F1F0F24-5B19-4BB5-A228-D65ADF8BB040}" type="TxLink">
            <a:rPr lang="en-US" sz="1200" b="1">
              <a:solidFill>
                <a:schemeClr val="tx1"/>
              </a:solidFill>
              <a:latin typeface="Segoe UI" panose="020B0502040204020203" pitchFamily="34" charset="0"/>
              <a:ea typeface="+mn-ea"/>
              <a:cs typeface="Segoe UI" panose="020B0502040204020203" pitchFamily="34" charset="0"/>
            </a:rPr>
            <a:pPr marL="0" indent="0"/>
            <a:t>£65,184</a:t>
          </a:fld>
          <a:endParaRPr lang="en-GB" sz="1200" b="1">
            <a:solidFill>
              <a:schemeClr val="tx1"/>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4</xdr:col>
      <xdr:colOff>400034</xdr:colOff>
      <xdr:row>11</xdr:row>
      <xdr:rowOff>4769</xdr:rowOff>
    </xdr:from>
    <xdr:to>
      <xdr:col>5</xdr:col>
      <xdr:colOff>304784</xdr:colOff>
      <xdr:row>12</xdr:row>
      <xdr:rowOff>69631</xdr:rowOff>
    </xdr:to>
    <xdr:sp macro="" textlink="">
      <xdr:nvSpPr>
        <xdr:cNvPr id="47" name="TextBox 46">
          <a:extLst>
            <a:ext uri="{FF2B5EF4-FFF2-40B4-BE49-F238E27FC236}">
              <a16:creationId xmlns:a16="http://schemas.microsoft.com/office/drawing/2014/main" id="{0CC362DD-C2C0-4FC2-9C3A-E11466613C9D}"/>
            </a:ext>
          </a:extLst>
        </xdr:cNvPr>
        <xdr:cNvSpPr txBox="1"/>
      </xdr:nvSpPr>
      <xdr:spPr>
        <a:xfrm>
          <a:off x="4929172" y="1995494"/>
          <a:ext cx="919162"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900">
              <a:solidFill>
                <a:schemeClr val="tx1"/>
              </a:solidFill>
              <a:latin typeface="Segoe UI" panose="020B0502040204020203" pitchFamily="34" charset="0"/>
              <a:ea typeface="+mn-ea"/>
              <a:cs typeface="Segoe UI" panose="020B0502040204020203" pitchFamily="34" charset="0"/>
            </a:rPr>
            <a:t>Total Profit</a:t>
          </a:r>
        </a:p>
      </xdr:txBody>
    </xdr:sp>
    <xdr:clientData/>
  </xdr:twoCellAnchor>
  <xdr:twoCellAnchor editAs="absolute">
    <xdr:from>
      <xdr:col>8</xdr:col>
      <xdr:colOff>276225</xdr:colOff>
      <xdr:row>13</xdr:row>
      <xdr:rowOff>42863</xdr:rowOff>
    </xdr:from>
    <xdr:to>
      <xdr:col>10</xdr:col>
      <xdr:colOff>414337</xdr:colOff>
      <xdr:row>15</xdr:row>
      <xdr:rowOff>52388</xdr:rowOff>
    </xdr:to>
    <xdr:sp macro="" textlink="KPIs!D12">
      <xdr:nvSpPr>
        <xdr:cNvPr id="52" name="TextBox 51">
          <a:extLst>
            <a:ext uri="{FF2B5EF4-FFF2-40B4-BE49-F238E27FC236}">
              <a16:creationId xmlns:a16="http://schemas.microsoft.com/office/drawing/2014/main" id="{21F4FA54-56EF-82A7-6E2B-EECBBB4DC879}"/>
            </a:ext>
          </a:extLst>
        </xdr:cNvPr>
        <xdr:cNvSpPr txBox="1"/>
      </xdr:nvSpPr>
      <xdr:spPr>
        <a:xfrm>
          <a:off x="7196138" y="2395538"/>
          <a:ext cx="1014412"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1FEA3D5-FC96-4321-A434-4A01583F8443}" type="TxLink">
            <a:rPr lang="en-US" sz="2000" b="1" i="0" u="none" strike="noStrike">
              <a:solidFill>
                <a:srgbClr val="002060"/>
              </a:solidFill>
              <a:latin typeface="Segoe UI" panose="020B0502040204020203" pitchFamily="34" charset="0"/>
              <a:ea typeface="Calibri"/>
              <a:cs typeface="Segoe UI" panose="020B0502040204020203" pitchFamily="34" charset="0"/>
            </a:rPr>
            <a:pPr marL="0" indent="0"/>
            <a:t>1,515</a:t>
          </a:fld>
          <a:endParaRPr lang="en-GB" sz="2000" b="1" i="0" u="none" strike="noStrike">
            <a:solidFill>
              <a:srgbClr val="002060"/>
            </a:solidFill>
            <a:latin typeface="Segoe UI" panose="020B0502040204020203" pitchFamily="34" charset="0"/>
            <a:ea typeface="Calibri"/>
            <a:cs typeface="Segoe UI" panose="020B0502040204020203" pitchFamily="34" charset="0"/>
          </a:endParaRPr>
        </a:p>
      </xdr:txBody>
    </xdr:sp>
    <xdr:clientData/>
  </xdr:twoCellAnchor>
  <xdr:twoCellAnchor editAs="absolute">
    <xdr:from>
      <xdr:col>12</xdr:col>
      <xdr:colOff>138598</xdr:colOff>
      <xdr:row>11</xdr:row>
      <xdr:rowOff>138110</xdr:rowOff>
    </xdr:from>
    <xdr:to>
      <xdr:col>12</xdr:col>
      <xdr:colOff>143386</xdr:colOff>
      <xdr:row>16</xdr:row>
      <xdr:rowOff>23819</xdr:rowOff>
    </xdr:to>
    <xdr:cxnSp macro="">
      <xdr:nvCxnSpPr>
        <xdr:cNvPr id="53" name="Straight Connector 52">
          <a:extLst>
            <a:ext uri="{FF2B5EF4-FFF2-40B4-BE49-F238E27FC236}">
              <a16:creationId xmlns:a16="http://schemas.microsoft.com/office/drawing/2014/main" id="{E9F4C715-3FDD-4647-98BB-23B26272DB9C}"/>
            </a:ext>
          </a:extLst>
        </xdr:cNvPr>
        <xdr:cNvCxnSpPr/>
      </xdr:nvCxnSpPr>
      <xdr:spPr>
        <a:xfrm>
          <a:off x="8797229" y="2144440"/>
          <a:ext cx="4788" cy="797677"/>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322949</xdr:colOff>
      <xdr:row>13</xdr:row>
      <xdr:rowOff>86035</xdr:rowOff>
    </xdr:from>
    <xdr:to>
      <xdr:col>15</xdr:col>
      <xdr:colOff>237215</xdr:colOff>
      <xdr:row>15</xdr:row>
      <xdr:rowOff>25852</xdr:rowOff>
    </xdr:to>
    <xdr:sp macro="" textlink="KPIs!D7">
      <xdr:nvSpPr>
        <xdr:cNvPr id="60" name="TextBox 59">
          <a:extLst>
            <a:ext uri="{FF2B5EF4-FFF2-40B4-BE49-F238E27FC236}">
              <a16:creationId xmlns:a16="http://schemas.microsoft.com/office/drawing/2014/main" id="{17B4BB81-0951-4B33-975C-CE1C68C58E1D}"/>
            </a:ext>
          </a:extLst>
        </xdr:cNvPr>
        <xdr:cNvSpPr txBox="1"/>
      </xdr:nvSpPr>
      <xdr:spPr>
        <a:xfrm>
          <a:off x="9449090" y="2407754"/>
          <a:ext cx="795329"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B2DAE3B-E070-4ABC-8DED-5A4CF47C412A}" type="TxLink">
            <a:rPr lang="en-US" sz="1200" b="1">
              <a:solidFill>
                <a:srgbClr val="002060"/>
              </a:solidFill>
              <a:latin typeface="Segoe UI" panose="020B0502040204020203" pitchFamily="34" charset="0"/>
              <a:ea typeface="+mn-ea"/>
              <a:cs typeface="Segoe UI" panose="020B0502040204020203" pitchFamily="34" charset="0"/>
            </a:rPr>
            <a:pPr marL="0" indent="0"/>
            <a:t>4,807</a:t>
          </a:fld>
          <a:endParaRPr lang="en-GB" sz="1200" b="1">
            <a:solidFill>
              <a:srgbClr val="002060"/>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12</xdr:col>
      <xdr:colOff>109115</xdr:colOff>
      <xdr:row>14</xdr:row>
      <xdr:rowOff>143480</xdr:rowOff>
    </xdr:from>
    <xdr:to>
      <xdr:col>16</xdr:col>
      <xdr:colOff>314122</xdr:colOff>
      <xdr:row>16</xdr:row>
      <xdr:rowOff>75697</xdr:rowOff>
    </xdr:to>
    <xdr:sp macro="" textlink="">
      <xdr:nvSpPr>
        <xdr:cNvPr id="61" name="TextBox 60">
          <a:extLst>
            <a:ext uri="{FF2B5EF4-FFF2-40B4-BE49-F238E27FC236}">
              <a16:creationId xmlns:a16="http://schemas.microsoft.com/office/drawing/2014/main" id="{D0041BCF-3133-4B2C-962A-F6071EC05F00}"/>
            </a:ext>
          </a:extLst>
        </xdr:cNvPr>
        <xdr:cNvSpPr txBox="1"/>
      </xdr:nvSpPr>
      <xdr:spPr>
        <a:xfrm>
          <a:off x="8767746" y="2696991"/>
          <a:ext cx="1947879"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900">
              <a:solidFill>
                <a:schemeClr val="tx1"/>
              </a:solidFill>
              <a:latin typeface="Segoe UI" panose="020B0502040204020203" pitchFamily="34" charset="0"/>
              <a:ea typeface="+mn-ea"/>
              <a:cs typeface="Segoe UI" panose="020B0502040204020203" pitchFamily="34" charset="0"/>
            </a:rPr>
            <a:t>Total</a:t>
          </a:r>
          <a:r>
            <a:rPr lang="en-GB" sz="900" baseline="0">
              <a:solidFill>
                <a:schemeClr val="tx1"/>
              </a:solidFill>
              <a:latin typeface="Segoe UI" panose="020B0502040204020203" pitchFamily="34" charset="0"/>
              <a:ea typeface="+mn-ea"/>
              <a:cs typeface="Segoe UI" panose="020B0502040204020203" pitchFamily="34" charset="0"/>
            </a:rPr>
            <a:t> Product Quantity </a:t>
          </a:r>
          <a:r>
            <a:rPr lang="en-GB" sz="1200" b="1" baseline="0">
              <a:solidFill>
                <a:schemeClr val="accent1"/>
              </a:solidFill>
              <a:latin typeface="Segoe UI" panose="020B0502040204020203" pitchFamily="34" charset="0"/>
              <a:ea typeface="+mn-ea"/>
              <a:cs typeface="Segoe UI" panose="020B0502040204020203" pitchFamily="34" charset="0"/>
            </a:rPr>
            <a:t>Ordered</a:t>
          </a:r>
        </a:p>
      </xdr:txBody>
    </xdr:sp>
    <xdr:clientData/>
  </xdr:twoCellAnchor>
  <xdr:twoCellAnchor editAs="absolute">
    <xdr:from>
      <xdr:col>12</xdr:col>
      <xdr:colOff>155644</xdr:colOff>
      <xdr:row>18</xdr:row>
      <xdr:rowOff>99989</xdr:rowOff>
    </xdr:from>
    <xdr:to>
      <xdr:col>12</xdr:col>
      <xdr:colOff>160432</xdr:colOff>
      <xdr:row>22</xdr:row>
      <xdr:rowOff>195248</xdr:rowOff>
    </xdr:to>
    <xdr:cxnSp macro="">
      <xdr:nvCxnSpPr>
        <xdr:cNvPr id="65" name="Straight Connector 64">
          <a:extLst>
            <a:ext uri="{FF2B5EF4-FFF2-40B4-BE49-F238E27FC236}">
              <a16:creationId xmlns:a16="http://schemas.microsoft.com/office/drawing/2014/main" id="{0442671E-3048-4067-B320-65C7CC00AF4B}"/>
            </a:ext>
          </a:extLst>
        </xdr:cNvPr>
        <xdr:cNvCxnSpPr/>
      </xdr:nvCxnSpPr>
      <xdr:spPr>
        <a:xfrm>
          <a:off x="8814275" y="3383074"/>
          <a:ext cx="4788" cy="875498"/>
        </a:xfrm>
        <a:prstGeom prst="line">
          <a:avLst/>
        </a:prstGeom>
        <a:ln w="127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195260</xdr:colOff>
      <xdr:row>26</xdr:row>
      <xdr:rowOff>14289</xdr:rowOff>
    </xdr:from>
    <xdr:to>
      <xdr:col>16</xdr:col>
      <xdr:colOff>180975</xdr:colOff>
      <xdr:row>35</xdr:row>
      <xdr:rowOff>9526</xdr:rowOff>
    </xdr:to>
    <xdr:graphicFrame macro="">
      <xdr:nvGraphicFramePr>
        <xdr:cNvPr id="66" name="Chart 65">
          <a:extLst>
            <a:ext uri="{FF2B5EF4-FFF2-40B4-BE49-F238E27FC236}">
              <a16:creationId xmlns:a16="http://schemas.microsoft.com/office/drawing/2014/main" id="{CA13F758-0FFE-4957-BE01-1E2B69540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200026</xdr:colOff>
      <xdr:row>27</xdr:row>
      <xdr:rowOff>19050</xdr:rowOff>
    </xdr:from>
    <xdr:to>
      <xdr:col>24</xdr:col>
      <xdr:colOff>104776</xdr:colOff>
      <xdr:row>36</xdr:row>
      <xdr:rowOff>14288</xdr:rowOff>
    </xdr:to>
    <xdr:graphicFrame macro="">
      <xdr:nvGraphicFramePr>
        <xdr:cNvPr id="67" name="Chart 66">
          <a:extLst>
            <a:ext uri="{FF2B5EF4-FFF2-40B4-BE49-F238E27FC236}">
              <a16:creationId xmlns:a16="http://schemas.microsoft.com/office/drawing/2014/main" id="{35E2B7E4-D4FA-4438-A9A5-7A39975C4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52404</xdr:colOff>
      <xdr:row>26</xdr:row>
      <xdr:rowOff>85720</xdr:rowOff>
    </xdr:from>
    <xdr:to>
      <xdr:col>14</xdr:col>
      <xdr:colOff>257176</xdr:colOff>
      <xdr:row>28</xdr:row>
      <xdr:rowOff>52383</xdr:rowOff>
    </xdr:to>
    <xdr:sp macro="" textlink="">
      <xdr:nvSpPr>
        <xdr:cNvPr id="72" name="TextBox 71">
          <a:extLst>
            <a:ext uri="{FF2B5EF4-FFF2-40B4-BE49-F238E27FC236}">
              <a16:creationId xmlns:a16="http://schemas.microsoft.com/office/drawing/2014/main" id="{EEEE6523-5418-012A-A942-7147DF5D3143}"/>
            </a:ext>
          </a:extLst>
        </xdr:cNvPr>
        <xdr:cNvSpPr txBox="1"/>
      </xdr:nvSpPr>
      <xdr:spPr>
        <a:xfrm>
          <a:off x="9244029" y="4791070"/>
          <a:ext cx="642922" cy="32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u="none" strike="noStrike">
              <a:solidFill>
                <a:srgbClr val="00682F"/>
              </a:solidFill>
              <a:latin typeface="Segoe UI" panose="020B0502040204020203" pitchFamily="34" charset="0"/>
              <a:ea typeface="Calibri"/>
              <a:cs typeface="Segoe UI" panose="020B0502040204020203" pitchFamily="34" charset="0"/>
            </a:rPr>
            <a:t>Top 3</a:t>
          </a:r>
          <a:endParaRPr lang="en-GB" sz="1100" b="1" i="0" u="none" strike="noStrike">
            <a:solidFill>
              <a:srgbClr val="00682F"/>
            </a:solidFill>
            <a:latin typeface="Segoe UI" panose="020B0502040204020203" pitchFamily="34" charset="0"/>
            <a:ea typeface="Calibri"/>
            <a:cs typeface="Segoe UI" panose="020B0502040204020203" pitchFamily="34" charset="0"/>
          </a:endParaRPr>
        </a:p>
        <a:p>
          <a:pPr marL="0" indent="0"/>
          <a:endParaRPr lang="en-GB" sz="1100" b="1" i="0" u="none" strike="noStrike">
            <a:solidFill>
              <a:srgbClr val="00682F"/>
            </a:solidFill>
            <a:latin typeface="Segoe UI" panose="020B0502040204020203" pitchFamily="34" charset="0"/>
            <a:ea typeface="Calibri"/>
            <a:cs typeface="Segoe UI" panose="020B0502040204020203" pitchFamily="34" charset="0"/>
          </a:endParaRPr>
        </a:p>
      </xdr:txBody>
    </xdr:sp>
    <xdr:clientData/>
  </xdr:twoCellAnchor>
  <xdr:twoCellAnchor editAs="absolute">
    <xdr:from>
      <xdr:col>21</xdr:col>
      <xdr:colOff>47630</xdr:colOff>
      <xdr:row>26</xdr:row>
      <xdr:rowOff>95247</xdr:rowOff>
    </xdr:from>
    <xdr:to>
      <xdr:col>23</xdr:col>
      <xdr:colOff>33340</xdr:colOff>
      <xdr:row>28</xdr:row>
      <xdr:rowOff>61910</xdr:rowOff>
    </xdr:to>
    <xdr:sp macro="" textlink="">
      <xdr:nvSpPr>
        <xdr:cNvPr id="76" name="TextBox 75">
          <a:extLst>
            <a:ext uri="{FF2B5EF4-FFF2-40B4-BE49-F238E27FC236}">
              <a16:creationId xmlns:a16="http://schemas.microsoft.com/office/drawing/2014/main" id="{5BEF431F-C2C2-496C-B141-017B90FAA4BA}"/>
            </a:ext>
          </a:extLst>
        </xdr:cNvPr>
        <xdr:cNvSpPr txBox="1"/>
      </xdr:nvSpPr>
      <xdr:spPr>
        <a:xfrm>
          <a:off x="12744455" y="4800597"/>
          <a:ext cx="862010" cy="32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u="none" strike="noStrike" kern="1200" spc="0" baseline="0">
              <a:solidFill>
                <a:schemeClr val="accent2">
                  <a:lumMod val="60000"/>
                  <a:lumOff val="40000"/>
                </a:schemeClr>
              </a:solidFill>
              <a:latin typeface="Segoe UI" panose="020B0502040204020203" pitchFamily="34" charset="0"/>
              <a:ea typeface="+mn-ea"/>
              <a:cs typeface="Segoe UI" panose="020B0502040204020203" pitchFamily="34" charset="0"/>
            </a:rPr>
            <a:t>Bottom</a:t>
          </a:r>
          <a:r>
            <a:rPr lang="en-US" sz="1100" b="1" i="0" u="none" strike="noStrike">
              <a:solidFill>
                <a:schemeClr val="accent2">
                  <a:lumMod val="60000"/>
                  <a:lumOff val="40000"/>
                </a:schemeClr>
              </a:solidFill>
              <a:latin typeface="Segoe UI" panose="020B0502040204020203" pitchFamily="34" charset="0"/>
              <a:ea typeface="Calibri"/>
              <a:cs typeface="Segoe UI" panose="020B0502040204020203" pitchFamily="34" charset="0"/>
            </a:rPr>
            <a:t> 3</a:t>
          </a:r>
          <a:endParaRPr lang="en-GB" sz="1100" b="1" i="0" u="none" strike="noStrike">
            <a:solidFill>
              <a:schemeClr val="accent2">
                <a:lumMod val="60000"/>
                <a:lumOff val="40000"/>
              </a:schemeClr>
            </a:solidFill>
            <a:latin typeface="Segoe UI" panose="020B0502040204020203" pitchFamily="34" charset="0"/>
            <a:ea typeface="Calibri"/>
            <a:cs typeface="Segoe UI" panose="020B0502040204020203" pitchFamily="34" charset="0"/>
          </a:endParaRPr>
        </a:p>
      </xdr:txBody>
    </xdr:sp>
    <xdr:clientData/>
  </xdr:twoCellAnchor>
  <xdr:twoCellAnchor editAs="absolute">
    <xdr:from>
      <xdr:col>16</xdr:col>
      <xdr:colOff>219067</xdr:colOff>
      <xdr:row>5</xdr:row>
      <xdr:rowOff>47627</xdr:rowOff>
    </xdr:from>
    <xdr:to>
      <xdr:col>24</xdr:col>
      <xdr:colOff>80954</xdr:colOff>
      <xdr:row>8</xdr:row>
      <xdr:rowOff>73502</xdr:rowOff>
    </xdr:to>
    <mc:AlternateContent xmlns:mc="http://schemas.openxmlformats.org/markup-compatibility/2006">
      <mc:Choice xmlns:a14="http://schemas.microsoft.com/office/drawing/2010/main" Requires="a14">
        <xdr:graphicFrame macro="">
          <xdr:nvGraphicFramePr>
            <xdr:cNvPr id="79" name="Country">
              <a:extLst>
                <a:ext uri="{FF2B5EF4-FFF2-40B4-BE49-F238E27FC236}">
                  <a16:creationId xmlns:a16="http://schemas.microsoft.com/office/drawing/2014/main" id="{7E257958-7476-A325-802E-6C5EF27CE62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43111" y="946671"/>
              <a:ext cx="3360866" cy="5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228592</xdr:colOff>
      <xdr:row>8</xdr:row>
      <xdr:rowOff>100011</xdr:rowOff>
    </xdr:from>
    <xdr:to>
      <xdr:col>19</xdr:col>
      <xdr:colOff>314317</xdr:colOff>
      <xdr:row>11</xdr:row>
      <xdr:rowOff>133350</xdr:rowOff>
    </xdr:to>
    <mc:AlternateContent xmlns:mc="http://schemas.openxmlformats.org/markup-compatibility/2006">
      <mc:Choice xmlns:a14="http://schemas.microsoft.com/office/drawing/2010/main" Requires="a14">
        <xdr:graphicFrame macro="">
          <xdr:nvGraphicFramePr>
            <xdr:cNvPr id="80" name="Category">
              <a:extLst>
                <a:ext uri="{FF2B5EF4-FFF2-40B4-BE49-F238E27FC236}">
                  <a16:creationId xmlns:a16="http://schemas.microsoft.com/office/drawing/2014/main" id="{8C36714A-0A6A-372F-E558-3F419205A7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52636" y="1538480"/>
              <a:ext cx="1397842" cy="572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323849</xdr:colOff>
      <xdr:row>8</xdr:row>
      <xdr:rowOff>95250</xdr:rowOff>
    </xdr:from>
    <xdr:to>
      <xdr:col>24</xdr:col>
      <xdr:colOff>77099</xdr:colOff>
      <xdr:row>11</xdr:row>
      <xdr:rowOff>128325</xdr:rowOff>
    </xdr:to>
    <mc:AlternateContent xmlns:mc="http://schemas.openxmlformats.org/markup-compatibility/2006">
      <mc:Choice xmlns:a14="http://schemas.microsoft.com/office/drawing/2010/main" Requires="a14">
        <xdr:graphicFrame macro="">
          <xdr:nvGraphicFramePr>
            <xdr:cNvPr id="84" name="Years (Order Date)">
              <a:extLst>
                <a:ext uri="{FF2B5EF4-FFF2-40B4-BE49-F238E27FC236}">
                  <a16:creationId xmlns:a16="http://schemas.microsoft.com/office/drawing/2014/main" id="{2F3921BA-F21A-39F7-5A55-168B527A4E5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2060010" y="1533719"/>
              <a:ext cx="1940112" cy="5725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400050</xdr:colOff>
      <xdr:row>17</xdr:row>
      <xdr:rowOff>66675</xdr:rowOff>
    </xdr:from>
    <xdr:to>
      <xdr:col>15</xdr:col>
      <xdr:colOff>200025</xdr:colOff>
      <xdr:row>19</xdr:row>
      <xdr:rowOff>6492</xdr:rowOff>
    </xdr:to>
    <xdr:sp macro="" textlink="KPIs!M3">
      <xdr:nvSpPr>
        <xdr:cNvPr id="7" name="TextBox 6">
          <a:extLst>
            <a:ext uri="{FF2B5EF4-FFF2-40B4-BE49-F238E27FC236}">
              <a16:creationId xmlns:a16="http://schemas.microsoft.com/office/drawing/2014/main" id="{AC634004-199D-1AA4-75AA-D33A1650EC1B}"/>
            </a:ext>
          </a:extLst>
        </xdr:cNvPr>
        <xdr:cNvSpPr txBox="1"/>
      </xdr:nvSpPr>
      <xdr:spPr>
        <a:xfrm>
          <a:off x="9526191" y="3102769"/>
          <a:ext cx="681038"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197393B-791E-45B2-9BE3-3869155046CE}" type="TxLink">
            <a:rPr lang="en-US" sz="1200" b="1">
              <a:solidFill>
                <a:srgbClr val="002060"/>
              </a:solidFill>
              <a:latin typeface="Segoe UI" panose="020B0502040204020203" pitchFamily="34" charset="0"/>
              <a:ea typeface="+mn-ea"/>
              <a:cs typeface="Segoe UI" panose="020B0502040204020203" pitchFamily="34" charset="0"/>
            </a:rPr>
            <a:pPr marL="0" indent="0"/>
            <a:t>173</a:t>
          </a:fld>
          <a:endParaRPr lang="en-GB" sz="1200" b="1">
            <a:solidFill>
              <a:srgbClr val="002060"/>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13</xdr:col>
      <xdr:colOff>9531</xdr:colOff>
      <xdr:row>12</xdr:row>
      <xdr:rowOff>4760</xdr:rowOff>
    </xdr:from>
    <xdr:to>
      <xdr:col>17</xdr:col>
      <xdr:colOff>90494</xdr:colOff>
      <xdr:row>13</xdr:row>
      <xdr:rowOff>69622</xdr:rowOff>
    </xdr:to>
    <xdr:sp macro="" textlink="">
      <xdr:nvSpPr>
        <xdr:cNvPr id="8" name="TextBox 7">
          <a:extLst>
            <a:ext uri="{FF2B5EF4-FFF2-40B4-BE49-F238E27FC236}">
              <a16:creationId xmlns:a16="http://schemas.microsoft.com/office/drawing/2014/main" id="{7378B657-7119-4B99-8863-85579441A5CA}"/>
            </a:ext>
          </a:extLst>
        </xdr:cNvPr>
        <xdr:cNvSpPr txBox="1"/>
      </xdr:nvSpPr>
      <xdr:spPr>
        <a:xfrm>
          <a:off x="9120194" y="2176460"/>
          <a:ext cx="1833563"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900">
              <a:solidFill>
                <a:schemeClr val="tx1"/>
              </a:solidFill>
              <a:latin typeface="Segoe UI" panose="020B0502040204020203" pitchFamily="34" charset="0"/>
              <a:ea typeface="+mn-ea"/>
              <a:cs typeface="Segoe UI" panose="020B0502040204020203" pitchFamily="34" charset="0"/>
            </a:rPr>
            <a:t>Average Order</a:t>
          </a:r>
          <a:r>
            <a:rPr lang="en-GB" sz="900" baseline="0">
              <a:solidFill>
                <a:schemeClr val="tx1"/>
              </a:solidFill>
              <a:latin typeface="Segoe UI" panose="020B0502040204020203" pitchFamily="34" charset="0"/>
              <a:ea typeface="+mn-ea"/>
              <a:cs typeface="Segoe UI" panose="020B0502040204020203" pitchFamily="34" charset="0"/>
            </a:rPr>
            <a:t> </a:t>
          </a:r>
          <a:r>
            <a:rPr lang="en-GB" sz="900">
              <a:solidFill>
                <a:schemeClr val="tx1"/>
              </a:solidFill>
              <a:latin typeface="Segoe UI" panose="020B0502040204020203" pitchFamily="34" charset="0"/>
              <a:ea typeface="+mn-ea"/>
              <a:cs typeface="Segoe UI" panose="020B0502040204020203" pitchFamily="34" charset="0"/>
            </a:rPr>
            <a:t>Value</a:t>
          </a:r>
        </a:p>
      </xdr:txBody>
    </xdr:sp>
    <xdr:clientData/>
  </xdr:twoCellAnchor>
  <xdr:twoCellAnchor editAs="absolute">
    <xdr:from>
      <xdr:col>13</xdr:col>
      <xdr:colOff>361961</xdr:colOff>
      <xdr:row>10</xdr:row>
      <xdr:rowOff>133351</xdr:rowOff>
    </xdr:from>
    <xdr:to>
      <xdr:col>15</xdr:col>
      <xdr:colOff>276227</xdr:colOff>
      <xdr:row>12</xdr:row>
      <xdr:rowOff>73168</xdr:rowOff>
    </xdr:to>
    <xdr:sp macro="" textlink="KPIs!D3">
      <xdr:nvSpPr>
        <xdr:cNvPr id="14" name="TextBox 13">
          <a:extLst>
            <a:ext uri="{FF2B5EF4-FFF2-40B4-BE49-F238E27FC236}">
              <a16:creationId xmlns:a16="http://schemas.microsoft.com/office/drawing/2014/main" id="{5E537916-9A6F-42EA-9A30-8BC1D5F643B0}"/>
            </a:ext>
          </a:extLst>
        </xdr:cNvPr>
        <xdr:cNvSpPr txBox="1"/>
      </xdr:nvSpPr>
      <xdr:spPr>
        <a:xfrm>
          <a:off x="9488102" y="1919289"/>
          <a:ext cx="795329"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F33D530-2C29-4F7A-999D-C017D18A6BAF}" type="TxLink">
            <a:rPr lang="en-US" sz="1200" b="1">
              <a:solidFill>
                <a:srgbClr val="002060"/>
              </a:solidFill>
              <a:latin typeface="Segoe UI" panose="020B0502040204020203" pitchFamily="34" charset="0"/>
              <a:ea typeface="+mn-ea"/>
              <a:cs typeface="Segoe UI" panose="020B0502040204020203" pitchFamily="34" charset="0"/>
            </a:rPr>
            <a:pPr marL="0" indent="0"/>
            <a:t>£89</a:t>
          </a:fld>
          <a:endParaRPr lang="en-GB" sz="1200" b="1">
            <a:solidFill>
              <a:srgbClr val="002060"/>
            </a:solidFill>
            <a:latin typeface="Segoe UI" panose="020B0502040204020203" pitchFamily="34" charset="0"/>
            <a:ea typeface="+mn-ea"/>
            <a:cs typeface="Segoe UI" panose="020B0502040204020203" pitchFamily="34" charset="0"/>
          </a:endParaRPr>
        </a:p>
      </xdr:txBody>
    </xdr:sp>
    <xdr:clientData/>
  </xdr:twoCellAnchor>
  <xdr:twoCellAnchor editAs="absolute">
    <xdr:from>
      <xdr:col>25</xdr:col>
      <xdr:colOff>116973</xdr:colOff>
      <xdr:row>5</xdr:row>
      <xdr:rowOff>37011</xdr:rowOff>
    </xdr:from>
    <xdr:to>
      <xdr:col>25</xdr:col>
      <xdr:colOff>150394</xdr:colOff>
      <xdr:row>49</xdr:row>
      <xdr:rowOff>125327</xdr:rowOff>
    </xdr:to>
    <xdr:cxnSp macro="">
      <xdr:nvCxnSpPr>
        <xdr:cNvPr id="29" name="Straight Connector 28">
          <a:extLst>
            <a:ext uri="{FF2B5EF4-FFF2-40B4-BE49-F238E27FC236}">
              <a16:creationId xmlns:a16="http://schemas.microsoft.com/office/drawing/2014/main" id="{D7185137-AD87-46C5-BB9A-0D85C644A799}"/>
            </a:ext>
          </a:extLst>
        </xdr:cNvPr>
        <xdr:cNvCxnSpPr/>
      </xdr:nvCxnSpPr>
      <xdr:spPr>
        <a:xfrm flipV="1">
          <a:off x="14412829" y="956090"/>
          <a:ext cx="33421" cy="8477000"/>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218281</xdr:colOff>
      <xdr:row>37</xdr:row>
      <xdr:rowOff>99219</xdr:rowOff>
    </xdr:from>
    <xdr:to>
      <xdr:col>24</xdr:col>
      <xdr:colOff>34726</xdr:colOff>
      <xdr:row>49</xdr:row>
      <xdr:rowOff>92471</xdr:rowOff>
    </xdr:to>
    <xdr:graphicFrame macro="">
      <xdr:nvGraphicFramePr>
        <xdr:cNvPr id="22" name="Chart 21">
          <a:extLst>
            <a:ext uri="{FF2B5EF4-FFF2-40B4-BE49-F238E27FC236}">
              <a16:creationId xmlns:a16="http://schemas.microsoft.com/office/drawing/2014/main" id="{EC3852B0-4A67-4F9A-9B4C-FB1944B41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0.27406</cdr:x>
      <cdr:y>0.41447</cdr:y>
    </cdr:from>
    <cdr:to>
      <cdr:x>0.57749</cdr:x>
      <cdr:y>0.61163</cdr:y>
    </cdr:to>
    <cdr:sp macro="" textlink="KPIs!$D$33">
      <cdr:nvSpPr>
        <cdr:cNvPr id="2" name="TextBox 1">
          <a:extLst xmlns:a="http://schemas.openxmlformats.org/drawingml/2006/main">
            <a:ext uri="{FF2B5EF4-FFF2-40B4-BE49-F238E27FC236}">
              <a16:creationId xmlns:a16="http://schemas.microsoft.com/office/drawing/2014/main" id="{1BBD616B-D83D-FB59-09EF-337032C261B8}"/>
            </a:ext>
          </a:extLst>
        </cdr:cNvPr>
        <cdr:cNvSpPr txBox="1"/>
      </cdr:nvSpPr>
      <cdr:spPr>
        <a:xfrm xmlns:a="http://schemas.openxmlformats.org/drawingml/2006/main">
          <a:off x="800098" y="827063"/>
          <a:ext cx="885825" cy="3934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p xmlns:a="http://schemas.openxmlformats.org/drawingml/2006/main">
          <a:pPr marL="0" indent="0" algn="ctr"/>
          <a:fld id="{B4C6B0EF-2AC9-44E5-B142-B4FDC4599773}" type="TxLink">
            <a:rPr lang="en-US" sz="1600" b="1" i="0" u="none" strike="noStrike">
              <a:solidFill>
                <a:srgbClr val="002060"/>
              </a:solidFill>
              <a:latin typeface="Segoe UI Variable Display" pitchFamily="2" charset="0"/>
              <a:ea typeface="Calibri"/>
              <a:cs typeface="Segoe UI" panose="020B0502040204020203" pitchFamily="34" charset="0"/>
            </a:rPr>
            <a:pPr marL="0" indent="0" algn="ctr"/>
            <a:t>33%</a:t>
          </a:fld>
          <a:endParaRPr lang="en-GB" sz="1600" b="1" i="0" u="none" strike="noStrike">
            <a:solidFill>
              <a:srgbClr val="002060"/>
            </a:solidFill>
            <a:latin typeface="Segoe UI Variable Display" pitchFamily="2" charset="0"/>
            <a:ea typeface="Calibri"/>
            <a:cs typeface="Segoe UI" panose="020B0502040204020203"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0</xdr:col>
      <xdr:colOff>99985</xdr:colOff>
      <xdr:row>5</xdr:row>
      <xdr:rowOff>33336</xdr:rowOff>
    </xdr:from>
    <xdr:to>
      <xdr:col>1</xdr:col>
      <xdr:colOff>359025</xdr:colOff>
      <xdr:row>51</xdr:row>
      <xdr:rowOff>100013</xdr:rowOff>
    </xdr:to>
    <xdr:sp macro="" textlink="">
      <xdr:nvSpPr>
        <xdr:cNvPr id="2" name="Rectangle 1">
          <a:extLst>
            <a:ext uri="{FF2B5EF4-FFF2-40B4-BE49-F238E27FC236}">
              <a16:creationId xmlns:a16="http://schemas.microsoft.com/office/drawing/2014/main" id="{289ECBA2-C638-4C9B-8945-D900B189DB09}"/>
            </a:ext>
          </a:extLst>
        </xdr:cNvPr>
        <xdr:cNvSpPr>
          <a:spLocks/>
        </xdr:cNvSpPr>
      </xdr:nvSpPr>
      <xdr:spPr>
        <a:xfrm>
          <a:off x="99985" y="938211"/>
          <a:ext cx="1268690" cy="8391527"/>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51789</xdr:colOff>
      <xdr:row>0</xdr:row>
      <xdr:rowOff>70286</xdr:rowOff>
    </xdr:from>
    <xdr:to>
      <xdr:col>8</xdr:col>
      <xdr:colOff>180975</xdr:colOff>
      <xdr:row>3</xdr:row>
      <xdr:rowOff>70286</xdr:rowOff>
    </xdr:to>
    <xdr:sp macro="" textlink="">
      <xdr:nvSpPr>
        <xdr:cNvPr id="8" name="TextBox 7">
          <a:extLst>
            <a:ext uri="{FF2B5EF4-FFF2-40B4-BE49-F238E27FC236}">
              <a16:creationId xmlns:a16="http://schemas.microsoft.com/office/drawing/2014/main" id="{791687B1-DE8B-4831-8761-D9FDAD381DF4}"/>
            </a:ext>
          </a:extLst>
        </xdr:cNvPr>
        <xdr:cNvSpPr txBox="1"/>
      </xdr:nvSpPr>
      <xdr:spPr>
        <a:xfrm>
          <a:off x="51789" y="70286"/>
          <a:ext cx="569654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400" b="1" baseline="0">
              <a:solidFill>
                <a:schemeClr val="tx1">
                  <a:lumMod val="85000"/>
                  <a:lumOff val="15000"/>
                </a:schemeClr>
              </a:solidFill>
              <a:effectLst/>
              <a:latin typeface="Segoe UI Variable Display" pitchFamily="2" charset="0"/>
              <a:ea typeface="+mn-ea"/>
              <a:cs typeface="Segoe UI" panose="020B0502040204020203" pitchFamily="34" charset="0"/>
            </a:rPr>
            <a:t>DENIM PRODUCT LINE SALES REPORT</a:t>
          </a:r>
          <a:endParaRPr lang="en-GB" sz="2400" b="1">
            <a:solidFill>
              <a:schemeClr val="tx1">
                <a:lumMod val="85000"/>
                <a:lumOff val="15000"/>
              </a:schemeClr>
            </a:solidFill>
            <a:effectLst/>
            <a:latin typeface="Segoe UI Variable Display" pitchFamily="2" charset="0"/>
            <a:cs typeface="Segoe UI" panose="020B0502040204020203" pitchFamily="34" charset="0"/>
          </a:endParaRPr>
        </a:p>
        <a:p>
          <a:endParaRPr lang="en-GB" sz="1200">
            <a:latin typeface="Segoe UI Variable Display" pitchFamily="2" charset="0"/>
          </a:endParaRPr>
        </a:p>
      </xdr:txBody>
    </xdr:sp>
    <xdr:clientData/>
  </xdr:twoCellAnchor>
  <xdr:twoCellAnchor editAs="absolute">
    <xdr:from>
      <xdr:col>0</xdr:col>
      <xdr:colOff>99986</xdr:colOff>
      <xdr:row>5</xdr:row>
      <xdr:rowOff>23811</xdr:rowOff>
    </xdr:from>
    <xdr:to>
      <xdr:col>26</xdr:col>
      <xdr:colOff>557212</xdr:colOff>
      <xdr:row>5</xdr:row>
      <xdr:rowOff>76200</xdr:rowOff>
    </xdr:to>
    <xdr:cxnSp macro="">
      <xdr:nvCxnSpPr>
        <xdr:cNvPr id="9" name="Straight Connector 8">
          <a:extLst>
            <a:ext uri="{FF2B5EF4-FFF2-40B4-BE49-F238E27FC236}">
              <a16:creationId xmlns:a16="http://schemas.microsoft.com/office/drawing/2014/main" id="{83C03B38-5C1B-4BD5-AAD2-F0B529385230}"/>
            </a:ext>
          </a:extLst>
        </xdr:cNvPr>
        <xdr:cNvCxnSpPr/>
      </xdr:nvCxnSpPr>
      <xdr:spPr>
        <a:xfrm>
          <a:off x="99986" y="928686"/>
          <a:ext cx="13911289" cy="52389"/>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0</xdr:col>
      <xdr:colOff>43114</xdr:colOff>
      <xdr:row>2</xdr:row>
      <xdr:rowOff>165982</xdr:rowOff>
    </xdr:from>
    <xdr:to>
      <xdr:col>7</xdr:col>
      <xdr:colOff>176432</xdr:colOff>
      <xdr:row>4</xdr:row>
      <xdr:rowOff>135148</xdr:rowOff>
    </xdr:to>
    <xdr:sp macro="" textlink="">
      <xdr:nvSpPr>
        <xdr:cNvPr id="10" name="TextBox 9">
          <a:extLst>
            <a:ext uri="{FF2B5EF4-FFF2-40B4-BE49-F238E27FC236}">
              <a16:creationId xmlns:a16="http://schemas.microsoft.com/office/drawing/2014/main" id="{9B9803D1-0C6E-4DA6-AE9B-F07CC8B3D359}"/>
            </a:ext>
          </a:extLst>
        </xdr:cNvPr>
        <xdr:cNvSpPr txBox="1"/>
      </xdr:nvSpPr>
      <xdr:spPr>
        <a:xfrm>
          <a:off x="43114" y="527932"/>
          <a:ext cx="5262531"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a:latin typeface="Segoe UI" panose="020B0502040204020203" pitchFamily="34" charset="0"/>
              <a:cs typeface="Segoe UI" panose="020B0502040204020203" pitchFamily="34" charset="0"/>
            </a:rPr>
            <a:t>How did the Denim product</a:t>
          </a:r>
          <a:r>
            <a:rPr lang="en-GB" sz="1400" baseline="0">
              <a:latin typeface="Segoe UI" panose="020B0502040204020203" pitchFamily="34" charset="0"/>
              <a:cs typeface="Segoe UI" panose="020B0502040204020203" pitchFamily="34" charset="0"/>
            </a:rPr>
            <a:t> line</a:t>
          </a:r>
          <a:r>
            <a:rPr lang="en-GB" sz="1400">
              <a:latin typeface="Segoe UI" panose="020B0502040204020203" pitchFamily="34" charset="0"/>
              <a:cs typeface="Segoe UI" panose="020B0502040204020203" pitchFamily="34" charset="0"/>
            </a:rPr>
            <a:t> perform across the UK in </a:t>
          </a:r>
          <a:r>
            <a:rPr lang="en-GB" sz="1400" b="1">
              <a:solidFill>
                <a:sysClr val="windowText" lastClr="000000"/>
              </a:solidFill>
              <a:latin typeface="Segoe UI" panose="020B0502040204020203" pitchFamily="34" charset="0"/>
              <a:cs typeface="Segoe UI" panose="020B0502040204020203" pitchFamily="34" charset="0"/>
            </a:rPr>
            <a:t>2023</a:t>
          </a:r>
          <a:r>
            <a:rPr lang="en-GB" sz="1400">
              <a:latin typeface="Segoe UI" panose="020B0502040204020203" pitchFamily="34" charset="0"/>
              <a:cs typeface="Segoe UI" panose="020B0502040204020203" pitchFamily="34" charset="0"/>
            </a:rPr>
            <a:t>?</a:t>
          </a:r>
        </a:p>
      </xdr:txBody>
    </xdr:sp>
    <xdr:clientData/>
  </xdr:twoCellAnchor>
  <xdr:twoCellAnchor editAs="absolute">
    <xdr:from>
      <xdr:col>9</xdr:col>
      <xdr:colOff>423576</xdr:colOff>
      <xdr:row>3</xdr:row>
      <xdr:rowOff>70286</xdr:rowOff>
    </xdr:from>
    <xdr:to>
      <xdr:col>11</xdr:col>
      <xdr:colOff>146864</xdr:colOff>
      <xdr:row>4</xdr:row>
      <xdr:rowOff>135148</xdr:rowOff>
    </xdr:to>
    <xdr:sp macro="" textlink="">
      <xdr:nvSpPr>
        <xdr:cNvPr id="11" name="TextBox 10">
          <a:extLst>
            <a:ext uri="{FF2B5EF4-FFF2-40B4-BE49-F238E27FC236}">
              <a16:creationId xmlns:a16="http://schemas.microsoft.com/office/drawing/2014/main" id="{DA01ED07-3A08-4A36-9347-4F3CE4D525F4}"/>
            </a:ext>
          </a:extLst>
        </xdr:cNvPr>
        <xdr:cNvSpPr txBox="1"/>
      </xdr:nvSpPr>
      <xdr:spPr>
        <a:xfrm>
          <a:off x="6429089" y="613211"/>
          <a:ext cx="599588"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latin typeface="Segoe UI" panose="020B0502040204020203" pitchFamily="34" charset="0"/>
              <a:cs typeface="Segoe UI" panose="020B0502040204020203" pitchFamily="34" charset="0"/>
            </a:rPr>
            <a:t>Region: </a:t>
          </a:r>
        </a:p>
      </xdr:txBody>
    </xdr:sp>
    <xdr:clientData/>
  </xdr:twoCellAnchor>
  <xdr:twoCellAnchor editAs="absolute">
    <xdr:from>
      <xdr:col>11</xdr:col>
      <xdr:colOff>85582</xdr:colOff>
      <xdr:row>3</xdr:row>
      <xdr:rowOff>65524</xdr:rowOff>
    </xdr:from>
    <xdr:to>
      <xdr:col>12</xdr:col>
      <xdr:colOff>61913</xdr:colOff>
      <xdr:row>4</xdr:row>
      <xdr:rowOff>147441</xdr:rowOff>
    </xdr:to>
    <xdr:sp macro="" textlink="">
      <xdr:nvSpPr>
        <xdr:cNvPr id="12" name="TextBox 11">
          <a:extLst>
            <a:ext uri="{FF2B5EF4-FFF2-40B4-BE49-F238E27FC236}">
              <a16:creationId xmlns:a16="http://schemas.microsoft.com/office/drawing/2014/main" id="{817EA666-F46C-4C3F-ACE2-3D2D5E037028}"/>
            </a:ext>
          </a:extLst>
        </xdr:cNvPr>
        <xdr:cNvSpPr txBox="1"/>
      </xdr:nvSpPr>
      <xdr:spPr>
        <a:xfrm>
          <a:off x="6967395" y="608449"/>
          <a:ext cx="414481" cy="26289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1">
              <a:solidFill>
                <a:srgbClr val="002060"/>
              </a:solidFill>
              <a:latin typeface="Segoe UI" panose="020B0502040204020203" pitchFamily="34" charset="0"/>
              <a:cs typeface="Segoe UI" panose="020B0502040204020203" pitchFamily="34" charset="0"/>
            </a:rPr>
            <a:t>UK</a:t>
          </a:r>
          <a:endParaRPr lang="en-GB" sz="1000">
            <a:latin typeface="Segoe UI" panose="020B0502040204020203" pitchFamily="34" charset="0"/>
            <a:cs typeface="Segoe UI" panose="020B0502040204020203" pitchFamily="34" charset="0"/>
          </a:endParaRPr>
        </a:p>
      </xdr:txBody>
    </xdr:sp>
    <xdr:clientData/>
  </xdr:twoCellAnchor>
  <xdr:twoCellAnchor editAs="absolute">
    <xdr:from>
      <xdr:col>0</xdr:col>
      <xdr:colOff>95251</xdr:colOff>
      <xdr:row>51</xdr:row>
      <xdr:rowOff>114300</xdr:rowOff>
    </xdr:from>
    <xdr:to>
      <xdr:col>26</xdr:col>
      <xdr:colOff>523875</xdr:colOff>
      <xdr:row>51</xdr:row>
      <xdr:rowOff>128588</xdr:rowOff>
    </xdr:to>
    <xdr:cxnSp macro="">
      <xdr:nvCxnSpPr>
        <xdr:cNvPr id="26" name="Straight Connector 25">
          <a:extLst>
            <a:ext uri="{FF2B5EF4-FFF2-40B4-BE49-F238E27FC236}">
              <a16:creationId xmlns:a16="http://schemas.microsoft.com/office/drawing/2014/main" id="{86FF27DE-A4AC-4BF2-8368-37A52B4E3715}"/>
            </a:ext>
          </a:extLst>
        </xdr:cNvPr>
        <xdr:cNvCxnSpPr/>
      </xdr:nvCxnSpPr>
      <xdr:spPr>
        <a:xfrm>
          <a:off x="95251" y="9344025"/>
          <a:ext cx="13882687" cy="14288"/>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24</xdr:col>
      <xdr:colOff>157163</xdr:colOff>
      <xdr:row>0</xdr:row>
      <xdr:rowOff>92945</xdr:rowOff>
    </xdr:from>
    <xdr:to>
      <xdr:col>26</xdr:col>
      <xdr:colOff>494011</xdr:colOff>
      <xdr:row>4</xdr:row>
      <xdr:rowOff>161924</xdr:rowOff>
    </xdr:to>
    <xdr:grpSp>
      <xdr:nvGrpSpPr>
        <xdr:cNvPr id="27" name="Group 26">
          <a:extLst>
            <a:ext uri="{FF2B5EF4-FFF2-40B4-BE49-F238E27FC236}">
              <a16:creationId xmlns:a16="http://schemas.microsoft.com/office/drawing/2014/main" id="{4D6EE213-404D-410C-9592-99D903732DB3}"/>
            </a:ext>
          </a:extLst>
        </xdr:cNvPr>
        <xdr:cNvGrpSpPr/>
      </xdr:nvGrpSpPr>
      <xdr:grpSpPr>
        <a:xfrm>
          <a:off x="12734926" y="92945"/>
          <a:ext cx="1213148" cy="792879"/>
          <a:chOff x="12734926" y="92945"/>
          <a:chExt cx="1213148" cy="792879"/>
        </a:xfrm>
      </xdr:grpSpPr>
      <xdr:pic>
        <xdr:nvPicPr>
          <xdr:cNvPr id="28" name="Picture 27">
            <a:extLst>
              <a:ext uri="{FF2B5EF4-FFF2-40B4-BE49-F238E27FC236}">
                <a16:creationId xmlns:a16="http://schemas.microsoft.com/office/drawing/2014/main" id="{A82FCB1D-AC92-B86F-E27B-AF63799F9B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82576" y="92945"/>
            <a:ext cx="704850" cy="704850"/>
          </a:xfrm>
          <a:prstGeom prst="rect">
            <a:avLst/>
          </a:prstGeom>
        </xdr:spPr>
      </xdr:pic>
      <xdr:sp macro="" textlink="">
        <xdr:nvSpPr>
          <xdr:cNvPr id="29" name="TextBox 28">
            <a:extLst>
              <a:ext uri="{FF2B5EF4-FFF2-40B4-BE49-F238E27FC236}">
                <a16:creationId xmlns:a16="http://schemas.microsoft.com/office/drawing/2014/main" id="{FBB6C42A-D16F-E36F-7342-748FDCB29347}"/>
              </a:ext>
            </a:extLst>
          </xdr:cNvPr>
          <xdr:cNvSpPr txBox="1"/>
        </xdr:nvSpPr>
        <xdr:spPr>
          <a:xfrm>
            <a:off x="12734926" y="634563"/>
            <a:ext cx="1213148" cy="25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Segoe UI Variable Display" pitchFamily="2" charset="0"/>
              </a:rPr>
              <a:t>UNIQUE ATTIRE</a:t>
            </a:r>
          </a:p>
        </xdr:txBody>
      </xdr:sp>
    </xdr:grpSp>
    <xdr:clientData/>
  </xdr:twoCellAnchor>
  <xdr:twoCellAnchor editAs="absolute">
    <xdr:from>
      <xdr:col>1</xdr:col>
      <xdr:colOff>504826</xdr:colOff>
      <xdr:row>6</xdr:row>
      <xdr:rowOff>109537</xdr:rowOff>
    </xdr:from>
    <xdr:to>
      <xdr:col>3</xdr:col>
      <xdr:colOff>280988</xdr:colOff>
      <xdr:row>9</xdr:row>
      <xdr:rowOff>4762</xdr:rowOff>
    </xdr:to>
    <xdr:sp macro="" textlink="">
      <xdr:nvSpPr>
        <xdr:cNvPr id="50" name="TextBox 49">
          <a:extLst>
            <a:ext uri="{FF2B5EF4-FFF2-40B4-BE49-F238E27FC236}">
              <a16:creationId xmlns:a16="http://schemas.microsoft.com/office/drawing/2014/main" id="{0BDB87EE-9532-FFA9-8988-2082E7795D9B}"/>
            </a:ext>
          </a:extLst>
        </xdr:cNvPr>
        <xdr:cNvSpPr txBox="1"/>
      </xdr:nvSpPr>
      <xdr:spPr>
        <a:xfrm>
          <a:off x="1514476" y="1195387"/>
          <a:ext cx="1990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i="0" u="none" strike="noStrike">
              <a:solidFill>
                <a:srgbClr val="002060"/>
              </a:solidFill>
              <a:effectLst/>
              <a:latin typeface="Segoe UI" panose="020B0502040204020203" pitchFamily="34" charset="0"/>
              <a:ea typeface="+mn-ea"/>
              <a:cs typeface="Segoe UI" panose="020B0502040204020203" pitchFamily="34" charset="0"/>
            </a:rPr>
            <a:t>KEY INSIGHTS</a:t>
          </a:r>
          <a:endParaRPr lang="en-GB" sz="2000" b="1">
            <a:solidFill>
              <a:srgbClr val="002060"/>
            </a:solidFill>
            <a:latin typeface="Segoe UI" panose="020B0502040204020203" pitchFamily="34" charset="0"/>
            <a:cs typeface="Segoe UI" panose="020B0502040204020203" pitchFamily="34" charset="0"/>
          </a:endParaRPr>
        </a:p>
      </xdr:txBody>
    </xdr:sp>
    <xdr:clientData/>
  </xdr:twoCellAnchor>
  <xdr:twoCellAnchor editAs="absolute">
    <xdr:from>
      <xdr:col>1</xdr:col>
      <xdr:colOff>504825</xdr:colOff>
      <xdr:row>9</xdr:row>
      <xdr:rowOff>122980</xdr:rowOff>
    </xdr:from>
    <xdr:to>
      <xdr:col>26</xdr:col>
      <xdr:colOff>647699</xdr:colOff>
      <xdr:row>51</xdr:row>
      <xdr:rowOff>0</xdr:rowOff>
    </xdr:to>
    <xdr:sp macro="" textlink="">
      <xdr:nvSpPr>
        <xdr:cNvPr id="51" name="TextBox 50">
          <a:extLst>
            <a:ext uri="{FF2B5EF4-FFF2-40B4-BE49-F238E27FC236}">
              <a16:creationId xmlns:a16="http://schemas.microsoft.com/office/drawing/2014/main" id="{DEDC45E7-0CC0-3A66-2B70-1490BF2A108D}"/>
            </a:ext>
          </a:extLst>
        </xdr:cNvPr>
        <xdr:cNvSpPr txBox="1"/>
      </xdr:nvSpPr>
      <xdr:spPr>
        <a:xfrm>
          <a:off x="1514475" y="1751755"/>
          <a:ext cx="12587287" cy="7477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Seasonal Demand Patterns</a:t>
          </a: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 </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The data indicate a clear seasonal demand trend for 2022 and 2023. Denim Jacket Cropped, Denim Jeans Flare Cut, and Denim Jeans Vintage Wash consistently excelled during summer, while Denim Jacket Hooded and Denim Jacket Classic outperformed in the winter. Sales trends show consistent patterns, with a sales peak from May to September and a drop-off in December.</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Revenue Distribution by Product Category</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Jackets dominated overall revenue, accounting for £133,801, whereas pants generated £21,769. This indicates a higher customer preference for jackets. </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Product Sales Seasonality</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An analysis of the best-selling products - Denim Jacket Hooded (£75,965), Denim Jacket Classic (£20,723), Denim Jeans Flare Cut (£16,582), and Denim Jacket Cropped (£14,683), reveals clear seasonality patterns, reflecting changing customer preferences based on seasonal trends. In contrast, the bottom-performing products, such as Denim Jeans Loose Fit, Denim Jeans Cuffed Hem, and Denim Jeans Vintage Wash, show no discernible seasonality trend.</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Sales Distribution by Country</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The majority of sales came from England (£89,368 from 984 orders), followed by Scotland (£32,597), and Wales (£13,604). No sales were recorded in Northern Ireland, indicating a lack of market penetration. This gap presents an opportunity to expand into Northern Ireland with targeted marketing and product offerings.</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Prevalence of Single-Item Transactions and AOV</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Out of 1,515 total orders from 313 customers, 173 were from unique customers who made only one order. Despite this, the Average Order Value (AOV) increased from £89.85 in 2022 to £93.00 in 2023, showing positive growth. While the increase in AOV is a good sign, the high prevalence of single-item transactions suggests an opportunity to drive further growth by incentivising larger orders.</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Contribution of Loyalty Card Holders</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Loyalty card holders accounted for 36% of total sales, contributing £48,805. This segment grew from 31% in 2022 to 36% in 2023. This suggests that the loyalty program is effective, and further investment in personalised rewards could continue to drive sales growth from this group.</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algn="l" defTabSz="914400" rtl="0" eaLnBrk="1" fontAlgn="auto" latinLnBrk="0" hangingPunct="1">
            <a:lnSpc>
              <a:spcPct val="100000"/>
            </a:lnSpc>
            <a:spcBef>
              <a:spcPts val="1200"/>
            </a:spcBef>
            <a:spcAft>
              <a:spcPts val="1200"/>
            </a:spcAft>
            <a:buClrTx/>
            <a:buSzTx/>
            <a:buFontTx/>
            <a:buNone/>
            <a:tabLst/>
            <a:defRPr/>
          </a:pPr>
          <a:r>
            <a:rPr kumimoji="0" lang="en-GB" sz="1100" b="1"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Annual Sales and Profit Growth</a:t>
          </a: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srgbClr val="000000"/>
              </a:solidFill>
              <a:effectLst/>
              <a:uLnTx/>
              <a:uFillTx/>
              <a:latin typeface="Segoe UI" panose="020B0502040204020203" pitchFamily="34" charset="0"/>
              <a:ea typeface="+mn-ea"/>
              <a:cs typeface="Segoe UI" panose="020B0502040204020203" pitchFamily="34" charset="0"/>
            </a:rPr>
            <a:t>Sales and profit have both increased significantly from 2022 to 2023. Sales grew from £59,332 to £76,238, and profit increased from £28,843 to £36,341. The customer base also grew from 216 to 226. However, the rise in unique customers making only one order, from 10 in 2022 to 92 in 2023, indicates a need to improve customer retention strategies to convert first-time buyers into repeat customers</a:t>
          </a:r>
          <a:endPar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b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br>
          <a:r>
            <a:rPr kumimoji="0" lang="en-GB" sz="1100" b="0" i="0" u="none" strike="noStrike" kern="0" cap="none" spc="0" normalizeH="0" baseline="0" noProof="0">
              <a:ln>
                <a:noFill/>
              </a:ln>
              <a:solidFill>
                <a:prstClr val="black"/>
              </a:solidFill>
              <a:effectLst/>
              <a:uLnTx/>
              <a:uFillTx/>
              <a:latin typeface="Segoe UI" panose="020B0502040204020203" pitchFamily="34" charset="0"/>
              <a:ea typeface="+mn-ea"/>
              <a:cs typeface="Segoe UI" panose="020B0502040204020203" pitchFamily="34" charset="0"/>
            </a:rPr>
            <a:t>!</a:t>
          </a:r>
        </a:p>
      </xdr:txBody>
    </xdr:sp>
    <xdr:clientData/>
  </xdr:twoCellAnchor>
  <xdr:twoCellAnchor editAs="absolute">
    <xdr:from>
      <xdr:col>0</xdr:col>
      <xdr:colOff>550295</xdr:colOff>
      <xdr:row>6</xdr:row>
      <xdr:rowOff>42852</xdr:rowOff>
    </xdr:from>
    <xdr:to>
      <xdr:col>0</xdr:col>
      <xdr:colOff>935198</xdr:colOff>
      <xdr:row>8</xdr:row>
      <xdr:rowOff>70568</xdr:rowOff>
    </xdr:to>
    <xdr:pic>
      <xdr:nvPicPr>
        <xdr:cNvPr id="17" name="Graphic 16" descr="Presentation with bar chart with solid fill">
          <a:hlinkClick xmlns:r="http://schemas.openxmlformats.org/officeDocument/2006/relationships" r:id="rId2"/>
          <a:extLst>
            <a:ext uri="{FF2B5EF4-FFF2-40B4-BE49-F238E27FC236}">
              <a16:creationId xmlns:a16="http://schemas.microsoft.com/office/drawing/2014/main" id="{58223A7A-69F6-4467-97F7-D5D6A9011E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50295" y="1128702"/>
          <a:ext cx="384903" cy="389666"/>
        </a:xfrm>
        <a:prstGeom prst="rect">
          <a:avLst/>
        </a:prstGeom>
      </xdr:spPr>
    </xdr:pic>
    <xdr:clientData fLocksWithSheet="0"/>
  </xdr:twoCellAnchor>
  <xdr:twoCellAnchor editAs="absolute">
    <xdr:from>
      <xdr:col>0</xdr:col>
      <xdr:colOff>542129</xdr:colOff>
      <xdr:row>18</xdr:row>
      <xdr:rowOff>84871</xdr:rowOff>
    </xdr:from>
    <xdr:to>
      <xdr:col>0</xdr:col>
      <xdr:colOff>881079</xdr:colOff>
      <xdr:row>20</xdr:row>
      <xdr:rowOff>57108</xdr:rowOff>
    </xdr:to>
    <xdr:pic>
      <xdr:nvPicPr>
        <xdr:cNvPr id="18" name="Graphic 17" descr="Envelope with solid fill">
          <a:hlinkClick xmlns:r="http://schemas.openxmlformats.org/officeDocument/2006/relationships" r:id="rId5"/>
          <a:extLst>
            <a:ext uri="{FF2B5EF4-FFF2-40B4-BE49-F238E27FC236}">
              <a16:creationId xmlns:a16="http://schemas.microsoft.com/office/drawing/2014/main" id="{51AA60B8-F987-4F0F-AE28-7735F72339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2129" y="3342421"/>
          <a:ext cx="338950" cy="334187"/>
        </a:xfrm>
        <a:prstGeom prst="rect">
          <a:avLst/>
        </a:prstGeom>
      </xdr:spPr>
    </xdr:pic>
    <xdr:clientData fLocksWithSheet="0"/>
  </xdr:twoCellAnchor>
  <xdr:twoCellAnchor editAs="absolute">
    <xdr:from>
      <xdr:col>0</xdr:col>
      <xdr:colOff>552437</xdr:colOff>
      <xdr:row>14</xdr:row>
      <xdr:rowOff>142024</xdr:rowOff>
    </xdr:from>
    <xdr:to>
      <xdr:col>0</xdr:col>
      <xdr:colOff>900085</xdr:colOff>
      <xdr:row>16</xdr:row>
      <xdr:rowOff>129309</xdr:rowOff>
    </xdr:to>
    <xdr:pic>
      <xdr:nvPicPr>
        <xdr:cNvPr id="19" name="Graphic 18" descr="Open hand with solid fill">
          <a:hlinkClick xmlns:r="http://schemas.openxmlformats.org/officeDocument/2006/relationships" r:id="rId8"/>
          <a:extLst>
            <a:ext uri="{FF2B5EF4-FFF2-40B4-BE49-F238E27FC236}">
              <a16:creationId xmlns:a16="http://schemas.microsoft.com/office/drawing/2014/main" id="{DD30E3F0-87B1-4013-9B4D-44D94187B1D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2437" y="2675674"/>
          <a:ext cx="347648" cy="349235"/>
        </a:xfrm>
        <a:prstGeom prst="rect">
          <a:avLst/>
        </a:prstGeom>
      </xdr:spPr>
    </xdr:pic>
    <xdr:clientData fLocksWithSheet="0"/>
  </xdr:twoCellAnchor>
  <xdr:twoCellAnchor editAs="absolute">
    <xdr:from>
      <xdr:col>0</xdr:col>
      <xdr:colOff>314352</xdr:colOff>
      <xdr:row>8</xdr:row>
      <xdr:rowOff>51542</xdr:rowOff>
    </xdr:from>
    <xdr:to>
      <xdr:col>1</xdr:col>
      <xdr:colOff>185765</xdr:colOff>
      <xdr:row>9</xdr:row>
      <xdr:rowOff>122980</xdr:rowOff>
    </xdr:to>
    <xdr:sp macro="" textlink="">
      <xdr:nvSpPr>
        <xdr:cNvPr id="20" name="TextBox 19">
          <a:extLst>
            <a:ext uri="{FF2B5EF4-FFF2-40B4-BE49-F238E27FC236}">
              <a16:creationId xmlns:a16="http://schemas.microsoft.com/office/drawing/2014/main" id="{4E3DD6FD-9AB4-4F9C-BCB7-427CF4B3B87F}"/>
            </a:ext>
          </a:extLst>
        </xdr:cNvPr>
        <xdr:cNvSpPr txBox="1"/>
      </xdr:nvSpPr>
      <xdr:spPr>
        <a:xfrm>
          <a:off x="314352" y="1499342"/>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cs typeface="Segoe UI" panose="020B0502040204020203" pitchFamily="34" charset="0"/>
            </a:rPr>
            <a:t>Dashboard</a:t>
          </a:r>
        </a:p>
      </xdr:txBody>
    </xdr:sp>
    <xdr:clientData/>
  </xdr:twoCellAnchor>
  <xdr:twoCellAnchor editAs="absolute">
    <xdr:from>
      <xdr:col>0</xdr:col>
      <xdr:colOff>323872</xdr:colOff>
      <xdr:row>12</xdr:row>
      <xdr:rowOff>103930</xdr:rowOff>
    </xdr:from>
    <xdr:to>
      <xdr:col>1</xdr:col>
      <xdr:colOff>195285</xdr:colOff>
      <xdr:row>13</xdr:row>
      <xdr:rowOff>175368</xdr:rowOff>
    </xdr:to>
    <xdr:sp macro="" textlink="">
      <xdr:nvSpPr>
        <xdr:cNvPr id="21" name="TextBox 20">
          <a:extLst>
            <a:ext uri="{FF2B5EF4-FFF2-40B4-BE49-F238E27FC236}">
              <a16:creationId xmlns:a16="http://schemas.microsoft.com/office/drawing/2014/main" id="{8769E7D2-2BC4-4351-A492-1F2E6FB1B84D}"/>
            </a:ext>
          </a:extLst>
        </xdr:cNvPr>
        <xdr:cNvSpPr txBox="1"/>
      </xdr:nvSpPr>
      <xdr:spPr>
        <a:xfrm>
          <a:off x="323872" y="2275630"/>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accent2">
                  <a:lumMod val="60000"/>
                  <a:lumOff val="40000"/>
                </a:schemeClr>
              </a:solidFill>
              <a:latin typeface="Segoe UI" panose="020B0502040204020203" pitchFamily="34" charset="0"/>
              <a:ea typeface="+mn-ea"/>
              <a:cs typeface="Segoe UI" panose="020B0502040204020203" pitchFamily="34" charset="0"/>
            </a:rPr>
            <a:t>Insights</a:t>
          </a:r>
        </a:p>
      </xdr:txBody>
    </xdr:sp>
    <xdr:clientData/>
  </xdr:twoCellAnchor>
  <xdr:twoCellAnchor editAs="absolute">
    <xdr:from>
      <xdr:col>0</xdr:col>
      <xdr:colOff>76208</xdr:colOff>
      <xdr:row>16</xdr:row>
      <xdr:rowOff>61062</xdr:rowOff>
    </xdr:from>
    <xdr:to>
      <xdr:col>1</xdr:col>
      <xdr:colOff>363801</xdr:colOff>
      <xdr:row>17</xdr:row>
      <xdr:rowOff>132500</xdr:rowOff>
    </xdr:to>
    <xdr:sp macro="" textlink="">
      <xdr:nvSpPr>
        <xdr:cNvPr id="22" name="TextBox 21">
          <a:extLst>
            <a:ext uri="{FF2B5EF4-FFF2-40B4-BE49-F238E27FC236}">
              <a16:creationId xmlns:a16="http://schemas.microsoft.com/office/drawing/2014/main" id="{D54B3432-9936-40BC-9A23-9AC60E99F6A8}"/>
            </a:ext>
          </a:extLst>
        </xdr:cNvPr>
        <xdr:cNvSpPr txBox="1"/>
      </xdr:nvSpPr>
      <xdr:spPr>
        <a:xfrm>
          <a:off x="76208" y="2956662"/>
          <a:ext cx="129724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Recommendations</a:t>
          </a:r>
        </a:p>
      </xdr:txBody>
    </xdr:sp>
    <xdr:clientData/>
  </xdr:twoCellAnchor>
  <xdr:twoCellAnchor editAs="absolute">
    <xdr:from>
      <xdr:col>0</xdr:col>
      <xdr:colOff>257191</xdr:colOff>
      <xdr:row>20</xdr:row>
      <xdr:rowOff>27769</xdr:rowOff>
    </xdr:from>
    <xdr:to>
      <xdr:col>1</xdr:col>
      <xdr:colOff>128604</xdr:colOff>
      <xdr:row>21</xdr:row>
      <xdr:rowOff>99207</xdr:rowOff>
    </xdr:to>
    <xdr:sp macro="" textlink="">
      <xdr:nvSpPr>
        <xdr:cNvPr id="23" name="TextBox 22">
          <a:extLst>
            <a:ext uri="{FF2B5EF4-FFF2-40B4-BE49-F238E27FC236}">
              <a16:creationId xmlns:a16="http://schemas.microsoft.com/office/drawing/2014/main" id="{AEE16951-8D65-4017-BD96-0BE3F60F484D}"/>
            </a:ext>
          </a:extLst>
        </xdr:cNvPr>
        <xdr:cNvSpPr txBox="1"/>
      </xdr:nvSpPr>
      <xdr:spPr>
        <a:xfrm>
          <a:off x="257191" y="3647269"/>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Contact</a:t>
          </a:r>
        </a:p>
      </xdr:txBody>
    </xdr:sp>
    <xdr:clientData/>
  </xdr:twoCellAnchor>
  <xdr:twoCellAnchor editAs="absolute">
    <xdr:from>
      <xdr:col>0</xdr:col>
      <xdr:colOff>523904</xdr:colOff>
      <xdr:row>10</xdr:row>
      <xdr:rowOff>65792</xdr:rowOff>
    </xdr:from>
    <xdr:to>
      <xdr:col>0</xdr:col>
      <xdr:colOff>954102</xdr:colOff>
      <xdr:row>12</xdr:row>
      <xdr:rowOff>132453</xdr:rowOff>
    </xdr:to>
    <xdr:pic>
      <xdr:nvPicPr>
        <xdr:cNvPr id="24" name="Graphic 23" descr="Lights On with solid fill">
          <a:hlinkClick xmlns:r="http://schemas.openxmlformats.org/officeDocument/2006/relationships" r:id="rId11"/>
          <a:extLst>
            <a:ext uri="{FF2B5EF4-FFF2-40B4-BE49-F238E27FC236}">
              <a16:creationId xmlns:a16="http://schemas.microsoft.com/office/drawing/2014/main" id="{42C0B412-DA76-4F4C-BD7F-75FABEE5D45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23904" y="1875542"/>
          <a:ext cx="430198" cy="428611"/>
        </a:xfrm>
        <a:prstGeom prst="rect">
          <a:avLst/>
        </a:prstGeom>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absolute">
    <xdr:from>
      <xdr:col>0</xdr:col>
      <xdr:colOff>99985</xdr:colOff>
      <xdr:row>5</xdr:row>
      <xdr:rowOff>33336</xdr:rowOff>
    </xdr:from>
    <xdr:to>
      <xdr:col>1</xdr:col>
      <xdr:colOff>359025</xdr:colOff>
      <xdr:row>51</xdr:row>
      <xdr:rowOff>100013</xdr:rowOff>
    </xdr:to>
    <xdr:sp macro="" textlink="">
      <xdr:nvSpPr>
        <xdr:cNvPr id="2" name="Rectangle 1">
          <a:extLst>
            <a:ext uri="{FF2B5EF4-FFF2-40B4-BE49-F238E27FC236}">
              <a16:creationId xmlns:a16="http://schemas.microsoft.com/office/drawing/2014/main" id="{2EBC41DC-02F8-4DB3-837A-3643394751B8}"/>
            </a:ext>
          </a:extLst>
        </xdr:cNvPr>
        <xdr:cNvSpPr>
          <a:spLocks/>
        </xdr:cNvSpPr>
      </xdr:nvSpPr>
      <xdr:spPr>
        <a:xfrm>
          <a:off x="99985" y="938211"/>
          <a:ext cx="1268690" cy="8391527"/>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51789</xdr:colOff>
      <xdr:row>0</xdr:row>
      <xdr:rowOff>70286</xdr:rowOff>
    </xdr:from>
    <xdr:to>
      <xdr:col>8</xdr:col>
      <xdr:colOff>190500</xdr:colOff>
      <xdr:row>3</xdr:row>
      <xdr:rowOff>70286</xdr:rowOff>
    </xdr:to>
    <xdr:sp macro="" textlink="">
      <xdr:nvSpPr>
        <xdr:cNvPr id="3" name="TextBox 2">
          <a:extLst>
            <a:ext uri="{FF2B5EF4-FFF2-40B4-BE49-F238E27FC236}">
              <a16:creationId xmlns:a16="http://schemas.microsoft.com/office/drawing/2014/main" id="{0DE3907A-E3A4-47AC-AFC9-8F490FF970CA}"/>
            </a:ext>
          </a:extLst>
        </xdr:cNvPr>
        <xdr:cNvSpPr txBox="1"/>
      </xdr:nvSpPr>
      <xdr:spPr>
        <a:xfrm>
          <a:off x="51789" y="70286"/>
          <a:ext cx="570607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400" b="1" baseline="0">
              <a:solidFill>
                <a:schemeClr val="tx1">
                  <a:lumMod val="85000"/>
                  <a:lumOff val="15000"/>
                </a:schemeClr>
              </a:solidFill>
              <a:effectLst/>
              <a:latin typeface="Segoe UI Variable Display" pitchFamily="2" charset="0"/>
              <a:ea typeface="+mn-ea"/>
              <a:cs typeface="Segoe UI" panose="020B0502040204020203" pitchFamily="34" charset="0"/>
            </a:rPr>
            <a:t>DENIM PRODUCT LINE SALES REPORT</a:t>
          </a:r>
          <a:endParaRPr lang="en-GB" sz="2400" b="1">
            <a:solidFill>
              <a:schemeClr val="tx1">
                <a:lumMod val="85000"/>
                <a:lumOff val="15000"/>
              </a:schemeClr>
            </a:solidFill>
            <a:effectLst/>
            <a:latin typeface="Segoe UI Variable Display" pitchFamily="2" charset="0"/>
            <a:cs typeface="Segoe UI" panose="020B0502040204020203" pitchFamily="34" charset="0"/>
          </a:endParaRPr>
        </a:p>
        <a:p>
          <a:endParaRPr lang="en-GB" sz="1200">
            <a:latin typeface="Segoe UI Variable Display" pitchFamily="2" charset="0"/>
          </a:endParaRPr>
        </a:p>
      </xdr:txBody>
    </xdr:sp>
    <xdr:clientData/>
  </xdr:twoCellAnchor>
  <xdr:twoCellAnchor editAs="absolute">
    <xdr:from>
      <xdr:col>0</xdr:col>
      <xdr:colOff>99986</xdr:colOff>
      <xdr:row>5</xdr:row>
      <xdr:rowOff>23811</xdr:rowOff>
    </xdr:from>
    <xdr:to>
      <xdr:col>26</xdr:col>
      <xdr:colOff>557212</xdr:colOff>
      <xdr:row>5</xdr:row>
      <xdr:rowOff>76200</xdr:rowOff>
    </xdr:to>
    <xdr:cxnSp macro="">
      <xdr:nvCxnSpPr>
        <xdr:cNvPr id="4" name="Straight Connector 3">
          <a:extLst>
            <a:ext uri="{FF2B5EF4-FFF2-40B4-BE49-F238E27FC236}">
              <a16:creationId xmlns:a16="http://schemas.microsoft.com/office/drawing/2014/main" id="{71EB3341-F7FF-4314-95FE-505F7EF4C48A}"/>
            </a:ext>
          </a:extLst>
        </xdr:cNvPr>
        <xdr:cNvCxnSpPr/>
      </xdr:nvCxnSpPr>
      <xdr:spPr>
        <a:xfrm>
          <a:off x="99986" y="928686"/>
          <a:ext cx="13911289" cy="52389"/>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0</xdr:col>
      <xdr:colOff>43114</xdr:colOff>
      <xdr:row>2</xdr:row>
      <xdr:rowOff>165982</xdr:rowOff>
    </xdr:from>
    <xdr:to>
      <xdr:col>7</xdr:col>
      <xdr:colOff>176432</xdr:colOff>
      <xdr:row>4</xdr:row>
      <xdr:rowOff>135148</xdr:rowOff>
    </xdr:to>
    <xdr:sp macro="" textlink="">
      <xdr:nvSpPr>
        <xdr:cNvPr id="5" name="TextBox 4">
          <a:extLst>
            <a:ext uri="{FF2B5EF4-FFF2-40B4-BE49-F238E27FC236}">
              <a16:creationId xmlns:a16="http://schemas.microsoft.com/office/drawing/2014/main" id="{3D66B06C-C561-4BB6-A384-32A096755B55}"/>
            </a:ext>
          </a:extLst>
        </xdr:cNvPr>
        <xdr:cNvSpPr txBox="1"/>
      </xdr:nvSpPr>
      <xdr:spPr>
        <a:xfrm>
          <a:off x="43114" y="527932"/>
          <a:ext cx="5262531"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a:latin typeface="Segoe UI" panose="020B0502040204020203" pitchFamily="34" charset="0"/>
              <a:cs typeface="Segoe UI" panose="020B0502040204020203" pitchFamily="34" charset="0"/>
            </a:rPr>
            <a:t>How did the Denim product</a:t>
          </a:r>
          <a:r>
            <a:rPr lang="en-GB" sz="1400" baseline="0">
              <a:latin typeface="Segoe UI" panose="020B0502040204020203" pitchFamily="34" charset="0"/>
              <a:cs typeface="Segoe UI" panose="020B0502040204020203" pitchFamily="34" charset="0"/>
            </a:rPr>
            <a:t> line</a:t>
          </a:r>
          <a:r>
            <a:rPr lang="en-GB" sz="1400">
              <a:latin typeface="Segoe UI" panose="020B0502040204020203" pitchFamily="34" charset="0"/>
              <a:cs typeface="Segoe UI" panose="020B0502040204020203" pitchFamily="34" charset="0"/>
            </a:rPr>
            <a:t> perform across the UK in </a:t>
          </a:r>
          <a:r>
            <a:rPr lang="en-GB" sz="1400" b="1">
              <a:solidFill>
                <a:sysClr val="windowText" lastClr="000000"/>
              </a:solidFill>
              <a:latin typeface="Segoe UI" panose="020B0502040204020203" pitchFamily="34" charset="0"/>
              <a:cs typeface="Segoe UI" panose="020B0502040204020203" pitchFamily="34" charset="0"/>
            </a:rPr>
            <a:t>2023</a:t>
          </a:r>
          <a:r>
            <a:rPr lang="en-GB" sz="1400">
              <a:latin typeface="Segoe UI" panose="020B0502040204020203" pitchFamily="34" charset="0"/>
              <a:cs typeface="Segoe UI" panose="020B0502040204020203" pitchFamily="34" charset="0"/>
            </a:rPr>
            <a:t>?</a:t>
          </a:r>
        </a:p>
      </xdr:txBody>
    </xdr:sp>
    <xdr:clientData/>
  </xdr:twoCellAnchor>
  <xdr:twoCellAnchor editAs="absolute">
    <xdr:from>
      <xdr:col>9</xdr:col>
      <xdr:colOff>423576</xdr:colOff>
      <xdr:row>3</xdr:row>
      <xdr:rowOff>70286</xdr:rowOff>
    </xdr:from>
    <xdr:to>
      <xdr:col>11</xdr:col>
      <xdr:colOff>146864</xdr:colOff>
      <xdr:row>4</xdr:row>
      <xdr:rowOff>135148</xdr:rowOff>
    </xdr:to>
    <xdr:sp macro="" textlink="">
      <xdr:nvSpPr>
        <xdr:cNvPr id="6" name="TextBox 5">
          <a:extLst>
            <a:ext uri="{FF2B5EF4-FFF2-40B4-BE49-F238E27FC236}">
              <a16:creationId xmlns:a16="http://schemas.microsoft.com/office/drawing/2014/main" id="{FA0D5835-7C36-4766-846E-E5BF4BE0FC90}"/>
            </a:ext>
          </a:extLst>
        </xdr:cNvPr>
        <xdr:cNvSpPr txBox="1"/>
      </xdr:nvSpPr>
      <xdr:spPr>
        <a:xfrm>
          <a:off x="6429089" y="613211"/>
          <a:ext cx="599588" cy="2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a:latin typeface="Segoe UI" panose="020B0502040204020203" pitchFamily="34" charset="0"/>
              <a:cs typeface="Segoe UI" panose="020B0502040204020203" pitchFamily="34" charset="0"/>
            </a:rPr>
            <a:t>Region: </a:t>
          </a:r>
        </a:p>
      </xdr:txBody>
    </xdr:sp>
    <xdr:clientData/>
  </xdr:twoCellAnchor>
  <xdr:twoCellAnchor editAs="absolute">
    <xdr:from>
      <xdr:col>11</xdr:col>
      <xdr:colOff>85582</xdr:colOff>
      <xdr:row>3</xdr:row>
      <xdr:rowOff>65524</xdr:rowOff>
    </xdr:from>
    <xdr:to>
      <xdr:col>12</xdr:col>
      <xdr:colOff>61913</xdr:colOff>
      <xdr:row>4</xdr:row>
      <xdr:rowOff>147441</xdr:rowOff>
    </xdr:to>
    <xdr:sp macro="" textlink="">
      <xdr:nvSpPr>
        <xdr:cNvPr id="7" name="TextBox 6">
          <a:extLst>
            <a:ext uri="{FF2B5EF4-FFF2-40B4-BE49-F238E27FC236}">
              <a16:creationId xmlns:a16="http://schemas.microsoft.com/office/drawing/2014/main" id="{9459A7EE-A60B-4401-9067-FDF47227219C}"/>
            </a:ext>
          </a:extLst>
        </xdr:cNvPr>
        <xdr:cNvSpPr txBox="1"/>
      </xdr:nvSpPr>
      <xdr:spPr>
        <a:xfrm>
          <a:off x="6967395" y="608449"/>
          <a:ext cx="414481" cy="26289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1">
              <a:solidFill>
                <a:srgbClr val="002060"/>
              </a:solidFill>
              <a:latin typeface="Segoe UI" panose="020B0502040204020203" pitchFamily="34" charset="0"/>
              <a:cs typeface="Segoe UI" panose="020B0502040204020203" pitchFamily="34" charset="0"/>
            </a:rPr>
            <a:t>UK</a:t>
          </a:r>
          <a:endParaRPr lang="en-GB" sz="1000">
            <a:latin typeface="Segoe UI" panose="020B0502040204020203" pitchFamily="34" charset="0"/>
            <a:cs typeface="Segoe UI" panose="020B0502040204020203" pitchFamily="34" charset="0"/>
          </a:endParaRPr>
        </a:p>
      </xdr:txBody>
    </xdr:sp>
    <xdr:clientData/>
  </xdr:twoCellAnchor>
  <xdr:twoCellAnchor editAs="absolute">
    <xdr:from>
      <xdr:col>0</xdr:col>
      <xdr:colOff>95251</xdr:colOff>
      <xdr:row>51</xdr:row>
      <xdr:rowOff>114300</xdr:rowOff>
    </xdr:from>
    <xdr:to>
      <xdr:col>26</xdr:col>
      <xdr:colOff>523875</xdr:colOff>
      <xdr:row>51</xdr:row>
      <xdr:rowOff>128588</xdr:rowOff>
    </xdr:to>
    <xdr:cxnSp macro="">
      <xdr:nvCxnSpPr>
        <xdr:cNvPr id="8" name="Straight Connector 7">
          <a:extLst>
            <a:ext uri="{FF2B5EF4-FFF2-40B4-BE49-F238E27FC236}">
              <a16:creationId xmlns:a16="http://schemas.microsoft.com/office/drawing/2014/main" id="{6EC0A7D9-5DE0-4756-BDE7-9E49B8750B8C}"/>
            </a:ext>
          </a:extLst>
        </xdr:cNvPr>
        <xdr:cNvCxnSpPr/>
      </xdr:nvCxnSpPr>
      <xdr:spPr>
        <a:xfrm>
          <a:off x="95251" y="9344025"/>
          <a:ext cx="13882687" cy="14288"/>
        </a:xfrm>
        <a:prstGeom prst="line">
          <a:avLst/>
        </a:prstGeom>
        <a:ln w="28575">
          <a:solidFill>
            <a:schemeClr val="tx1">
              <a:lumMod val="50000"/>
              <a:lumOff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24</xdr:col>
      <xdr:colOff>157163</xdr:colOff>
      <xdr:row>0</xdr:row>
      <xdr:rowOff>92945</xdr:rowOff>
    </xdr:from>
    <xdr:to>
      <xdr:col>26</xdr:col>
      <xdr:colOff>494011</xdr:colOff>
      <xdr:row>4</xdr:row>
      <xdr:rowOff>161924</xdr:rowOff>
    </xdr:to>
    <xdr:grpSp>
      <xdr:nvGrpSpPr>
        <xdr:cNvPr id="9" name="Group 8">
          <a:extLst>
            <a:ext uri="{FF2B5EF4-FFF2-40B4-BE49-F238E27FC236}">
              <a16:creationId xmlns:a16="http://schemas.microsoft.com/office/drawing/2014/main" id="{23CBB165-20C5-46CB-A2BE-8E9C5C58A181}"/>
            </a:ext>
          </a:extLst>
        </xdr:cNvPr>
        <xdr:cNvGrpSpPr/>
      </xdr:nvGrpSpPr>
      <xdr:grpSpPr>
        <a:xfrm>
          <a:off x="12734926" y="92945"/>
          <a:ext cx="1213148" cy="792879"/>
          <a:chOff x="12734926" y="92945"/>
          <a:chExt cx="1213148" cy="792879"/>
        </a:xfrm>
      </xdr:grpSpPr>
      <xdr:pic>
        <xdr:nvPicPr>
          <xdr:cNvPr id="10" name="Picture 9">
            <a:extLst>
              <a:ext uri="{FF2B5EF4-FFF2-40B4-BE49-F238E27FC236}">
                <a16:creationId xmlns:a16="http://schemas.microsoft.com/office/drawing/2014/main" id="{C2990587-2B43-41B5-85BB-B7972CA54F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82576" y="92945"/>
            <a:ext cx="704850" cy="704850"/>
          </a:xfrm>
          <a:prstGeom prst="rect">
            <a:avLst/>
          </a:prstGeom>
        </xdr:spPr>
      </xdr:pic>
      <xdr:sp macro="" textlink="">
        <xdr:nvSpPr>
          <xdr:cNvPr id="11" name="TextBox 10">
            <a:extLst>
              <a:ext uri="{FF2B5EF4-FFF2-40B4-BE49-F238E27FC236}">
                <a16:creationId xmlns:a16="http://schemas.microsoft.com/office/drawing/2014/main" id="{81385BC1-DECD-C044-3C82-BBADA4F45BDC}"/>
              </a:ext>
            </a:extLst>
          </xdr:cNvPr>
          <xdr:cNvSpPr txBox="1"/>
        </xdr:nvSpPr>
        <xdr:spPr>
          <a:xfrm>
            <a:off x="12734926" y="634563"/>
            <a:ext cx="1213148" cy="251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Segoe UI Variable Display" pitchFamily="2" charset="0"/>
              </a:rPr>
              <a:t>UNIQUE ATTIRE</a:t>
            </a:r>
          </a:p>
        </xdr:txBody>
      </xdr:sp>
    </xdr:grpSp>
    <xdr:clientData/>
  </xdr:twoCellAnchor>
  <xdr:twoCellAnchor editAs="absolute">
    <xdr:from>
      <xdr:col>1</xdr:col>
      <xdr:colOff>600076</xdr:colOff>
      <xdr:row>6</xdr:row>
      <xdr:rowOff>138113</xdr:rowOff>
    </xdr:from>
    <xdr:to>
      <xdr:col>6</xdr:col>
      <xdr:colOff>447675</xdr:colOff>
      <xdr:row>9</xdr:row>
      <xdr:rowOff>33338</xdr:rowOff>
    </xdr:to>
    <xdr:sp macro="" textlink="">
      <xdr:nvSpPr>
        <xdr:cNvPr id="23" name="TextBox 22">
          <a:extLst>
            <a:ext uri="{FF2B5EF4-FFF2-40B4-BE49-F238E27FC236}">
              <a16:creationId xmlns:a16="http://schemas.microsoft.com/office/drawing/2014/main" id="{DA071199-26D9-4836-9D8E-AF5711759AC4}"/>
            </a:ext>
          </a:extLst>
        </xdr:cNvPr>
        <xdr:cNvSpPr txBox="1"/>
      </xdr:nvSpPr>
      <xdr:spPr>
        <a:xfrm>
          <a:off x="1609726" y="1223963"/>
          <a:ext cx="3376612"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i="0" u="none" strike="noStrike">
              <a:solidFill>
                <a:srgbClr val="002060"/>
              </a:solidFill>
              <a:effectLst/>
              <a:latin typeface="Segoe UI" panose="020B0502040204020203" pitchFamily="34" charset="0"/>
              <a:ea typeface="+mn-ea"/>
              <a:cs typeface="Segoe UI" panose="020B0502040204020203" pitchFamily="34" charset="0"/>
            </a:rPr>
            <a:t>KEY RECOMMENDATIONS</a:t>
          </a:r>
          <a:endParaRPr lang="en-GB" sz="2000" b="1">
            <a:solidFill>
              <a:srgbClr val="002060"/>
            </a:solidFill>
            <a:latin typeface="Segoe UI" panose="020B0502040204020203" pitchFamily="34" charset="0"/>
            <a:cs typeface="Segoe UI" panose="020B0502040204020203" pitchFamily="34" charset="0"/>
          </a:endParaRPr>
        </a:p>
      </xdr:txBody>
    </xdr:sp>
    <xdr:clientData/>
  </xdr:twoCellAnchor>
  <xdr:twoCellAnchor editAs="absolute">
    <xdr:from>
      <xdr:col>1</xdr:col>
      <xdr:colOff>679449</xdr:colOff>
      <xdr:row>10</xdr:row>
      <xdr:rowOff>12699</xdr:rowOff>
    </xdr:from>
    <xdr:to>
      <xdr:col>26</xdr:col>
      <xdr:colOff>647699</xdr:colOff>
      <xdr:row>51</xdr:row>
      <xdr:rowOff>0</xdr:rowOff>
    </xdr:to>
    <xdr:sp macro="" textlink="">
      <xdr:nvSpPr>
        <xdr:cNvPr id="24" name="TextBox 23">
          <a:extLst>
            <a:ext uri="{FF2B5EF4-FFF2-40B4-BE49-F238E27FC236}">
              <a16:creationId xmlns:a16="http://schemas.microsoft.com/office/drawing/2014/main" id="{D4E39B0E-10A3-4DD1-B119-A6251B1D949F}"/>
            </a:ext>
          </a:extLst>
        </xdr:cNvPr>
        <xdr:cNvSpPr txBox="1"/>
      </xdr:nvSpPr>
      <xdr:spPr>
        <a:xfrm>
          <a:off x="1689099" y="1822449"/>
          <a:ext cx="12412663" cy="7407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rtl="0">
            <a:spcBef>
              <a:spcPts val="0"/>
            </a:spcBef>
            <a:spcAft>
              <a:spcPts val="0"/>
            </a:spcAft>
          </a:pPr>
          <a:r>
            <a:rPr lang="en-GB" sz="1100" b="1" i="0" u="none" strike="noStrike">
              <a:solidFill>
                <a:srgbClr val="000000"/>
              </a:solidFill>
              <a:effectLst/>
              <a:latin typeface="Segoe UI" panose="020B0502040204020203" pitchFamily="34" charset="0"/>
              <a:cs typeface="Segoe UI" panose="020B0502040204020203" pitchFamily="34" charset="0"/>
            </a:rPr>
            <a:t>Seasonal Marketing and Inventory Management</a:t>
          </a:r>
          <a:endParaRPr lang="en-GB" sz="1100" b="0" i="0" u="none" strike="noStrike">
            <a:solidFill>
              <a:schemeClr val="dk1"/>
            </a:solidFill>
            <a:effectLst/>
            <a:latin typeface="Segoe UI" panose="020B0502040204020203" pitchFamily="34" charset="0"/>
            <a:cs typeface="Segoe UI" panose="020B0502040204020203" pitchFamily="34" charset="0"/>
          </a:endParaRPr>
        </a:p>
        <a:p>
          <a:pPr algn="just" rtl="0">
            <a:spcBef>
              <a:spcPts val="0"/>
            </a:spcBef>
            <a:spcAft>
              <a:spcPts val="0"/>
            </a:spcAft>
          </a:pPr>
          <a:endParaRPr lang="en-GB" sz="1100" b="0" i="0" u="none" strike="noStrike">
            <a:solidFill>
              <a:schemeClr val="dk1"/>
            </a:solidFill>
            <a:effectLst/>
            <a:latin typeface="Segoe UI" panose="020B0502040204020203" pitchFamily="34" charset="0"/>
            <a:cs typeface="Segoe UI" panose="020B0502040204020203" pitchFamily="34" charset="0"/>
          </a:endParaRPr>
        </a:p>
        <a:p>
          <a:pPr algn="just" rtl="0">
            <a:spcBef>
              <a:spcPts val="0"/>
            </a:spcBef>
            <a:spcAft>
              <a:spcPts val="0"/>
            </a:spcAft>
          </a:pPr>
          <a:r>
            <a:rPr lang="en-GB" sz="1100" b="0" i="0" u="none" strike="noStrike">
              <a:solidFill>
                <a:srgbClr val="000000"/>
              </a:solidFill>
              <a:effectLst/>
              <a:latin typeface="Segoe UI" panose="020B0502040204020203" pitchFamily="34" charset="0"/>
              <a:cs typeface="Segoe UI" panose="020B0502040204020203" pitchFamily="34" charset="0"/>
            </a:rPr>
            <a:t>Based on the seasonal demand patterns, it is recommended to implement seasonally targeted marketing campaigns. For summer, focus on promoting products like Denim Jacket Cropped and Denim Jeans Flare Cut, while in winter, emphasise Denim Jacket Hooded and Denim Jacket Classic. Additionally, inventory levels should be adjusted according to these seasonal peaks to optimise stock availability.</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Boosting Pants Sales Through Cross-Selling</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0" i="0" u="none" strike="noStrike">
              <a:solidFill>
                <a:srgbClr val="000000"/>
              </a:solidFill>
              <a:effectLst/>
              <a:latin typeface="Segoe UI" panose="020B0502040204020203" pitchFamily="34" charset="0"/>
              <a:cs typeface="Segoe UI" panose="020B0502040204020203" pitchFamily="34" charset="0"/>
            </a:rPr>
            <a:t>To address the revenue imbalance between jackets and pants, the introduction of cross-category promotions, such as bundling jackets with pants at a discounted rate, could be effective. Additionally, promoting pants in conjunction with popular jacket items through online advertisements and in-store displays may help boost sales in the lower-performing category.</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Reevaluating Underperforming Products</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0" i="0" u="none" strike="noStrike">
              <a:solidFill>
                <a:srgbClr val="000000"/>
              </a:solidFill>
              <a:effectLst/>
              <a:latin typeface="Segoe UI" panose="020B0502040204020203" pitchFamily="34" charset="0"/>
              <a:cs typeface="Segoe UI" panose="020B0502040204020203" pitchFamily="34" charset="0"/>
            </a:rPr>
            <a:t>The consistently low sales of Denim Jeans Loose Fit, Denim Jeans Cuffed Hem, and Denim Jeans Vintage Wash indicate that these products may require rebranding or price adjustments. Alternatively, they could be phased out or replaced with new, trend-aligned products if marketing efforts fail to generate improvement in sales.</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Expanding Market Reach to Northern Ireland</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0" i="0" u="none" strike="noStrike">
              <a:solidFill>
                <a:srgbClr val="000000"/>
              </a:solidFill>
              <a:effectLst/>
              <a:latin typeface="Segoe UI" panose="020B0502040204020203" pitchFamily="34" charset="0"/>
              <a:cs typeface="Segoe UI" panose="020B0502040204020203" pitchFamily="34" charset="0"/>
            </a:rPr>
            <a:t>The absence of sales in Northern Ireland represents an untapped market. A focused marketing campaign targeted at Northern Irish consumers, potentially involving localised online ads and promotions, should be considered. </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Increasing Average Order Value (AOV)</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0" i="0" u="none" strike="noStrike">
              <a:solidFill>
                <a:srgbClr val="000000"/>
              </a:solidFill>
              <a:effectLst/>
              <a:latin typeface="Segoe UI" panose="020B0502040204020203" pitchFamily="34" charset="0"/>
              <a:cs typeface="Segoe UI" panose="020B0502040204020203" pitchFamily="34" charset="0"/>
            </a:rPr>
            <a:t>The growth in AOV from £89.85 in 2022 to £93.00 in 2023 is encouraging but could be further enhanced by introducing targeted promotions such as bundle discounts, loyalty points for larger orders, or free shipping for purchases over a certain amount. This approach, combined with marketing strategies that encourage customers to purchase multiple items, will help drive continued growth in AOV.</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Enhancing the Loyalty Program</a:t>
          </a:r>
        </a:p>
        <a:p>
          <a:pPr algn="just" rtl="0">
            <a:spcBef>
              <a:spcPts val="0"/>
            </a:spcBef>
            <a:spcAft>
              <a:spcPts val="0"/>
            </a:spcAft>
          </a:pP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r>
            <a:rPr lang="en-GB" sz="1100" b="0" i="0" u="none" strike="noStrike">
              <a:solidFill>
                <a:srgbClr val="000000"/>
              </a:solidFill>
              <a:effectLst/>
              <a:latin typeface="Segoe UI" panose="020B0502040204020203" pitchFamily="34" charset="0"/>
              <a:cs typeface="Segoe UI" panose="020B0502040204020203" pitchFamily="34" charset="0"/>
            </a:rPr>
            <a:t>The loyalty program has shown promising results, with loyalty card holders contributing 36% of total sales. To build on this success, offering exclusive rewards, early access to new products, or tailored discounts for loyalty card holders can help maintain their engagement and encourage repeat purchases. </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1" i="0" u="none" strike="noStrike">
              <a:solidFill>
                <a:srgbClr val="000000"/>
              </a:solidFill>
              <a:effectLst/>
              <a:latin typeface="Segoe UI" panose="020B0502040204020203" pitchFamily="34" charset="0"/>
              <a:cs typeface="Segoe UI" panose="020B0502040204020203" pitchFamily="34" charset="0"/>
            </a:rPr>
            <a:t>Customer Retention Strategies</a:t>
          </a:r>
          <a:endParaRPr lang="en-GB" b="0">
            <a:effectLst/>
            <a:latin typeface="Segoe UI" panose="020B0502040204020203" pitchFamily="34" charset="0"/>
            <a:cs typeface="Segoe UI" panose="020B0502040204020203" pitchFamily="34" charset="0"/>
          </a:endParaRPr>
        </a:p>
        <a:p>
          <a:pPr algn="just" rtl="0">
            <a:spcBef>
              <a:spcPts val="0"/>
            </a:spcBef>
            <a:spcAft>
              <a:spcPts val="0"/>
            </a:spcAft>
          </a:pPr>
          <a:br>
            <a:rPr lang="en-GB" b="0">
              <a:effectLst/>
              <a:latin typeface="Segoe UI" panose="020B0502040204020203" pitchFamily="34" charset="0"/>
              <a:cs typeface="Segoe UI" panose="020B0502040204020203" pitchFamily="34" charset="0"/>
            </a:rPr>
          </a:br>
          <a:r>
            <a:rPr lang="en-GB" sz="1100" b="0" i="0" u="none" strike="noStrike">
              <a:solidFill>
                <a:srgbClr val="000000"/>
              </a:solidFill>
              <a:effectLst/>
              <a:latin typeface="Segoe UI" panose="020B0502040204020203" pitchFamily="34" charset="0"/>
              <a:cs typeface="Segoe UI" panose="020B0502040204020203" pitchFamily="34" charset="0"/>
            </a:rPr>
            <a:t>The rise in unique customers making only one purchase suggests a need for stronger customer retention efforts. Implementing follow-up emails, personalised promotions, and targeted re-engagement campaigns could help convert first-time buyers into repeat customers.</a:t>
          </a:r>
          <a:endParaRPr lang="en-GB" b="0">
            <a:effectLst/>
            <a:latin typeface="Segoe UI" panose="020B0502040204020203" pitchFamily="34" charset="0"/>
            <a:cs typeface="Segoe UI" panose="020B0502040204020203" pitchFamily="34" charset="0"/>
          </a:endParaRPr>
        </a:p>
        <a:p>
          <a:br>
            <a:rPr lang="en-GB">
              <a:latin typeface="Segoe UI" panose="020B0502040204020203" pitchFamily="34" charset="0"/>
              <a:cs typeface="Segoe UI" panose="020B0502040204020203" pitchFamily="34" charset="0"/>
            </a:rPr>
          </a:br>
          <a:endParaRPr lang="en-GB" sz="1100" b="0" i="0" u="none" strike="noStrike">
            <a:solidFill>
              <a:schemeClr val="dk1"/>
            </a:solidFill>
            <a:effectLst/>
            <a:latin typeface="Segoe UI" panose="020B0502040204020203" pitchFamily="34" charset="0"/>
            <a:ea typeface="+mn-ea"/>
            <a:cs typeface="Segoe UI" panose="020B0502040204020203" pitchFamily="34" charset="0"/>
          </a:endParaRPr>
        </a:p>
      </xdr:txBody>
    </xdr:sp>
    <xdr:clientData/>
  </xdr:twoCellAnchor>
  <xdr:twoCellAnchor editAs="absolute">
    <xdr:from>
      <xdr:col>0</xdr:col>
      <xdr:colOff>559821</xdr:colOff>
      <xdr:row>6</xdr:row>
      <xdr:rowOff>19061</xdr:rowOff>
    </xdr:from>
    <xdr:to>
      <xdr:col>0</xdr:col>
      <xdr:colOff>944724</xdr:colOff>
      <xdr:row>8</xdr:row>
      <xdr:rowOff>46777</xdr:rowOff>
    </xdr:to>
    <xdr:pic>
      <xdr:nvPicPr>
        <xdr:cNvPr id="14" name="Graphic 13" descr="Presentation with bar chart with solid fill">
          <a:hlinkClick xmlns:r="http://schemas.openxmlformats.org/officeDocument/2006/relationships" r:id="rId2"/>
          <a:extLst>
            <a:ext uri="{FF2B5EF4-FFF2-40B4-BE49-F238E27FC236}">
              <a16:creationId xmlns:a16="http://schemas.microsoft.com/office/drawing/2014/main" id="{459DA9F4-770E-4E9E-AC40-1192E3B4B3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59821" y="1104911"/>
          <a:ext cx="384903" cy="389666"/>
        </a:xfrm>
        <a:prstGeom prst="rect">
          <a:avLst/>
        </a:prstGeom>
      </xdr:spPr>
    </xdr:pic>
    <xdr:clientData fLocksWithSheet="0"/>
  </xdr:twoCellAnchor>
  <xdr:twoCellAnchor editAs="absolute">
    <xdr:from>
      <xdr:col>0</xdr:col>
      <xdr:colOff>551655</xdr:colOff>
      <xdr:row>18</xdr:row>
      <xdr:rowOff>61080</xdr:rowOff>
    </xdr:from>
    <xdr:to>
      <xdr:col>0</xdr:col>
      <xdr:colOff>890605</xdr:colOff>
      <xdr:row>20</xdr:row>
      <xdr:rowOff>33317</xdr:rowOff>
    </xdr:to>
    <xdr:pic>
      <xdr:nvPicPr>
        <xdr:cNvPr id="21" name="Graphic 20" descr="Envelope with solid fill">
          <a:hlinkClick xmlns:r="http://schemas.openxmlformats.org/officeDocument/2006/relationships" r:id="rId5"/>
          <a:extLst>
            <a:ext uri="{FF2B5EF4-FFF2-40B4-BE49-F238E27FC236}">
              <a16:creationId xmlns:a16="http://schemas.microsoft.com/office/drawing/2014/main" id="{CC659C71-A56E-4E6A-9365-F74F1B9E046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1655" y="3318630"/>
          <a:ext cx="338950" cy="334187"/>
        </a:xfrm>
        <a:prstGeom prst="rect">
          <a:avLst/>
        </a:prstGeom>
      </xdr:spPr>
    </xdr:pic>
    <xdr:clientData fLocksWithSheet="0"/>
  </xdr:twoCellAnchor>
  <xdr:twoCellAnchor editAs="absolute">
    <xdr:from>
      <xdr:col>0</xdr:col>
      <xdr:colOff>561963</xdr:colOff>
      <xdr:row>14</xdr:row>
      <xdr:rowOff>118233</xdr:rowOff>
    </xdr:from>
    <xdr:to>
      <xdr:col>0</xdr:col>
      <xdr:colOff>909611</xdr:colOff>
      <xdr:row>16</xdr:row>
      <xdr:rowOff>105518</xdr:rowOff>
    </xdr:to>
    <xdr:pic>
      <xdr:nvPicPr>
        <xdr:cNvPr id="22" name="Graphic 21" descr="Open hand with solid fill">
          <a:hlinkClick xmlns:r="http://schemas.openxmlformats.org/officeDocument/2006/relationships" r:id="rId8"/>
          <a:extLst>
            <a:ext uri="{FF2B5EF4-FFF2-40B4-BE49-F238E27FC236}">
              <a16:creationId xmlns:a16="http://schemas.microsoft.com/office/drawing/2014/main" id="{66001284-C36A-40EF-AACF-D96A8AA3A00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1963" y="2651883"/>
          <a:ext cx="347648" cy="349235"/>
        </a:xfrm>
        <a:prstGeom prst="rect">
          <a:avLst/>
        </a:prstGeom>
      </xdr:spPr>
    </xdr:pic>
    <xdr:clientData fLocksWithSheet="0"/>
  </xdr:twoCellAnchor>
  <xdr:twoCellAnchor editAs="absolute">
    <xdr:from>
      <xdr:col>0</xdr:col>
      <xdr:colOff>323878</xdr:colOff>
      <xdr:row>8</xdr:row>
      <xdr:rowOff>27751</xdr:rowOff>
    </xdr:from>
    <xdr:to>
      <xdr:col>1</xdr:col>
      <xdr:colOff>195291</xdr:colOff>
      <xdr:row>9</xdr:row>
      <xdr:rowOff>99189</xdr:rowOff>
    </xdr:to>
    <xdr:sp macro="" textlink="">
      <xdr:nvSpPr>
        <xdr:cNvPr id="25" name="TextBox 24">
          <a:extLst>
            <a:ext uri="{FF2B5EF4-FFF2-40B4-BE49-F238E27FC236}">
              <a16:creationId xmlns:a16="http://schemas.microsoft.com/office/drawing/2014/main" id="{30428FAE-113E-495A-BE73-055E5A1A0CD3}"/>
            </a:ext>
          </a:extLst>
        </xdr:cNvPr>
        <xdr:cNvSpPr txBox="1"/>
      </xdr:nvSpPr>
      <xdr:spPr>
        <a:xfrm>
          <a:off x="323878" y="1475551"/>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cs typeface="Segoe UI" panose="020B0502040204020203" pitchFamily="34" charset="0"/>
            </a:rPr>
            <a:t>Dashboard</a:t>
          </a:r>
        </a:p>
      </xdr:txBody>
    </xdr:sp>
    <xdr:clientData/>
  </xdr:twoCellAnchor>
  <xdr:twoCellAnchor editAs="absolute">
    <xdr:from>
      <xdr:col>0</xdr:col>
      <xdr:colOff>333398</xdr:colOff>
      <xdr:row>12</xdr:row>
      <xdr:rowOff>80139</xdr:rowOff>
    </xdr:from>
    <xdr:to>
      <xdr:col>1</xdr:col>
      <xdr:colOff>204811</xdr:colOff>
      <xdr:row>13</xdr:row>
      <xdr:rowOff>151577</xdr:rowOff>
    </xdr:to>
    <xdr:sp macro="" textlink="">
      <xdr:nvSpPr>
        <xdr:cNvPr id="26" name="TextBox 25">
          <a:extLst>
            <a:ext uri="{FF2B5EF4-FFF2-40B4-BE49-F238E27FC236}">
              <a16:creationId xmlns:a16="http://schemas.microsoft.com/office/drawing/2014/main" id="{ECD656DB-712A-4CC8-9164-A20FB46550AA}"/>
            </a:ext>
          </a:extLst>
        </xdr:cNvPr>
        <xdr:cNvSpPr txBox="1"/>
      </xdr:nvSpPr>
      <xdr:spPr>
        <a:xfrm>
          <a:off x="333398" y="2251839"/>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Insights</a:t>
          </a:r>
        </a:p>
      </xdr:txBody>
    </xdr:sp>
    <xdr:clientData/>
  </xdr:twoCellAnchor>
  <xdr:twoCellAnchor editAs="absolute">
    <xdr:from>
      <xdr:col>0</xdr:col>
      <xdr:colOff>85734</xdr:colOff>
      <xdr:row>16</xdr:row>
      <xdr:rowOff>37271</xdr:rowOff>
    </xdr:from>
    <xdr:to>
      <xdr:col>1</xdr:col>
      <xdr:colOff>373327</xdr:colOff>
      <xdr:row>17</xdr:row>
      <xdr:rowOff>108709</xdr:rowOff>
    </xdr:to>
    <xdr:sp macro="" textlink="">
      <xdr:nvSpPr>
        <xdr:cNvPr id="27" name="TextBox 26">
          <a:extLst>
            <a:ext uri="{FF2B5EF4-FFF2-40B4-BE49-F238E27FC236}">
              <a16:creationId xmlns:a16="http://schemas.microsoft.com/office/drawing/2014/main" id="{CB4ED386-B8C2-4723-AB02-11A6D7271EDD}"/>
            </a:ext>
          </a:extLst>
        </xdr:cNvPr>
        <xdr:cNvSpPr txBox="1"/>
      </xdr:nvSpPr>
      <xdr:spPr>
        <a:xfrm>
          <a:off x="85734" y="2932871"/>
          <a:ext cx="129724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accent2">
                  <a:lumMod val="60000"/>
                  <a:lumOff val="40000"/>
                </a:schemeClr>
              </a:solidFill>
              <a:latin typeface="Segoe UI" panose="020B0502040204020203" pitchFamily="34" charset="0"/>
              <a:ea typeface="+mn-ea"/>
              <a:cs typeface="Segoe UI" panose="020B0502040204020203" pitchFamily="34" charset="0"/>
            </a:rPr>
            <a:t>Recommendations</a:t>
          </a:r>
        </a:p>
      </xdr:txBody>
    </xdr:sp>
    <xdr:clientData/>
  </xdr:twoCellAnchor>
  <xdr:twoCellAnchor editAs="absolute">
    <xdr:from>
      <xdr:col>0</xdr:col>
      <xdr:colOff>266717</xdr:colOff>
      <xdr:row>20</xdr:row>
      <xdr:rowOff>3978</xdr:rowOff>
    </xdr:from>
    <xdr:to>
      <xdr:col>1</xdr:col>
      <xdr:colOff>138130</xdr:colOff>
      <xdr:row>21</xdr:row>
      <xdr:rowOff>75416</xdr:rowOff>
    </xdr:to>
    <xdr:sp macro="" textlink="">
      <xdr:nvSpPr>
        <xdr:cNvPr id="28" name="TextBox 27">
          <a:extLst>
            <a:ext uri="{FF2B5EF4-FFF2-40B4-BE49-F238E27FC236}">
              <a16:creationId xmlns:a16="http://schemas.microsoft.com/office/drawing/2014/main" id="{8A7FB32C-59FB-4307-B00B-05653282BD17}"/>
            </a:ext>
          </a:extLst>
        </xdr:cNvPr>
        <xdr:cNvSpPr txBox="1"/>
      </xdr:nvSpPr>
      <xdr:spPr>
        <a:xfrm>
          <a:off x="266717" y="3623478"/>
          <a:ext cx="881063"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chemeClr val="bg1"/>
              </a:solidFill>
              <a:latin typeface="Segoe UI" panose="020B0502040204020203" pitchFamily="34" charset="0"/>
              <a:ea typeface="+mn-ea"/>
              <a:cs typeface="Segoe UI" panose="020B0502040204020203" pitchFamily="34" charset="0"/>
            </a:rPr>
            <a:t>Contact</a:t>
          </a:r>
        </a:p>
      </xdr:txBody>
    </xdr:sp>
    <xdr:clientData/>
  </xdr:twoCellAnchor>
  <xdr:twoCellAnchor editAs="absolute">
    <xdr:from>
      <xdr:col>0</xdr:col>
      <xdr:colOff>533430</xdr:colOff>
      <xdr:row>10</xdr:row>
      <xdr:rowOff>42001</xdr:rowOff>
    </xdr:from>
    <xdr:to>
      <xdr:col>0</xdr:col>
      <xdr:colOff>963628</xdr:colOff>
      <xdr:row>12</xdr:row>
      <xdr:rowOff>108662</xdr:rowOff>
    </xdr:to>
    <xdr:pic>
      <xdr:nvPicPr>
        <xdr:cNvPr id="29" name="Graphic 28" descr="Lights On with solid fill">
          <a:hlinkClick xmlns:r="http://schemas.openxmlformats.org/officeDocument/2006/relationships" r:id="rId11"/>
          <a:extLst>
            <a:ext uri="{FF2B5EF4-FFF2-40B4-BE49-F238E27FC236}">
              <a16:creationId xmlns:a16="http://schemas.microsoft.com/office/drawing/2014/main" id="{6A9002BB-993D-4D2A-852B-C4D0C4441A5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33430" y="1851751"/>
          <a:ext cx="430198" cy="428611"/>
        </a:xfrm>
        <a:prstGeom prst="rect">
          <a:avLst/>
        </a:prstGeom>
      </xdr:spPr>
    </xdr:pic>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oma Nnaoma" refreshedDate="45578.711712731485" createdVersion="8" refreshedVersion="8" minRefreshableVersion="3" recordCount="1515" xr:uid="{FC75FAF9-7390-4AF4-8624-B8C0BE0893C0}">
  <cacheSource type="worksheet">
    <worksheetSource name="Table1"/>
  </cacheSource>
  <cacheFields count="18">
    <cacheField name="Order ID" numFmtId="0">
      <sharedItems/>
    </cacheField>
    <cacheField name="Order Date" numFmtId="14">
      <sharedItems containsSemiMixedTypes="0" containsNonDate="0" containsDate="1" containsString="0" minDate="2022-01-01T00:00:00" maxDate="2023-12-31T00:00:00" count="603">
        <d v="2022-01-01T00:00:00"/>
        <d v="2022-01-02T00:00:00"/>
        <d v="2022-01-04T00:00:00"/>
        <d v="2022-01-06T00:00:00"/>
        <d v="2022-01-07T00:00:00"/>
        <d v="2022-01-10T00:00:00"/>
        <d v="2022-01-11T00:00:00"/>
        <d v="2022-01-13T00:00:00"/>
        <d v="2022-01-15T00:00:00"/>
        <d v="2022-01-18T00:00:00"/>
        <d v="2022-01-19T00:00:00"/>
        <d v="2022-01-20T00:00:00"/>
        <d v="2022-01-24T00:00:00"/>
        <d v="2022-01-25T00:00:00"/>
        <d v="2022-01-26T00:00:00"/>
        <d v="2022-01-27T00:00:00"/>
        <d v="2022-01-28T00:00:00"/>
        <d v="2022-01-29T00:00:00"/>
        <d v="2022-01-30T00:00:00"/>
        <d v="2022-01-31T00:00:00"/>
        <d v="2022-02-04T00:00:00"/>
        <d v="2022-02-05T00:00:00"/>
        <d v="2022-02-06T00:00:00"/>
        <d v="2022-02-08T00:00:00"/>
        <d v="2022-02-09T00:00:00"/>
        <d v="2022-02-10T00:00:00"/>
        <d v="2022-02-13T00:00:00"/>
        <d v="2022-02-14T00:00:00"/>
        <d v="2022-02-15T00:00:00"/>
        <d v="2022-02-16T00:00:00"/>
        <d v="2022-02-20T00:00:00"/>
        <d v="2022-02-21T00:00:00"/>
        <d v="2022-02-25T00:00:00"/>
        <d v="2022-02-26T00:00:00"/>
        <d v="2022-02-27T00:00:00"/>
        <d v="2022-03-01T00:00:00"/>
        <d v="2022-03-02T00:00:00"/>
        <d v="2022-03-03T00:00:00"/>
        <d v="2022-03-04T00:00:00"/>
        <d v="2022-03-05T00:00:00"/>
        <d v="2022-03-06T00:00:00"/>
        <d v="2022-03-07T00:00:00"/>
        <d v="2022-03-08T00:00:00"/>
        <d v="2022-03-09T00:00:00"/>
        <d v="2022-03-10T00:00:00"/>
        <d v="2022-03-11T00:00:00"/>
        <d v="2022-03-13T00:00:00"/>
        <d v="2022-03-14T00:00:00"/>
        <d v="2022-03-15T00:00:00"/>
        <d v="2022-03-16T00:00:00"/>
        <d v="2022-03-17T00:00:00"/>
        <d v="2022-03-18T00:00:00"/>
        <d v="2022-03-19T00:00:00"/>
        <d v="2022-03-21T00:00:00"/>
        <d v="2022-03-22T00:00:00"/>
        <d v="2022-03-23T00:00:00"/>
        <d v="2022-03-24T00:00:00"/>
        <d v="2022-03-26T00:00:00"/>
        <d v="2022-03-28T00:00:00"/>
        <d v="2022-03-29T00:00:00"/>
        <d v="2022-03-30T00:00:00"/>
        <d v="2022-03-31T00:00:00"/>
        <d v="2022-04-02T00:00:00"/>
        <d v="2022-04-03T00:00:00"/>
        <d v="2022-04-04T00:00:00"/>
        <d v="2022-04-06T00:00:00"/>
        <d v="2022-04-07T00:00:00"/>
        <d v="2022-04-08T00:00:00"/>
        <d v="2022-04-09T00:00:00"/>
        <d v="2022-04-10T00:00:00"/>
        <d v="2022-04-11T00:00:00"/>
        <d v="2022-04-12T00:00:00"/>
        <d v="2022-04-13T00:00:00"/>
        <d v="2022-04-14T00:00:00"/>
        <d v="2022-04-15T00:00:00"/>
        <d v="2022-04-16T00:00:00"/>
        <d v="2022-04-21T00:00:00"/>
        <d v="2022-04-23T00:00:00"/>
        <d v="2022-04-24T00:00:00"/>
        <d v="2022-04-25T00:00:00"/>
        <d v="2022-04-29T00:00:00"/>
        <d v="2022-05-01T00:00:00"/>
        <d v="2022-05-02T00:00:00"/>
        <d v="2022-05-03T00:00:00"/>
        <d v="2022-05-04T00:00:00"/>
        <d v="2022-05-05T00:00:00"/>
        <d v="2022-05-06T00:00:00"/>
        <d v="2022-05-09T00:00:00"/>
        <d v="2022-05-10T00:00:00"/>
        <d v="2022-05-11T00:00:00"/>
        <d v="2022-05-12T00:00:00"/>
        <d v="2022-05-13T00:00:00"/>
        <d v="2022-05-14T00:00:00"/>
        <d v="2022-05-17T00:00:00"/>
        <d v="2022-05-18T00:00:00"/>
        <d v="2022-05-21T00:00:00"/>
        <d v="2022-05-22T00:00:00"/>
        <d v="2022-05-24T00:00:00"/>
        <d v="2022-05-25T00:00:00"/>
        <d v="2022-05-26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10T00:00:00"/>
        <d v="2022-09-16T00:00:00"/>
        <d v="2022-09-17T00:00:00"/>
        <d v="2022-09-18T00:00:00"/>
        <d v="2022-09-19T00:00:00"/>
        <d v="2022-09-20T00:00:00"/>
        <d v="2022-09-21T00:00:00"/>
        <d v="2022-09-22T00:00:00"/>
        <d v="2022-09-24T00:00:00"/>
        <d v="2022-09-27T00:00:00"/>
        <d v="2022-09-28T00:00:00"/>
        <d v="2022-09-29T00:00:00"/>
        <d v="2022-09-30T00:00:00"/>
        <d v="2022-10-02T00:00:00"/>
        <d v="2022-10-03T00:00:00"/>
        <d v="2022-10-04T00:00:00"/>
        <d v="2022-10-06T00:00:00"/>
        <d v="2022-10-07T00:00:00"/>
        <d v="2022-10-08T00:00:00"/>
        <d v="2022-10-09T00:00:00"/>
        <d v="2022-10-10T00:00:00"/>
        <d v="2022-10-11T00:00:00"/>
        <d v="2022-10-13T00:00:00"/>
        <d v="2022-10-15T00:00:00"/>
        <d v="2022-10-18T00:00:00"/>
        <d v="2022-10-19T00:00:00"/>
        <d v="2022-10-20T00:00:00"/>
        <d v="2022-10-21T00:00:00"/>
        <d v="2022-10-22T00:00:00"/>
        <d v="2022-10-24T00:00:00"/>
        <d v="2022-10-25T00:00:00"/>
        <d v="2022-10-26T00:00:00"/>
        <d v="2022-10-27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2T00:00:00"/>
        <d v="2022-11-23T00:00:00"/>
        <d v="2022-11-24T00:00:00"/>
        <d v="2022-11-25T00:00:00"/>
        <d v="2022-11-26T00:00:00"/>
        <d v="2022-11-27T00:00:00"/>
        <d v="2022-11-28T00:00:00"/>
        <d v="2022-11-29T00:00:00"/>
        <d v="2022-11-30T00:00:00"/>
        <d v="2022-12-01T00:00:00"/>
        <d v="2022-12-02T00:00:00"/>
        <d v="2022-12-04T00:00:00"/>
        <d v="2022-12-05T00:00:00"/>
        <d v="2022-12-06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10T00:00:00"/>
        <d v="2023-01-11T00:00:00"/>
        <d v="2023-01-12T00:00:00"/>
        <d v="2023-01-13T00:00:00"/>
        <d v="2023-01-14T00:00:00"/>
        <d v="2023-01-15T00:00:00"/>
        <d v="2023-01-16T00:00:00"/>
        <d v="2023-01-18T00:00:00"/>
        <d v="2023-01-19T00:00:00"/>
        <d v="2023-01-20T00:00:00"/>
        <d v="2023-01-21T00:00:00"/>
        <d v="2023-01-22T00:00:00"/>
        <d v="2023-01-23T00:00:00"/>
        <d v="2023-01-24T00:00:00"/>
        <d v="2023-01-27T00:00:00"/>
        <d v="2023-01-28T00:00:00"/>
        <d v="2023-01-29T00:00:00"/>
        <d v="2023-01-30T00:00:00"/>
        <d v="2023-01-31T00:00:00"/>
        <d v="2023-02-01T00:00:00"/>
        <d v="2023-02-02T00:00:00"/>
        <d v="2023-02-03T00:00:00"/>
        <d v="2023-02-04T00:00:00"/>
        <d v="2023-02-05T00:00:00"/>
        <d v="2023-02-06T00:00:00"/>
        <d v="2023-02-07T00:00:00"/>
        <d v="2023-02-08T00:00:00"/>
        <d v="2023-02-10T00:00:00"/>
        <d v="2023-02-11T00:00:00"/>
        <d v="2023-02-13T00:00:00"/>
        <d v="2023-02-14T00:00:00"/>
        <d v="2023-02-15T00:00:00"/>
        <d v="2023-02-16T00:00:00"/>
        <d v="2023-02-17T00:00:00"/>
        <d v="2023-02-18T00:00:00"/>
        <d v="2023-02-19T00:00:00"/>
        <d v="2023-02-20T00:00:00"/>
        <d v="2023-02-21T00:00:00"/>
        <d v="2023-02-22T00:00:00"/>
        <d v="2023-02-23T00:00:00"/>
        <d v="2023-02-24T00:00:00"/>
        <d v="2023-02-26T00:00:00"/>
        <d v="2023-02-27T00:00:00"/>
        <d v="2023-02-28T00:00:00"/>
        <d v="2023-03-01T00:00:00"/>
        <d v="2023-03-03T00:00:00"/>
        <d v="2023-03-04T00:00:00"/>
        <d v="2023-03-05T00:00:00"/>
        <d v="2023-03-06T00:00:00"/>
        <d v="2023-03-07T00:00:00"/>
        <d v="2023-03-08T00:00:00"/>
        <d v="2023-03-10T00:00:00"/>
        <d v="2023-03-11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8T00:00:00"/>
        <d v="2023-04-20T00:00:00"/>
        <d v="2023-04-22T00:00:00"/>
        <d v="2023-04-23T00:00:00"/>
        <d v="2023-04-24T00:00:00"/>
        <d v="2023-04-26T00:00:00"/>
        <d v="2023-04-27T00:00:00"/>
        <d v="2023-04-30T00:00:00"/>
        <d v="2023-05-01T00:00:00"/>
        <d v="2023-05-02T00:00:00"/>
        <d v="2023-05-04T00:00:00"/>
        <d v="2023-05-05T00:00:00"/>
        <d v="2023-05-07T00:00:00"/>
        <d v="2023-05-08T00:00:00"/>
        <d v="2023-05-09T00:00:00"/>
        <d v="2023-05-11T00:00:00"/>
        <d v="2023-05-12T00:00:00"/>
        <d v="2023-05-13T00:00:00"/>
        <d v="2023-05-14T00:00:00"/>
        <d v="2023-05-15T00:00:00"/>
        <d v="2023-05-16T00:00:00"/>
        <d v="2023-05-17T00:00:00"/>
        <d v="2023-05-18T00:00:00"/>
        <d v="2023-05-19T00:00:00"/>
        <d v="2023-05-20T00:00:00"/>
        <d v="2023-05-24T00:00:00"/>
        <d v="2023-05-25T00:00:00"/>
        <d v="2023-05-26T00:00:00"/>
        <d v="2023-05-29T00:00:00"/>
        <d v="2023-05-30T00:00:00"/>
        <d v="2023-05-3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8T00:00:00"/>
        <d v="2023-07-19T00:00:00"/>
        <d v="2023-07-20T00:00:00"/>
        <d v="2023-07-21T00:00:00"/>
        <d v="2023-07-22T00:00:00"/>
        <d v="2023-07-24T00:00:00"/>
        <d v="2023-07-25T00:00:00"/>
        <d v="2023-07-26T00:00:00"/>
        <d v="2023-07-27T00:00:00"/>
        <d v="2023-07-28T00:00:00"/>
        <d v="2023-07-29T00:00:00"/>
        <d v="2023-07-30T00:00:00"/>
        <d v="2023-07-31T00:00:00"/>
        <d v="2023-08-01T00:00:00"/>
        <d v="2023-08-02T00:00:00"/>
        <d v="2023-08-03T00:00:00"/>
        <d v="2023-08-04T00:00:00"/>
        <d v="2023-08-05T00:00:00"/>
        <d v="2023-08-07T00:00:00"/>
        <d v="2023-08-08T00:00:00"/>
        <d v="2023-08-09T00:00:00"/>
        <d v="2023-08-10T00:00:00"/>
        <d v="2023-08-11T00:00:00"/>
        <d v="2023-08-12T00:00:00"/>
        <d v="2023-08-13T00:00:00"/>
        <d v="2023-08-14T00:00:00"/>
        <d v="2023-08-15T00:00:00"/>
        <d v="2023-08-17T00:00:00"/>
        <d v="2023-08-18T00:00:00"/>
        <d v="2023-08-19T00:00:00"/>
        <d v="2023-08-20T00:00:00"/>
        <d v="2023-08-22T00:00:00"/>
        <d v="2023-08-24T00:00:00"/>
        <d v="2023-08-25T00:00:00"/>
        <d v="2023-08-26T00:00:00"/>
        <d v="2023-08-28T00:00:00"/>
        <d v="2023-08-29T00:00:00"/>
        <d v="2023-08-30T00:00:00"/>
        <d v="2023-08-31T00:00:00"/>
        <d v="2023-09-04T00:00:00"/>
        <d v="2023-09-05T00:00:00"/>
        <d v="2023-09-07T00:00:00"/>
        <d v="2023-09-08T00:00:00"/>
        <d v="2023-09-09T00:00:00"/>
        <d v="2023-09-13T00:00:00"/>
        <d v="2023-09-15T00:00:00"/>
        <d v="2023-09-16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5T00:00:00"/>
        <d v="2023-10-06T00:00:00"/>
        <d v="2023-10-08T00:00:00"/>
        <d v="2023-10-09T00:00:00"/>
        <d v="2023-10-11T00:00:00"/>
        <d v="2023-10-12T00:00:00"/>
        <d v="2023-10-13T00:00:00"/>
        <d v="2023-10-15T00:00:00"/>
        <d v="2023-10-16T00:00:00"/>
        <d v="2023-10-17T00:00:00"/>
        <d v="2023-10-18T00:00:00"/>
        <d v="2023-10-21T00:00:00"/>
        <d v="2023-10-22T00:00:00"/>
        <d v="2023-10-25T00:00:00"/>
        <d v="2023-10-26T00:00:00"/>
        <d v="2023-10-27T00:00:00"/>
        <d v="2023-10-28T00:00:00"/>
        <d v="2023-10-29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sharedItems>
      <fieldGroup par="17"/>
    </cacheField>
    <cacheField name="Customer ID" numFmtId="0">
      <sharedItems/>
    </cacheField>
    <cacheField name="Product ID" numFmtId="0">
      <sharedItems containsSemiMixedTypes="0" containsString="0" containsNumber="1" containsInteger="1" minValue="1" maxValue="10"/>
    </cacheField>
    <cacheField name="Quantity" numFmtId="0">
      <sharedItems containsSemiMixedTypes="0" containsString="0" containsNumber="1" containsInteger="1" minValue="1" maxValue="5"/>
    </cacheField>
    <cacheField name="Customer Name" numFmtId="0">
      <sharedItems count="313">
        <s v="Othello Syseland"/>
        <s v="Emlynne Palfrey"/>
        <s v="Leia Kernan"/>
        <s v="Bobinette Hindsberg"/>
        <s v="Paulo Yea"/>
        <s v="Cybill Graddell"/>
        <s v="Quinton Fouracres"/>
        <s v="Stanford Rodliff"/>
        <s v="Cleve Blowfelde"/>
        <s v="Trescha Jedrachowicz"/>
        <s v="Elna Grise"/>
        <s v="Madelene Prinn"/>
        <s v="Bobbe Piggott"/>
        <s v="Beryle Kenwell"/>
        <s v="Arel De Lasci"/>
        <s v="Katerina Melloi"/>
        <s v="Kari Swede"/>
        <s v="Conny Gheraldi"/>
        <s v="Ingaborg Dunwoody"/>
        <s v="Paola Brydell"/>
        <s v="Delmar Beasant"/>
        <s v="Connor Heaviside"/>
        <s v="Alisun Baudino"/>
        <s v="Silvana Northeast"/>
        <s v="Javier Kopke"/>
        <s v="Donnie Hedlestone"/>
        <s v="Carmina Hubbuck"/>
        <s v="Torie Gottelier"/>
        <s v="Kimberli Mustchin"/>
        <s v="Evelina Dacca"/>
        <s v="Beitris Keaveney"/>
        <s v="Codi Littrell"/>
        <s v="Beltran Mathon"/>
        <s v="Lexie Mallan"/>
        <s v="Karlan Karby"/>
        <s v="Monique Canty"/>
        <s v="Bram Revel"/>
        <s v="Serena Earley"/>
        <s v="Sylas Becaris"/>
        <s v="Doll Beauchamp"/>
        <s v="Friederike Drysdale"/>
        <s v="Gerardo Schonfeld"/>
        <s v="Anabelle Hutchens"/>
        <s v="Isa Blazewicz"/>
        <s v="Ruy Cancellieri"/>
        <s v="Dottie Tift"/>
        <s v="Minny Chamberlayne"/>
        <s v="Stuart Lafee"/>
        <s v="Georgena Bentjens"/>
        <s v="Orbadiah Duny"/>
        <s v="Blancha McAmish"/>
        <s v="Charis Crosier"/>
        <s v="Loydie Langlais"/>
        <s v="Sarette Ducarel"/>
        <s v="Terry Sheryn"/>
        <s v="Else Langcaster"/>
        <s v="Jacinthe Balsillie"/>
        <s v="Geneva Standley"/>
        <s v="Minette Whellans"/>
        <s v="Nertie Poolman"/>
        <s v="Angie Rizzetti"/>
        <s v="Portie Cutchie"/>
        <s v="Tani Taffarello"/>
        <s v="Kerr Patise"/>
        <s v="Queenie Veel"/>
        <s v="Betty Fominov"/>
        <s v="Noak Wyvill"/>
        <s v="Devy Bulbrook"/>
        <s v="Monte Percifull"/>
        <s v="Olympie Dautry"/>
        <s v="Stanislaus Valsler"/>
        <s v="Claiborne Feye"/>
        <s v="Nealson Cuttler"/>
        <s v="Arabella Fransewich"/>
        <s v="Abraham Coleman"/>
        <s v="Jeffrey Dufaire"/>
        <s v="Teddi Crowthe"/>
        <s v="Annecorinne Leehane"/>
        <s v="Boyd Bett"/>
        <s v="Tamarah Fero"/>
        <s v="Brook Drage"/>
        <s v="Lowell Keenleyside"/>
        <s v="Rem Furman"/>
        <s v="Bettina Leffek"/>
        <s v="Odille Thynne"/>
        <s v="Emiline Galgey"/>
        <s v="Rhodie Whife"/>
        <s v="Emiline Priddis"/>
        <s v="Belvia Umpleby"/>
        <s v="Selene Shales"/>
        <s v="Jami Redholes"/>
        <s v="Rudiger Di Bartolomeo"/>
        <s v="Adrian Swaine"/>
        <s v="Angelia Cockrem"/>
        <s v="Hartley Mattioli"/>
        <s v="Constance Halfhide"/>
        <s v="Rozele Relton"/>
        <s v="Colene Elgey"/>
        <s v="Arda Curley"/>
        <s v="Hy Zanetto"/>
        <s v="Melvin Wharfe"/>
        <s v="Zorina Ponting"/>
        <s v="Felecia Dodgson"/>
        <s v="Gay Rizzello"/>
        <s v="Tammie Drynan"/>
        <s v="Llywellyn Oscroft"/>
        <s v="Terence Vanyutin"/>
        <s v="Theresita Newbury"/>
        <s v="Maurie Bartol"/>
        <s v="Vicki Kirdsch"/>
        <s v="Lothaire Mizzi"/>
        <s v="Rosaline McLae"/>
        <s v="Inger Bouldon"/>
        <s v="Karry Flanders"/>
        <s v="Bunny Naulls"/>
        <s v="Petey Kingsbury"/>
        <s v="Nona Linklater"/>
        <s v="Hally Lorait"/>
        <s v="Guthrey Petracci"/>
        <s v="Dorelia Bury"/>
        <s v="Ray Leivesley"/>
        <s v="Claudetta Rushe"/>
        <s v="Zaccaria Sherewood"/>
        <s v="Jennifer Rangall"/>
        <s v="Isis Pikett"/>
        <s v="Kendal Scardefield"/>
        <s v="Gallard Gatheral"/>
        <s v="Annadiane Dykes"/>
        <s v="Rhianon Broxup"/>
        <s v="Chrisy Blofeld"/>
        <s v="Vivie Danneil"/>
        <s v="Horatio Rubberts"/>
        <s v="Pall Redford"/>
        <s v="Barney Chisnell"/>
        <s v="Una Welberry"/>
        <s v="Avrit Davidowsky"/>
        <s v="Natka Leethem"/>
        <s v="Iorgo Kleinert"/>
        <s v="Shirlene Edmondson"/>
        <s v="Aloisia Allner"/>
        <s v="Say Risborough"/>
        <s v="Pammi Endacott"/>
        <s v="Shawnee Critchlow"/>
        <s v="Stanislaus Gilroy"/>
        <s v="Donna Baskeyfied"/>
        <s v="Silvio Strase"/>
        <s v="Jessica McNess"/>
        <s v="Annabel Antuk"/>
        <s v="Hayward Goulter"/>
        <s v="Ketty Bromehead"/>
        <s v="Archambault Gillard"/>
        <s v="Astrix Kitchingham"/>
        <s v="Shaylynn Lobe"/>
        <s v="Ewell Hanby"/>
        <s v="Nat Saleway"/>
        <s v="Duky Phizackerly"/>
        <s v="Rodger Raven"/>
        <s v="Osbert Robins"/>
        <s v="Aurea Corradino"/>
        <s v="Ferrell Ferber"/>
        <s v="Patrice Trobe"/>
        <s v="Mozelle Calcutt"/>
        <s v="Theda Grizard"/>
        <s v="Violante Skouling"/>
        <s v="Kipper Boorn"/>
        <s v="Salomo Cushworth"/>
        <s v="Amity Chatto"/>
        <s v="Sheppard Yann"/>
        <s v="Anselma Attwater"/>
        <s v="Olag Baudassi"/>
        <s v="Correy Cottingham"/>
        <s v="Anny Mundford"/>
        <s v="Grete Holborn"/>
        <s v="Norene Magauran"/>
        <s v="Dorie de la Tremoille"/>
        <s v="Stevana Woodham"/>
        <s v="Ami Arnow"/>
        <s v="Faber Eilhart"/>
        <s v="Christoffer O' Shea"/>
        <s v="Shannon List"/>
        <s v="Raynor McGilvary"/>
        <s v="Ken Lestrange"/>
        <s v="Dorian Vizor"/>
        <s v="Lind Conyers"/>
        <s v="Adham Greenhead"/>
        <s v="Cos Fluin"/>
        <s v="Leonore Francisco"/>
        <s v="Aube Follett"/>
        <s v="Tallie felip"/>
        <s v="Elonore Joliffe"/>
        <s v="Hamish MacSherry"/>
        <s v="Emlynne Heining"/>
        <s v="Alexa Sizey"/>
        <s v="Osmund Clausen-Thue"/>
        <s v="Dael Camilletti"/>
        <s v="Lyndsey Megany"/>
        <s v="Elysee Sketch"/>
        <s v="Mathew Goulter"/>
        <s v="Zacharias Kiffe"/>
        <s v="Christopher Grieveson"/>
        <s v="Minni Alabaster"/>
        <s v="Waneta Edinborough"/>
        <s v="Christel Speak"/>
        <s v="Murdock Hame"/>
        <s v="Aurlie McCarl"/>
        <s v="Myles Seawright"/>
        <s v="Rosaleen Scholar"/>
        <s v="Ingeberg Mulliner"/>
        <s v="Eddi Sedgebeer"/>
        <s v="Effie Yurkov"/>
        <s v="Micki Fero"/>
        <s v="Mercedes Acott"/>
        <s v="Cordi Switsur"/>
        <s v="Oran Colbeck"/>
        <s v="Piotr Bote"/>
        <s v="Alfy Snowding"/>
        <s v="Merrel Steptow"/>
        <s v="Fielding Keinrat"/>
        <s v="Kendra Glison"/>
        <s v="Marie-jeanne Redgrave"/>
        <s v="Chalmers Havenhand"/>
        <s v="Godfry Poinsett"/>
        <s v="Denyse O'Calleran"/>
        <s v="Irv Hay"/>
        <s v="Elsbeth Westerman"/>
        <s v="Melania Beadle"/>
        <s v="Nanine McCarthy"/>
        <s v="Rudy Farquharson"/>
        <s v="Tomas Sutty"/>
        <s v="Lenka Rushmer"/>
        <s v="Sinclare Edsell"/>
        <s v="Dene Azema"/>
        <s v="Cletis Giacomazzo"/>
        <s v="Mina Elstone"/>
        <s v="Monica Fearon"/>
        <s v="Tory Walas"/>
        <s v="Ermin Beeble"/>
        <s v="Willa Rolling"/>
        <s v="Culley Farris"/>
        <s v="Winn Keyse"/>
        <s v="Sherman Mewrcik"/>
        <s v="Craggy Bril"/>
        <s v="Pen Wye"/>
        <s v="Carlie Harce"/>
        <s v="Zachariah Carlson"/>
        <s v="Fransisco Malecky"/>
        <s v="Gerard Pirdy"/>
        <s v="Dyanna Aizikovitz"/>
        <s v="Hetti Penson"/>
        <s v="Mahala Ludwell"/>
        <s v="Bidget Tremellier"/>
        <s v="Kristos Streight"/>
        <s v="Timofei Woofinden"/>
        <s v="Sibella Rushbrooke"/>
        <s v="Lorenzo Yeoland"/>
        <s v="Violette Hellmore"/>
        <s v="Beryle Cottier"/>
        <s v="Cassie Pinkerton"/>
        <s v="Jenn Munnings"/>
        <s v="Isahella Hagland"/>
        <s v="Crin Vernham"/>
        <s v="Essie Nellies"/>
        <s v="Nickey Youles"/>
        <s v="Felita Dauney"/>
        <s v="Lawrence Pratt"/>
        <s v="Byram Mergue"/>
        <s v="Alikee Carryer"/>
        <s v="Darrin Tingly"/>
        <s v="Deana Staite"/>
        <s v="Vallie Kundt"/>
        <s v="Marlena Howsden"/>
        <s v="Abigail Tolworthy"/>
        <s v="Lacee Tanti"/>
        <s v="Domeniga Duke"/>
        <s v="Ezri Hows"/>
        <s v="Philipa Petrushanko"/>
        <s v="Lyn Entwistle"/>
        <s v="Devon Magowan"/>
        <s v="Julio Armytage"/>
        <s v="Isidore Hussey"/>
        <s v="Tiffany Scardafield"/>
        <s v="Leontine Rubrow"/>
        <s v="Emlynne Laird"/>
        <s v="Benn Checci"/>
        <s v="Jasper Sisneros"/>
        <s v="Cobby Cromwell"/>
        <s v="Warner Maddox"/>
        <s v="Vanna Le - Count"/>
        <s v="Ilysa Whapple"/>
        <s v="Abrahan Mussen"/>
        <s v="Gussy Broadbear"/>
        <s v="Adey Lowseley"/>
        <s v="Flory Crumpe"/>
        <s v="Perkin Stonner"/>
        <s v="Muffin Yallop"/>
        <s v="Jocko Pray"/>
        <s v="Ethelda Hobbing"/>
        <s v="Mord Meriet"/>
        <s v="Samuele Ales0"/>
        <s v="Bartholemy Flaherty"/>
        <s v="Hewet Synnot"/>
        <s v="Parsifal Metrick"/>
        <s v="Adriana Lazarus"/>
        <s v="Eveleen Bletsor"/>
        <s v="Giacobo Skingle"/>
        <s v="Raleigh Lepere"/>
        <s v="Nelly Basezzi"/>
        <s v="Burnard Bartholin"/>
        <s v="Ilka Gurnee"/>
        <s v="Rivy Farington"/>
        <s v="Janifer Bagot"/>
        <s v="Marris Grcic"/>
        <s v="Mar McIver"/>
      </sharedItems>
    </cacheField>
    <cacheField name="Country" numFmtId="0">
      <sharedItems count="3">
        <s v="England"/>
        <s v="Wales"/>
        <s v="Scotland"/>
      </sharedItems>
    </cacheField>
    <cacheField name="City" numFmtId="0">
      <sharedItems/>
    </cacheField>
    <cacheField name="Loyalty Card" numFmtId="0">
      <sharedItems count="2">
        <s v="No"/>
        <s v="Yes"/>
      </sharedItems>
    </cacheField>
    <cacheField name="Product Name" numFmtId="0">
      <sharedItems count="10">
        <s v="Denim Jacket Hooded"/>
        <s v="Denim Jeans Cuffed Hem"/>
        <s v="Denim Jeans Bootcut"/>
        <s v="Denim Jacket Classic"/>
        <s v="Denim Jeans Vintage Wash"/>
        <s v="Denim Jeans Boyfriend Cut"/>
        <s v="Denim Jacket Cropped"/>
        <s v="Denim Jeans Loose Fit"/>
        <s v="Denim Jacket Embroidered"/>
        <s v="Denim Jeans Flare Cut"/>
      </sharedItems>
    </cacheField>
    <cacheField name="Category" numFmtId="0">
      <sharedItems count="2">
        <s v="Jacket"/>
        <s v="Pants"/>
      </sharedItems>
    </cacheField>
    <cacheField name="Colour" numFmtId="0">
      <sharedItems/>
    </cacheField>
    <cacheField name="Unit Price" numFmtId="0">
      <sharedItems containsSemiMixedTypes="0" containsString="0" containsNumber="1" minValue="21.99" maxValue="32.99"/>
    </cacheField>
    <cacheField name="Unit Cost" numFmtId="0">
      <sharedItems containsSemiMixedTypes="0" containsString="0" containsNumber="1" minValue="10.99" maxValue="18.989999999999998"/>
    </cacheField>
    <cacheField name="Profit " numFmtId="0">
      <sharedItems containsSemiMixedTypes="0" containsString="0" containsNumber="1" minValue="9.9999999999999982" maxValue="65"/>
    </cacheField>
    <cacheField name="Sales" numFmtId="0">
      <sharedItems containsSemiMixedTypes="0" containsString="0" containsNumber="1" minValue="21.99" maxValue="149.94999999999999"/>
    </cacheField>
    <cacheField name="Months (Order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Years (Order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54192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5">
  <r>
    <s v="U9N0KEN1"/>
    <x v="0"/>
    <s v="86881-41559-OR"/>
    <n v="6"/>
    <n v="3"/>
    <x v="0"/>
    <x v="0"/>
    <s v="Hartlepool"/>
    <x v="0"/>
    <x v="0"/>
    <x v="0"/>
    <s v="Light Blue"/>
    <n v="27.99"/>
    <n v="14.99"/>
    <n v="38.999999999999993"/>
    <n v="83.97"/>
  </r>
  <r>
    <s v="FMV0KJAW"/>
    <x v="1"/>
    <s v="79420-11075-MY"/>
    <n v="6"/>
    <n v="3"/>
    <x v="1"/>
    <x v="1"/>
    <s v="Holyhead"/>
    <x v="0"/>
    <x v="0"/>
    <x v="0"/>
    <s v="Light Blue"/>
    <n v="27.99"/>
    <n v="14.99"/>
    <n v="38.999999999999993"/>
    <n v="83.97"/>
  </r>
  <r>
    <s v="O0JCN5RS"/>
    <x v="1"/>
    <s v="99562-88650-YF"/>
    <n v="6"/>
    <n v="3"/>
    <x v="2"/>
    <x v="0"/>
    <s v="Tenbury Wells"/>
    <x v="0"/>
    <x v="0"/>
    <x v="0"/>
    <s v="Light Blue"/>
    <n v="27.99"/>
    <n v="14.99"/>
    <n v="38.999999999999993"/>
    <n v="83.97"/>
  </r>
  <r>
    <s v="X1HVQLGE"/>
    <x v="1"/>
    <s v="82246-82543-DW"/>
    <n v="6"/>
    <n v="3"/>
    <x v="3"/>
    <x v="0"/>
    <s v="Bridgwater"/>
    <x v="0"/>
    <x v="0"/>
    <x v="0"/>
    <s v="Light Blue"/>
    <n v="27.99"/>
    <n v="14.99"/>
    <n v="38.999999999999993"/>
    <n v="83.97"/>
  </r>
  <r>
    <s v="QPTLZWOM"/>
    <x v="2"/>
    <s v="15380-76513-PS"/>
    <n v="10"/>
    <n v="4"/>
    <x v="4"/>
    <x v="2"/>
    <s v="Ayr"/>
    <x v="0"/>
    <x v="1"/>
    <x v="1"/>
    <s v="Dark Blue"/>
    <n v="22.99"/>
    <n v="10.99"/>
    <n v="47.999999999999993"/>
    <n v="91.96"/>
  </r>
  <r>
    <s v="BN56ATGN"/>
    <x v="3"/>
    <s v="99421-80253-UI"/>
    <n v="6"/>
    <n v="3"/>
    <x v="5"/>
    <x v="2"/>
    <s v="Dunoon"/>
    <x v="0"/>
    <x v="0"/>
    <x v="0"/>
    <s v="Light Blue"/>
    <n v="27.99"/>
    <n v="14.99"/>
    <n v="38.999999999999993"/>
    <n v="83.97"/>
  </r>
  <r>
    <s v="FAJNNLZT"/>
    <x v="3"/>
    <s v="88446-59251-SQ"/>
    <n v="6"/>
    <n v="3"/>
    <x v="6"/>
    <x v="0"/>
    <s v="St Albans"/>
    <x v="0"/>
    <x v="0"/>
    <x v="0"/>
    <s v="Light Blue"/>
    <n v="27.99"/>
    <n v="14.99"/>
    <n v="38.999999999999993"/>
    <n v="83.97"/>
  </r>
  <r>
    <s v="IZA5N1VI"/>
    <x v="4"/>
    <s v="87979-56781-YV"/>
    <n v="6"/>
    <n v="3"/>
    <x v="7"/>
    <x v="0"/>
    <s v="Rugby"/>
    <x v="0"/>
    <x v="0"/>
    <x v="0"/>
    <s v="Light Blue"/>
    <n v="27.99"/>
    <n v="14.99"/>
    <n v="38.999999999999993"/>
    <n v="83.97"/>
  </r>
  <r>
    <s v="Z8B3FZGK"/>
    <x v="4"/>
    <s v="80179-44620-WN"/>
    <n v="6"/>
    <n v="3"/>
    <x v="8"/>
    <x v="1"/>
    <s v="Llanrwst"/>
    <x v="0"/>
    <x v="0"/>
    <x v="0"/>
    <s v="Light Blue"/>
    <n v="27.99"/>
    <n v="14.99"/>
    <n v="38.999999999999993"/>
    <n v="83.97"/>
  </r>
  <r>
    <s v="KN4XBDDG"/>
    <x v="5"/>
    <s v="86768-91598-FA"/>
    <n v="6"/>
    <n v="3"/>
    <x v="9"/>
    <x v="2"/>
    <s v="Pitlochry"/>
    <x v="0"/>
    <x v="0"/>
    <x v="0"/>
    <s v="Light Blue"/>
    <n v="27.99"/>
    <n v="14.99"/>
    <n v="38.999999999999993"/>
    <n v="83.97"/>
  </r>
  <r>
    <s v="L6P1LEJO"/>
    <x v="5"/>
    <s v="68894-91205-MP"/>
    <n v="1"/>
    <n v="1"/>
    <x v="10"/>
    <x v="0"/>
    <s v="Folkestone"/>
    <x v="0"/>
    <x v="2"/>
    <x v="1"/>
    <s v="Light Blue"/>
    <n v="25.99"/>
    <n v="13.99"/>
    <n v="11.999999999999998"/>
    <n v="25.99"/>
  </r>
  <r>
    <s v="BJUGCSMF"/>
    <x v="6"/>
    <s v="83163-65741-IH"/>
    <n v="6"/>
    <n v="3"/>
    <x v="11"/>
    <x v="0"/>
    <s v="Stamford"/>
    <x v="0"/>
    <x v="0"/>
    <x v="0"/>
    <s v="Light Blue"/>
    <n v="27.99"/>
    <n v="14.99"/>
    <n v="38.999999999999993"/>
    <n v="83.97"/>
  </r>
  <r>
    <s v="SM6CXVZB"/>
    <x v="6"/>
    <s v="80444-58185-FX"/>
    <n v="6"/>
    <n v="3"/>
    <x v="12"/>
    <x v="1"/>
    <s v="Llandovery"/>
    <x v="0"/>
    <x v="0"/>
    <x v="0"/>
    <s v="Light Blue"/>
    <n v="27.99"/>
    <n v="14.99"/>
    <n v="38.999999999999993"/>
    <n v="83.97"/>
  </r>
  <r>
    <s v="ZDOF48WJ"/>
    <x v="6"/>
    <s v="89208-74646-UK"/>
    <n v="6"/>
    <n v="3"/>
    <x v="13"/>
    <x v="0"/>
    <s v="Tring"/>
    <x v="0"/>
    <x v="0"/>
    <x v="0"/>
    <s v="Light Blue"/>
    <n v="27.99"/>
    <n v="14.99"/>
    <n v="38.999999999999993"/>
    <n v="83.97"/>
  </r>
  <r>
    <s v="EXYEMPLG"/>
    <x v="7"/>
    <s v="33011-52383-BA"/>
    <n v="1"/>
    <n v="2"/>
    <x v="14"/>
    <x v="2"/>
    <s v="Crieff"/>
    <x v="0"/>
    <x v="2"/>
    <x v="1"/>
    <s v="Light Blue"/>
    <n v="25.99"/>
    <n v="13.99"/>
    <n v="23.999999999999996"/>
    <n v="51.98"/>
  </r>
  <r>
    <s v="LGUOSURH"/>
    <x v="7"/>
    <s v="86504-96610-BH"/>
    <n v="6"/>
    <n v="3"/>
    <x v="15"/>
    <x v="0"/>
    <s v="Chester-le-Street"/>
    <x v="0"/>
    <x v="0"/>
    <x v="0"/>
    <s v="Light Blue"/>
    <n v="27.99"/>
    <n v="14.99"/>
    <n v="38.999999999999993"/>
    <n v="83.97"/>
  </r>
  <r>
    <s v="LKJMQCK0"/>
    <x v="8"/>
    <s v="17514-94165-RJ"/>
    <n v="2"/>
    <n v="3"/>
    <x v="16"/>
    <x v="0"/>
    <s v="Stourbridge"/>
    <x v="0"/>
    <x v="3"/>
    <x v="0"/>
    <s v="Dark Blue"/>
    <n v="29.99"/>
    <n v="16.989999999999998"/>
    <n v="39"/>
    <n v="89.97"/>
  </r>
  <r>
    <s v="LZANXHKP"/>
    <x v="8"/>
    <s v="79058-02767-CP"/>
    <n v="6"/>
    <n v="3"/>
    <x v="17"/>
    <x v="1"/>
    <s v="Monmouth"/>
    <x v="0"/>
    <x v="0"/>
    <x v="0"/>
    <s v="Light Blue"/>
    <n v="27.99"/>
    <n v="14.99"/>
    <n v="38.999999999999993"/>
    <n v="83.97"/>
  </r>
  <r>
    <s v="UGVSH0SG"/>
    <x v="8"/>
    <s v="92588-14671-JM"/>
    <n v="6"/>
    <n v="3"/>
    <x v="18"/>
    <x v="2"/>
    <s v="Melrose"/>
    <x v="0"/>
    <x v="0"/>
    <x v="0"/>
    <s v="Light Blue"/>
    <n v="27.99"/>
    <n v="14.99"/>
    <n v="38.999999999999993"/>
    <n v="83.97"/>
  </r>
  <r>
    <s v="IANT5KRA"/>
    <x v="9"/>
    <s v="84132-22322-QT"/>
    <n v="6"/>
    <n v="3"/>
    <x v="19"/>
    <x v="2"/>
    <s v="Dunblane"/>
    <x v="0"/>
    <x v="0"/>
    <x v="0"/>
    <s v="Light Blue"/>
    <n v="27.99"/>
    <n v="14.99"/>
    <n v="38.999999999999993"/>
    <n v="83.97"/>
  </r>
  <r>
    <s v="B7JRV9ZS"/>
    <x v="10"/>
    <s v="79216-73157-TE"/>
    <n v="6"/>
    <n v="3"/>
    <x v="20"/>
    <x v="2"/>
    <s v="Fortrose"/>
    <x v="0"/>
    <x v="0"/>
    <x v="0"/>
    <s v="Light Blue"/>
    <n v="27.99"/>
    <n v="14.99"/>
    <n v="38.999999999999993"/>
    <n v="83.97"/>
  </r>
  <r>
    <s v="BBQTA1D5"/>
    <x v="10"/>
    <s v="84340-73931-VV"/>
    <n v="6"/>
    <n v="3"/>
    <x v="21"/>
    <x v="0"/>
    <s v="Ashbourne"/>
    <x v="0"/>
    <x v="0"/>
    <x v="0"/>
    <s v="Light Blue"/>
    <n v="27.99"/>
    <n v="14.99"/>
    <n v="38.999999999999993"/>
    <n v="83.97"/>
  </r>
  <r>
    <s v="LXLMN5SE"/>
    <x v="10"/>
    <s v="80444-58185-FX"/>
    <n v="6"/>
    <n v="3"/>
    <x v="12"/>
    <x v="1"/>
    <s v="Llandovery"/>
    <x v="0"/>
    <x v="0"/>
    <x v="0"/>
    <s v="Light Blue"/>
    <n v="27.99"/>
    <n v="14.99"/>
    <n v="38.999999999999993"/>
    <n v="83.97"/>
  </r>
  <r>
    <s v="AMAHITXD"/>
    <x v="11"/>
    <s v="89422-58281-FD"/>
    <n v="6"/>
    <n v="3"/>
    <x v="22"/>
    <x v="1"/>
    <s v="Brecon"/>
    <x v="0"/>
    <x v="0"/>
    <x v="0"/>
    <s v="Light Blue"/>
    <n v="27.99"/>
    <n v="14.99"/>
    <n v="38.999999999999993"/>
    <n v="83.97"/>
  </r>
  <r>
    <s v="XQEKONKB"/>
    <x v="11"/>
    <s v="07972-83134-NM"/>
    <n v="8"/>
    <n v="1"/>
    <x v="23"/>
    <x v="1"/>
    <s v="Dolgellau"/>
    <x v="0"/>
    <x v="4"/>
    <x v="0"/>
    <s v="Light Blue"/>
    <n v="21.99"/>
    <n v="11.99"/>
    <n v="9.9999999999999982"/>
    <n v="21.99"/>
  </r>
  <r>
    <s v="YXHSFYHA"/>
    <x v="12"/>
    <s v="86881-41559-OR"/>
    <n v="6"/>
    <n v="3"/>
    <x v="0"/>
    <x v="0"/>
    <s v="Hartlepool"/>
    <x v="0"/>
    <x v="0"/>
    <x v="0"/>
    <s v="Light Blue"/>
    <n v="27.99"/>
    <n v="14.99"/>
    <n v="38.999999999999993"/>
    <n v="83.97"/>
  </r>
  <r>
    <s v="HBHM2AXM"/>
    <x v="13"/>
    <s v="32291-18308-YZ"/>
    <n v="3"/>
    <n v="1"/>
    <x v="24"/>
    <x v="0"/>
    <s v="Oswestry"/>
    <x v="0"/>
    <x v="5"/>
    <x v="1"/>
    <s v="Light Blue"/>
    <n v="27.99"/>
    <n v="12.99"/>
    <n v="14.999999999999998"/>
    <n v="27.99"/>
  </r>
  <r>
    <s v="YW0U3QEP"/>
    <x v="13"/>
    <s v="89422-58281-FD"/>
    <n v="6"/>
    <n v="3"/>
    <x v="22"/>
    <x v="1"/>
    <s v="Brecon"/>
    <x v="0"/>
    <x v="0"/>
    <x v="0"/>
    <s v="Light Blue"/>
    <n v="27.99"/>
    <n v="14.99"/>
    <n v="38.999999999999993"/>
    <n v="83.97"/>
  </r>
  <r>
    <s v="FI3SNXH7"/>
    <x v="14"/>
    <s v="80444-58185-FX"/>
    <n v="6"/>
    <n v="3"/>
    <x v="12"/>
    <x v="1"/>
    <s v="Llandovery"/>
    <x v="0"/>
    <x v="0"/>
    <x v="0"/>
    <s v="Light Blue"/>
    <n v="27.99"/>
    <n v="14.99"/>
    <n v="38.999999999999993"/>
    <n v="83.97"/>
  </r>
  <r>
    <s v="L2GTJOFK"/>
    <x v="14"/>
    <s v="30585-48726-BK"/>
    <n v="4"/>
    <n v="2"/>
    <x v="25"/>
    <x v="1"/>
    <s v="Ruthin"/>
    <x v="0"/>
    <x v="6"/>
    <x v="0"/>
    <s v="Light Blue"/>
    <n v="26.99"/>
    <n v="11.99"/>
    <n v="29.999999999999996"/>
    <n v="53.98"/>
  </r>
  <r>
    <s v="LP6KBURX"/>
    <x v="14"/>
    <s v="84132-22322-QT"/>
    <n v="6"/>
    <n v="3"/>
    <x v="19"/>
    <x v="2"/>
    <s v="Dunblane"/>
    <x v="0"/>
    <x v="0"/>
    <x v="0"/>
    <s v="Light Blue"/>
    <n v="27.99"/>
    <n v="14.99"/>
    <n v="38.999999999999993"/>
    <n v="83.97"/>
  </r>
  <r>
    <s v="ND8QZNLF"/>
    <x v="14"/>
    <s v="49530-25460-RW"/>
    <n v="7"/>
    <n v="4"/>
    <x v="26"/>
    <x v="0"/>
    <s v="Dover"/>
    <x v="0"/>
    <x v="7"/>
    <x v="1"/>
    <s v="Dark Blue"/>
    <n v="26.99"/>
    <n v="14.99"/>
    <n v="47.999999999999993"/>
    <n v="107.96"/>
  </r>
  <r>
    <s v="UOBNC7C6"/>
    <x v="14"/>
    <s v="87602-55754-VN"/>
    <n v="6"/>
    <n v="3"/>
    <x v="27"/>
    <x v="2"/>
    <s v="Kirkcaldy"/>
    <x v="0"/>
    <x v="0"/>
    <x v="0"/>
    <s v="Light Blue"/>
    <n v="27.99"/>
    <n v="14.99"/>
    <n v="38.999999999999993"/>
    <n v="83.97"/>
  </r>
  <r>
    <s v="TGQL2X00"/>
    <x v="15"/>
    <s v="86779-84838-EJ"/>
    <n v="6"/>
    <n v="3"/>
    <x v="28"/>
    <x v="0"/>
    <s v="Kenilworth"/>
    <x v="0"/>
    <x v="0"/>
    <x v="0"/>
    <s v="Light Blue"/>
    <n v="27.99"/>
    <n v="14.99"/>
    <n v="38.999999999999993"/>
    <n v="83.97"/>
  </r>
  <r>
    <s v="GH2VFDH0"/>
    <x v="16"/>
    <s v="88593-59934-VU"/>
    <n v="6"/>
    <n v="3"/>
    <x v="29"/>
    <x v="2"/>
    <s v="Dumfries"/>
    <x v="0"/>
    <x v="0"/>
    <x v="0"/>
    <s v="Light Blue"/>
    <n v="27.99"/>
    <n v="14.99"/>
    <n v="38.999999999999993"/>
    <n v="83.97"/>
  </r>
  <r>
    <s v="TPRWKBLD"/>
    <x v="16"/>
    <s v="81431-12577-VD"/>
    <n v="6"/>
    <n v="3"/>
    <x v="30"/>
    <x v="0"/>
    <s v="Newbury"/>
    <x v="0"/>
    <x v="0"/>
    <x v="0"/>
    <s v="Light Blue"/>
    <n v="27.99"/>
    <n v="14.99"/>
    <n v="38.999999999999993"/>
    <n v="83.97"/>
  </r>
  <r>
    <s v="HTVGBBNT"/>
    <x v="17"/>
    <s v="87979-56781-YV"/>
    <n v="6"/>
    <n v="3"/>
    <x v="7"/>
    <x v="0"/>
    <s v="Rugby"/>
    <x v="0"/>
    <x v="0"/>
    <x v="0"/>
    <s v="Light Blue"/>
    <n v="27.99"/>
    <n v="14.99"/>
    <n v="38.999999999999993"/>
    <n v="83.97"/>
  </r>
  <r>
    <s v="OLSZHZTK"/>
    <x v="17"/>
    <s v="83163-65741-IH"/>
    <n v="6"/>
    <n v="3"/>
    <x v="11"/>
    <x v="0"/>
    <s v="Stamford"/>
    <x v="0"/>
    <x v="0"/>
    <x v="0"/>
    <s v="Light Blue"/>
    <n v="27.99"/>
    <n v="14.99"/>
    <n v="38.999999999999993"/>
    <n v="83.97"/>
  </r>
  <r>
    <s v="PGJ5Q3AT"/>
    <x v="17"/>
    <s v="86768-91598-FA"/>
    <n v="6"/>
    <n v="3"/>
    <x v="9"/>
    <x v="2"/>
    <s v="Pitlochry"/>
    <x v="0"/>
    <x v="0"/>
    <x v="0"/>
    <s v="Light Blue"/>
    <n v="27.99"/>
    <n v="14.99"/>
    <n v="38.999999999999993"/>
    <n v="83.97"/>
  </r>
  <r>
    <s v="MPL6K3AJ"/>
    <x v="18"/>
    <s v="89208-74646-UK"/>
    <n v="6"/>
    <n v="3"/>
    <x v="13"/>
    <x v="0"/>
    <s v="Tring"/>
    <x v="0"/>
    <x v="0"/>
    <x v="0"/>
    <s v="Light Blue"/>
    <n v="27.99"/>
    <n v="14.99"/>
    <n v="38.999999999999993"/>
    <n v="83.97"/>
  </r>
  <r>
    <s v="T0DOP95X"/>
    <x v="18"/>
    <s v="84033-80762-EQ"/>
    <n v="6"/>
    <n v="3"/>
    <x v="31"/>
    <x v="2"/>
    <s v="Ullapool"/>
    <x v="0"/>
    <x v="0"/>
    <x v="0"/>
    <s v="Light Blue"/>
    <n v="27.99"/>
    <n v="14.99"/>
    <n v="38.999999999999993"/>
    <n v="83.97"/>
  </r>
  <r>
    <s v="HGPLPM6B"/>
    <x v="19"/>
    <s v="89115-11966-VF"/>
    <n v="6"/>
    <n v="3"/>
    <x v="32"/>
    <x v="0"/>
    <s v="Thornbury"/>
    <x v="0"/>
    <x v="0"/>
    <x v="0"/>
    <s v="Light Blue"/>
    <n v="27.99"/>
    <n v="14.99"/>
    <n v="38.999999999999993"/>
    <n v="83.97"/>
  </r>
  <r>
    <s v="EQWP4JKD"/>
    <x v="20"/>
    <s v="79216-73157-TE"/>
    <n v="6"/>
    <n v="3"/>
    <x v="20"/>
    <x v="2"/>
    <s v="Fortrose"/>
    <x v="0"/>
    <x v="0"/>
    <x v="0"/>
    <s v="Light Blue"/>
    <n v="27.99"/>
    <n v="14.99"/>
    <n v="38.999999999999993"/>
    <n v="83.97"/>
  </r>
  <r>
    <s v="MYR2MAEL"/>
    <x v="21"/>
    <s v="93405-51204-UW"/>
    <n v="6"/>
    <n v="3"/>
    <x v="33"/>
    <x v="0"/>
    <s v="Radstock"/>
    <x v="0"/>
    <x v="0"/>
    <x v="0"/>
    <s v="Light Blue"/>
    <n v="27.99"/>
    <n v="14.99"/>
    <n v="38.999999999999993"/>
    <n v="83.97"/>
  </r>
  <r>
    <s v="SGB88RBK"/>
    <x v="21"/>
    <s v="96112-42558-EA"/>
    <n v="6"/>
    <n v="3"/>
    <x v="34"/>
    <x v="2"/>
    <s v="Keith"/>
    <x v="0"/>
    <x v="0"/>
    <x v="0"/>
    <s v="Light Blue"/>
    <n v="27.99"/>
    <n v="14.99"/>
    <n v="38.999999999999993"/>
    <n v="83.97"/>
  </r>
  <r>
    <s v="YLTPSYYS"/>
    <x v="22"/>
    <s v="77877-11993-QH"/>
    <n v="6"/>
    <n v="3"/>
    <x v="35"/>
    <x v="0"/>
    <s v="Leek"/>
    <x v="0"/>
    <x v="0"/>
    <x v="0"/>
    <s v="Light Blue"/>
    <n v="27.99"/>
    <n v="14.99"/>
    <n v="38.999999999999993"/>
    <n v="83.97"/>
  </r>
  <r>
    <s v="I7GJRUNZ"/>
    <x v="23"/>
    <s v="87049-37901-FU"/>
    <n v="6"/>
    <n v="3"/>
    <x v="36"/>
    <x v="0"/>
    <s v="Scunthorpe"/>
    <x v="0"/>
    <x v="0"/>
    <x v="0"/>
    <s v="Light Blue"/>
    <n v="27.99"/>
    <n v="14.99"/>
    <n v="38.999999999999993"/>
    <n v="83.97"/>
  </r>
  <r>
    <s v="J6DX0D4Q"/>
    <x v="23"/>
    <s v="77877-11993-QH"/>
    <n v="6"/>
    <n v="3"/>
    <x v="35"/>
    <x v="0"/>
    <s v="Leek"/>
    <x v="0"/>
    <x v="0"/>
    <x v="0"/>
    <s v="Light Blue"/>
    <n v="27.99"/>
    <n v="14.99"/>
    <n v="38.999999999999993"/>
    <n v="83.97"/>
  </r>
  <r>
    <s v="QASUMJLX"/>
    <x v="23"/>
    <s v="92588-14671-JM"/>
    <n v="6"/>
    <n v="3"/>
    <x v="18"/>
    <x v="2"/>
    <s v="Melrose"/>
    <x v="0"/>
    <x v="0"/>
    <x v="0"/>
    <s v="Light Blue"/>
    <n v="27.99"/>
    <n v="14.99"/>
    <n v="38.999999999999993"/>
    <n v="83.97"/>
  </r>
  <r>
    <s v="RX7JOXOP"/>
    <x v="23"/>
    <s v="94573-61802-PH"/>
    <n v="6"/>
    <n v="3"/>
    <x v="37"/>
    <x v="0"/>
    <s v="Dartford"/>
    <x v="0"/>
    <x v="0"/>
    <x v="0"/>
    <s v="Light Blue"/>
    <n v="27.99"/>
    <n v="14.99"/>
    <n v="38.999999999999993"/>
    <n v="83.97"/>
  </r>
  <r>
    <s v="VESHIKZR"/>
    <x v="23"/>
    <s v="79420-11075-MY"/>
    <n v="6"/>
    <n v="3"/>
    <x v="1"/>
    <x v="1"/>
    <s v="Holyhead"/>
    <x v="0"/>
    <x v="0"/>
    <x v="0"/>
    <s v="Light Blue"/>
    <n v="27.99"/>
    <n v="14.99"/>
    <n v="38.999999999999993"/>
    <n v="83.97"/>
  </r>
  <r>
    <s v="PZACWDLH"/>
    <x v="24"/>
    <s v="76841-77583-BJ"/>
    <n v="6"/>
    <n v="3"/>
    <x v="38"/>
    <x v="0"/>
    <s v="Tamworth"/>
    <x v="0"/>
    <x v="0"/>
    <x v="0"/>
    <s v="Light Blue"/>
    <n v="27.99"/>
    <n v="14.99"/>
    <n v="38.999999999999993"/>
    <n v="83.97"/>
  </r>
  <r>
    <s v="AN4UZZUQ"/>
    <x v="25"/>
    <s v="82246-82543-DW"/>
    <n v="6"/>
    <n v="3"/>
    <x v="3"/>
    <x v="0"/>
    <s v="Bridgwater"/>
    <x v="0"/>
    <x v="0"/>
    <x v="0"/>
    <s v="Light Blue"/>
    <n v="27.99"/>
    <n v="14.99"/>
    <n v="38.999999999999993"/>
    <n v="83.97"/>
  </r>
  <r>
    <s v="F1LJLV0C"/>
    <x v="25"/>
    <s v="92588-14671-JM"/>
    <n v="6"/>
    <n v="3"/>
    <x v="18"/>
    <x v="2"/>
    <s v="Melrose"/>
    <x v="0"/>
    <x v="0"/>
    <x v="0"/>
    <s v="Light Blue"/>
    <n v="27.99"/>
    <n v="14.99"/>
    <n v="38.999999999999993"/>
    <n v="83.97"/>
  </r>
  <r>
    <s v="C0HTQ7SL"/>
    <x v="26"/>
    <s v="89714-19856-WX"/>
    <n v="6"/>
    <n v="3"/>
    <x v="39"/>
    <x v="0"/>
    <s v="Wrexham"/>
    <x v="0"/>
    <x v="0"/>
    <x v="0"/>
    <s v="Light Blue"/>
    <n v="27.99"/>
    <n v="14.99"/>
    <n v="38.999999999999993"/>
    <n v="83.97"/>
  </r>
  <r>
    <s v="J8TODOLM"/>
    <x v="26"/>
    <s v="82246-82543-DW"/>
    <n v="6"/>
    <n v="3"/>
    <x v="3"/>
    <x v="0"/>
    <s v="Bridgwater"/>
    <x v="0"/>
    <x v="0"/>
    <x v="0"/>
    <s v="Light Blue"/>
    <n v="27.99"/>
    <n v="14.99"/>
    <n v="38.999999999999993"/>
    <n v="83.97"/>
  </r>
  <r>
    <s v="FDVD9UAI"/>
    <x v="27"/>
    <s v="80444-58185-FX"/>
    <n v="6"/>
    <n v="3"/>
    <x v="12"/>
    <x v="1"/>
    <s v="Llandovery"/>
    <x v="0"/>
    <x v="0"/>
    <x v="0"/>
    <s v="Light Blue"/>
    <n v="27.99"/>
    <n v="14.99"/>
    <n v="38.999999999999993"/>
    <n v="83.97"/>
  </r>
  <r>
    <s v="JCMEUGYX"/>
    <x v="27"/>
    <s v="89711-56688-GG"/>
    <n v="6"/>
    <n v="3"/>
    <x v="40"/>
    <x v="2"/>
    <s v="Oban"/>
    <x v="0"/>
    <x v="0"/>
    <x v="0"/>
    <s v="Light Blue"/>
    <n v="27.99"/>
    <n v="14.99"/>
    <n v="38.999999999999993"/>
    <n v="83.97"/>
  </r>
  <r>
    <s v="U7OXWWZS"/>
    <x v="27"/>
    <s v="89422-58281-FD"/>
    <n v="6"/>
    <n v="3"/>
    <x v="22"/>
    <x v="1"/>
    <s v="Brecon"/>
    <x v="0"/>
    <x v="0"/>
    <x v="0"/>
    <s v="Light Blue"/>
    <n v="27.99"/>
    <n v="14.99"/>
    <n v="38.999999999999993"/>
    <n v="83.97"/>
  </r>
  <r>
    <s v="VCDOE70W"/>
    <x v="28"/>
    <s v="96544-91644-IT"/>
    <n v="6"/>
    <n v="3"/>
    <x v="41"/>
    <x v="0"/>
    <s v="Halesowen"/>
    <x v="0"/>
    <x v="0"/>
    <x v="0"/>
    <s v="Light Blue"/>
    <n v="27.99"/>
    <n v="14.99"/>
    <n v="38.999999999999993"/>
    <n v="83.97"/>
  </r>
  <r>
    <s v="HZNMCN5T"/>
    <x v="29"/>
    <s v="79420-11075-MY"/>
    <n v="6"/>
    <n v="3"/>
    <x v="1"/>
    <x v="1"/>
    <s v="Holyhead"/>
    <x v="0"/>
    <x v="0"/>
    <x v="0"/>
    <s v="Light Blue"/>
    <n v="27.99"/>
    <n v="14.99"/>
    <n v="38.999999999999993"/>
    <n v="83.97"/>
  </r>
  <r>
    <s v="IMBBQ31Y"/>
    <x v="29"/>
    <s v="81431-12577-VD"/>
    <n v="6"/>
    <n v="3"/>
    <x v="30"/>
    <x v="0"/>
    <s v="Newbury"/>
    <x v="0"/>
    <x v="0"/>
    <x v="0"/>
    <s v="Light Blue"/>
    <n v="27.99"/>
    <n v="14.99"/>
    <n v="38.999999999999993"/>
    <n v="83.97"/>
  </r>
  <r>
    <s v="ANTNRRP0"/>
    <x v="30"/>
    <s v="82246-82543-DW"/>
    <n v="6"/>
    <n v="3"/>
    <x v="3"/>
    <x v="0"/>
    <s v="Bridgwater"/>
    <x v="0"/>
    <x v="0"/>
    <x v="0"/>
    <s v="Light Blue"/>
    <n v="27.99"/>
    <n v="14.99"/>
    <n v="38.999999999999993"/>
    <n v="83.97"/>
  </r>
  <r>
    <s v="J4I1DLFS"/>
    <x v="30"/>
    <s v="90961-35603-RP"/>
    <n v="6"/>
    <n v="3"/>
    <x v="42"/>
    <x v="0"/>
    <s v="Kendal"/>
    <x v="0"/>
    <x v="0"/>
    <x v="0"/>
    <s v="Light Blue"/>
    <n v="27.99"/>
    <n v="14.99"/>
    <n v="38.999999999999993"/>
    <n v="83.97"/>
  </r>
  <r>
    <s v="O35U61NR"/>
    <x v="30"/>
    <s v="89422-58281-FD"/>
    <n v="6"/>
    <n v="3"/>
    <x v="22"/>
    <x v="1"/>
    <s v="Brecon"/>
    <x v="0"/>
    <x v="0"/>
    <x v="0"/>
    <s v="Light Blue"/>
    <n v="27.99"/>
    <n v="14.99"/>
    <n v="38.999999999999993"/>
    <n v="83.97"/>
  </r>
  <r>
    <s v="FSZPVQA3"/>
    <x v="31"/>
    <s v="80310-92912-JA"/>
    <n v="6"/>
    <n v="3"/>
    <x v="43"/>
    <x v="0"/>
    <s v="Congleton"/>
    <x v="0"/>
    <x v="0"/>
    <x v="0"/>
    <s v="Light Blue"/>
    <n v="27.99"/>
    <n v="14.99"/>
    <n v="38.999999999999993"/>
    <n v="83.97"/>
  </r>
  <r>
    <s v="U6QQFS9M"/>
    <x v="32"/>
    <s v="81861-66046-SU"/>
    <n v="6"/>
    <n v="3"/>
    <x v="44"/>
    <x v="2"/>
    <s v="Arbroath"/>
    <x v="0"/>
    <x v="0"/>
    <x v="0"/>
    <s v="Light Blue"/>
    <n v="27.99"/>
    <n v="14.99"/>
    <n v="38.999999999999993"/>
    <n v="83.97"/>
  </r>
  <r>
    <s v="CMKQBNO2"/>
    <x v="33"/>
    <s v="77877-11993-QH"/>
    <n v="6"/>
    <n v="3"/>
    <x v="35"/>
    <x v="0"/>
    <s v="Leek"/>
    <x v="0"/>
    <x v="0"/>
    <x v="0"/>
    <s v="Light Blue"/>
    <n v="27.99"/>
    <n v="14.99"/>
    <n v="38.999999999999993"/>
    <n v="83.97"/>
  </r>
  <r>
    <s v="XF46OTZB"/>
    <x v="33"/>
    <s v="97855-54761-IS"/>
    <n v="6"/>
    <n v="3"/>
    <x v="45"/>
    <x v="2"/>
    <s v="Dingwall"/>
    <x v="0"/>
    <x v="0"/>
    <x v="0"/>
    <s v="Light Blue"/>
    <n v="27.99"/>
    <n v="14.99"/>
    <n v="38.999999999999993"/>
    <n v="83.97"/>
  </r>
  <r>
    <s v="ZF99YYMU"/>
    <x v="33"/>
    <s v="86447-02699-UT"/>
    <n v="6"/>
    <n v="3"/>
    <x v="46"/>
    <x v="0"/>
    <s v="Southport"/>
    <x v="0"/>
    <x v="0"/>
    <x v="0"/>
    <s v="Light Blue"/>
    <n v="27.99"/>
    <n v="14.99"/>
    <n v="38.999999999999993"/>
    <n v="83.97"/>
  </r>
  <r>
    <s v="HMAHR3LN"/>
    <x v="34"/>
    <s v="04947-41413-JP"/>
    <n v="9"/>
    <n v="2"/>
    <x v="47"/>
    <x v="0"/>
    <s v="Battle"/>
    <x v="0"/>
    <x v="8"/>
    <x v="0"/>
    <s v="Light Blue"/>
    <n v="32.99"/>
    <n v="18.989999999999998"/>
    <n v="28.000000000000007"/>
    <n v="65.98"/>
  </r>
  <r>
    <s v="OMYLPGXL"/>
    <x v="34"/>
    <s v="83163-65741-IH"/>
    <n v="6"/>
    <n v="3"/>
    <x v="11"/>
    <x v="0"/>
    <s v="Stamford"/>
    <x v="0"/>
    <x v="0"/>
    <x v="0"/>
    <s v="Light Blue"/>
    <n v="27.99"/>
    <n v="14.99"/>
    <n v="38.999999999999993"/>
    <n v="83.97"/>
  </r>
  <r>
    <s v="DG26SONB"/>
    <x v="35"/>
    <s v="97152-03355-IW"/>
    <n v="6"/>
    <n v="3"/>
    <x v="48"/>
    <x v="2"/>
    <s v="Dornoch"/>
    <x v="0"/>
    <x v="0"/>
    <x v="0"/>
    <s v="Light Blue"/>
    <n v="27.99"/>
    <n v="14.99"/>
    <n v="38.999999999999993"/>
    <n v="83.97"/>
  </r>
  <r>
    <s v="MMDJVILM"/>
    <x v="36"/>
    <s v="80310-92912-JA"/>
    <n v="6"/>
    <n v="3"/>
    <x v="43"/>
    <x v="0"/>
    <s v="Congleton"/>
    <x v="0"/>
    <x v="0"/>
    <x v="0"/>
    <s v="Light Blue"/>
    <n v="27.99"/>
    <n v="14.99"/>
    <n v="38.999999999999993"/>
    <n v="83.97"/>
  </r>
  <r>
    <s v="UZIQ7G42"/>
    <x v="36"/>
    <s v="93809-05424-MG"/>
    <n v="6"/>
    <n v="3"/>
    <x v="49"/>
    <x v="0"/>
    <s v="Sherborne"/>
    <x v="0"/>
    <x v="0"/>
    <x v="0"/>
    <s v="Light Blue"/>
    <n v="27.99"/>
    <n v="14.99"/>
    <n v="38.999999999999993"/>
    <n v="83.97"/>
  </r>
  <r>
    <s v="XFSTXRX4"/>
    <x v="36"/>
    <s v="96112-42558-EA"/>
    <n v="6"/>
    <n v="3"/>
    <x v="34"/>
    <x v="2"/>
    <s v="Keith"/>
    <x v="0"/>
    <x v="0"/>
    <x v="0"/>
    <s v="Light Blue"/>
    <n v="27.99"/>
    <n v="14.99"/>
    <n v="38.999999999999993"/>
    <n v="83.97"/>
  </r>
  <r>
    <s v="CLO61I7W"/>
    <x v="37"/>
    <s v="58638-01029-CB"/>
    <n v="4"/>
    <n v="2"/>
    <x v="50"/>
    <x v="0"/>
    <s v="Kettering"/>
    <x v="0"/>
    <x v="6"/>
    <x v="0"/>
    <s v="Light Blue"/>
    <n v="26.99"/>
    <n v="11.99"/>
    <n v="29.999999999999996"/>
    <n v="53.98"/>
  </r>
  <r>
    <s v="YPUFTIKR"/>
    <x v="37"/>
    <s v="72463-75685-MV"/>
    <n v="1"/>
    <n v="1"/>
    <x v="51"/>
    <x v="0"/>
    <s v="Buxton"/>
    <x v="0"/>
    <x v="2"/>
    <x v="1"/>
    <s v="Light Blue"/>
    <n v="25.99"/>
    <n v="13.99"/>
    <n v="11.999999999999998"/>
    <n v="25.99"/>
  </r>
  <r>
    <s v="ZU6QGCG4"/>
    <x v="38"/>
    <s v="39181-35745-WH"/>
    <n v="4"/>
    <n v="3"/>
    <x v="52"/>
    <x v="2"/>
    <s v="Dunfermline"/>
    <x v="0"/>
    <x v="6"/>
    <x v="0"/>
    <s v="Light Blue"/>
    <n v="26.99"/>
    <n v="11.99"/>
    <n v="44.999999999999993"/>
    <n v="80.97"/>
  </r>
  <r>
    <s v="VSNZPSE9"/>
    <x v="39"/>
    <s v="87049-37901-FU"/>
    <n v="6"/>
    <n v="3"/>
    <x v="36"/>
    <x v="0"/>
    <s v="Scunthorpe"/>
    <x v="0"/>
    <x v="0"/>
    <x v="0"/>
    <s v="Light Blue"/>
    <n v="27.99"/>
    <n v="14.99"/>
    <n v="38.999999999999993"/>
    <n v="83.97"/>
  </r>
  <r>
    <s v="YQHY4LZ8"/>
    <x v="39"/>
    <s v="01811-60350-CU"/>
    <n v="5"/>
    <n v="2"/>
    <x v="53"/>
    <x v="0"/>
    <s v="Frome"/>
    <x v="0"/>
    <x v="9"/>
    <x v="1"/>
    <s v="Dark Blue"/>
    <n v="28.99"/>
    <n v="12.99"/>
    <n v="31.999999999999996"/>
    <n v="57.98"/>
  </r>
  <r>
    <s v="PK5DPSWV"/>
    <x v="40"/>
    <s v="22305-40299-CY"/>
    <n v="1"/>
    <n v="1"/>
    <x v="54"/>
    <x v="0"/>
    <s v="Walsall"/>
    <x v="0"/>
    <x v="2"/>
    <x v="1"/>
    <s v="Light Blue"/>
    <n v="25.99"/>
    <n v="13.99"/>
    <n v="11.999999999999998"/>
    <n v="25.99"/>
  </r>
  <r>
    <s v="DLMS6BLI"/>
    <x v="41"/>
    <s v="99562-88650-YF"/>
    <n v="6"/>
    <n v="3"/>
    <x v="2"/>
    <x v="0"/>
    <s v="Tenbury Wells"/>
    <x v="0"/>
    <x v="0"/>
    <x v="0"/>
    <s v="Light Blue"/>
    <n v="27.99"/>
    <n v="14.99"/>
    <n v="38.999999999999993"/>
    <n v="83.97"/>
  </r>
  <r>
    <s v="GVDU7M3O"/>
    <x v="41"/>
    <s v="89442-35633-HJ"/>
    <n v="6"/>
    <n v="3"/>
    <x v="55"/>
    <x v="2"/>
    <s v="Elgin"/>
    <x v="0"/>
    <x v="0"/>
    <x v="0"/>
    <s v="Light Blue"/>
    <n v="27.99"/>
    <n v="14.99"/>
    <n v="38.999999999999993"/>
    <n v="83.97"/>
  </r>
  <r>
    <s v="OIFUUMGQ"/>
    <x v="41"/>
    <s v="94573-61802-PH"/>
    <n v="6"/>
    <n v="3"/>
    <x v="37"/>
    <x v="0"/>
    <s v="Dartford"/>
    <x v="0"/>
    <x v="0"/>
    <x v="0"/>
    <s v="Light Blue"/>
    <n v="27.99"/>
    <n v="14.99"/>
    <n v="38.999999999999993"/>
    <n v="83.97"/>
  </r>
  <r>
    <s v="XCZPWM2Y"/>
    <x v="42"/>
    <s v="04513-76520-QO"/>
    <n v="6"/>
    <n v="1"/>
    <x v="56"/>
    <x v="2"/>
    <s v="Linlithgow"/>
    <x v="0"/>
    <x v="0"/>
    <x v="0"/>
    <s v="Light Blue"/>
    <n v="27.99"/>
    <n v="14.99"/>
    <n v="12.999999999999998"/>
    <n v="27.99"/>
  </r>
  <r>
    <s v="HOW3PTGY"/>
    <x v="43"/>
    <s v="20203-03950-FY"/>
    <n v="2"/>
    <n v="1"/>
    <x v="57"/>
    <x v="0"/>
    <s v="Stockton-on-Tees"/>
    <x v="0"/>
    <x v="3"/>
    <x v="0"/>
    <s v="Dark Blue"/>
    <n v="29.99"/>
    <n v="16.989999999999998"/>
    <n v="13"/>
    <n v="29.99"/>
  </r>
  <r>
    <s v="JXECZLPC"/>
    <x v="44"/>
    <s v="90961-35603-RP"/>
    <n v="6"/>
    <n v="3"/>
    <x v="42"/>
    <x v="0"/>
    <s v="Kendal"/>
    <x v="0"/>
    <x v="0"/>
    <x v="0"/>
    <s v="Light Blue"/>
    <n v="27.99"/>
    <n v="14.99"/>
    <n v="38.999999999999993"/>
    <n v="83.97"/>
  </r>
  <r>
    <s v="KHF0HTRW"/>
    <x v="44"/>
    <s v="84340-73931-VV"/>
    <n v="6"/>
    <n v="3"/>
    <x v="21"/>
    <x v="0"/>
    <s v="Ashbourne"/>
    <x v="0"/>
    <x v="0"/>
    <x v="0"/>
    <s v="Light Blue"/>
    <n v="27.99"/>
    <n v="14.99"/>
    <n v="38.999999999999993"/>
    <n v="83.97"/>
  </r>
  <r>
    <s v="DCEFDNEV"/>
    <x v="45"/>
    <s v="87979-56781-YV"/>
    <n v="6"/>
    <n v="3"/>
    <x v="7"/>
    <x v="0"/>
    <s v="Rugby"/>
    <x v="0"/>
    <x v="0"/>
    <x v="0"/>
    <s v="Light Blue"/>
    <n v="27.99"/>
    <n v="14.99"/>
    <n v="38.999999999999993"/>
    <n v="83.97"/>
  </r>
  <r>
    <s v="JACFU4X0"/>
    <x v="45"/>
    <s v="89711-56688-GG"/>
    <n v="6"/>
    <n v="3"/>
    <x v="40"/>
    <x v="2"/>
    <s v="Oban"/>
    <x v="0"/>
    <x v="0"/>
    <x v="0"/>
    <s v="Light Blue"/>
    <n v="27.99"/>
    <n v="14.99"/>
    <n v="38.999999999999993"/>
    <n v="83.97"/>
  </r>
  <r>
    <s v="L3WX3IF7"/>
    <x v="45"/>
    <s v="84260-39432-ML"/>
    <n v="6"/>
    <n v="3"/>
    <x v="58"/>
    <x v="1"/>
    <s v="Cowbridge"/>
    <x v="0"/>
    <x v="0"/>
    <x v="0"/>
    <s v="Light Blue"/>
    <n v="27.99"/>
    <n v="14.99"/>
    <n v="38.999999999999993"/>
    <n v="83.97"/>
  </r>
  <r>
    <s v="LJHEUUVV"/>
    <x v="45"/>
    <s v="96544-91644-IT"/>
    <n v="6"/>
    <n v="3"/>
    <x v="41"/>
    <x v="0"/>
    <s v="Halesowen"/>
    <x v="0"/>
    <x v="0"/>
    <x v="0"/>
    <s v="Light Blue"/>
    <n v="27.99"/>
    <n v="14.99"/>
    <n v="38.999999999999993"/>
    <n v="83.97"/>
  </r>
  <r>
    <s v="T1FUM9RO"/>
    <x v="45"/>
    <s v="90123-70970-NY"/>
    <n v="6"/>
    <n v="3"/>
    <x v="59"/>
    <x v="0"/>
    <s v="Clitheroe"/>
    <x v="0"/>
    <x v="0"/>
    <x v="0"/>
    <s v="Light Blue"/>
    <n v="27.99"/>
    <n v="14.99"/>
    <n v="38.999999999999993"/>
    <n v="83.97"/>
  </r>
  <r>
    <s v="BLXQMVL2"/>
    <x v="46"/>
    <s v="89711-56688-GG"/>
    <n v="6"/>
    <n v="3"/>
    <x v="40"/>
    <x v="2"/>
    <s v="Oban"/>
    <x v="0"/>
    <x v="0"/>
    <x v="0"/>
    <s v="Light Blue"/>
    <n v="27.99"/>
    <n v="14.99"/>
    <n v="38.999999999999993"/>
    <n v="83.97"/>
  </r>
  <r>
    <s v="D7EIURR6"/>
    <x v="46"/>
    <s v="19821-05175-WZ"/>
    <n v="10"/>
    <n v="2"/>
    <x v="60"/>
    <x v="0"/>
    <s v="Wimborne"/>
    <x v="0"/>
    <x v="1"/>
    <x v="1"/>
    <s v="Dark Blue"/>
    <n v="22.99"/>
    <n v="10.99"/>
    <n v="23.999999999999996"/>
    <n v="45.98"/>
  </r>
  <r>
    <s v="CXVMSROJ"/>
    <x v="47"/>
    <s v="84269-49816-ML"/>
    <n v="6"/>
    <n v="3"/>
    <x v="61"/>
    <x v="2"/>
    <s v="Moffat"/>
    <x v="0"/>
    <x v="0"/>
    <x v="0"/>
    <s v="Light Blue"/>
    <n v="27.99"/>
    <n v="14.99"/>
    <n v="38.999999999999993"/>
    <n v="83.97"/>
  </r>
  <r>
    <s v="U27Z9Z6F"/>
    <x v="47"/>
    <s v="89115-11966-VF"/>
    <n v="6"/>
    <n v="3"/>
    <x v="32"/>
    <x v="0"/>
    <s v="Thornbury"/>
    <x v="0"/>
    <x v="0"/>
    <x v="0"/>
    <s v="Light Blue"/>
    <n v="27.99"/>
    <n v="14.99"/>
    <n v="38.999999999999993"/>
    <n v="83.97"/>
  </r>
  <r>
    <s v="GBUUFSHN"/>
    <x v="48"/>
    <s v="34665-62561-AU"/>
    <n v="4"/>
    <n v="3"/>
    <x v="62"/>
    <x v="2"/>
    <s v="Largs"/>
    <x v="0"/>
    <x v="6"/>
    <x v="0"/>
    <s v="Light Blue"/>
    <n v="26.99"/>
    <n v="11.99"/>
    <n v="44.999999999999993"/>
    <n v="80.97"/>
  </r>
  <r>
    <s v="HKVJROFC"/>
    <x v="48"/>
    <s v="90961-35603-RP"/>
    <n v="6"/>
    <n v="3"/>
    <x v="42"/>
    <x v="0"/>
    <s v="Kendal"/>
    <x v="0"/>
    <x v="0"/>
    <x v="0"/>
    <s v="Light Blue"/>
    <n v="27.99"/>
    <n v="14.99"/>
    <n v="38.999999999999993"/>
    <n v="83.97"/>
  </r>
  <r>
    <s v="KB3HC1RM"/>
    <x v="48"/>
    <s v="92588-14671-JM"/>
    <n v="6"/>
    <n v="3"/>
    <x v="18"/>
    <x v="2"/>
    <s v="Melrose"/>
    <x v="0"/>
    <x v="0"/>
    <x v="0"/>
    <s v="Light Blue"/>
    <n v="27.99"/>
    <n v="14.99"/>
    <n v="38.999999999999993"/>
    <n v="83.97"/>
  </r>
  <r>
    <s v="GCOW2LTF"/>
    <x v="49"/>
    <s v="90123-70970-NY"/>
    <n v="6"/>
    <n v="3"/>
    <x v="59"/>
    <x v="0"/>
    <s v="Clitheroe"/>
    <x v="0"/>
    <x v="0"/>
    <x v="0"/>
    <s v="Light Blue"/>
    <n v="27.99"/>
    <n v="14.99"/>
    <n v="38.999999999999993"/>
    <n v="83.97"/>
  </r>
  <r>
    <s v="NLSRWKZA"/>
    <x v="49"/>
    <s v="84033-80762-EQ"/>
    <n v="6"/>
    <n v="3"/>
    <x v="31"/>
    <x v="2"/>
    <s v="Ullapool"/>
    <x v="0"/>
    <x v="0"/>
    <x v="0"/>
    <s v="Light Blue"/>
    <n v="27.99"/>
    <n v="14.99"/>
    <n v="38.999999999999993"/>
    <n v="83.97"/>
  </r>
  <r>
    <s v="JNTVOZB4"/>
    <x v="50"/>
    <s v="87602-55754-VN"/>
    <n v="6"/>
    <n v="3"/>
    <x v="27"/>
    <x v="2"/>
    <s v="Kirkcaldy"/>
    <x v="0"/>
    <x v="0"/>
    <x v="0"/>
    <s v="Light Blue"/>
    <n v="27.99"/>
    <n v="14.99"/>
    <n v="38.999999999999993"/>
    <n v="83.97"/>
  </r>
  <r>
    <s v="EOX2P4AH"/>
    <x v="51"/>
    <s v="89442-35633-HJ"/>
    <n v="6"/>
    <n v="3"/>
    <x v="55"/>
    <x v="2"/>
    <s v="Elgin"/>
    <x v="0"/>
    <x v="0"/>
    <x v="0"/>
    <s v="Light Blue"/>
    <n v="27.99"/>
    <n v="14.99"/>
    <n v="38.999999999999993"/>
    <n v="83.97"/>
  </r>
  <r>
    <s v="ZHD378T3"/>
    <x v="51"/>
    <s v="87602-55754-VN"/>
    <n v="6"/>
    <n v="3"/>
    <x v="27"/>
    <x v="2"/>
    <s v="Kirkcaldy"/>
    <x v="0"/>
    <x v="0"/>
    <x v="0"/>
    <s v="Light Blue"/>
    <n v="27.99"/>
    <n v="14.99"/>
    <n v="38.999999999999993"/>
    <n v="83.97"/>
  </r>
  <r>
    <s v="TMWV5YKA"/>
    <x v="52"/>
    <s v="81431-12577-VD"/>
    <n v="6"/>
    <n v="3"/>
    <x v="30"/>
    <x v="0"/>
    <s v="Newbury"/>
    <x v="0"/>
    <x v="0"/>
    <x v="0"/>
    <s v="Light Blue"/>
    <n v="27.99"/>
    <n v="14.99"/>
    <n v="38.999999999999993"/>
    <n v="83.97"/>
  </r>
  <r>
    <s v="WPHSZVUY"/>
    <x v="52"/>
    <s v="80179-44620-WN"/>
    <n v="6"/>
    <n v="3"/>
    <x v="8"/>
    <x v="1"/>
    <s v="Llanrwst"/>
    <x v="0"/>
    <x v="0"/>
    <x v="0"/>
    <s v="Light Blue"/>
    <n v="27.99"/>
    <n v="14.99"/>
    <n v="38.999999999999993"/>
    <n v="83.97"/>
  </r>
  <r>
    <s v="WK6MBNSY"/>
    <x v="53"/>
    <s v="45899-92796-EI"/>
    <n v="4"/>
    <n v="1"/>
    <x v="63"/>
    <x v="2"/>
    <s v="Buckie"/>
    <x v="0"/>
    <x v="6"/>
    <x v="0"/>
    <s v="Light Blue"/>
    <n v="26.99"/>
    <n v="11.99"/>
    <n v="14.999999999999998"/>
    <n v="26.99"/>
  </r>
  <r>
    <s v="YUXWUQJV"/>
    <x v="54"/>
    <s v="79420-11075-MY"/>
    <n v="6"/>
    <n v="3"/>
    <x v="1"/>
    <x v="1"/>
    <s v="Holyhead"/>
    <x v="0"/>
    <x v="0"/>
    <x v="0"/>
    <s v="Light Blue"/>
    <n v="27.99"/>
    <n v="14.99"/>
    <n v="38.999999999999993"/>
    <n v="83.97"/>
  </r>
  <r>
    <s v="TFWL1IVN"/>
    <x v="55"/>
    <s v="76841-77583-BJ"/>
    <n v="6"/>
    <n v="3"/>
    <x v="38"/>
    <x v="0"/>
    <s v="Tamworth"/>
    <x v="0"/>
    <x v="0"/>
    <x v="0"/>
    <s v="Light Blue"/>
    <n v="27.99"/>
    <n v="14.99"/>
    <n v="38.999999999999993"/>
    <n v="83.97"/>
  </r>
  <r>
    <s v="OVDALRVD"/>
    <x v="56"/>
    <s v="90305-50099-SV"/>
    <n v="6"/>
    <n v="3"/>
    <x v="64"/>
    <x v="0"/>
    <s v="Wakefield"/>
    <x v="0"/>
    <x v="0"/>
    <x v="0"/>
    <s v="Light Blue"/>
    <n v="27.99"/>
    <n v="14.99"/>
    <n v="38.999999999999993"/>
    <n v="83.97"/>
  </r>
  <r>
    <s v="PZYRZKLP"/>
    <x v="57"/>
    <s v="87602-55754-VN"/>
    <n v="6"/>
    <n v="3"/>
    <x v="27"/>
    <x v="2"/>
    <s v="Kirkcaldy"/>
    <x v="0"/>
    <x v="0"/>
    <x v="0"/>
    <s v="Light Blue"/>
    <n v="27.99"/>
    <n v="14.99"/>
    <n v="38.999999999999993"/>
    <n v="83.97"/>
  </r>
  <r>
    <s v="GS39FKRA"/>
    <x v="58"/>
    <s v="97855-54761-IS"/>
    <n v="6"/>
    <n v="3"/>
    <x v="45"/>
    <x v="2"/>
    <s v="Dingwall"/>
    <x v="0"/>
    <x v="0"/>
    <x v="0"/>
    <s v="Light Blue"/>
    <n v="27.99"/>
    <n v="14.99"/>
    <n v="38.999999999999993"/>
    <n v="83.97"/>
  </r>
  <r>
    <s v="GJXT3PKV"/>
    <x v="59"/>
    <s v="80179-44620-WN"/>
    <n v="6"/>
    <n v="3"/>
    <x v="8"/>
    <x v="1"/>
    <s v="Llanrwst"/>
    <x v="0"/>
    <x v="0"/>
    <x v="0"/>
    <s v="Light Blue"/>
    <n v="27.99"/>
    <n v="14.99"/>
    <n v="38.999999999999993"/>
    <n v="83.97"/>
  </r>
  <r>
    <s v="P8OTOTWI"/>
    <x v="59"/>
    <s v="86779-84838-EJ"/>
    <n v="6"/>
    <n v="3"/>
    <x v="28"/>
    <x v="0"/>
    <s v="Kenilworth"/>
    <x v="0"/>
    <x v="0"/>
    <x v="0"/>
    <s v="Light Blue"/>
    <n v="27.99"/>
    <n v="14.99"/>
    <n v="38.999999999999993"/>
    <n v="83.97"/>
  </r>
  <r>
    <s v="RZUJHR6Z"/>
    <x v="60"/>
    <s v="89115-11966-VF"/>
    <n v="6"/>
    <n v="3"/>
    <x v="32"/>
    <x v="0"/>
    <s v="Thornbury"/>
    <x v="0"/>
    <x v="0"/>
    <x v="0"/>
    <s v="Light Blue"/>
    <n v="27.99"/>
    <n v="14.99"/>
    <n v="38.999999999999993"/>
    <n v="83.97"/>
  </r>
  <r>
    <s v="CWHA4OPK"/>
    <x v="61"/>
    <s v="86504-96610-BH"/>
    <n v="6"/>
    <n v="3"/>
    <x v="15"/>
    <x v="0"/>
    <s v="Chester-le-Street"/>
    <x v="0"/>
    <x v="0"/>
    <x v="0"/>
    <s v="Light Blue"/>
    <n v="27.99"/>
    <n v="14.99"/>
    <n v="38.999999999999993"/>
    <n v="83.97"/>
  </r>
  <r>
    <s v="HFCLMAOJ"/>
    <x v="62"/>
    <s v="92926-08470-YS"/>
    <n v="6"/>
    <n v="3"/>
    <x v="65"/>
    <x v="2"/>
    <s v="Dunfermline"/>
    <x v="0"/>
    <x v="0"/>
    <x v="0"/>
    <s v="Light Blue"/>
    <n v="27.99"/>
    <n v="14.99"/>
    <n v="38.999999999999993"/>
    <n v="83.97"/>
  </r>
  <r>
    <s v="X5KRQLGZ"/>
    <x v="62"/>
    <s v="57145-03803-ZL"/>
    <n v="9"/>
    <n v="1"/>
    <x v="66"/>
    <x v="1"/>
    <s v="Cardigan"/>
    <x v="0"/>
    <x v="8"/>
    <x v="0"/>
    <s v="Light Blue"/>
    <n v="32.99"/>
    <n v="18.989999999999998"/>
    <n v="14.000000000000004"/>
    <n v="32.99"/>
  </r>
  <r>
    <s v="ISDGOKOH"/>
    <x v="63"/>
    <s v="90123-70970-NY"/>
    <n v="6"/>
    <n v="3"/>
    <x v="59"/>
    <x v="0"/>
    <s v="Clitheroe"/>
    <x v="0"/>
    <x v="0"/>
    <x v="0"/>
    <s v="Light Blue"/>
    <n v="27.99"/>
    <n v="14.99"/>
    <n v="38.999999999999993"/>
    <n v="83.97"/>
  </r>
  <r>
    <s v="TRTONYHJ"/>
    <x v="63"/>
    <s v="79420-11075-MY"/>
    <n v="6"/>
    <n v="3"/>
    <x v="1"/>
    <x v="1"/>
    <s v="Holyhead"/>
    <x v="0"/>
    <x v="0"/>
    <x v="0"/>
    <s v="Light Blue"/>
    <n v="27.99"/>
    <n v="14.99"/>
    <n v="38.999999999999993"/>
    <n v="83.97"/>
  </r>
  <r>
    <s v="YT9WDRZV"/>
    <x v="63"/>
    <s v="84269-49816-ML"/>
    <n v="6"/>
    <n v="3"/>
    <x v="61"/>
    <x v="2"/>
    <s v="Moffat"/>
    <x v="0"/>
    <x v="0"/>
    <x v="0"/>
    <s v="Light Blue"/>
    <n v="27.99"/>
    <n v="14.99"/>
    <n v="38.999999999999993"/>
    <n v="83.97"/>
  </r>
  <r>
    <s v="QZUI5JMM"/>
    <x v="64"/>
    <s v="83163-65741-IH"/>
    <n v="6"/>
    <n v="3"/>
    <x v="11"/>
    <x v="0"/>
    <s v="Stamford"/>
    <x v="0"/>
    <x v="0"/>
    <x v="0"/>
    <s v="Light Blue"/>
    <n v="27.99"/>
    <n v="14.99"/>
    <n v="38.999999999999993"/>
    <n v="83.97"/>
  </r>
  <r>
    <s v="E58MB9WS"/>
    <x v="65"/>
    <s v="76841-77583-BJ"/>
    <n v="6"/>
    <n v="3"/>
    <x v="38"/>
    <x v="0"/>
    <s v="Tamworth"/>
    <x v="0"/>
    <x v="0"/>
    <x v="0"/>
    <s v="Light Blue"/>
    <n v="27.99"/>
    <n v="14.99"/>
    <n v="38.999999999999993"/>
    <n v="83.97"/>
  </r>
  <r>
    <s v="HKIXEMGT"/>
    <x v="65"/>
    <s v="80444-58185-FX"/>
    <n v="6"/>
    <n v="3"/>
    <x v="12"/>
    <x v="1"/>
    <s v="Llandovery"/>
    <x v="0"/>
    <x v="0"/>
    <x v="0"/>
    <s v="Light Blue"/>
    <n v="27.99"/>
    <n v="14.99"/>
    <n v="38.999999999999993"/>
    <n v="83.97"/>
  </r>
  <r>
    <s v="RI3BLMWY"/>
    <x v="66"/>
    <s v="04609-95151-XH"/>
    <n v="3"/>
    <n v="4"/>
    <x v="67"/>
    <x v="2"/>
    <s v="Ballater"/>
    <x v="0"/>
    <x v="5"/>
    <x v="1"/>
    <s v="Light Blue"/>
    <n v="27.99"/>
    <n v="12.99"/>
    <n v="59.999999999999993"/>
    <n v="111.96"/>
  </r>
  <r>
    <s v="MPSKYFEJ"/>
    <x v="67"/>
    <s v="90961-35603-RP"/>
    <n v="6"/>
    <n v="3"/>
    <x v="42"/>
    <x v="0"/>
    <s v="Kendal"/>
    <x v="0"/>
    <x v="0"/>
    <x v="0"/>
    <s v="Light Blue"/>
    <n v="27.99"/>
    <n v="14.99"/>
    <n v="38.999999999999993"/>
    <n v="83.97"/>
  </r>
  <r>
    <s v="OO5TI7FY"/>
    <x v="67"/>
    <s v="86768-91598-FA"/>
    <n v="6"/>
    <n v="3"/>
    <x v="9"/>
    <x v="2"/>
    <s v="Pitlochry"/>
    <x v="0"/>
    <x v="0"/>
    <x v="0"/>
    <s v="Light Blue"/>
    <n v="27.99"/>
    <n v="14.99"/>
    <n v="38.999999999999993"/>
    <n v="83.97"/>
  </r>
  <r>
    <s v="QNGHNLBG"/>
    <x v="68"/>
    <s v="99562-88650-YF"/>
    <n v="6"/>
    <n v="3"/>
    <x v="2"/>
    <x v="0"/>
    <s v="Tenbury Wells"/>
    <x v="0"/>
    <x v="0"/>
    <x v="0"/>
    <s v="Light Blue"/>
    <n v="27.99"/>
    <n v="14.99"/>
    <n v="38.999999999999993"/>
    <n v="83.97"/>
  </r>
  <r>
    <s v="A08TIGXI"/>
    <x v="69"/>
    <s v="79216-73157-TE"/>
    <n v="6"/>
    <n v="3"/>
    <x v="20"/>
    <x v="2"/>
    <s v="Fortrose"/>
    <x v="0"/>
    <x v="0"/>
    <x v="0"/>
    <s v="Light Blue"/>
    <n v="27.99"/>
    <n v="14.99"/>
    <n v="38.999999999999993"/>
    <n v="83.97"/>
  </r>
  <r>
    <s v="V1QCQX9O"/>
    <x v="69"/>
    <s v="88446-59251-SQ"/>
    <n v="6"/>
    <n v="3"/>
    <x v="6"/>
    <x v="0"/>
    <s v="St Albans"/>
    <x v="0"/>
    <x v="0"/>
    <x v="0"/>
    <s v="Light Blue"/>
    <n v="27.99"/>
    <n v="14.99"/>
    <n v="38.999999999999993"/>
    <n v="83.97"/>
  </r>
  <r>
    <s v="C1FMW2ZF"/>
    <x v="70"/>
    <s v="86881-41559-OR"/>
    <n v="6"/>
    <n v="1"/>
    <x v="0"/>
    <x v="0"/>
    <s v="Hartlepool"/>
    <x v="0"/>
    <x v="0"/>
    <x v="0"/>
    <s v="Light Blue"/>
    <n v="27.99"/>
    <n v="14.99"/>
    <n v="12.999999999999998"/>
    <n v="27.99"/>
  </r>
  <r>
    <s v="VZJUG6US"/>
    <x v="70"/>
    <s v="14797-35530-HY"/>
    <n v="7"/>
    <n v="3"/>
    <x v="68"/>
    <x v="0"/>
    <s v="Moreton-in-Marsh"/>
    <x v="0"/>
    <x v="7"/>
    <x v="1"/>
    <s v="Dark Blue"/>
    <n v="26.99"/>
    <n v="14.99"/>
    <n v="35.999999999999993"/>
    <n v="80.97"/>
  </r>
  <r>
    <s v="ILO8YQQE"/>
    <x v="71"/>
    <s v="23014-48364-QB"/>
    <n v="3"/>
    <n v="3"/>
    <x v="69"/>
    <x v="0"/>
    <s v="Abergavenny"/>
    <x v="0"/>
    <x v="5"/>
    <x v="1"/>
    <s v="Light Blue"/>
    <n v="27.99"/>
    <n v="12.99"/>
    <n v="44.999999999999993"/>
    <n v="83.97"/>
  </r>
  <r>
    <s v="TZACJ3S7"/>
    <x v="71"/>
    <s v="80179-44620-WN"/>
    <n v="6"/>
    <n v="3"/>
    <x v="8"/>
    <x v="1"/>
    <s v="Llanrwst"/>
    <x v="0"/>
    <x v="0"/>
    <x v="0"/>
    <s v="Light Blue"/>
    <n v="27.99"/>
    <n v="14.99"/>
    <n v="38.999999999999993"/>
    <n v="83.97"/>
  </r>
  <r>
    <s v="Z8BMKXDZ"/>
    <x v="72"/>
    <s v="00256-19905-YG"/>
    <n v="5"/>
    <n v="3"/>
    <x v="70"/>
    <x v="0"/>
    <s v="Bridlington"/>
    <x v="0"/>
    <x v="9"/>
    <x v="1"/>
    <s v="Dark Blue"/>
    <n v="28.99"/>
    <n v="12.99"/>
    <n v="47.999999999999993"/>
    <n v="86.97"/>
  </r>
  <r>
    <s v="KFHKGD1H"/>
    <x v="73"/>
    <s v="97152-03355-IW"/>
    <n v="6"/>
    <n v="3"/>
    <x v="48"/>
    <x v="2"/>
    <s v="Dornoch"/>
    <x v="0"/>
    <x v="0"/>
    <x v="0"/>
    <s v="Light Blue"/>
    <n v="27.99"/>
    <n v="14.99"/>
    <n v="38.999999999999993"/>
    <n v="83.97"/>
  </r>
  <r>
    <s v="JPAXFOPX"/>
    <x v="74"/>
    <s v="99562-88650-YF"/>
    <n v="6"/>
    <n v="3"/>
    <x v="2"/>
    <x v="0"/>
    <s v="Tenbury Wells"/>
    <x v="0"/>
    <x v="0"/>
    <x v="0"/>
    <s v="Light Blue"/>
    <n v="27.99"/>
    <n v="14.99"/>
    <n v="38.999999999999993"/>
    <n v="83.97"/>
  </r>
  <r>
    <s v="MVAIVVOG"/>
    <x v="74"/>
    <s v="51971-70393-QM"/>
    <n v="7"/>
    <n v="1"/>
    <x v="71"/>
    <x v="2"/>
    <s v="Banff"/>
    <x v="0"/>
    <x v="7"/>
    <x v="1"/>
    <s v="Dark Blue"/>
    <n v="26.99"/>
    <n v="14.99"/>
    <n v="11.999999999999998"/>
    <n v="26.99"/>
  </r>
  <r>
    <s v="Y8VZMRKW"/>
    <x v="74"/>
    <s v="84340-73931-VV"/>
    <n v="6"/>
    <n v="3"/>
    <x v="21"/>
    <x v="0"/>
    <s v="Ashbourne"/>
    <x v="0"/>
    <x v="0"/>
    <x v="0"/>
    <s v="Light Blue"/>
    <n v="27.99"/>
    <n v="14.99"/>
    <n v="38.999999999999993"/>
    <n v="83.97"/>
  </r>
  <r>
    <s v="FTPCMB22"/>
    <x v="75"/>
    <s v="94573-61802-PH"/>
    <n v="6"/>
    <n v="3"/>
    <x v="37"/>
    <x v="0"/>
    <s v="Dartford"/>
    <x v="0"/>
    <x v="0"/>
    <x v="0"/>
    <s v="Light Blue"/>
    <n v="27.99"/>
    <n v="14.99"/>
    <n v="38.999999999999993"/>
    <n v="83.97"/>
  </r>
  <r>
    <s v="OFWDWXCG"/>
    <x v="75"/>
    <s v="16982-35708-BZ"/>
    <n v="9"/>
    <n v="1"/>
    <x v="72"/>
    <x v="0"/>
    <s v="Henley-on-Thames"/>
    <x v="0"/>
    <x v="8"/>
    <x v="0"/>
    <s v="Light Blue"/>
    <n v="32.99"/>
    <n v="18.989999999999998"/>
    <n v="14.000000000000004"/>
    <n v="32.99"/>
  </r>
  <r>
    <s v="THBRW7CF"/>
    <x v="76"/>
    <s v="53120-45532-KL"/>
    <n v="10"/>
    <n v="2"/>
    <x v="73"/>
    <x v="2"/>
    <s v="Fortrose"/>
    <x v="0"/>
    <x v="1"/>
    <x v="1"/>
    <s v="Dark Blue"/>
    <n v="22.99"/>
    <n v="10.99"/>
    <n v="23.999999999999996"/>
    <n v="45.98"/>
  </r>
  <r>
    <s v="YJICDBJX"/>
    <x v="76"/>
    <s v="91074-60023-IP"/>
    <n v="6"/>
    <n v="3"/>
    <x v="74"/>
    <x v="0"/>
    <s v="Wellingborough"/>
    <x v="0"/>
    <x v="0"/>
    <x v="0"/>
    <s v="Light Blue"/>
    <n v="27.99"/>
    <n v="14.99"/>
    <n v="38.999999999999993"/>
    <n v="83.97"/>
  </r>
  <r>
    <s v="GLD8FTIS"/>
    <x v="77"/>
    <s v="89115-11966-VF"/>
    <n v="6"/>
    <n v="3"/>
    <x v="32"/>
    <x v="0"/>
    <s v="Thornbury"/>
    <x v="0"/>
    <x v="0"/>
    <x v="0"/>
    <s v="Light Blue"/>
    <n v="27.99"/>
    <n v="14.99"/>
    <n v="38.999999999999993"/>
    <n v="83.97"/>
  </r>
  <r>
    <s v="GLWJ1GHC"/>
    <x v="78"/>
    <s v="90961-35603-RP"/>
    <n v="6"/>
    <n v="3"/>
    <x v="42"/>
    <x v="0"/>
    <s v="Kendal"/>
    <x v="0"/>
    <x v="0"/>
    <x v="0"/>
    <s v="Light Blue"/>
    <n v="27.99"/>
    <n v="14.99"/>
    <n v="38.999999999999993"/>
    <n v="83.97"/>
  </r>
  <r>
    <s v="Z8E9EUCA"/>
    <x v="78"/>
    <s v="87602-55754-VN"/>
    <n v="6"/>
    <n v="3"/>
    <x v="27"/>
    <x v="2"/>
    <s v="Kirkcaldy"/>
    <x v="0"/>
    <x v="0"/>
    <x v="0"/>
    <s v="Light Blue"/>
    <n v="27.99"/>
    <n v="14.99"/>
    <n v="38.999999999999993"/>
    <n v="83.97"/>
  </r>
  <r>
    <s v="DU59ZYS0"/>
    <x v="79"/>
    <s v="84132-22322-QT"/>
    <n v="6"/>
    <n v="3"/>
    <x v="19"/>
    <x v="2"/>
    <s v="Dunblane"/>
    <x v="0"/>
    <x v="0"/>
    <x v="0"/>
    <s v="Light Blue"/>
    <n v="27.99"/>
    <n v="14.99"/>
    <n v="38.999999999999993"/>
    <n v="83.97"/>
  </r>
  <r>
    <s v="ZZMIGBNI"/>
    <x v="79"/>
    <s v="84260-39432-ML"/>
    <n v="6"/>
    <n v="3"/>
    <x v="58"/>
    <x v="1"/>
    <s v="Cowbridge"/>
    <x v="0"/>
    <x v="0"/>
    <x v="0"/>
    <s v="Light Blue"/>
    <n v="27.99"/>
    <n v="14.99"/>
    <n v="38.999999999999993"/>
    <n v="83.97"/>
  </r>
  <r>
    <s v="N9G8EQ36"/>
    <x v="80"/>
    <s v="80444-58185-FX"/>
    <n v="6"/>
    <n v="3"/>
    <x v="12"/>
    <x v="1"/>
    <s v="Llandovery"/>
    <x v="0"/>
    <x v="0"/>
    <x v="0"/>
    <s v="Light Blue"/>
    <n v="27.99"/>
    <n v="14.99"/>
    <n v="38.999999999999993"/>
    <n v="83.97"/>
  </r>
  <r>
    <s v="YOHO3UZR"/>
    <x v="80"/>
    <s v="84340-73931-VV"/>
    <n v="6"/>
    <n v="3"/>
    <x v="21"/>
    <x v="0"/>
    <s v="Ashbourne"/>
    <x v="0"/>
    <x v="0"/>
    <x v="0"/>
    <s v="Light Blue"/>
    <n v="27.99"/>
    <n v="14.99"/>
    <n v="38.999999999999993"/>
    <n v="83.97"/>
  </r>
  <r>
    <s v="WCMPXJIU"/>
    <x v="81"/>
    <s v="87602-55754-VN"/>
    <n v="6"/>
    <n v="3"/>
    <x v="27"/>
    <x v="2"/>
    <s v="Kirkcaldy"/>
    <x v="0"/>
    <x v="0"/>
    <x v="0"/>
    <s v="Light Blue"/>
    <n v="27.99"/>
    <n v="14.99"/>
    <n v="38.999999999999993"/>
    <n v="83.97"/>
  </r>
  <r>
    <s v="WOZTNGDF"/>
    <x v="82"/>
    <s v="31582-23562-FM"/>
    <n v="1"/>
    <n v="4"/>
    <x v="75"/>
    <x v="0"/>
    <s v="Basingstoke"/>
    <x v="0"/>
    <x v="2"/>
    <x v="1"/>
    <s v="Light Blue"/>
    <n v="25.99"/>
    <n v="13.99"/>
    <n v="47.999999999999993"/>
    <n v="103.96"/>
  </r>
  <r>
    <s v="CCAKNV2L"/>
    <x v="83"/>
    <s v="80179-44620-WN"/>
    <n v="6"/>
    <n v="3"/>
    <x v="8"/>
    <x v="1"/>
    <s v="Llanrwst"/>
    <x v="0"/>
    <x v="0"/>
    <x v="0"/>
    <s v="Light Blue"/>
    <n v="27.99"/>
    <n v="14.99"/>
    <n v="38.999999999999993"/>
    <n v="83.97"/>
  </r>
  <r>
    <s v="FJHG9ZXW"/>
    <x v="84"/>
    <s v="84033-80762-EQ"/>
    <n v="6"/>
    <n v="3"/>
    <x v="31"/>
    <x v="2"/>
    <s v="Ullapool"/>
    <x v="0"/>
    <x v="0"/>
    <x v="0"/>
    <s v="Light Blue"/>
    <n v="27.99"/>
    <n v="14.99"/>
    <n v="38.999999999999993"/>
    <n v="83.97"/>
  </r>
  <r>
    <s v="TEM6UNGZ"/>
    <x v="84"/>
    <s v="92926-08470-YS"/>
    <n v="6"/>
    <n v="3"/>
    <x v="65"/>
    <x v="2"/>
    <s v="Dunfermline"/>
    <x v="0"/>
    <x v="0"/>
    <x v="0"/>
    <s v="Light Blue"/>
    <n v="27.99"/>
    <n v="14.99"/>
    <n v="38.999999999999993"/>
    <n v="83.97"/>
  </r>
  <r>
    <s v="OWZYODCP"/>
    <x v="85"/>
    <s v="99562-88650-YF"/>
    <n v="6"/>
    <n v="3"/>
    <x v="2"/>
    <x v="0"/>
    <s v="Tenbury Wells"/>
    <x v="0"/>
    <x v="0"/>
    <x v="0"/>
    <s v="Light Blue"/>
    <n v="27.99"/>
    <n v="14.99"/>
    <n v="38.999999999999993"/>
    <n v="83.97"/>
  </r>
  <r>
    <s v="WSPLOWSZ"/>
    <x v="85"/>
    <s v="16123-07017-TY"/>
    <n v="3"/>
    <n v="3"/>
    <x v="76"/>
    <x v="1"/>
    <s v="Denbigh"/>
    <x v="0"/>
    <x v="5"/>
    <x v="1"/>
    <s v="Light Blue"/>
    <n v="27.99"/>
    <n v="12.99"/>
    <n v="44.999999999999993"/>
    <n v="83.97"/>
  </r>
  <r>
    <s v="HWEIYCA9"/>
    <x v="86"/>
    <s v="89711-56688-GG"/>
    <n v="6"/>
    <n v="3"/>
    <x v="40"/>
    <x v="2"/>
    <s v="Oban"/>
    <x v="0"/>
    <x v="0"/>
    <x v="0"/>
    <s v="Light Blue"/>
    <n v="27.99"/>
    <n v="14.99"/>
    <n v="38.999999999999993"/>
    <n v="83.97"/>
  </r>
  <r>
    <s v="O9HXHCU9"/>
    <x v="86"/>
    <s v="90123-70970-NY"/>
    <n v="6"/>
    <n v="3"/>
    <x v="59"/>
    <x v="0"/>
    <s v="Clitheroe"/>
    <x v="0"/>
    <x v="0"/>
    <x v="0"/>
    <s v="Light Blue"/>
    <n v="27.99"/>
    <n v="14.99"/>
    <n v="38.999999999999993"/>
    <n v="83.97"/>
  </r>
  <r>
    <s v="WELZYMWF"/>
    <x v="86"/>
    <s v="23229-79220-TE"/>
    <n v="9"/>
    <n v="2"/>
    <x v="77"/>
    <x v="0"/>
    <s v="Torrington"/>
    <x v="0"/>
    <x v="8"/>
    <x v="0"/>
    <s v="Light Blue"/>
    <n v="32.99"/>
    <n v="18.989999999999998"/>
    <n v="28.000000000000007"/>
    <n v="65.98"/>
  </r>
  <r>
    <s v="QRLYEXQR"/>
    <x v="87"/>
    <s v="68412-11126-YJ"/>
    <n v="8"/>
    <n v="2"/>
    <x v="78"/>
    <x v="0"/>
    <s v="Evesham"/>
    <x v="0"/>
    <x v="4"/>
    <x v="0"/>
    <s v="Light Blue"/>
    <n v="21.99"/>
    <n v="11.99"/>
    <n v="19.999999999999996"/>
    <n v="43.98"/>
  </r>
  <r>
    <s v="E5AMXKUT"/>
    <x v="88"/>
    <s v="86504-96610-BH"/>
    <n v="6"/>
    <n v="3"/>
    <x v="15"/>
    <x v="0"/>
    <s v="Chester-le-Street"/>
    <x v="0"/>
    <x v="0"/>
    <x v="0"/>
    <s v="Light Blue"/>
    <n v="27.99"/>
    <n v="14.99"/>
    <n v="38.999999999999993"/>
    <n v="83.97"/>
  </r>
  <r>
    <s v="BNHIIKWR"/>
    <x v="89"/>
    <s v="87979-56781-YV"/>
    <n v="6"/>
    <n v="3"/>
    <x v="7"/>
    <x v="0"/>
    <s v="Rugby"/>
    <x v="0"/>
    <x v="0"/>
    <x v="0"/>
    <s v="Light Blue"/>
    <n v="27.99"/>
    <n v="14.99"/>
    <n v="38.999999999999993"/>
    <n v="83.97"/>
  </r>
  <r>
    <s v="HBR5UEHN"/>
    <x v="89"/>
    <s v="62682-27930-PD"/>
    <n v="10"/>
    <n v="4"/>
    <x v="79"/>
    <x v="0"/>
    <s v="Sevenoaks"/>
    <x v="0"/>
    <x v="1"/>
    <x v="1"/>
    <s v="Dark Blue"/>
    <n v="22.99"/>
    <n v="10.99"/>
    <n v="47.999999999999993"/>
    <n v="91.96"/>
  </r>
  <r>
    <s v="RYPBFOFJ"/>
    <x v="89"/>
    <s v="88446-59251-SQ"/>
    <n v="6"/>
    <n v="3"/>
    <x v="6"/>
    <x v="0"/>
    <s v="St Albans"/>
    <x v="0"/>
    <x v="0"/>
    <x v="0"/>
    <s v="Light Blue"/>
    <n v="27.99"/>
    <n v="14.99"/>
    <n v="38.999999999999993"/>
    <n v="83.97"/>
  </r>
  <r>
    <s v="MLDGV7XN"/>
    <x v="90"/>
    <s v="86779-84838-EJ"/>
    <n v="6"/>
    <n v="3"/>
    <x v="28"/>
    <x v="0"/>
    <s v="Kenilworth"/>
    <x v="0"/>
    <x v="0"/>
    <x v="0"/>
    <s v="Light Blue"/>
    <n v="27.99"/>
    <n v="14.99"/>
    <n v="38.999999999999993"/>
    <n v="83.97"/>
  </r>
  <r>
    <s v="MURX3JIB"/>
    <x v="90"/>
    <s v="83895-90735-XH"/>
    <n v="6"/>
    <n v="3"/>
    <x v="80"/>
    <x v="0"/>
    <s v="Scarborough"/>
    <x v="0"/>
    <x v="0"/>
    <x v="0"/>
    <s v="Light Blue"/>
    <n v="27.99"/>
    <n v="14.99"/>
    <n v="38.999999999999993"/>
    <n v="83.97"/>
  </r>
  <r>
    <s v="EJYNNCOA"/>
    <x v="91"/>
    <s v="90312-11148-LA"/>
    <n v="6"/>
    <n v="3"/>
    <x v="81"/>
    <x v="0"/>
    <s v="Thetford"/>
    <x v="0"/>
    <x v="0"/>
    <x v="0"/>
    <s v="Light Blue"/>
    <n v="27.99"/>
    <n v="14.99"/>
    <n v="38.999999999999993"/>
    <n v="83.97"/>
  </r>
  <r>
    <s v="WWS7EH4U"/>
    <x v="92"/>
    <s v="98573-41811-EQ"/>
    <n v="6"/>
    <n v="3"/>
    <x v="82"/>
    <x v="0"/>
    <s v="Alnwick"/>
    <x v="0"/>
    <x v="0"/>
    <x v="0"/>
    <s v="Light Blue"/>
    <n v="27.99"/>
    <n v="14.99"/>
    <n v="38.999999999999993"/>
    <n v="83.97"/>
  </r>
  <r>
    <s v="JGZJ8OKM"/>
    <x v="93"/>
    <s v="81431-12577-VD"/>
    <n v="6"/>
    <n v="3"/>
    <x v="30"/>
    <x v="0"/>
    <s v="Newbury"/>
    <x v="0"/>
    <x v="0"/>
    <x v="0"/>
    <s v="Light Blue"/>
    <n v="27.99"/>
    <n v="14.99"/>
    <n v="38.999999999999993"/>
    <n v="83.97"/>
  </r>
  <r>
    <s v="GGUWISWF"/>
    <x v="94"/>
    <s v="89442-35633-HJ"/>
    <n v="6"/>
    <n v="3"/>
    <x v="55"/>
    <x v="2"/>
    <s v="Elgin"/>
    <x v="0"/>
    <x v="0"/>
    <x v="0"/>
    <s v="Light Blue"/>
    <n v="27.99"/>
    <n v="14.99"/>
    <n v="38.999999999999993"/>
    <n v="83.97"/>
  </r>
  <r>
    <s v="BJATUV0O"/>
    <x v="95"/>
    <s v="90305-50099-SV"/>
    <n v="6"/>
    <n v="3"/>
    <x v="64"/>
    <x v="0"/>
    <s v="Wakefield"/>
    <x v="0"/>
    <x v="0"/>
    <x v="0"/>
    <s v="Light Blue"/>
    <n v="27.99"/>
    <n v="14.99"/>
    <n v="38.999999999999993"/>
    <n v="83.97"/>
  </r>
  <r>
    <s v="J4DEMCGD"/>
    <x v="95"/>
    <s v="23779-10274-KN"/>
    <n v="4"/>
    <n v="3"/>
    <x v="83"/>
    <x v="2"/>
    <s v="Dunblane"/>
    <x v="0"/>
    <x v="6"/>
    <x v="0"/>
    <s v="Light Blue"/>
    <n v="26.99"/>
    <n v="11.99"/>
    <n v="44.999999999999993"/>
    <n v="80.97"/>
  </r>
  <r>
    <s v="PJGB7MZT"/>
    <x v="95"/>
    <s v="90961-35603-RP"/>
    <n v="6"/>
    <n v="3"/>
    <x v="42"/>
    <x v="0"/>
    <s v="Kendal"/>
    <x v="0"/>
    <x v="0"/>
    <x v="0"/>
    <s v="Light Blue"/>
    <n v="27.99"/>
    <n v="14.99"/>
    <n v="38.999999999999993"/>
    <n v="83.97"/>
  </r>
  <r>
    <s v="TXJNMCCG"/>
    <x v="95"/>
    <s v="99421-80253-UI"/>
    <n v="6"/>
    <n v="3"/>
    <x v="5"/>
    <x v="2"/>
    <s v="Dunoon"/>
    <x v="0"/>
    <x v="0"/>
    <x v="0"/>
    <s v="Light Blue"/>
    <n v="27.99"/>
    <n v="14.99"/>
    <n v="38.999999999999993"/>
    <n v="83.97"/>
  </r>
  <r>
    <s v="EMEQKYKG"/>
    <x v="96"/>
    <s v="91829-99544-DS"/>
    <n v="6"/>
    <n v="3"/>
    <x v="84"/>
    <x v="0"/>
    <s v="Nelson"/>
    <x v="0"/>
    <x v="0"/>
    <x v="0"/>
    <s v="Light Blue"/>
    <n v="27.99"/>
    <n v="14.99"/>
    <n v="38.999999999999993"/>
    <n v="83.97"/>
  </r>
  <r>
    <s v="NVEKK0JL"/>
    <x v="96"/>
    <s v="80247-70000-HT"/>
    <n v="6"/>
    <n v="3"/>
    <x v="85"/>
    <x v="0"/>
    <s v="Northallerton"/>
    <x v="0"/>
    <x v="0"/>
    <x v="0"/>
    <s v="Light Blue"/>
    <n v="27.99"/>
    <n v="14.99"/>
    <n v="38.999999999999993"/>
    <n v="83.97"/>
  </r>
  <r>
    <s v="BYTCWCVI"/>
    <x v="97"/>
    <s v="32177-42200-TP"/>
    <n v="4"/>
    <n v="3"/>
    <x v="86"/>
    <x v="1"/>
    <s v="Machynlleth"/>
    <x v="0"/>
    <x v="6"/>
    <x v="0"/>
    <s v="Light Blue"/>
    <n v="26.99"/>
    <n v="11.99"/>
    <n v="44.999999999999993"/>
    <n v="80.97"/>
  </r>
  <r>
    <s v="EOOX9HOP"/>
    <x v="98"/>
    <s v="86447-02699-UT"/>
    <n v="6"/>
    <n v="3"/>
    <x v="46"/>
    <x v="0"/>
    <s v="Southport"/>
    <x v="0"/>
    <x v="0"/>
    <x v="0"/>
    <s v="Light Blue"/>
    <n v="27.99"/>
    <n v="14.99"/>
    <n v="38.999999999999993"/>
    <n v="83.97"/>
  </r>
  <r>
    <s v="XCWEKBGL"/>
    <x v="98"/>
    <s v="76841-77583-BJ"/>
    <n v="6"/>
    <n v="3"/>
    <x v="38"/>
    <x v="0"/>
    <s v="Tamworth"/>
    <x v="0"/>
    <x v="0"/>
    <x v="0"/>
    <s v="Light Blue"/>
    <n v="27.99"/>
    <n v="14.99"/>
    <n v="38.999999999999993"/>
    <n v="83.97"/>
  </r>
  <r>
    <s v="CGNARGLI"/>
    <x v="99"/>
    <s v="79058-02767-CP"/>
    <n v="6"/>
    <n v="3"/>
    <x v="17"/>
    <x v="1"/>
    <s v="Monmouth"/>
    <x v="0"/>
    <x v="0"/>
    <x v="0"/>
    <s v="Light Blue"/>
    <n v="27.99"/>
    <n v="14.99"/>
    <n v="38.999999999999993"/>
    <n v="83.97"/>
  </r>
  <r>
    <s v="DNU5YJLQ"/>
    <x v="99"/>
    <s v="80247-70000-HT"/>
    <n v="6"/>
    <n v="3"/>
    <x v="85"/>
    <x v="0"/>
    <s v="Northallerton"/>
    <x v="0"/>
    <x v="0"/>
    <x v="0"/>
    <s v="Light Blue"/>
    <n v="27.99"/>
    <n v="14.99"/>
    <n v="38.999999999999993"/>
    <n v="83.97"/>
  </r>
  <r>
    <s v="HGJPFEHC"/>
    <x v="100"/>
    <s v="34015-31593-JC"/>
    <n v="5"/>
    <n v="3"/>
    <x v="87"/>
    <x v="2"/>
    <s v="Stirling"/>
    <x v="0"/>
    <x v="9"/>
    <x v="1"/>
    <s v="Dark Blue"/>
    <n v="28.99"/>
    <n v="12.99"/>
    <n v="47.999999999999993"/>
    <n v="86.97"/>
  </r>
  <r>
    <s v="IR9IMEZ1"/>
    <x v="101"/>
    <s v="84132-22322-QT"/>
    <n v="6"/>
    <n v="3"/>
    <x v="19"/>
    <x v="2"/>
    <s v="Dunblane"/>
    <x v="0"/>
    <x v="0"/>
    <x v="0"/>
    <s v="Light Blue"/>
    <n v="27.99"/>
    <n v="14.99"/>
    <n v="38.999999999999993"/>
    <n v="83.97"/>
  </r>
  <r>
    <s v="KFRUDXAN"/>
    <x v="102"/>
    <s v="79058-02767-CP"/>
    <n v="6"/>
    <n v="3"/>
    <x v="17"/>
    <x v="1"/>
    <s v="Monmouth"/>
    <x v="0"/>
    <x v="0"/>
    <x v="0"/>
    <s v="Light Blue"/>
    <n v="27.99"/>
    <n v="14.99"/>
    <n v="38.999999999999993"/>
    <n v="83.97"/>
  </r>
  <r>
    <s v="KZFVSVK9"/>
    <x v="103"/>
    <s v="89208-74646-UK"/>
    <n v="6"/>
    <n v="3"/>
    <x v="13"/>
    <x v="0"/>
    <s v="Tring"/>
    <x v="0"/>
    <x v="0"/>
    <x v="0"/>
    <s v="Light Blue"/>
    <n v="27.99"/>
    <n v="14.99"/>
    <n v="38.999999999999993"/>
    <n v="83.97"/>
  </r>
  <r>
    <s v="SZL30A5N"/>
    <x v="103"/>
    <s v="86779-84838-EJ"/>
    <n v="6"/>
    <n v="3"/>
    <x v="28"/>
    <x v="0"/>
    <s v="Kenilworth"/>
    <x v="0"/>
    <x v="0"/>
    <x v="0"/>
    <s v="Light Blue"/>
    <n v="27.99"/>
    <n v="14.99"/>
    <n v="38.999999999999993"/>
    <n v="83.97"/>
  </r>
  <r>
    <s v="YZMYDCYY"/>
    <x v="103"/>
    <s v="93405-51204-UW"/>
    <n v="6"/>
    <n v="3"/>
    <x v="33"/>
    <x v="0"/>
    <s v="Radstock"/>
    <x v="0"/>
    <x v="0"/>
    <x v="0"/>
    <s v="Light Blue"/>
    <n v="27.99"/>
    <n v="14.99"/>
    <n v="38.999999999999993"/>
    <n v="83.97"/>
  </r>
  <r>
    <s v="ZUMRJUPK"/>
    <x v="103"/>
    <s v="83163-65741-IH"/>
    <n v="6"/>
    <n v="3"/>
    <x v="11"/>
    <x v="0"/>
    <s v="Stamford"/>
    <x v="0"/>
    <x v="0"/>
    <x v="0"/>
    <s v="Light Blue"/>
    <n v="27.99"/>
    <n v="14.99"/>
    <n v="38.999999999999993"/>
    <n v="83.97"/>
  </r>
  <r>
    <s v="FTKXN2KC"/>
    <x v="104"/>
    <s v="32948-34398-HC"/>
    <n v="5"/>
    <n v="4"/>
    <x v="88"/>
    <x v="0"/>
    <s v="Maidstone"/>
    <x v="1"/>
    <x v="9"/>
    <x v="1"/>
    <s v="Dark Blue"/>
    <n v="28.99"/>
    <n v="12.99"/>
    <n v="63.999999999999993"/>
    <n v="115.96"/>
  </r>
  <r>
    <s v="RTK9C20K"/>
    <x v="105"/>
    <s v="49231-44455-IC"/>
    <n v="5"/>
    <n v="2"/>
    <x v="89"/>
    <x v="0"/>
    <s v="Bath"/>
    <x v="1"/>
    <x v="9"/>
    <x v="1"/>
    <s v="Dark Blue"/>
    <n v="28.99"/>
    <n v="12.99"/>
    <n v="31.999999999999996"/>
    <n v="57.98"/>
  </r>
  <r>
    <s v="DCZHW7CV"/>
    <x v="106"/>
    <s v="87049-37901-FU"/>
    <n v="6"/>
    <n v="3"/>
    <x v="36"/>
    <x v="0"/>
    <s v="Scunthorpe"/>
    <x v="0"/>
    <x v="0"/>
    <x v="0"/>
    <s v="Light Blue"/>
    <n v="27.99"/>
    <n v="14.99"/>
    <n v="38.999999999999993"/>
    <n v="83.97"/>
  </r>
  <r>
    <s v="VYW5FPUA"/>
    <x v="106"/>
    <s v="21125-22134-PX"/>
    <n v="5"/>
    <n v="4"/>
    <x v="90"/>
    <x v="0"/>
    <s v="Manchester"/>
    <x v="1"/>
    <x v="9"/>
    <x v="1"/>
    <s v="Dark Blue"/>
    <n v="28.99"/>
    <n v="12.99"/>
    <n v="63.999999999999993"/>
    <n v="115.96"/>
  </r>
  <r>
    <s v="EHM0ZLOO"/>
    <x v="107"/>
    <s v="94573-61802-PH"/>
    <n v="6"/>
    <n v="3"/>
    <x v="37"/>
    <x v="0"/>
    <s v="Dartford"/>
    <x v="0"/>
    <x v="0"/>
    <x v="0"/>
    <s v="Light Blue"/>
    <n v="27.99"/>
    <n v="14.99"/>
    <n v="38.999999999999993"/>
    <n v="83.97"/>
  </r>
  <r>
    <s v="KVDIRZDW"/>
    <x v="107"/>
    <s v="99562-88650-YF"/>
    <n v="6"/>
    <n v="3"/>
    <x v="2"/>
    <x v="0"/>
    <s v="Tenbury Wells"/>
    <x v="0"/>
    <x v="0"/>
    <x v="0"/>
    <s v="Light Blue"/>
    <n v="27.99"/>
    <n v="14.99"/>
    <n v="38.999999999999993"/>
    <n v="83.97"/>
  </r>
  <r>
    <s v="Q7DBBSAZ"/>
    <x v="107"/>
    <s v="08847-29858-HN"/>
    <n v="1"/>
    <n v="4"/>
    <x v="91"/>
    <x v="0"/>
    <s v="Barrow-in-Furness"/>
    <x v="0"/>
    <x v="2"/>
    <x v="1"/>
    <s v="Light Blue"/>
    <n v="25.99"/>
    <n v="13.99"/>
    <n v="47.999999999999993"/>
    <n v="103.96"/>
  </r>
  <r>
    <s v="VR0I1GTB"/>
    <x v="107"/>
    <s v="51427-89175-QJ"/>
    <n v="5"/>
    <n v="2"/>
    <x v="92"/>
    <x v="0"/>
    <s v="Chester"/>
    <x v="1"/>
    <x v="9"/>
    <x v="1"/>
    <s v="Dark Blue"/>
    <n v="28.99"/>
    <n v="12.99"/>
    <n v="31.999999999999996"/>
    <n v="57.98"/>
  </r>
  <r>
    <s v="Q3044O7X"/>
    <x v="108"/>
    <s v="14204-14186-LA"/>
    <n v="4"/>
    <n v="2"/>
    <x v="93"/>
    <x v="0"/>
    <s v="Darlington"/>
    <x v="1"/>
    <x v="6"/>
    <x v="0"/>
    <s v="Light Blue"/>
    <n v="26.99"/>
    <n v="11.99"/>
    <n v="29.999999999999996"/>
    <n v="53.98"/>
  </r>
  <r>
    <s v="ACVNWMVR"/>
    <x v="109"/>
    <s v="26333-67911-OL"/>
    <n v="4"/>
    <n v="2"/>
    <x v="94"/>
    <x v="0"/>
    <s v="Warrington"/>
    <x v="1"/>
    <x v="6"/>
    <x v="0"/>
    <s v="Light Blue"/>
    <n v="26.99"/>
    <n v="11.99"/>
    <n v="29.999999999999996"/>
    <n v="53.98"/>
  </r>
  <r>
    <s v="EWNX7GDR"/>
    <x v="109"/>
    <s v="88593-59934-VU"/>
    <n v="6"/>
    <n v="3"/>
    <x v="29"/>
    <x v="2"/>
    <s v="Dumfries"/>
    <x v="0"/>
    <x v="0"/>
    <x v="0"/>
    <s v="Light Blue"/>
    <n v="27.99"/>
    <n v="14.99"/>
    <n v="38.999999999999993"/>
    <n v="83.97"/>
  </r>
  <r>
    <s v="SST0PFD1"/>
    <x v="109"/>
    <s v="85425-33494-HQ"/>
    <n v="6"/>
    <n v="3"/>
    <x v="95"/>
    <x v="0"/>
    <s v="Ilkley"/>
    <x v="0"/>
    <x v="0"/>
    <x v="0"/>
    <s v="Light Blue"/>
    <n v="27.99"/>
    <n v="14.99"/>
    <n v="38.999999999999993"/>
    <n v="83.97"/>
  </r>
  <r>
    <s v="TDHM2RRO"/>
    <x v="109"/>
    <s v="87602-55754-VN"/>
    <n v="6"/>
    <n v="3"/>
    <x v="27"/>
    <x v="2"/>
    <s v="Kirkcaldy"/>
    <x v="0"/>
    <x v="0"/>
    <x v="0"/>
    <s v="Light Blue"/>
    <n v="27.99"/>
    <n v="14.99"/>
    <n v="38.999999999999993"/>
    <n v="83.97"/>
  </r>
  <r>
    <s v="FEOFMJ2N"/>
    <x v="110"/>
    <s v="25729-68859-UA"/>
    <n v="4"/>
    <n v="2"/>
    <x v="96"/>
    <x v="0"/>
    <s v="Basingstoke"/>
    <x v="1"/>
    <x v="6"/>
    <x v="0"/>
    <s v="Light Blue"/>
    <n v="26.99"/>
    <n v="11.99"/>
    <n v="29.999999999999996"/>
    <n v="53.98"/>
  </r>
  <r>
    <s v="FUOL8QHX"/>
    <x v="110"/>
    <s v="86437-17399-FK"/>
    <n v="4"/>
    <n v="2"/>
    <x v="97"/>
    <x v="0"/>
    <s v="Hastings"/>
    <x v="1"/>
    <x v="6"/>
    <x v="0"/>
    <s v="Light Blue"/>
    <n v="26.99"/>
    <n v="11.99"/>
    <n v="29.999999999999996"/>
    <n v="53.98"/>
  </r>
  <r>
    <s v="FVVZYEQX"/>
    <x v="110"/>
    <s v="36078-91009-WU"/>
    <n v="5"/>
    <n v="3"/>
    <x v="98"/>
    <x v="0"/>
    <s v="Milton Keynes"/>
    <x v="1"/>
    <x v="9"/>
    <x v="1"/>
    <s v="Dark Blue"/>
    <n v="28.99"/>
    <n v="12.99"/>
    <n v="47.999999999999993"/>
    <n v="86.97"/>
  </r>
  <r>
    <s v="UAWPRIOO"/>
    <x v="110"/>
    <s v="49860-68865-AB"/>
    <n v="4"/>
    <n v="4"/>
    <x v="99"/>
    <x v="0"/>
    <s v="Wolverhampton"/>
    <x v="1"/>
    <x v="6"/>
    <x v="0"/>
    <s v="Light Blue"/>
    <n v="26.99"/>
    <n v="11.99"/>
    <n v="59.999999999999993"/>
    <n v="107.96"/>
  </r>
  <r>
    <s v="XQJPNQ3F"/>
    <x v="110"/>
    <s v="21134-81676-FR"/>
    <n v="5"/>
    <n v="4"/>
    <x v="100"/>
    <x v="2"/>
    <s v="Aberdeen"/>
    <x v="1"/>
    <x v="9"/>
    <x v="1"/>
    <s v="Dark Blue"/>
    <n v="28.99"/>
    <n v="12.99"/>
    <n v="63.999999999999993"/>
    <n v="115.96"/>
  </r>
  <r>
    <s v="GMGH7KPA"/>
    <x v="111"/>
    <s v="91829-99544-DS"/>
    <n v="6"/>
    <n v="3"/>
    <x v="84"/>
    <x v="0"/>
    <s v="Nelson"/>
    <x v="0"/>
    <x v="0"/>
    <x v="0"/>
    <s v="Light Blue"/>
    <n v="27.99"/>
    <n v="14.99"/>
    <n v="38.999999999999993"/>
    <n v="83.97"/>
  </r>
  <r>
    <s v="JJIVAI2K"/>
    <x v="111"/>
    <s v="77634-13918-GJ"/>
    <n v="5"/>
    <n v="4"/>
    <x v="101"/>
    <x v="0"/>
    <s v="Gloucester"/>
    <x v="1"/>
    <x v="9"/>
    <x v="1"/>
    <s v="Dark Blue"/>
    <n v="28.99"/>
    <n v="12.99"/>
    <n v="63.999999999999993"/>
    <n v="115.96"/>
  </r>
  <r>
    <s v="ORR0LELT"/>
    <x v="111"/>
    <s v="01433-04270-AX"/>
    <n v="4"/>
    <n v="2"/>
    <x v="102"/>
    <x v="0"/>
    <s v="Guildford"/>
    <x v="1"/>
    <x v="6"/>
    <x v="0"/>
    <s v="Light Blue"/>
    <n v="26.99"/>
    <n v="11.99"/>
    <n v="29.999999999999996"/>
    <n v="53.98"/>
  </r>
  <r>
    <s v="HOUIQ0VK"/>
    <x v="112"/>
    <s v="79216-73157-TE"/>
    <n v="6"/>
    <n v="3"/>
    <x v="20"/>
    <x v="2"/>
    <s v="Fortrose"/>
    <x v="0"/>
    <x v="0"/>
    <x v="0"/>
    <s v="Light Blue"/>
    <n v="27.99"/>
    <n v="14.99"/>
    <n v="38.999999999999993"/>
    <n v="83.97"/>
  </r>
  <r>
    <s v="S6EZAQFR"/>
    <x v="112"/>
    <s v="21125-22134-PX"/>
    <n v="4"/>
    <n v="2"/>
    <x v="90"/>
    <x v="0"/>
    <s v="Manchester"/>
    <x v="1"/>
    <x v="6"/>
    <x v="0"/>
    <s v="Light Blue"/>
    <n v="26.99"/>
    <n v="11.99"/>
    <n v="29.999999999999996"/>
    <n v="53.98"/>
  </r>
  <r>
    <s v="HL7R5GH7"/>
    <x v="113"/>
    <s v="80179-44620-WN"/>
    <n v="6"/>
    <n v="3"/>
    <x v="8"/>
    <x v="1"/>
    <s v="Llanrwst"/>
    <x v="0"/>
    <x v="0"/>
    <x v="0"/>
    <s v="Light Blue"/>
    <n v="27.99"/>
    <n v="14.99"/>
    <n v="38.999999999999993"/>
    <n v="83.97"/>
  </r>
  <r>
    <s v="KMYYVEXM"/>
    <x v="113"/>
    <s v="14103-58987-ZU"/>
    <n v="4"/>
    <n v="3"/>
    <x v="103"/>
    <x v="0"/>
    <s v="Hemel Hempstead"/>
    <x v="1"/>
    <x v="6"/>
    <x v="0"/>
    <s v="Light Blue"/>
    <n v="26.99"/>
    <n v="11.99"/>
    <n v="44.999999999999993"/>
    <n v="80.97"/>
  </r>
  <r>
    <s v="IQO4KZDH"/>
    <x v="114"/>
    <s v="14307-87663-KB"/>
    <n v="9"/>
    <n v="3"/>
    <x v="104"/>
    <x v="2"/>
    <s v="Pitlochry"/>
    <x v="0"/>
    <x v="8"/>
    <x v="0"/>
    <s v="Light Blue"/>
    <n v="32.99"/>
    <n v="18.989999999999998"/>
    <n v="42.000000000000014"/>
    <n v="98.97"/>
  </r>
  <r>
    <s v="JK5WIRFX"/>
    <x v="114"/>
    <s v="25473-43727-BY"/>
    <n v="5"/>
    <n v="4"/>
    <x v="105"/>
    <x v="0"/>
    <s v="Cambridge"/>
    <x v="1"/>
    <x v="9"/>
    <x v="1"/>
    <s v="Dark Blue"/>
    <n v="28.99"/>
    <n v="12.99"/>
    <n v="63.999999999999993"/>
    <n v="115.96"/>
  </r>
  <r>
    <s v="LPTKCPKI"/>
    <x v="114"/>
    <s v="39396-12890-PE"/>
    <n v="5"/>
    <n v="4"/>
    <x v="106"/>
    <x v="0"/>
    <s v="Leicester"/>
    <x v="1"/>
    <x v="9"/>
    <x v="1"/>
    <s v="Dark Blue"/>
    <n v="28.99"/>
    <n v="12.99"/>
    <n v="63.999999999999993"/>
    <n v="115.96"/>
  </r>
  <r>
    <s v="SWE73D5U"/>
    <x v="114"/>
    <s v="00888-74814-UZ"/>
    <n v="4"/>
    <n v="2"/>
    <x v="107"/>
    <x v="2"/>
    <s v="Perth"/>
    <x v="1"/>
    <x v="6"/>
    <x v="0"/>
    <s v="Light Blue"/>
    <n v="26.99"/>
    <n v="11.99"/>
    <n v="29.999999999999996"/>
    <n v="53.98"/>
  </r>
  <r>
    <s v="Y0WD4TQW"/>
    <x v="114"/>
    <s v="76841-77583-BJ"/>
    <n v="6"/>
    <n v="3"/>
    <x v="38"/>
    <x v="0"/>
    <s v="Tamworth"/>
    <x v="0"/>
    <x v="0"/>
    <x v="0"/>
    <s v="Light Blue"/>
    <n v="27.99"/>
    <n v="14.99"/>
    <n v="38.999999999999993"/>
    <n v="83.97"/>
  </r>
  <r>
    <s v="ZJOA4CAB"/>
    <x v="114"/>
    <s v="04152-34436-IE"/>
    <n v="4"/>
    <n v="4"/>
    <x v="108"/>
    <x v="0"/>
    <s v="Bournemouth"/>
    <x v="1"/>
    <x v="6"/>
    <x v="0"/>
    <s v="Light Blue"/>
    <n v="26.99"/>
    <n v="11.99"/>
    <n v="59.999999999999993"/>
    <n v="107.96"/>
  </r>
  <r>
    <s v="EMB4SHFG"/>
    <x v="115"/>
    <s v="29050-93691-TS"/>
    <n v="1"/>
    <n v="3"/>
    <x v="109"/>
    <x v="0"/>
    <s v="Bedford"/>
    <x v="0"/>
    <x v="2"/>
    <x v="1"/>
    <s v="Light Blue"/>
    <n v="25.99"/>
    <n v="13.99"/>
    <n v="35.999999999999993"/>
    <n v="77.97"/>
  </r>
  <r>
    <s v="ET8TXUG0"/>
    <x v="115"/>
    <s v="62979-53167-ML"/>
    <n v="5"/>
    <n v="4"/>
    <x v="110"/>
    <x v="0"/>
    <s v="Newbury"/>
    <x v="1"/>
    <x v="9"/>
    <x v="1"/>
    <s v="Dark Blue"/>
    <n v="28.99"/>
    <n v="12.99"/>
    <n v="63.999999999999993"/>
    <n v="115.96"/>
  </r>
  <r>
    <s v="JYMXWZIF"/>
    <x v="115"/>
    <s v="92926-08470-YS"/>
    <n v="6"/>
    <n v="3"/>
    <x v="65"/>
    <x v="2"/>
    <s v="Dunfermline"/>
    <x v="0"/>
    <x v="0"/>
    <x v="0"/>
    <s v="Light Blue"/>
    <n v="27.99"/>
    <n v="14.99"/>
    <n v="38.999999999999993"/>
    <n v="83.97"/>
  </r>
  <r>
    <s v="NGVVOWE0"/>
    <x v="115"/>
    <s v="32948-34398-HC"/>
    <n v="4"/>
    <n v="4"/>
    <x v="88"/>
    <x v="0"/>
    <s v="Maidstone"/>
    <x v="1"/>
    <x v="6"/>
    <x v="0"/>
    <s v="Light Blue"/>
    <n v="26.99"/>
    <n v="11.99"/>
    <n v="59.999999999999993"/>
    <n v="107.96"/>
  </r>
  <r>
    <s v="R4LV9ZPO"/>
    <x v="115"/>
    <s v="25473-43727-BY"/>
    <n v="4"/>
    <n v="3"/>
    <x v="105"/>
    <x v="0"/>
    <s v="Cambridge"/>
    <x v="1"/>
    <x v="6"/>
    <x v="0"/>
    <s v="Light Blue"/>
    <n v="26.99"/>
    <n v="11.99"/>
    <n v="44.999999999999993"/>
    <n v="80.97"/>
  </r>
  <r>
    <s v="SMJZFAQJ"/>
    <x v="116"/>
    <s v="80247-70000-HT"/>
    <n v="6"/>
    <n v="3"/>
    <x v="85"/>
    <x v="0"/>
    <s v="Northallerton"/>
    <x v="0"/>
    <x v="0"/>
    <x v="0"/>
    <s v="Light Blue"/>
    <n v="27.99"/>
    <n v="14.99"/>
    <n v="38.999999999999993"/>
    <n v="83.97"/>
  </r>
  <r>
    <s v="YOYOOS3K"/>
    <x v="116"/>
    <s v="88446-59251-SQ"/>
    <n v="6"/>
    <n v="3"/>
    <x v="6"/>
    <x v="0"/>
    <s v="St Albans"/>
    <x v="0"/>
    <x v="0"/>
    <x v="0"/>
    <s v="Light Blue"/>
    <n v="27.99"/>
    <n v="14.99"/>
    <n v="38.999999999999993"/>
    <n v="83.97"/>
  </r>
  <r>
    <s v="ACFRRHWP"/>
    <x v="117"/>
    <s v="80444-58185-FX"/>
    <n v="6"/>
    <n v="3"/>
    <x v="12"/>
    <x v="1"/>
    <s v="Llandovery"/>
    <x v="0"/>
    <x v="0"/>
    <x v="0"/>
    <s v="Light Blue"/>
    <n v="27.99"/>
    <n v="14.99"/>
    <n v="38.999999999999993"/>
    <n v="83.97"/>
  </r>
  <r>
    <s v="BQRFQ6SB"/>
    <x v="117"/>
    <s v="46560-73885-PJ"/>
    <n v="8"/>
    <n v="2"/>
    <x v="111"/>
    <x v="0"/>
    <s v="Uttoxeter"/>
    <x v="0"/>
    <x v="4"/>
    <x v="0"/>
    <s v="Light Blue"/>
    <n v="21.99"/>
    <n v="11.99"/>
    <n v="19.999999999999996"/>
    <n v="43.98"/>
  </r>
  <r>
    <s v="EGAVEI5X"/>
    <x v="117"/>
    <s v="45089-52817-WN"/>
    <n v="4"/>
    <n v="2"/>
    <x v="112"/>
    <x v="2"/>
    <s v="Ayr"/>
    <x v="1"/>
    <x v="6"/>
    <x v="0"/>
    <s v="Light Blue"/>
    <n v="26.99"/>
    <n v="11.99"/>
    <n v="29.999999999999996"/>
    <n v="53.98"/>
  </r>
  <r>
    <s v="B1UNXC29"/>
    <x v="118"/>
    <s v="76447-50326-IC"/>
    <n v="5"/>
    <n v="2"/>
    <x v="113"/>
    <x v="1"/>
    <s v="Swansea"/>
    <x v="1"/>
    <x v="9"/>
    <x v="1"/>
    <s v="Dark Blue"/>
    <n v="28.99"/>
    <n v="12.99"/>
    <n v="31.999999999999996"/>
    <n v="57.98"/>
  </r>
  <r>
    <s v="E3OHXSRI"/>
    <x v="119"/>
    <s v="81744-27332-RR"/>
    <n v="5"/>
    <n v="3"/>
    <x v="114"/>
    <x v="0"/>
    <s v="Cheltenham"/>
    <x v="1"/>
    <x v="9"/>
    <x v="1"/>
    <s v="Dark Blue"/>
    <n v="28.99"/>
    <n v="12.99"/>
    <n v="47.999999999999993"/>
    <n v="86.97"/>
  </r>
  <r>
    <s v="MFKGAUVW"/>
    <x v="119"/>
    <s v="54619-08558-ZU"/>
    <n v="4"/>
    <n v="4"/>
    <x v="115"/>
    <x v="0"/>
    <s v="Portsmouth"/>
    <x v="1"/>
    <x v="6"/>
    <x v="0"/>
    <s v="Light Blue"/>
    <n v="26.99"/>
    <n v="11.99"/>
    <n v="59.999999999999993"/>
    <n v="107.96"/>
  </r>
  <r>
    <s v="MZWAJ7HE"/>
    <x v="119"/>
    <s v="65552-60476-KY"/>
    <n v="4"/>
    <n v="2"/>
    <x v="116"/>
    <x v="0"/>
    <s v="Northampton"/>
    <x v="1"/>
    <x v="6"/>
    <x v="0"/>
    <s v="Light Blue"/>
    <n v="26.99"/>
    <n v="11.99"/>
    <n v="29.999999999999996"/>
    <n v="53.98"/>
  </r>
  <r>
    <s v="DXSB6OBR"/>
    <x v="120"/>
    <s v="91513-75657-PH"/>
    <n v="4"/>
    <n v="2"/>
    <x v="117"/>
    <x v="0"/>
    <s v="Hereford"/>
    <x v="1"/>
    <x v="6"/>
    <x v="0"/>
    <s v="Light Blue"/>
    <n v="26.99"/>
    <n v="11.99"/>
    <n v="29.999999999999996"/>
    <n v="53.98"/>
  </r>
  <r>
    <s v="GKGX0PTH"/>
    <x v="120"/>
    <s v="03396-68805-ZC"/>
    <n v="4"/>
    <n v="3"/>
    <x v="118"/>
    <x v="0"/>
    <s v="Bristol"/>
    <x v="1"/>
    <x v="6"/>
    <x v="0"/>
    <s v="Light Blue"/>
    <n v="26.99"/>
    <n v="11.99"/>
    <n v="44.999999999999993"/>
    <n v="80.97"/>
  </r>
  <r>
    <s v="RO54NLSD"/>
    <x v="120"/>
    <s v="86437-17399-FK"/>
    <n v="5"/>
    <n v="4"/>
    <x v="97"/>
    <x v="0"/>
    <s v="Hastings"/>
    <x v="1"/>
    <x v="9"/>
    <x v="1"/>
    <s v="Dark Blue"/>
    <n v="28.99"/>
    <n v="12.99"/>
    <n v="63.999999999999993"/>
    <n v="115.96"/>
  </r>
  <r>
    <s v="S0YTKCCO"/>
    <x v="120"/>
    <s v="45089-52817-WN"/>
    <n v="4"/>
    <n v="2"/>
    <x v="112"/>
    <x v="2"/>
    <s v="Ayr"/>
    <x v="1"/>
    <x v="6"/>
    <x v="0"/>
    <s v="Light Blue"/>
    <n v="26.99"/>
    <n v="11.99"/>
    <n v="29.999999999999996"/>
    <n v="53.98"/>
  </r>
  <r>
    <s v="BNG0QYK0"/>
    <x v="121"/>
    <s v="96112-42558-EA"/>
    <n v="6"/>
    <n v="3"/>
    <x v="34"/>
    <x v="2"/>
    <s v="Keith"/>
    <x v="0"/>
    <x v="0"/>
    <x v="0"/>
    <s v="Light Blue"/>
    <n v="27.99"/>
    <n v="14.99"/>
    <n v="38.999999999999993"/>
    <n v="83.97"/>
  </r>
  <r>
    <s v="CLIFSS4T"/>
    <x v="121"/>
    <s v="27723-45097-MH"/>
    <n v="9"/>
    <n v="4"/>
    <x v="119"/>
    <x v="1"/>
    <s v="Mold"/>
    <x v="0"/>
    <x v="8"/>
    <x v="0"/>
    <s v="Light Blue"/>
    <n v="32.99"/>
    <n v="18.989999999999998"/>
    <n v="56.000000000000014"/>
    <n v="131.96"/>
  </r>
  <r>
    <s v="IBKVIBKB"/>
    <x v="121"/>
    <s v="52082-49024-ON"/>
    <n v="5"/>
    <n v="4"/>
    <x v="120"/>
    <x v="0"/>
    <s v="Ipswich"/>
    <x v="1"/>
    <x v="9"/>
    <x v="1"/>
    <s v="Dark Blue"/>
    <n v="28.99"/>
    <n v="12.99"/>
    <n v="63.999999999999993"/>
    <n v="115.96"/>
  </r>
  <r>
    <s v="KAJSACRO"/>
    <x v="121"/>
    <s v="99421-80253-UI"/>
    <n v="6"/>
    <n v="3"/>
    <x v="5"/>
    <x v="2"/>
    <s v="Dunoon"/>
    <x v="0"/>
    <x v="0"/>
    <x v="0"/>
    <s v="Light Blue"/>
    <n v="27.99"/>
    <n v="14.99"/>
    <n v="38.999999999999993"/>
    <n v="83.97"/>
  </r>
  <r>
    <s v="DH1GQTLD"/>
    <x v="122"/>
    <s v="49860-68865-AB"/>
    <n v="5"/>
    <n v="2"/>
    <x v="99"/>
    <x v="0"/>
    <s v="Wolverhampton"/>
    <x v="1"/>
    <x v="9"/>
    <x v="1"/>
    <s v="Dark Blue"/>
    <n v="28.99"/>
    <n v="12.99"/>
    <n v="31.999999999999996"/>
    <n v="57.98"/>
  </r>
  <r>
    <s v="EN6KOCES"/>
    <x v="122"/>
    <s v="54619-08558-ZU"/>
    <n v="5"/>
    <n v="2"/>
    <x v="115"/>
    <x v="0"/>
    <s v="Portsmouth"/>
    <x v="1"/>
    <x v="9"/>
    <x v="1"/>
    <s v="Dark Blue"/>
    <n v="28.99"/>
    <n v="12.99"/>
    <n v="31.999999999999996"/>
    <n v="57.98"/>
  </r>
  <r>
    <s v="XDU1ZXL8"/>
    <x v="122"/>
    <s v="74330-29286-RO"/>
    <n v="3"/>
    <n v="1"/>
    <x v="121"/>
    <x v="2"/>
    <s v="Pitlochry"/>
    <x v="0"/>
    <x v="5"/>
    <x v="1"/>
    <s v="Light Blue"/>
    <n v="27.99"/>
    <n v="12.99"/>
    <n v="14.999999999999998"/>
    <n v="27.99"/>
  </r>
  <r>
    <s v="DZUHAGZJ"/>
    <x v="123"/>
    <s v="30373-66619-CB"/>
    <n v="5"/>
    <n v="2"/>
    <x v="122"/>
    <x v="0"/>
    <s v="Taunton"/>
    <x v="1"/>
    <x v="9"/>
    <x v="1"/>
    <s v="Dark Blue"/>
    <n v="28.99"/>
    <n v="12.99"/>
    <n v="31.999999999999996"/>
    <n v="57.98"/>
  </r>
  <r>
    <s v="TLGRCZMB"/>
    <x v="123"/>
    <s v="90123-70970-NY"/>
    <n v="6"/>
    <n v="3"/>
    <x v="59"/>
    <x v="0"/>
    <s v="Clitheroe"/>
    <x v="0"/>
    <x v="0"/>
    <x v="0"/>
    <s v="Light Blue"/>
    <n v="27.99"/>
    <n v="14.99"/>
    <n v="38.999999999999993"/>
    <n v="83.97"/>
  </r>
  <r>
    <s v="TONKS33R"/>
    <x v="123"/>
    <s v="83163-65741-IH"/>
    <n v="6"/>
    <n v="3"/>
    <x v="11"/>
    <x v="0"/>
    <s v="Stamford"/>
    <x v="0"/>
    <x v="0"/>
    <x v="0"/>
    <s v="Light Blue"/>
    <n v="27.99"/>
    <n v="14.99"/>
    <n v="38.999999999999993"/>
    <n v="83.97"/>
  </r>
  <r>
    <s v="DEGMFFEA"/>
    <x v="124"/>
    <s v="49231-44455-IC"/>
    <n v="4"/>
    <n v="4"/>
    <x v="89"/>
    <x v="0"/>
    <s v="Bath"/>
    <x v="1"/>
    <x v="6"/>
    <x v="0"/>
    <s v="Light Blue"/>
    <n v="26.99"/>
    <n v="11.99"/>
    <n v="59.999999999999993"/>
    <n v="107.96"/>
  </r>
  <r>
    <s v="FLKWS5GH"/>
    <x v="124"/>
    <s v="86779-84838-EJ"/>
    <n v="6"/>
    <n v="3"/>
    <x v="28"/>
    <x v="0"/>
    <s v="Kenilworth"/>
    <x v="0"/>
    <x v="0"/>
    <x v="0"/>
    <s v="Light Blue"/>
    <n v="27.99"/>
    <n v="14.99"/>
    <n v="38.999999999999993"/>
    <n v="83.97"/>
  </r>
  <r>
    <s v="JXT5SETG"/>
    <x v="124"/>
    <s v="80179-44620-WN"/>
    <n v="6"/>
    <n v="3"/>
    <x v="8"/>
    <x v="1"/>
    <s v="Llanrwst"/>
    <x v="0"/>
    <x v="0"/>
    <x v="0"/>
    <s v="Light Blue"/>
    <n v="27.99"/>
    <n v="14.99"/>
    <n v="38.999999999999993"/>
    <n v="83.97"/>
  </r>
  <r>
    <s v="OUWBZO25"/>
    <x v="124"/>
    <s v="80640-45811-LB"/>
    <n v="5"/>
    <n v="2"/>
    <x v="123"/>
    <x v="2"/>
    <s v="Livingston"/>
    <x v="1"/>
    <x v="9"/>
    <x v="1"/>
    <s v="Dark Blue"/>
    <n v="28.99"/>
    <n v="12.99"/>
    <n v="31.999999999999996"/>
    <n v="57.98"/>
  </r>
  <r>
    <s v="QKFZ5XMD"/>
    <x v="124"/>
    <s v="91460-04823-BX"/>
    <n v="4"/>
    <n v="4"/>
    <x v="124"/>
    <x v="0"/>
    <s v="Slough"/>
    <x v="1"/>
    <x v="6"/>
    <x v="0"/>
    <s v="Light Blue"/>
    <n v="26.99"/>
    <n v="11.99"/>
    <n v="59.999999999999993"/>
    <n v="107.96"/>
  </r>
  <r>
    <s v="QT5I50N0"/>
    <x v="124"/>
    <s v="84565-53984-SX"/>
    <n v="4"/>
    <n v="3"/>
    <x v="125"/>
    <x v="2"/>
    <s v="Inverness"/>
    <x v="1"/>
    <x v="6"/>
    <x v="0"/>
    <s v="Light Blue"/>
    <n v="26.99"/>
    <n v="11.99"/>
    <n v="44.999999999999993"/>
    <n v="80.97"/>
  </r>
  <r>
    <s v="RSMSNZ5D"/>
    <x v="124"/>
    <s v="39123-12846-YJ"/>
    <n v="5"/>
    <n v="2"/>
    <x v="126"/>
    <x v="0"/>
    <s v="Worcester"/>
    <x v="1"/>
    <x v="9"/>
    <x v="1"/>
    <s v="Dark Blue"/>
    <n v="28.99"/>
    <n v="12.99"/>
    <n v="31.999999999999996"/>
    <n v="57.98"/>
  </r>
  <r>
    <s v="BHIVDZ2H"/>
    <x v="125"/>
    <s v="69904-02729-YS"/>
    <n v="5"/>
    <n v="4"/>
    <x v="127"/>
    <x v="0"/>
    <s v="Blackpool"/>
    <x v="1"/>
    <x v="9"/>
    <x v="1"/>
    <s v="Dark Blue"/>
    <n v="28.99"/>
    <n v="12.99"/>
    <n v="63.999999999999993"/>
    <n v="115.96"/>
  </r>
  <r>
    <s v="FGWDMCVH"/>
    <x v="125"/>
    <s v="62173-15287-CU"/>
    <n v="4"/>
    <n v="3"/>
    <x v="128"/>
    <x v="0"/>
    <s v="York"/>
    <x v="1"/>
    <x v="6"/>
    <x v="0"/>
    <s v="Light Blue"/>
    <n v="26.99"/>
    <n v="11.99"/>
    <n v="44.999999999999993"/>
    <n v="80.97"/>
  </r>
  <r>
    <s v="RA0JLXDX"/>
    <x v="125"/>
    <s v="24010-66714-HW"/>
    <n v="4"/>
    <n v="2"/>
    <x v="129"/>
    <x v="0"/>
    <s v="Durham"/>
    <x v="1"/>
    <x v="6"/>
    <x v="0"/>
    <s v="Light Blue"/>
    <n v="26.99"/>
    <n v="11.99"/>
    <n v="29.999999999999996"/>
    <n v="53.98"/>
  </r>
  <r>
    <s v="XKZXOGRQ"/>
    <x v="125"/>
    <s v="50124-88608-EO"/>
    <n v="5"/>
    <n v="2"/>
    <x v="130"/>
    <x v="2"/>
    <s v="Stirling"/>
    <x v="1"/>
    <x v="9"/>
    <x v="1"/>
    <s v="Dark Blue"/>
    <n v="28.99"/>
    <n v="12.99"/>
    <n v="31.999999999999996"/>
    <n v="57.98"/>
  </r>
  <r>
    <s v="GP9YADBK"/>
    <x v="126"/>
    <s v="40768-49176-BL"/>
    <n v="4"/>
    <n v="4"/>
    <x v="131"/>
    <x v="0"/>
    <s v="Southend"/>
    <x v="1"/>
    <x v="6"/>
    <x v="0"/>
    <s v="Light Blue"/>
    <n v="26.99"/>
    <n v="11.99"/>
    <n v="59.999999999999993"/>
    <n v="107.96"/>
  </r>
  <r>
    <s v="WUZ6IUA7"/>
    <x v="126"/>
    <s v="96544-91644-IT"/>
    <n v="6"/>
    <n v="3"/>
    <x v="41"/>
    <x v="0"/>
    <s v="Halesowen"/>
    <x v="0"/>
    <x v="0"/>
    <x v="0"/>
    <s v="Light Blue"/>
    <n v="27.99"/>
    <n v="14.99"/>
    <n v="38.999999999999993"/>
    <n v="83.97"/>
  </r>
  <r>
    <s v="DXCDXAT7"/>
    <x v="127"/>
    <s v="87979-56781-YV"/>
    <n v="6"/>
    <n v="3"/>
    <x v="7"/>
    <x v="0"/>
    <s v="Rugby"/>
    <x v="0"/>
    <x v="0"/>
    <x v="0"/>
    <s v="Light Blue"/>
    <n v="27.99"/>
    <n v="14.99"/>
    <n v="38.999999999999993"/>
    <n v="83.97"/>
  </r>
  <r>
    <s v="GDU57UE8"/>
    <x v="127"/>
    <s v="57611-05522-ST"/>
    <n v="4"/>
    <n v="4"/>
    <x v="132"/>
    <x v="2"/>
    <s v="Dundee"/>
    <x v="1"/>
    <x v="6"/>
    <x v="0"/>
    <s v="Light Blue"/>
    <n v="26.99"/>
    <n v="11.99"/>
    <n v="59.999999999999993"/>
    <n v="107.96"/>
  </r>
  <r>
    <s v="OXHXCDFV"/>
    <x v="127"/>
    <s v="77634-13918-GJ"/>
    <n v="5"/>
    <n v="3"/>
    <x v="101"/>
    <x v="0"/>
    <s v="Gloucester"/>
    <x v="1"/>
    <x v="9"/>
    <x v="1"/>
    <s v="Dark Blue"/>
    <n v="28.99"/>
    <n v="12.99"/>
    <n v="47.999999999999993"/>
    <n v="86.97"/>
  </r>
  <r>
    <s v="XWCUOLQZ"/>
    <x v="127"/>
    <s v="87979-56781-YV"/>
    <n v="6"/>
    <n v="3"/>
    <x v="7"/>
    <x v="0"/>
    <s v="Rugby"/>
    <x v="0"/>
    <x v="0"/>
    <x v="0"/>
    <s v="Light Blue"/>
    <n v="27.99"/>
    <n v="14.99"/>
    <n v="38.999999999999993"/>
    <n v="83.97"/>
  </r>
  <r>
    <s v="FRVRRFVJ"/>
    <x v="128"/>
    <s v="89714-19856-WX"/>
    <n v="6"/>
    <n v="3"/>
    <x v="39"/>
    <x v="0"/>
    <s v="Wrexham"/>
    <x v="0"/>
    <x v="0"/>
    <x v="0"/>
    <s v="Light Blue"/>
    <n v="27.99"/>
    <n v="14.99"/>
    <n v="38.999999999999993"/>
    <n v="83.97"/>
  </r>
  <r>
    <s v="SPAIUPPR"/>
    <x v="128"/>
    <s v="36078-91009-WU"/>
    <n v="5"/>
    <n v="4"/>
    <x v="98"/>
    <x v="0"/>
    <s v="Milton Keynes"/>
    <x v="1"/>
    <x v="9"/>
    <x v="1"/>
    <s v="Dark Blue"/>
    <n v="28.99"/>
    <n v="12.99"/>
    <n v="63.999999999999993"/>
    <n v="115.96"/>
  </r>
  <r>
    <s v="VEC6YYGC"/>
    <x v="128"/>
    <s v="80179-44620-WN"/>
    <n v="6"/>
    <n v="3"/>
    <x v="8"/>
    <x v="1"/>
    <s v="Llanrwst"/>
    <x v="0"/>
    <x v="0"/>
    <x v="0"/>
    <s v="Light Blue"/>
    <n v="27.99"/>
    <n v="14.99"/>
    <n v="38.999999999999993"/>
    <n v="83.97"/>
  </r>
  <r>
    <s v="ZTUTDFSX"/>
    <x v="128"/>
    <s v="65552-60476-KY"/>
    <n v="5"/>
    <n v="4"/>
    <x v="116"/>
    <x v="0"/>
    <s v="Northampton"/>
    <x v="1"/>
    <x v="9"/>
    <x v="1"/>
    <s v="Dark Blue"/>
    <n v="28.99"/>
    <n v="12.99"/>
    <n v="63.999999999999993"/>
    <n v="115.96"/>
  </r>
  <r>
    <s v="FMWX8XBX"/>
    <x v="129"/>
    <s v="24010-66714-HW"/>
    <n v="5"/>
    <n v="2"/>
    <x v="129"/>
    <x v="0"/>
    <s v="Durham"/>
    <x v="1"/>
    <x v="9"/>
    <x v="1"/>
    <s v="Dark Blue"/>
    <n v="28.99"/>
    <n v="12.99"/>
    <n v="31.999999999999996"/>
    <n v="57.98"/>
  </r>
  <r>
    <s v="QH8VKWIZ"/>
    <x v="129"/>
    <s v="50124-88608-EO"/>
    <n v="5"/>
    <n v="4"/>
    <x v="130"/>
    <x v="2"/>
    <s v="Stirling"/>
    <x v="1"/>
    <x v="9"/>
    <x v="1"/>
    <s v="Dark Blue"/>
    <n v="28.99"/>
    <n v="12.99"/>
    <n v="63.999999999999993"/>
    <n v="115.96"/>
  </r>
  <r>
    <s v="DYDFTYL7"/>
    <x v="130"/>
    <s v="86504-96610-BH"/>
    <n v="6"/>
    <n v="3"/>
    <x v="15"/>
    <x v="0"/>
    <s v="Chester-le-Street"/>
    <x v="0"/>
    <x v="0"/>
    <x v="0"/>
    <s v="Light Blue"/>
    <n v="27.99"/>
    <n v="14.99"/>
    <n v="38.999999999999993"/>
    <n v="83.97"/>
  </r>
  <r>
    <s v="AZ8KRL9O"/>
    <x v="131"/>
    <s v="39123-12846-YJ"/>
    <n v="5"/>
    <n v="3"/>
    <x v="126"/>
    <x v="0"/>
    <s v="Worcester"/>
    <x v="1"/>
    <x v="9"/>
    <x v="1"/>
    <s v="Dark Blue"/>
    <n v="28.99"/>
    <n v="12.99"/>
    <n v="47.999999999999993"/>
    <n v="86.97"/>
  </r>
  <r>
    <s v="H9VZ8NYS"/>
    <x v="132"/>
    <s v="88593-59934-VU"/>
    <n v="6"/>
    <n v="3"/>
    <x v="29"/>
    <x v="2"/>
    <s v="Dumfries"/>
    <x v="0"/>
    <x v="0"/>
    <x v="0"/>
    <s v="Light Blue"/>
    <n v="27.99"/>
    <n v="14.99"/>
    <n v="38.999999999999993"/>
    <n v="83.97"/>
  </r>
  <r>
    <s v="WJDZE4HL"/>
    <x v="132"/>
    <s v="76447-50326-IC"/>
    <n v="5"/>
    <n v="2"/>
    <x v="113"/>
    <x v="1"/>
    <s v="Swansea"/>
    <x v="1"/>
    <x v="9"/>
    <x v="1"/>
    <s v="Dark Blue"/>
    <n v="28.99"/>
    <n v="12.99"/>
    <n v="31.999999999999996"/>
    <n v="57.98"/>
  </r>
  <r>
    <s v="ZDOZNDPW"/>
    <x v="132"/>
    <s v="89711-56688-GG"/>
    <n v="6"/>
    <n v="3"/>
    <x v="40"/>
    <x v="2"/>
    <s v="Oban"/>
    <x v="0"/>
    <x v="0"/>
    <x v="0"/>
    <s v="Light Blue"/>
    <n v="27.99"/>
    <n v="14.99"/>
    <n v="38.999999999999993"/>
    <n v="83.97"/>
  </r>
  <r>
    <s v="C3DDP9PP"/>
    <x v="133"/>
    <s v="49084-44492-OJ"/>
    <n v="7"/>
    <n v="2"/>
    <x v="133"/>
    <x v="1"/>
    <s v="Prestatyn"/>
    <x v="0"/>
    <x v="7"/>
    <x v="1"/>
    <s v="Dark Blue"/>
    <n v="26.99"/>
    <n v="14.99"/>
    <n v="23.999999999999996"/>
    <n v="53.98"/>
  </r>
  <r>
    <s v="DNAZKZTC"/>
    <x v="133"/>
    <s v="40768-49176-BL"/>
    <n v="5"/>
    <n v="2"/>
    <x v="131"/>
    <x v="0"/>
    <s v="Southend"/>
    <x v="1"/>
    <x v="9"/>
    <x v="1"/>
    <s v="Dark Blue"/>
    <n v="28.99"/>
    <n v="12.99"/>
    <n v="31.999999999999996"/>
    <n v="57.98"/>
  </r>
  <r>
    <s v="LGEDXGKI"/>
    <x v="133"/>
    <s v="36078-91009-WU"/>
    <n v="4"/>
    <n v="3"/>
    <x v="98"/>
    <x v="0"/>
    <s v="Milton Keynes"/>
    <x v="1"/>
    <x v="6"/>
    <x v="0"/>
    <s v="Light Blue"/>
    <n v="26.99"/>
    <n v="11.99"/>
    <n v="44.999999999999993"/>
    <n v="80.97"/>
  </r>
  <r>
    <s v="LVHGEUEP"/>
    <x v="133"/>
    <s v="44981-99666-XB"/>
    <n v="5"/>
    <n v="2"/>
    <x v="134"/>
    <x v="1"/>
    <s v="Cardiff"/>
    <x v="1"/>
    <x v="9"/>
    <x v="1"/>
    <s v="Dark Blue"/>
    <n v="28.99"/>
    <n v="12.99"/>
    <n v="31.999999999999996"/>
    <n v="57.98"/>
  </r>
  <r>
    <s v="RF0XHDYG"/>
    <x v="133"/>
    <s v="32948-34398-HC"/>
    <n v="5"/>
    <n v="2"/>
    <x v="88"/>
    <x v="0"/>
    <s v="Maidstone"/>
    <x v="1"/>
    <x v="9"/>
    <x v="1"/>
    <s v="Dark Blue"/>
    <n v="28.99"/>
    <n v="12.99"/>
    <n v="31.999999999999996"/>
    <n v="57.98"/>
  </r>
  <r>
    <s v="HP81YSNV"/>
    <x v="134"/>
    <s v="03090-88267-BQ"/>
    <n v="5"/>
    <n v="3"/>
    <x v="135"/>
    <x v="0"/>
    <s v="Reading"/>
    <x v="1"/>
    <x v="9"/>
    <x v="1"/>
    <s v="Dark Blue"/>
    <n v="28.99"/>
    <n v="12.99"/>
    <n v="47.999999999999993"/>
    <n v="86.97"/>
  </r>
  <r>
    <s v="KAUYBS9M"/>
    <x v="134"/>
    <s v="84132-22322-QT"/>
    <n v="6"/>
    <n v="3"/>
    <x v="19"/>
    <x v="2"/>
    <s v="Dunblane"/>
    <x v="0"/>
    <x v="0"/>
    <x v="0"/>
    <s v="Light Blue"/>
    <n v="27.99"/>
    <n v="14.99"/>
    <n v="38.999999999999993"/>
    <n v="83.97"/>
  </r>
  <r>
    <s v="NINKYEWI"/>
    <x v="134"/>
    <s v="37445-17791-NQ"/>
    <n v="1"/>
    <n v="1"/>
    <x v="136"/>
    <x v="1"/>
    <s v="Caernarfon"/>
    <x v="0"/>
    <x v="2"/>
    <x v="1"/>
    <s v="Light Blue"/>
    <n v="25.99"/>
    <n v="13.99"/>
    <n v="11.999999999999998"/>
    <n v="25.99"/>
  </r>
  <r>
    <s v="U8PYNR7Y"/>
    <x v="134"/>
    <s v="24010-66714-HW"/>
    <n v="4"/>
    <n v="4"/>
    <x v="129"/>
    <x v="0"/>
    <s v="Durham"/>
    <x v="1"/>
    <x v="6"/>
    <x v="0"/>
    <s v="Light Blue"/>
    <n v="26.99"/>
    <n v="11.99"/>
    <n v="59.999999999999993"/>
    <n v="107.96"/>
  </r>
  <r>
    <s v="Y6W1ZJP3"/>
    <x v="134"/>
    <s v="87979-56781-YV"/>
    <n v="6"/>
    <n v="3"/>
    <x v="7"/>
    <x v="0"/>
    <s v="Rugby"/>
    <x v="0"/>
    <x v="0"/>
    <x v="0"/>
    <s v="Light Blue"/>
    <n v="27.99"/>
    <n v="14.99"/>
    <n v="38.999999999999993"/>
    <n v="83.97"/>
  </r>
  <r>
    <s v="K214YKUN"/>
    <x v="135"/>
    <s v="80310-92912-JA"/>
    <n v="6"/>
    <n v="3"/>
    <x v="43"/>
    <x v="0"/>
    <s v="Congleton"/>
    <x v="0"/>
    <x v="0"/>
    <x v="0"/>
    <s v="Light Blue"/>
    <n v="27.99"/>
    <n v="14.99"/>
    <n v="38.999999999999993"/>
    <n v="83.97"/>
  </r>
  <r>
    <s v="M6QEGWLU"/>
    <x v="135"/>
    <s v="32948-34398-HC"/>
    <n v="4"/>
    <n v="4"/>
    <x v="88"/>
    <x v="0"/>
    <s v="Maidstone"/>
    <x v="1"/>
    <x v="6"/>
    <x v="0"/>
    <s v="Light Blue"/>
    <n v="26.99"/>
    <n v="11.99"/>
    <n v="59.999999999999993"/>
    <n v="107.96"/>
  </r>
  <r>
    <s v="QDBFIAVB"/>
    <x v="135"/>
    <s v="80444-58185-FX"/>
    <n v="6"/>
    <n v="3"/>
    <x v="12"/>
    <x v="1"/>
    <s v="Llandovery"/>
    <x v="0"/>
    <x v="0"/>
    <x v="0"/>
    <s v="Light Blue"/>
    <n v="27.99"/>
    <n v="14.99"/>
    <n v="38.999999999999993"/>
    <n v="83.97"/>
  </r>
  <r>
    <s v="YTWYTNAZ"/>
    <x v="136"/>
    <s v="54619-08558-ZU"/>
    <n v="5"/>
    <n v="2"/>
    <x v="115"/>
    <x v="0"/>
    <s v="Portsmouth"/>
    <x v="1"/>
    <x v="9"/>
    <x v="1"/>
    <s v="Dark Blue"/>
    <n v="28.99"/>
    <n v="12.99"/>
    <n v="31.999999999999996"/>
    <n v="57.98"/>
  </r>
  <r>
    <s v="CL7KCFWU"/>
    <x v="137"/>
    <s v="96544-91644-IT"/>
    <n v="6"/>
    <n v="3"/>
    <x v="41"/>
    <x v="0"/>
    <s v="Halesowen"/>
    <x v="0"/>
    <x v="0"/>
    <x v="0"/>
    <s v="Light Blue"/>
    <n v="27.99"/>
    <n v="14.99"/>
    <n v="38.999999999999993"/>
    <n v="83.97"/>
  </r>
  <r>
    <s v="NQBU8VW0"/>
    <x v="137"/>
    <s v="03090-88267-BQ"/>
    <n v="4"/>
    <n v="4"/>
    <x v="135"/>
    <x v="0"/>
    <s v="Reading"/>
    <x v="1"/>
    <x v="6"/>
    <x v="0"/>
    <s v="Light Blue"/>
    <n v="26.99"/>
    <n v="11.99"/>
    <n v="59.999999999999993"/>
    <n v="107.96"/>
  </r>
  <r>
    <s v="TSYS4KQZ"/>
    <x v="137"/>
    <s v="54619-08558-ZU"/>
    <n v="4"/>
    <n v="2"/>
    <x v="115"/>
    <x v="0"/>
    <s v="Portsmouth"/>
    <x v="1"/>
    <x v="6"/>
    <x v="0"/>
    <s v="Light Blue"/>
    <n v="26.99"/>
    <n v="11.99"/>
    <n v="29.999999999999996"/>
    <n v="53.98"/>
  </r>
  <r>
    <s v="WEGJGKVB"/>
    <x v="137"/>
    <s v="80640-45811-LB"/>
    <n v="5"/>
    <n v="3"/>
    <x v="123"/>
    <x v="2"/>
    <s v="Livingston"/>
    <x v="1"/>
    <x v="9"/>
    <x v="1"/>
    <s v="Dark Blue"/>
    <n v="28.99"/>
    <n v="12.99"/>
    <n v="47.999999999999993"/>
    <n v="86.97"/>
  </r>
  <r>
    <s v="GL3YI5H0"/>
    <x v="138"/>
    <s v="21134-81676-FR"/>
    <n v="4"/>
    <n v="2"/>
    <x v="100"/>
    <x v="2"/>
    <s v="Aberdeen"/>
    <x v="1"/>
    <x v="6"/>
    <x v="0"/>
    <s v="Light Blue"/>
    <n v="26.99"/>
    <n v="11.99"/>
    <n v="29.999999999999996"/>
    <n v="53.98"/>
  </r>
  <r>
    <s v="VAGIUC8H"/>
    <x v="138"/>
    <s v="03396-68805-ZC"/>
    <n v="4"/>
    <n v="3"/>
    <x v="118"/>
    <x v="0"/>
    <s v="Bristol"/>
    <x v="1"/>
    <x v="6"/>
    <x v="0"/>
    <s v="Light Blue"/>
    <n v="26.99"/>
    <n v="11.99"/>
    <n v="44.999999999999993"/>
    <n v="80.97"/>
  </r>
  <r>
    <s v="MLMHJLBB"/>
    <x v="139"/>
    <s v="95399-57205-HI"/>
    <n v="4"/>
    <n v="2"/>
    <x v="137"/>
    <x v="0"/>
    <s v="Brighton"/>
    <x v="1"/>
    <x v="6"/>
    <x v="0"/>
    <s v="Light Blue"/>
    <n v="26.99"/>
    <n v="11.99"/>
    <n v="29.999999999999996"/>
    <n v="53.98"/>
  </r>
  <r>
    <s v="OHQILQN3"/>
    <x v="139"/>
    <s v="30373-66619-CB"/>
    <n v="5"/>
    <n v="3"/>
    <x v="122"/>
    <x v="0"/>
    <s v="Taunton"/>
    <x v="1"/>
    <x v="9"/>
    <x v="1"/>
    <s v="Dark Blue"/>
    <n v="28.99"/>
    <n v="12.99"/>
    <n v="47.999999999999993"/>
    <n v="86.97"/>
  </r>
  <r>
    <s v="URICPAKF"/>
    <x v="139"/>
    <s v="90961-35603-RP"/>
    <n v="6"/>
    <n v="3"/>
    <x v="42"/>
    <x v="0"/>
    <s v="Kendal"/>
    <x v="0"/>
    <x v="0"/>
    <x v="0"/>
    <s v="Light Blue"/>
    <n v="27.99"/>
    <n v="14.99"/>
    <n v="38.999999999999993"/>
    <n v="83.97"/>
  </r>
  <r>
    <s v="W2CEFACD"/>
    <x v="139"/>
    <s v="86504-96610-BH"/>
    <n v="6"/>
    <n v="3"/>
    <x v="15"/>
    <x v="0"/>
    <s v="Chester-le-Street"/>
    <x v="0"/>
    <x v="0"/>
    <x v="0"/>
    <s v="Light Blue"/>
    <n v="27.99"/>
    <n v="14.99"/>
    <n v="38.999999999999993"/>
    <n v="83.97"/>
  </r>
  <r>
    <s v="CPGHDEFQ"/>
    <x v="140"/>
    <s v="69533-84907-FA"/>
    <n v="4"/>
    <n v="2"/>
    <x v="138"/>
    <x v="0"/>
    <s v="Hereford"/>
    <x v="1"/>
    <x v="6"/>
    <x v="0"/>
    <s v="Light Blue"/>
    <n v="26.99"/>
    <n v="11.99"/>
    <n v="29.999999999999996"/>
    <n v="53.98"/>
  </r>
  <r>
    <s v="GIACXEZX"/>
    <x v="140"/>
    <s v="17670-51384-MA"/>
    <n v="4"/>
    <n v="4"/>
    <x v="139"/>
    <x v="0"/>
    <s v="London"/>
    <x v="1"/>
    <x v="6"/>
    <x v="0"/>
    <s v="Light Blue"/>
    <n v="26.99"/>
    <n v="11.99"/>
    <n v="59.999999999999993"/>
    <n v="107.96"/>
  </r>
  <r>
    <s v="RBFOZNHA"/>
    <x v="140"/>
    <s v="86504-96610-BH"/>
    <n v="6"/>
    <n v="3"/>
    <x v="15"/>
    <x v="0"/>
    <s v="Chester-le-Street"/>
    <x v="0"/>
    <x v="0"/>
    <x v="0"/>
    <s v="Light Blue"/>
    <n v="27.99"/>
    <n v="14.99"/>
    <n v="38.999999999999993"/>
    <n v="83.97"/>
  </r>
  <r>
    <s v="UM3W8FIP"/>
    <x v="140"/>
    <s v="73564-98204-EY"/>
    <n v="1"/>
    <n v="3"/>
    <x v="140"/>
    <x v="0"/>
    <s v="Melton Mowbray"/>
    <x v="0"/>
    <x v="2"/>
    <x v="1"/>
    <s v="Light Blue"/>
    <n v="25.99"/>
    <n v="13.99"/>
    <n v="35.999999999999993"/>
    <n v="77.97"/>
  </r>
  <r>
    <s v="V67ZXCYR"/>
    <x v="140"/>
    <s v="79436-73011-MM"/>
    <n v="5"/>
    <n v="3"/>
    <x v="141"/>
    <x v="0"/>
    <s v="Milton Keynes"/>
    <x v="1"/>
    <x v="9"/>
    <x v="1"/>
    <s v="Dark Blue"/>
    <n v="28.99"/>
    <n v="12.99"/>
    <n v="47.999999999999993"/>
    <n v="86.97"/>
  </r>
  <r>
    <s v="ILPCHTNF"/>
    <x v="141"/>
    <s v="07250-63194-JO"/>
    <n v="6"/>
    <n v="1"/>
    <x v="142"/>
    <x v="0"/>
    <s v="Hartlepool"/>
    <x v="0"/>
    <x v="0"/>
    <x v="0"/>
    <s v="Light Blue"/>
    <n v="27.99"/>
    <n v="14.99"/>
    <n v="12.999999999999998"/>
    <n v="27.99"/>
  </r>
  <r>
    <s v="BA6HAMGI"/>
    <x v="142"/>
    <s v="49860-68865-AB"/>
    <n v="4"/>
    <n v="4"/>
    <x v="99"/>
    <x v="0"/>
    <s v="Wolverhampton"/>
    <x v="1"/>
    <x v="6"/>
    <x v="0"/>
    <s v="Light Blue"/>
    <n v="26.99"/>
    <n v="11.99"/>
    <n v="59.999999999999993"/>
    <n v="107.96"/>
  </r>
  <r>
    <s v="JIBDULAK"/>
    <x v="142"/>
    <s v="03090-88267-BQ"/>
    <n v="5"/>
    <n v="4"/>
    <x v="135"/>
    <x v="0"/>
    <s v="Reading"/>
    <x v="1"/>
    <x v="9"/>
    <x v="1"/>
    <s v="Dark Blue"/>
    <n v="28.99"/>
    <n v="12.99"/>
    <n v="63.999999999999993"/>
    <n v="115.96"/>
  </r>
  <r>
    <s v="NYMR9ECH"/>
    <x v="142"/>
    <s v="04521-04300-OK"/>
    <n v="5"/>
    <n v="2"/>
    <x v="143"/>
    <x v="0"/>
    <s v="Hull"/>
    <x v="1"/>
    <x v="9"/>
    <x v="1"/>
    <s v="Dark Blue"/>
    <n v="28.99"/>
    <n v="12.99"/>
    <n v="31.999999999999996"/>
    <n v="57.98"/>
  </r>
  <r>
    <s v="G06YU4UY"/>
    <x v="143"/>
    <s v="54619-08558-ZU"/>
    <n v="4"/>
    <n v="3"/>
    <x v="115"/>
    <x v="0"/>
    <s v="Portsmouth"/>
    <x v="1"/>
    <x v="6"/>
    <x v="0"/>
    <s v="Light Blue"/>
    <n v="26.99"/>
    <n v="11.99"/>
    <n v="44.999999999999993"/>
    <n v="80.97"/>
  </r>
  <r>
    <s v="HFHTQAJM"/>
    <x v="143"/>
    <s v="85589-17020-CX"/>
    <n v="5"/>
    <n v="4"/>
    <x v="144"/>
    <x v="0"/>
    <s v="Huddersfield"/>
    <x v="1"/>
    <x v="9"/>
    <x v="1"/>
    <s v="Dark Blue"/>
    <n v="28.99"/>
    <n v="12.99"/>
    <n v="63.999999999999993"/>
    <n v="115.96"/>
  </r>
  <r>
    <s v="I5ZIFUD3"/>
    <x v="143"/>
    <s v="13694-25001-LX"/>
    <n v="4"/>
    <n v="2"/>
    <x v="145"/>
    <x v="0"/>
    <s v="Canterbury"/>
    <x v="1"/>
    <x v="6"/>
    <x v="0"/>
    <s v="Light Blue"/>
    <n v="26.99"/>
    <n v="11.99"/>
    <n v="29.999999999999996"/>
    <n v="53.98"/>
  </r>
  <r>
    <s v="LQ0QRCEO"/>
    <x v="143"/>
    <s v="87602-55754-VN"/>
    <n v="6"/>
    <n v="3"/>
    <x v="27"/>
    <x v="2"/>
    <s v="Kirkcaldy"/>
    <x v="0"/>
    <x v="0"/>
    <x v="0"/>
    <s v="Light Blue"/>
    <n v="27.99"/>
    <n v="14.99"/>
    <n v="38.999999999999993"/>
    <n v="83.97"/>
  </r>
  <r>
    <s v="LQLPXXFT"/>
    <x v="143"/>
    <s v="21240-83132-SP"/>
    <n v="5"/>
    <n v="4"/>
    <x v="146"/>
    <x v="0"/>
    <s v="Derby"/>
    <x v="1"/>
    <x v="9"/>
    <x v="1"/>
    <s v="Dark Blue"/>
    <n v="28.99"/>
    <n v="12.99"/>
    <n v="63.999999999999993"/>
    <n v="115.96"/>
  </r>
  <r>
    <s v="MPCI36RS"/>
    <x v="143"/>
    <s v="37651-47492-NC"/>
    <n v="4"/>
    <n v="2"/>
    <x v="147"/>
    <x v="0"/>
    <s v="Plymouth"/>
    <x v="1"/>
    <x v="6"/>
    <x v="0"/>
    <s v="Light Blue"/>
    <n v="26.99"/>
    <n v="11.99"/>
    <n v="29.999999999999996"/>
    <n v="53.98"/>
  </r>
  <r>
    <s v="SSBEZ8J3"/>
    <x v="143"/>
    <s v="50124-88608-EO"/>
    <n v="5"/>
    <n v="3"/>
    <x v="130"/>
    <x v="2"/>
    <s v="Stirling"/>
    <x v="1"/>
    <x v="9"/>
    <x v="1"/>
    <s v="Dark Blue"/>
    <n v="28.99"/>
    <n v="12.99"/>
    <n v="47.999999999999993"/>
    <n v="86.97"/>
  </r>
  <r>
    <s v="UUZLW0JO"/>
    <x v="143"/>
    <s v="93809-05424-MG"/>
    <n v="6"/>
    <n v="3"/>
    <x v="49"/>
    <x v="0"/>
    <s v="Sherborne"/>
    <x v="0"/>
    <x v="0"/>
    <x v="0"/>
    <s v="Light Blue"/>
    <n v="27.99"/>
    <n v="14.99"/>
    <n v="38.999999999999993"/>
    <n v="83.97"/>
  </r>
  <r>
    <s v="I2WTYF4A"/>
    <x v="144"/>
    <s v="04152-34436-IE"/>
    <n v="4"/>
    <n v="2"/>
    <x v="108"/>
    <x v="0"/>
    <s v="Bournemouth"/>
    <x v="1"/>
    <x v="6"/>
    <x v="0"/>
    <s v="Light Blue"/>
    <n v="26.99"/>
    <n v="11.99"/>
    <n v="29.999999999999996"/>
    <n v="53.98"/>
  </r>
  <r>
    <s v="IIOODCFC"/>
    <x v="144"/>
    <s v="42770-36274-QA"/>
    <n v="5"/>
    <n v="4"/>
    <x v="148"/>
    <x v="1"/>
    <s v="Wrexham"/>
    <x v="1"/>
    <x v="9"/>
    <x v="1"/>
    <s v="Dark Blue"/>
    <n v="28.99"/>
    <n v="12.99"/>
    <n v="63.999999999999993"/>
    <n v="115.96"/>
  </r>
  <r>
    <s v="SGR0WO2M"/>
    <x v="144"/>
    <s v="13561-92774-WP"/>
    <n v="5"/>
    <n v="4"/>
    <x v="149"/>
    <x v="1"/>
    <s v="Fishguard"/>
    <x v="0"/>
    <x v="9"/>
    <x v="1"/>
    <s v="Dark Blue"/>
    <n v="28.99"/>
    <n v="12.99"/>
    <n v="63.999999999999993"/>
    <n v="115.96"/>
  </r>
  <r>
    <s v="UDZJ0HWD"/>
    <x v="144"/>
    <s v="92926-08470-YS"/>
    <n v="6"/>
    <n v="3"/>
    <x v="65"/>
    <x v="2"/>
    <s v="Dunfermline"/>
    <x v="0"/>
    <x v="0"/>
    <x v="0"/>
    <s v="Light Blue"/>
    <n v="27.99"/>
    <n v="14.99"/>
    <n v="38.999999999999993"/>
    <n v="83.97"/>
  </r>
  <r>
    <s v="VWY1RXHI"/>
    <x v="144"/>
    <s v="22107-86640-SB"/>
    <n v="5"/>
    <n v="4"/>
    <x v="150"/>
    <x v="0"/>
    <s v="Colchester"/>
    <x v="1"/>
    <x v="9"/>
    <x v="1"/>
    <s v="Dark Blue"/>
    <n v="28.99"/>
    <n v="12.99"/>
    <n v="63.999999999999993"/>
    <n v="115.96"/>
  </r>
  <r>
    <s v="YQXW9KW0"/>
    <x v="144"/>
    <s v="00888-74814-UZ"/>
    <n v="4"/>
    <n v="2"/>
    <x v="107"/>
    <x v="2"/>
    <s v="Perth"/>
    <x v="1"/>
    <x v="6"/>
    <x v="0"/>
    <s v="Light Blue"/>
    <n v="26.99"/>
    <n v="11.99"/>
    <n v="29.999999999999996"/>
    <n v="53.98"/>
  </r>
  <r>
    <s v="OW6UYT7B"/>
    <x v="145"/>
    <s v="39123-12846-YJ"/>
    <n v="4"/>
    <n v="3"/>
    <x v="126"/>
    <x v="0"/>
    <s v="Worcester"/>
    <x v="1"/>
    <x v="6"/>
    <x v="0"/>
    <s v="Light Blue"/>
    <n v="26.99"/>
    <n v="11.99"/>
    <n v="44.999999999999993"/>
    <n v="80.97"/>
  </r>
  <r>
    <s v="VBRBB8Q3"/>
    <x v="145"/>
    <s v="28728-47861-TZ"/>
    <n v="1"/>
    <n v="1"/>
    <x v="151"/>
    <x v="2"/>
    <s v="Cupar"/>
    <x v="0"/>
    <x v="2"/>
    <x v="1"/>
    <s v="Light Blue"/>
    <n v="25.99"/>
    <n v="13.99"/>
    <n v="11.999999999999998"/>
    <n v="25.99"/>
  </r>
  <r>
    <s v="FHUX1TY7"/>
    <x v="146"/>
    <s v="81744-27332-RR"/>
    <n v="4"/>
    <n v="3"/>
    <x v="114"/>
    <x v="0"/>
    <s v="Cheltenham"/>
    <x v="1"/>
    <x v="6"/>
    <x v="0"/>
    <s v="Light Blue"/>
    <n v="26.99"/>
    <n v="11.99"/>
    <n v="44.999999999999993"/>
    <n v="80.97"/>
  </r>
  <r>
    <s v="UYMPJQQ0"/>
    <x v="146"/>
    <s v="65223-29612-CB"/>
    <n v="5"/>
    <n v="4"/>
    <x v="152"/>
    <x v="0"/>
    <s v="Leeds"/>
    <x v="1"/>
    <x v="9"/>
    <x v="1"/>
    <s v="Dark Blue"/>
    <n v="28.99"/>
    <n v="12.99"/>
    <n v="63.999999999999993"/>
    <n v="115.96"/>
  </r>
  <r>
    <s v="XO0OLY9W"/>
    <x v="146"/>
    <s v="14103-58987-ZU"/>
    <n v="4"/>
    <n v="3"/>
    <x v="103"/>
    <x v="0"/>
    <s v="Hemel Hempstead"/>
    <x v="1"/>
    <x v="6"/>
    <x v="0"/>
    <s v="Light Blue"/>
    <n v="26.99"/>
    <n v="11.99"/>
    <n v="44.999999999999993"/>
    <n v="80.97"/>
  </r>
  <r>
    <s v="ISTSRCSZ"/>
    <x v="147"/>
    <s v="02536-18494-AQ"/>
    <n v="5"/>
    <n v="3"/>
    <x v="153"/>
    <x v="0"/>
    <s v="Morpeth"/>
    <x v="0"/>
    <x v="9"/>
    <x v="1"/>
    <s v="Dark Blue"/>
    <n v="28.99"/>
    <n v="12.99"/>
    <n v="47.999999999999993"/>
    <n v="86.97"/>
  </r>
  <r>
    <s v="QE1KT9BN"/>
    <x v="147"/>
    <s v="36078-91009-WU"/>
    <n v="5"/>
    <n v="2"/>
    <x v="98"/>
    <x v="0"/>
    <s v="Milton Keynes"/>
    <x v="1"/>
    <x v="9"/>
    <x v="1"/>
    <s v="Dark Blue"/>
    <n v="28.99"/>
    <n v="12.99"/>
    <n v="31.999999999999996"/>
    <n v="57.98"/>
  </r>
  <r>
    <s v="X803H0NS"/>
    <x v="147"/>
    <s v="91074-60023-IP"/>
    <n v="6"/>
    <n v="3"/>
    <x v="74"/>
    <x v="0"/>
    <s v="Wellingborough"/>
    <x v="0"/>
    <x v="0"/>
    <x v="0"/>
    <s v="Light Blue"/>
    <n v="27.99"/>
    <n v="14.99"/>
    <n v="38.999999999999993"/>
    <n v="83.97"/>
  </r>
  <r>
    <s v="GJKKYBGN"/>
    <x v="148"/>
    <s v="36078-91009-WU"/>
    <n v="5"/>
    <n v="3"/>
    <x v="98"/>
    <x v="0"/>
    <s v="Milton Keynes"/>
    <x v="1"/>
    <x v="9"/>
    <x v="1"/>
    <s v="Dark Blue"/>
    <n v="28.99"/>
    <n v="12.99"/>
    <n v="47.999999999999993"/>
    <n v="86.97"/>
  </r>
  <r>
    <s v="MAYGWOZO"/>
    <x v="148"/>
    <s v="80640-45811-LB"/>
    <n v="4"/>
    <n v="2"/>
    <x v="123"/>
    <x v="2"/>
    <s v="Livingston"/>
    <x v="1"/>
    <x v="6"/>
    <x v="0"/>
    <s v="Light Blue"/>
    <n v="26.99"/>
    <n v="11.99"/>
    <n v="29.999999999999996"/>
    <n v="53.98"/>
  </r>
  <r>
    <s v="THUHVPNQ"/>
    <x v="148"/>
    <s v="62173-15287-CU"/>
    <n v="5"/>
    <n v="3"/>
    <x v="128"/>
    <x v="0"/>
    <s v="York"/>
    <x v="1"/>
    <x v="9"/>
    <x v="1"/>
    <s v="Dark Blue"/>
    <n v="28.99"/>
    <n v="12.99"/>
    <n v="47.999999999999993"/>
    <n v="86.97"/>
  </r>
  <r>
    <s v="IKFMNHTX"/>
    <x v="149"/>
    <s v="77343-52608-FF"/>
    <n v="5"/>
    <n v="2"/>
    <x v="154"/>
    <x v="0"/>
    <s v="Shrewsbury"/>
    <x v="1"/>
    <x v="9"/>
    <x v="1"/>
    <s v="Dark Blue"/>
    <n v="28.99"/>
    <n v="12.99"/>
    <n v="31.999999999999996"/>
    <n v="57.98"/>
  </r>
  <r>
    <s v="UJOWO8IS"/>
    <x v="150"/>
    <s v="81744-27332-RR"/>
    <n v="4"/>
    <n v="4"/>
    <x v="114"/>
    <x v="0"/>
    <s v="Cheltenham"/>
    <x v="1"/>
    <x v="6"/>
    <x v="0"/>
    <s v="Light Blue"/>
    <n v="26.99"/>
    <n v="11.99"/>
    <n v="59.999999999999993"/>
    <n v="107.96"/>
  </r>
  <r>
    <s v="VTVWKRWD"/>
    <x v="150"/>
    <s v="49231-44455-IC"/>
    <n v="4"/>
    <n v="3"/>
    <x v="89"/>
    <x v="0"/>
    <s v="Bath"/>
    <x v="1"/>
    <x v="6"/>
    <x v="0"/>
    <s v="Light Blue"/>
    <n v="26.99"/>
    <n v="11.99"/>
    <n v="44.999999999999993"/>
    <n v="80.97"/>
  </r>
  <r>
    <s v="JN0GAOKR"/>
    <x v="151"/>
    <s v="83163-65741-IH"/>
    <n v="6"/>
    <n v="3"/>
    <x v="11"/>
    <x v="0"/>
    <s v="Stamford"/>
    <x v="0"/>
    <x v="0"/>
    <x v="0"/>
    <s v="Light Blue"/>
    <n v="27.99"/>
    <n v="14.99"/>
    <n v="38.999999999999993"/>
    <n v="83.97"/>
  </r>
  <r>
    <s v="O34SOWCR"/>
    <x v="151"/>
    <s v="37651-47492-NC"/>
    <n v="5"/>
    <n v="4"/>
    <x v="147"/>
    <x v="0"/>
    <s v="Plymouth"/>
    <x v="1"/>
    <x v="9"/>
    <x v="1"/>
    <s v="Dark Blue"/>
    <n v="28.99"/>
    <n v="12.99"/>
    <n v="63.999999999999993"/>
    <n v="115.96"/>
  </r>
  <r>
    <s v="RB6B1DDH"/>
    <x v="151"/>
    <s v="03090-88267-BQ"/>
    <n v="4"/>
    <n v="4"/>
    <x v="135"/>
    <x v="0"/>
    <s v="Reading"/>
    <x v="1"/>
    <x v="6"/>
    <x v="0"/>
    <s v="Light Blue"/>
    <n v="26.99"/>
    <n v="11.99"/>
    <n v="59.999999999999993"/>
    <n v="107.96"/>
  </r>
  <r>
    <s v="AB4QQH9B"/>
    <x v="152"/>
    <s v="49315-21985-BB"/>
    <n v="5"/>
    <n v="4"/>
    <x v="155"/>
    <x v="0"/>
    <s v="Southampton"/>
    <x v="1"/>
    <x v="9"/>
    <x v="1"/>
    <s v="Dark Blue"/>
    <n v="28.99"/>
    <n v="12.99"/>
    <n v="63.999999999999993"/>
    <n v="115.96"/>
  </r>
  <r>
    <s v="EFZC0YVS"/>
    <x v="152"/>
    <s v="80179-44620-WN"/>
    <n v="6"/>
    <n v="3"/>
    <x v="8"/>
    <x v="1"/>
    <s v="Llanrwst"/>
    <x v="0"/>
    <x v="0"/>
    <x v="0"/>
    <s v="Light Blue"/>
    <n v="27.99"/>
    <n v="14.99"/>
    <n v="38.999999999999993"/>
    <n v="83.97"/>
  </r>
  <r>
    <s v="FNDJXWF9"/>
    <x v="152"/>
    <s v="84260-39432-ML"/>
    <n v="6"/>
    <n v="3"/>
    <x v="58"/>
    <x v="1"/>
    <s v="Cowbridge"/>
    <x v="0"/>
    <x v="0"/>
    <x v="0"/>
    <s v="Light Blue"/>
    <n v="27.99"/>
    <n v="14.99"/>
    <n v="38.999999999999993"/>
    <n v="83.97"/>
  </r>
  <r>
    <s v="LXQ7RDKD"/>
    <x v="152"/>
    <s v="61021-27840-ZN"/>
    <n v="5"/>
    <n v="4"/>
    <x v="156"/>
    <x v="0"/>
    <s v="Sheffield"/>
    <x v="1"/>
    <x v="9"/>
    <x v="1"/>
    <s v="Dark Blue"/>
    <n v="28.99"/>
    <n v="12.99"/>
    <n v="63.999999999999993"/>
    <n v="115.96"/>
  </r>
  <r>
    <s v="PY1UHBQY"/>
    <x v="152"/>
    <s v="81744-27332-RR"/>
    <n v="4"/>
    <n v="2"/>
    <x v="114"/>
    <x v="0"/>
    <s v="Cheltenham"/>
    <x v="1"/>
    <x v="6"/>
    <x v="0"/>
    <s v="Light Blue"/>
    <n v="26.99"/>
    <n v="11.99"/>
    <n v="29.999999999999996"/>
    <n v="53.98"/>
  </r>
  <r>
    <s v="MQBOP4K3"/>
    <x v="153"/>
    <s v="83895-90735-XH"/>
    <n v="6"/>
    <n v="3"/>
    <x v="80"/>
    <x v="0"/>
    <s v="Scarborough"/>
    <x v="0"/>
    <x v="0"/>
    <x v="0"/>
    <s v="Light Blue"/>
    <n v="27.99"/>
    <n v="14.99"/>
    <n v="38.999999999999993"/>
    <n v="83.97"/>
  </r>
  <r>
    <s v="YR8BBAL5"/>
    <x v="153"/>
    <s v="80640-45811-LB"/>
    <n v="5"/>
    <n v="3"/>
    <x v="123"/>
    <x v="2"/>
    <s v="Livingston"/>
    <x v="1"/>
    <x v="9"/>
    <x v="1"/>
    <s v="Dark Blue"/>
    <n v="28.99"/>
    <n v="12.99"/>
    <n v="47.999999999999993"/>
    <n v="86.97"/>
  </r>
  <r>
    <s v="ZWUULMIJ"/>
    <x v="153"/>
    <s v="17670-51384-MA"/>
    <n v="5"/>
    <n v="4"/>
    <x v="139"/>
    <x v="0"/>
    <s v="London"/>
    <x v="1"/>
    <x v="9"/>
    <x v="1"/>
    <s v="Dark Blue"/>
    <n v="28.99"/>
    <n v="12.99"/>
    <n v="63.999999999999993"/>
    <n v="115.96"/>
  </r>
  <r>
    <s v="PILCN6SU"/>
    <x v="154"/>
    <s v="77343-52608-FF"/>
    <n v="4"/>
    <n v="4"/>
    <x v="154"/>
    <x v="0"/>
    <s v="Shrewsbury"/>
    <x v="1"/>
    <x v="6"/>
    <x v="0"/>
    <s v="Light Blue"/>
    <n v="26.99"/>
    <n v="11.99"/>
    <n v="59.999999999999993"/>
    <n v="107.96"/>
  </r>
  <r>
    <s v="HF8GDJ2V"/>
    <x v="155"/>
    <s v="52082-49024-ON"/>
    <n v="5"/>
    <n v="4"/>
    <x v="120"/>
    <x v="0"/>
    <s v="Ipswich"/>
    <x v="1"/>
    <x v="9"/>
    <x v="1"/>
    <s v="Dark Blue"/>
    <n v="28.99"/>
    <n v="12.99"/>
    <n v="63.999999999999993"/>
    <n v="115.96"/>
  </r>
  <r>
    <s v="MBCSU5FZ"/>
    <x v="155"/>
    <s v="76447-50326-IC"/>
    <n v="4"/>
    <n v="4"/>
    <x v="113"/>
    <x v="1"/>
    <s v="Swansea"/>
    <x v="1"/>
    <x v="6"/>
    <x v="0"/>
    <s v="Light Blue"/>
    <n v="26.99"/>
    <n v="11.99"/>
    <n v="59.999999999999993"/>
    <n v="107.96"/>
  </r>
  <r>
    <s v="UV0BJGKM"/>
    <x v="155"/>
    <s v="21134-81676-FR"/>
    <n v="4"/>
    <n v="4"/>
    <x v="100"/>
    <x v="2"/>
    <s v="Aberdeen"/>
    <x v="1"/>
    <x v="6"/>
    <x v="0"/>
    <s v="Light Blue"/>
    <n v="26.99"/>
    <n v="11.99"/>
    <n v="59.999999999999993"/>
    <n v="107.96"/>
  </r>
  <r>
    <s v="U3HOVX3C"/>
    <x v="156"/>
    <s v="04521-04300-OK"/>
    <n v="4"/>
    <n v="4"/>
    <x v="143"/>
    <x v="0"/>
    <s v="Hull"/>
    <x v="1"/>
    <x v="6"/>
    <x v="0"/>
    <s v="Light Blue"/>
    <n v="26.99"/>
    <n v="11.99"/>
    <n v="59.999999999999993"/>
    <n v="107.96"/>
  </r>
  <r>
    <s v="VZ94A5DX"/>
    <x v="156"/>
    <s v="84132-22322-QT"/>
    <n v="6"/>
    <n v="3"/>
    <x v="19"/>
    <x v="2"/>
    <s v="Dunblane"/>
    <x v="0"/>
    <x v="0"/>
    <x v="0"/>
    <s v="Light Blue"/>
    <n v="27.99"/>
    <n v="14.99"/>
    <n v="38.999999999999993"/>
    <n v="83.97"/>
  </r>
  <r>
    <s v="HQIVZSY7"/>
    <x v="157"/>
    <s v="90312-11148-LA"/>
    <n v="6"/>
    <n v="3"/>
    <x v="81"/>
    <x v="0"/>
    <s v="Thetford"/>
    <x v="0"/>
    <x v="0"/>
    <x v="0"/>
    <s v="Light Blue"/>
    <n v="27.99"/>
    <n v="14.99"/>
    <n v="38.999999999999993"/>
    <n v="83.97"/>
  </r>
  <r>
    <s v="PT22QRJX"/>
    <x v="157"/>
    <s v="97152-03355-IW"/>
    <n v="6"/>
    <n v="3"/>
    <x v="48"/>
    <x v="2"/>
    <s v="Dornoch"/>
    <x v="0"/>
    <x v="0"/>
    <x v="0"/>
    <s v="Light Blue"/>
    <n v="27.99"/>
    <n v="14.99"/>
    <n v="38.999999999999993"/>
    <n v="83.97"/>
  </r>
  <r>
    <s v="DQZMGQBN"/>
    <x v="158"/>
    <s v="03384-62101-IY"/>
    <n v="5"/>
    <n v="2"/>
    <x v="157"/>
    <x v="2"/>
    <s v="Falkirk"/>
    <x v="0"/>
    <x v="9"/>
    <x v="1"/>
    <s v="Dark Blue"/>
    <n v="28.99"/>
    <n v="12.99"/>
    <n v="31.999999999999996"/>
    <n v="57.98"/>
  </r>
  <r>
    <s v="H6TS7ZCU"/>
    <x v="158"/>
    <s v="14103-58987-ZU"/>
    <n v="4"/>
    <n v="2"/>
    <x v="103"/>
    <x v="0"/>
    <s v="Hemel Hempstead"/>
    <x v="1"/>
    <x v="6"/>
    <x v="0"/>
    <s v="Light Blue"/>
    <n v="26.99"/>
    <n v="11.99"/>
    <n v="29.999999999999996"/>
    <n v="53.98"/>
  </r>
  <r>
    <s v="F2ZGSIPU"/>
    <x v="159"/>
    <s v="77634-13918-GJ"/>
    <n v="5"/>
    <n v="2"/>
    <x v="101"/>
    <x v="0"/>
    <s v="Gloucester"/>
    <x v="1"/>
    <x v="9"/>
    <x v="1"/>
    <s v="Dark Blue"/>
    <n v="28.99"/>
    <n v="12.99"/>
    <n v="31.999999999999996"/>
    <n v="57.98"/>
  </r>
  <r>
    <s v="OB8X5XHN"/>
    <x v="159"/>
    <s v="76447-50326-IC"/>
    <n v="5"/>
    <n v="3"/>
    <x v="113"/>
    <x v="1"/>
    <s v="Swansea"/>
    <x v="1"/>
    <x v="9"/>
    <x v="1"/>
    <s v="Dark Blue"/>
    <n v="28.99"/>
    <n v="12.99"/>
    <n v="47.999999999999993"/>
    <n v="86.97"/>
  </r>
  <r>
    <s v="B7VBDKML"/>
    <x v="160"/>
    <s v="76664-37050-DT"/>
    <n v="5"/>
    <n v="4"/>
    <x v="158"/>
    <x v="0"/>
    <s v="Exeter"/>
    <x v="1"/>
    <x v="9"/>
    <x v="1"/>
    <s v="Dark Blue"/>
    <n v="28.99"/>
    <n v="12.99"/>
    <n v="63.999999999999993"/>
    <n v="115.96"/>
  </r>
  <r>
    <s v="E4VUO8SV"/>
    <x v="160"/>
    <s v="76239-90137-UQ"/>
    <n v="4"/>
    <n v="3"/>
    <x v="159"/>
    <x v="0"/>
    <s v="Newcastle"/>
    <x v="1"/>
    <x v="6"/>
    <x v="0"/>
    <s v="Light Blue"/>
    <n v="26.99"/>
    <n v="11.99"/>
    <n v="44.999999999999993"/>
    <n v="80.97"/>
  </r>
  <r>
    <s v="GGTYXG99"/>
    <x v="160"/>
    <s v="95875-73336-RG"/>
    <n v="4"/>
    <n v="2"/>
    <x v="160"/>
    <x v="0"/>
    <s v="Oxford"/>
    <x v="1"/>
    <x v="6"/>
    <x v="0"/>
    <s v="Light Blue"/>
    <n v="26.99"/>
    <n v="11.99"/>
    <n v="29.999999999999996"/>
    <n v="53.98"/>
  </r>
  <r>
    <s v="JQ6CVPJW"/>
    <x v="160"/>
    <s v="14158-30713-OB"/>
    <n v="4"/>
    <n v="2"/>
    <x v="161"/>
    <x v="2"/>
    <s v="St Andrews"/>
    <x v="1"/>
    <x v="6"/>
    <x v="0"/>
    <s v="Light Blue"/>
    <n v="26.99"/>
    <n v="11.99"/>
    <n v="29.999999999999996"/>
    <n v="53.98"/>
  </r>
  <r>
    <s v="CLGMPU3N"/>
    <x v="161"/>
    <s v="13694-25001-LX"/>
    <n v="5"/>
    <n v="3"/>
    <x v="145"/>
    <x v="0"/>
    <s v="Canterbury"/>
    <x v="1"/>
    <x v="9"/>
    <x v="1"/>
    <s v="Dark Blue"/>
    <n v="28.99"/>
    <n v="12.99"/>
    <n v="47.999999999999993"/>
    <n v="86.97"/>
  </r>
  <r>
    <s v="OQFCETML"/>
    <x v="162"/>
    <s v="84269-49816-ML"/>
    <n v="6"/>
    <n v="3"/>
    <x v="61"/>
    <x v="2"/>
    <s v="Moffat"/>
    <x v="0"/>
    <x v="0"/>
    <x v="0"/>
    <s v="Light Blue"/>
    <n v="27.99"/>
    <n v="14.99"/>
    <n v="38.999999999999993"/>
    <n v="83.97"/>
  </r>
  <r>
    <s v="U6R7ZLQQ"/>
    <x v="162"/>
    <s v="04671-85591-RT"/>
    <n v="5"/>
    <n v="4"/>
    <x v="162"/>
    <x v="0"/>
    <s v="Rotherham"/>
    <x v="1"/>
    <x v="9"/>
    <x v="1"/>
    <s v="Dark Blue"/>
    <n v="28.99"/>
    <n v="12.99"/>
    <n v="63.999999999999993"/>
    <n v="115.96"/>
  </r>
  <r>
    <s v="ME6GV1CK"/>
    <x v="163"/>
    <s v="76447-50326-IC"/>
    <n v="5"/>
    <n v="4"/>
    <x v="113"/>
    <x v="1"/>
    <s v="Swansea"/>
    <x v="1"/>
    <x v="9"/>
    <x v="1"/>
    <s v="Dark Blue"/>
    <n v="28.99"/>
    <n v="12.99"/>
    <n v="63.999999999999993"/>
    <n v="115.96"/>
  </r>
  <r>
    <s v="UYIJJC8Q"/>
    <x v="163"/>
    <s v="87602-55754-VN"/>
    <n v="6"/>
    <n v="3"/>
    <x v="27"/>
    <x v="2"/>
    <s v="Kirkcaldy"/>
    <x v="0"/>
    <x v="0"/>
    <x v="0"/>
    <s v="Light Blue"/>
    <n v="27.99"/>
    <n v="14.99"/>
    <n v="38.999999999999993"/>
    <n v="83.97"/>
  </r>
  <r>
    <s v="VSXVO2AC"/>
    <x v="163"/>
    <s v="64852-04619-XZ"/>
    <n v="7"/>
    <n v="2"/>
    <x v="163"/>
    <x v="2"/>
    <s v="St Andrews"/>
    <x v="0"/>
    <x v="7"/>
    <x v="1"/>
    <s v="Dark Blue"/>
    <n v="26.99"/>
    <n v="14.99"/>
    <n v="23.999999999999996"/>
    <n v="53.98"/>
  </r>
  <r>
    <s v="WTU1UCKY"/>
    <x v="163"/>
    <s v="76841-77583-BJ"/>
    <n v="6"/>
    <n v="3"/>
    <x v="38"/>
    <x v="0"/>
    <s v="Tamworth"/>
    <x v="0"/>
    <x v="0"/>
    <x v="0"/>
    <s v="Light Blue"/>
    <n v="27.99"/>
    <n v="14.99"/>
    <n v="38.999999999999993"/>
    <n v="83.97"/>
  </r>
  <r>
    <s v="UVTUAL53"/>
    <x v="164"/>
    <s v="91074-60023-IP"/>
    <n v="6"/>
    <n v="3"/>
    <x v="74"/>
    <x v="0"/>
    <s v="Wellingborough"/>
    <x v="0"/>
    <x v="0"/>
    <x v="0"/>
    <s v="Light Blue"/>
    <n v="27.99"/>
    <n v="14.99"/>
    <n v="38.999999999999993"/>
    <n v="83.97"/>
  </r>
  <r>
    <s v="KAZK9MPS"/>
    <x v="165"/>
    <s v="76664-37050-DT"/>
    <n v="4"/>
    <n v="2"/>
    <x v="158"/>
    <x v="0"/>
    <s v="Exeter"/>
    <x v="1"/>
    <x v="6"/>
    <x v="0"/>
    <s v="Light Blue"/>
    <n v="26.99"/>
    <n v="11.99"/>
    <n v="29.999999999999996"/>
    <n v="53.98"/>
  </r>
  <r>
    <s v="MF24PCFI"/>
    <x v="165"/>
    <s v="86504-96610-BH"/>
    <n v="6"/>
    <n v="3"/>
    <x v="15"/>
    <x v="0"/>
    <s v="Chester-le-Street"/>
    <x v="0"/>
    <x v="0"/>
    <x v="0"/>
    <s v="Light Blue"/>
    <n v="27.99"/>
    <n v="14.99"/>
    <n v="38.999999999999993"/>
    <n v="83.97"/>
  </r>
  <r>
    <s v="XMPACQET"/>
    <x v="165"/>
    <s v="42770-36274-QA"/>
    <n v="5"/>
    <n v="4"/>
    <x v="148"/>
    <x v="1"/>
    <s v="Wrexham"/>
    <x v="1"/>
    <x v="9"/>
    <x v="1"/>
    <s v="Dark Blue"/>
    <n v="28.99"/>
    <n v="12.99"/>
    <n v="63.999999999999993"/>
    <n v="115.96"/>
  </r>
  <r>
    <s v="FFHY7XME"/>
    <x v="166"/>
    <s v="28476-04082-GR"/>
    <n v="4"/>
    <n v="4"/>
    <x v="164"/>
    <x v="2"/>
    <s v="Fort William"/>
    <x v="1"/>
    <x v="6"/>
    <x v="0"/>
    <s v="Light Blue"/>
    <n v="26.99"/>
    <n v="11.99"/>
    <n v="59.999999999999993"/>
    <n v="107.96"/>
  </r>
  <r>
    <s v="JUDTMQAG"/>
    <x v="166"/>
    <s v="89115-11966-VF"/>
    <n v="6"/>
    <n v="3"/>
    <x v="32"/>
    <x v="0"/>
    <s v="Thornbury"/>
    <x v="0"/>
    <x v="0"/>
    <x v="0"/>
    <s v="Light Blue"/>
    <n v="27.99"/>
    <n v="14.99"/>
    <n v="38.999999999999993"/>
    <n v="83.97"/>
  </r>
  <r>
    <s v="RHT10D6O"/>
    <x v="166"/>
    <s v="95399-57205-HI"/>
    <n v="5"/>
    <n v="2"/>
    <x v="137"/>
    <x v="0"/>
    <s v="Brighton"/>
    <x v="1"/>
    <x v="9"/>
    <x v="1"/>
    <s v="Dark Blue"/>
    <n v="28.99"/>
    <n v="12.99"/>
    <n v="31.999999999999996"/>
    <n v="57.98"/>
  </r>
  <r>
    <s v="KNFQOST6"/>
    <x v="167"/>
    <s v="92588-14671-JM"/>
    <n v="6"/>
    <n v="3"/>
    <x v="18"/>
    <x v="2"/>
    <s v="Melrose"/>
    <x v="0"/>
    <x v="0"/>
    <x v="0"/>
    <s v="Light Blue"/>
    <n v="27.99"/>
    <n v="14.99"/>
    <n v="38.999999999999993"/>
    <n v="83.97"/>
  </r>
  <r>
    <s v="NKII57TL"/>
    <x v="167"/>
    <s v="25729-68859-UA"/>
    <n v="4"/>
    <n v="4"/>
    <x v="96"/>
    <x v="0"/>
    <s v="Basingstoke"/>
    <x v="1"/>
    <x v="6"/>
    <x v="0"/>
    <s v="Light Blue"/>
    <n v="26.99"/>
    <n v="11.99"/>
    <n v="59.999999999999993"/>
    <n v="107.96"/>
  </r>
  <r>
    <s v="PUDXY4KO"/>
    <x v="168"/>
    <s v="49860-68865-AB"/>
    <n v="5"/>
    <n v="4"/>
    <x v="99"/>
    <x v="0"/>
    <s v="Wolverhampton"/>
    <x v="1"/>
    <x v="9"/>
    <x v="1"/>
    <s v="Dark Blue"/>
    <n v="28.99"/>
    <n v="12.99"/>
    <n v="63.999999999999993"/>
    <n v="115.96"/>
  </r>
  <r>
    <s v="UJLD7N0M"/>
    <x v="168"/>
    <s v="81744-27332-RR"/>
    <n v="5"/>
    <n v="3"/>
    <x v="114"/>
    <x v="0"/>
    <s v="Cheltenham"/>
    <x v="1"/>
    <x v="9"/>
    <x v="1"/>
    <s v="Dark Blue"/>
    <n v="28.99"/>
    <n v="12.99"/>
    <n v="47.999999999999993"/>
    <n v="86.97"/>
  </r>
  <r>
    <s v="ZGHN0CXY"/>
    <x v="168"/>
    <s v="80444-58185-FX"/>
    <n v="6"/>
    <n v="3"/>
    <x v="12"/>
    <x v="1"/>
    <s v="Llandovery"/>
    <x v="0"/>
    <x v="0"/>
    <x v="0"/>
    <s v="Light Blue"/>
    <n v="27.99"/>
    <n v="14.99"/>
    <n v="38.999999999999993"/>
    <n v="83.97"/>
  </r>
  <r>
    <s v="NHCN7VZT"/>
    <x v="169"/>
    <s v="25473-43727-BY"/>
    <n v="4"/>
    <n v="4"/>
    <x v="105"/>
    <x v="0"/>
    <s v="Cambridge"/>
    <x v="1"/>
    <x v="6"/>
    <x v="0"/>
    <s v="Light Blue"/>
    <n v="26.99"/>
    <n v="11.99"/>
    <n v="59.999999999999993"/>
    <n v="107.96"/>
  </r>
  <r>
    <s v="WSVA427R"/>
    <x v="169"/>
    <s v="95399-57205-HI"/>
    <n v="5"/>
    <n v="2"/>
    <x v="137"/>
    <x v="0"/>
    <s v="Brighton"/>
    <x v="1"/>
    <x v="9"/>
    <x v="1"/>
    <s v="Dark Blue"/>
    <n v="28.99"/>
    <n v="12.99"/>
    <n v="31.999999999999996"/>
    <n v="57.98"/>
  </r>
  <r>
    <s v="CDFTJOFT"/>
    <x v="170"/>
    <s v="09960-34242-LZ"/>
    <n v="4"/>
    <n v="2"/>
    <x v="165"/>
    <x v="0"/>
    <s v="Middlesbrough"/>
    <x v="1"/>
    <x v="6"/>
    <x v="0"/>
    <s v="Light Blue"/>
    <n v="26.99"/>
    <n v="11.99"/>
    <n v="29.999999999999996"/>
    <n v="53.98"/>
  </r>
  <r>
    <s v="GQQIQSIZ"/>
    <x v="170"/>
    <s v="95399-57205-HI"/>
    <n v="4"/>
    <n v="2"/>
    <x v="137"/>
    <x v="0"/>
    <s v="Brighton"/>
    <x v="1"/>
    <x v="6"/>
    <x v="0"/>
    <s v="Light Blue"/>
    <n v="26.99"/>
    <n v="11.99"/>
    <n v="29.999999999999996"/>
    <n v="53.98"/>
  </r>
  <r>
    <s v="L4P8LZUE"/>
    <x v="170"/>
    <s v="04521-04300-OK"/>
    <n v="4"/>
    <n v="3"/>
    <x v="143"/>
    <x v="0"/>
    <s v="Hull"/>
    <x v="1"/>
    <x v="6"/>
    <x v="0"/>
    <s v="Light Blue"/>
    <n v="26.99"/>
    <n v="11.99"/>
    <n v="44.999999999999993"/>
    <n v="80.97"/>
  </r>
  <r>
    <s v="WK4TMPZO"/>
    <x v="170"/>
    <s v="88593-59934-VU"/>
    <n v="6"/>
    <n v="3"/>
    <x v="29"/>
    <x v="2"/>
    <s v="Dumfries"/>
    <x v="0"/>
    <x v="0"/>
    <x v="0"/>
    <s v="Light Blue"/>
    <n v="27.99"/>
    <n v="14.99"/>
    <n v="38.999999999999993"/>
    <n v="83.97"/>
  </r>
  <r>
    <s v="DBRPXEVL"/>
    <x v="171"/>
    <s v="83163-65741-IH"/>
    <n v="6"/>
    <n v="3"/>
    <x v="11"/>
    <x v="0"/>
    <s v="Stamford"/>
    <x v="0"/>
    <x v="0"/>
    <x v="0"/>
    <s v="Light Blue"/>
    <n v="27.99"/>
    <n v="14.99"/>
    <n v="38.999999999999993"/>
    <n v="83.97"/>
  </r>
  <r>
    <s v="H5TQF1LR"/>
    <x v="171"/>
    <s v="04671-85591-RT"/>
    <n v="5"/>
    <n v="2"/>
    <x v="162"/>
    <x v="0"/>
    <s v="Rotherham"/>
    <x v="1"/>
    <x v="9"/>
    <x v="1"/>
    <s v="Dark Blue"/>
    <n v="28.99"/>
    <n v="12.99"/>
    <n v="31.999999999999996"/>
    <n v="57.98"/>
  </r>
  <r>
    <s v="KGDR8L2L"/>
    <x v="171"/>
    <s v="77343-52608-FF"/>
    <n v="4"/>
    <n v="4"/>
    <x v="154"/>
    <x v="0"/>
    <s v="Shrewsbury"/>
    <x v="1"/>
    <x v="6"/>
    <x v="0"/>
    <s v="Light Blue"/>
    <n v="26.99"/>
    <n v="11.99"/>
    <n v="59.999999999999993"/>
    <n v="107.96"/>
  </r>
  <r>
    <s v="NMSUHXYQ"/>
    <x v="171"/>
    <s v="51466-52850-AG"/>
    <n v="3"/>
    <n v="2"/>
    <x v="166"/>
    <x v="2"/>
    <s v="Peterhead"/>
    <x v="0"/>
    <x v="5"/>
    <x v="1"/>
    <s v="Light Blue"/>
    <n v="27.99"/>
    <n v="12.99"/>
    <n v="29.999999999999996"/>
    <n v="55.98"/>
  </r>
  <r>
    <s v="D2Y1KWSS"/>
    <x v="172"/>
    <s v="51427-89175-QJ"/>
    <n v="5"/>
    <n v="3"/>
    <x v="92"/>
    <x v="0"/>
    <s v="Chester"/>
    <x v="1"/>
    <x v="9"/>
    <x v="1"/>
    <s v="Dark Blue"/>
    <n v="28.99"/>
    <n v="12.99"/>
    <n v="47.999999999999993"/>
    <n v="86.97"/>
  </r>
  <r>
    <s v="FUCSC2GW"/>
    <x v="172"/>
    <s v="00888-74814-UZ"/>
    <n v="5"/>
    <n v="3"/>
    <x v="107"/>
    <x v="2"/>
    <s v="Perth"/>
    <x v="1"/>
    <x v="9"/>
    <x v="1"/>
    <s v="Dark Blue"/>
    <n v="28.99"/>
    <n v="12.99"/>
    <n v="47.999999999999993"/>
    <n v="86.97"/>
  </r>
  <r>
    <s v="GLN1PVON"/>
    <x v="172"/>
    <s v="65223-29612-CB"/>
    <n v="5"/>
    <n v="3"/>
    <x v="152"/>
    <x v="0"/>
    <s v="Leeds"/>
    <x v="1"/>
    <x v="9"/>
    <x v="1"/>
    <s v="Dark Blue"/>
    <n v="28.99"/>
    <n v="12.99"/>
    <n v="47.999999999999993"/>
    <n v="86.97"/>
  </r>
  <r>
    <s v="L7JYFEIM"/>
    <x v="172"/>
    <s v="76534-45229-SG"/>
    <n v="5"/>
    <n v="4"/>
    <x v="167"/>
    <x v="0"/>
    <s v="Truro"/>
    <x v="1"/>
    <x v="9"/>
    <x v="1"/>
    <s v="Dark Blue"/>
    <n v="28.99"/>
    <n v="12.99"/>
    <n v="63.999999999999993"/>
    <n v="115.96"/>
  </r>
  <r>
    <s v="PWPTCFGL"/>
    <x v="172"/>
    <s v="79058-02767-CP"/>
    <n v="6"/>
    <n v="3"/>
    <x v="17"/>
    <x v="1"/>
    <s v="Monmouth"/>
    <x v="0"/>
    <x v="0"/>
    <x v="0"/>
    <s v="Light Blue"/>
    <n v="27.99"/>
    <n v="14.99"/>
    <n v="38.999999999999993"/>
    <n v="83.97"/>
  </r>
  <r>
    <s v="EUNS71DB"/>
    <x v="173"/>
    <s v="85425-33494-HQ"/>
    <n v="6"/>
    <n v="3"/>
    <x v="95"/>
    <x v="0"/>
    <s v="Ilkley"/>
    <x v="0"/>
    <x v="0"/>
    <x v="0"/>
    <s v="Light Blue"/>
    <n v="27.99"/>
    <n v="14.99"/>
    <n v="38.999999999999993"/>
    <n v="83.97"/>
  </r>
  <r>
    <s v="YLIRLCAK"/>
    <x v="173"/>
    <s v="21125-22134-PX"/>
    <n v="5"/>
    <n v="3"/>
    <x v="90"/>
    <x v="0"/>
    <s v="Manchester"/>
    <x v="1"/>
    <x v="9"/>
    <x v="1"/>
    <s v="Dark Blue"/>
    <n v="28.99"/>
    <n v="12.99"/>
    <n v="47.999999999999993"/>
    <n v="86.97"/>
  </r>
  <r>
    <s v="AWWL7Z4F"/>
    <x v="174"/>
    <s v="84033-80762-EQ"/>
    <n v="6"/>
    <n v="3"/>
    <x v="31"/>
    <x v="2"/>
    <s v="Ullapool"/>
    <x v="0"/>
    <x v="0"/>
    <x v="0"/>
    <s v="Light Blue"/>
    <n v="27.99"/>
    <n v="14.99"/>
    <n v="38.999999999999993"/>
    <n v="83.97"/>
  </r>
  <r>
    <s v="IF7LLE9M"/>
    <x v="174"/>
    <s v="93405-51204-UW"/>
    <n v="6"/>
    <n v="3"/>
    <x v="33"/>
    <x v="0"/>
    <s v="Radstock"/>
    <x v="0"/>
    <x v="0"/>
    <x v="0"/>
    <s v="Light Blue"/>
    <n v="27.99"/>
    <n v="14.99"/>
    <n v="38.999999999999993"/>
    <n v="83.97"/>
  </r>
  <r>
    <s v="MXVGQTNP"/>
    <x v="174"/>
    <s v="01035-70465-UO"/>
    <n v="10"/>
    <n v="4"/>
    <x v="168"/>
    <x v="0"/>
    <s v="Skipton"/>
    <x v="0"/>
    <x v="1"/>
    <x v="1"/>
    <s v="Dark Blue"/>
    <n v="22.99"/>
    <n v="10.99"/>
    <n v="47.999999999999993"/>
    <n v="91.96"/>
  </r>
  <r>
    <s v="QQLBGARH"/>
    <x v="174"/>
    <s v="89208-74646-UK"/>
    <n v="6"/>
    <n v="3"/>
    <x v="13"/>
    <x v="0"/>
    <s v="Tring"/>
    <x v="0"/>
    <x v="0"/>
    <x v="0"/>
    <s v="Light Blue"/>
    <n v="27.99"/>
    <n v="14.99"/>
    <n v="38.999999999999993"/>
    <n v="83.97"/>
  </r>
  <r>
    <s v="WY0ZXLP7"/>
    <x v="174"/>
    <s v="80179-44620-WN"/>
    <n v="6"/>
    <n v="3"/>
    <x v="8"/>
    <x v="1"/>
    <s v="Llanrwst"/>
    <x v="0"/>
    <x v="0"/>
    <x v="0"/>
    <s v="Light Blue"/>
    <n v="27.99"/>
    <n v="14.99"/>
    <n v="38.999999999999993"/>
    <n v="83.97"/>
  </r>
  <r>
    <s v="HUBP7NKM"/>
    <x v="175"/>
    <s v="06631-86965-XP"/>
    <n v="4"/>
    <n v="3"/>
    <x v="169"/>
    <x v="0"/>
    <s v="Swindon"/>
    <x v="1"/>
    <x v="6"/>
    <x v="0"/>
    <s v="Light Blue"/>
    <n v="26.99"/>
    <n v="11.99"/>
    <n v="44.999999999999993"/>
    <n v="80.97"/>
  </r>
  <r>
    <s v="QJUNXBRV"/>
    <x v="175"/>
    <s v="21125-22134-PX"/>
    <n v="4"/>
    <n v="2"/>
    <x v="90"/>
    <x v="0"/>
    <s v="Manchester"/>
    <x v="1"/>
    <x v="6"/>
    <x v="0"/>
    <s v="Light Blue"/>
    <n v="26.99"/>
    <n v="11.99"/>
    <n v="29.999999999999996"/>
    <n v="53.98"/>
  </r>
  <r>
    <s v="UOVR80ZW"/>
    <x v="175"/>
    <s v="79216-73157-TE"/>
    <n v="6"/>
    <n v="3"/>
    <x v="20"/>
    <x v="2"/>
    <s v="Fortrose"/>
    <x v="0"/>
    <x v="0"/>
    <x v="0"/>
    <s v="Light Blue"/>
    <n v="27.99"/>
    <n v="14.99"/>
    <n v="38.999999999999993"/>
    <n v="83.97"/>
  </r>
  <r>
    <s v="UUERRBAY"/>
    <x v="175"/>
    <s v="21240-83132-SP"/>
    <n v="5"/>
    <n v="2"/>
    <x v="146"/>
    <x v="0"/>
    <s v="Derby"/>
    <x v="1"/>
    <x v="9"/>
    <x v="1"/>
    <s v="Dark Blue"/>
    <n v="28.99"/>
    <n v="12.99"/>
    <n v="31.999999999999996"/>
    <n v="57.98"/>
  </r>
  <r>
    <s v="BRYTHB2K"/>
    <x v="176"/>
    <s v="49231-44455-IC"/>
    <n v="4"/>
    <n v="2"/>
    <x v="89"/>
    <x v="0"/>
    <s v="Bath"/>
    <x v="1"/>
    <x v="6"/>
    <x v="0"/>
    <s v="Light Blue"/>
    <n v="26.99"/>
    <n v="11.99"/>
    <n v="29.999999999999996"/>
    <n v="53.98"/>
  </r>
  <r>
    <s v="EZQXCNBA"/>
    <x v="176"/>
    <s v="91513-75657-PH"/>
    <n v="4"/>
    <n v="4"/>
    <x v="117"/>
    <x v="0"/>
    <s v="Hereford"/>
    <x v="1"/>
    <x v="6"/>
    <x v="0"/>
    <s v="Light Blue"/>
    <n v="26.99"/>
    <n v="11.99"/>
    <n v="59.999999999999993"/>
    <n v="107.96"/>
  </r>
  <r>
    <s v="FTMP40JJ"/>
    <x v="176"/>
    <s v="30373-66619-CB"/>
    <n v="4"/>
    <n v="3"/>
    <x v="122"/>
    <x v="0"/>
    <s v="Taunton"/>
    <x v="1"/>
    <x v="6"/>
    <x v="0"/>
    <s v="Light Blue"/>
    <n v="26.99"/>
    <n v="11.99"/>
    <n v="44.999999999999993"/>
    <n v="80.97"/>
  </r>
  <r>
    <s v="MCWHFT8E"/>
    <x v="176"/>
    <s v="04152-34436-IE"/>
    <n v="4"/>
    <n v="2"/>
    <x v="108"/>
    <x v="0"/>
    <s v="Bournemouth"/>
    <x v="1"/>
    <x v="6"/>
    <x v="0"/>
    <s v="Light Blue"/>
    <n v="26.99"/>
    <n v="11.99"/>
    <n v="29.999999999999996"/>
    <n v="53.98"/>
  </r>
  <r>
    <s v="UOQRZBNJ"/>
    <x v="176"/>
    <s v="58689-55264-VK"/>
    <n v="5"/>
    <n v="3"/>
    <x v="170"/>
    <x v="1"/>
    <s v="Newport"/>
    <x v="1"/>
    <x v="9"/>
    <x v="1"/>
    <s v="Dark Blue"/>
    <n v="28.99"/>
    <n v="12.99"/>
    <n v="47.999999999999993"/>
    <n v="86.97"/>
  </r>
  <r>
    <s v="YOCSPLTH"/>
    <x v="176"/>
    <s v="82246-82543-DW"/>
    <n v="6"/>
    <n v="3"/>
    <x v="3"/>
    <x v="0"/>
    <s v="Bridgwater"/>
    <x v="0"/>
    <x v="0"/>
    <x v="0"/>
    <s v="Light Blue"/>
    <n v="27.99"/>
    <n v="14.99"/>
    <n v="38.999999999999993"/>
    <n v="83.97"/>
  </r>
  <r>
    <s v="O0VIDWGQ"/>
    <x v="177"/>
    <s v="85851-78384-DM"/>
    <n v="6"/>
    <n v="3"/>
    <x v="171"/>
    <x v="0"/>
    <s v="Penrith"/>
    <x v="0"/>
    <x v="0"/>
    <x v="0"/>
    <s v="Light Blue"/>
    <n v="27.99"/>
    <n v="14.99"/>
    <n v="38.999999999999993"/>
    <n v="83.97"/>
  </r>
  <r>
    <s v="RXBF4ILI"/>
    <x v="177"/>
    <s v="24010-66714-HW"/>
    <n v="5"/>
    <n v="4"/>
    <x v="129"/>
    <x v="0"/>
    <s v="Durham"/>
    <x v="1"/>
    <x v="9"/>
    <x v="1"/>
    <s v="Dark Blue"/>
    <n v="28.99"/>
    <n v="12.99"/>
    <n v="63.999999999999993"/>
    <n v="115.96"/>
  </r>
  <r>
    <s v="TUNVPUED"/>
    <x v="177"/>
    <s v="12299-30914-NG"/>
    <n v="2"/>
    <n v="2"/>
    <x v="172"/>
    <x v="0"/>
    <s v="Workington"/>
    <x v="0"/>
    <x v="3"/>
    <x v="0"/>
    <s v="Dark Blue"/>
    <n v="29.99"/>
    <n v="16.989999999999998"/>
    <n v="26"/>
    <n v="59.98"/>
  </r>
  <r>
    <s v="WAWHVGAY"/>
    <x v="177"/>
    <s v="76664-37050-DT"/>
    <n v="5"/>
    <n v="3"/>
    <x v="158"/>
    <x v="0"/>
    <s v="Exeter"/>
    <x v="1"/>
    <x v="9"/>
    <x v="1"/>
    <s v="Dark Blue"/>
    <n v="28.99"/>
    <n v="12.99"/>
    <n v="47.999999999999993"/>
    <n v="86.97"/>
  </r>
  <r>
    <s v="ZDEIL60Y"/>
    <x v="177"/>
    <s v="40946-22090-FP"/>
    <n v="10"/>
    <n v="4"/>
    <x v="173"/>
    <x v="0"/>
    <s v="Woking"/>
    <x v="0"/>
    <x v="1"/>
    <x v="1"/>
    <s v="Dark Blue"/>
    <n v="22.99"/>
    <n v="10.99"/>
    <n v="47.999999999999993"/>
    <n v="91.96"/>
  </r>
  <r>
    <s v="EJE9BECN"/>
    <x v="178"/>
    <s v="04152-34436-IE"/>
    <n v="4"/>
    <n v="2"/>
    <x v="108"/>
    <x v="0"/>
    <s v="Bournemouth"/>
    <x v="1"/>
    <x v="6"/>
    <x v="0"/>
    <s v="Light Blue"/>
    <n v="26.99"/>
    <n v="11.99"/>
    <n v="29.999999999999996"/>
    <n v="53.98"/>
  </r>
  <r>
    <s v="KSDDDYZK"/>
    <x v="178"/>
    <s v="84260-39432-ML"/>
    <n v="6"/>
    <n v="3"/>
    <x v="58"/>
    <x v="1"/>
    <s v="Cowbridge"/>
    <x v="0"/>
    <x v="0"/>
    <x v="0"/>
    <s v="Light Blue"/>
    <n v="27.99"/>
    <n v="14.99"/>
    <n v="38.999999999999993"/>
    <n v="83.97"/>
  </r>
  <r>
    <s v="QZNIFMEO"/>
    <x v="178"/>
    <s v="90961-35603-RP"/>
    <n v="6"/>
    <n v="3"/>
    <x v="42"/>
    <x v="0"/>
    <s v="Kendal"/>
    <x v="0"/>
    <x v="0"/>
    <x v="0"/>
    <s v="Light Blue"/>
    <n v="27.99"/>
    <n v="14.99"/>
    <n v="38.999999999999993"/>
    <n v="83.97"/>
  </r>
  <r>
    <s v="XOVGFAQ7"/>
    <x v="178"/>
    <s v="08523-01791-TI"/>
    <n v="5"/>
    <n v="3"/>
    <x v="174"/>
    <x v="0"/>
    <s v="Luton"/>
    <x v="1"/>
    <x v="9"/>
    <x v="1"/>
    <s v="Dark Blue"/>
    <n v="28.99"/>
    <n v="12.99"/>
    <n v="47.999999999999993"/>
    <n v="86.97"/>
  </r>
  <r>
    <s v="IDP3SDOM"/>
    <x v="179"/>
    <s v="04521-04300-OK"/>
    <n v="4"/>
    <n v="2"/>
    <x v="143"/>
    <x v="0"/>
    <s v="Hull"/>
    <x v="1"/>
    <x v="6"/>
    <x v="0"/>
    <s v="Light Blue"/>
    <n v="26.99"/>
    <n v="11.99"/>
    <n v="29.999999999999996"/>
    <n v="53.98"/>
  </r>
  <r>
    <s v="NDRDFFYM"/>
    <x v="179"/>
    <s v="91829-99544-DS"/>
    <n v="6"/>
    <n v="3"/>
    <x v="84"/>
    <x v="0"/>
    <s v="Nelson"/>
    <x v="0"/>
    <x v="0"/>
    <x v="0"/>
    <s v="Light Blue"/>
    <n v="27.99"/>
    <n v="14.99"/>
    <n v="38.999999999999993"/>
    <n v="83.97"/>
  </r>
  <r>
    <s v="QG2CQW4T"/>
    <x v="179"/>
    <s v="84260-39432-ML"/>
    <n v="6"/>
    <n v="3"/>
    <x v="58"/>
    <x v="1"/>
    <s v="Cowbridge"/>
    <x v="0"/>
    <x v="0"/>
    <x v="0"/>
    <s v="Light Blue"/>
    <n v="27.99"/>
    <n v="14.99"/>
    <n v="38.999999999999993"/>
    <n v="83.97"/>
  </r>
  <r>
    <s v="ZTW7I1O5"/>
    <x v="179"/>
    <s v="84260-39432-ML"/>
    <n v="6"/>
    <n v="3"/>
    <x v="58"/>
    <x v="1"/>
    <s v="Cowbridge"/>
    <x v="0"/>
    <x v="0"/>
    <x v="0"/>
    <s v="Light Blue"/>
    <n v="27.99"/>
    <n v="14.99"/>
    <n v="38.999999999999993"/>
    <n v="83.97"/>
  </r>
  <r>
    <s v="GIHVLUP1"/>
    <x v="180"/>
    <s v="03396-68805-ZC"/>
    <n v="4"/>
    <n v="4"/>
    <x v="118"/>
    <x v="0"/>
    <s v="Bristol"/>
    <x v="1"/>
    <x v="6"/>
    <x v="0"/>
    <s v="Light Blue"/>
    <n v="26.99"/>
    <n v="11.99"/>
    <n v="59.999999999999993"/>
    <n v="107.96"/>
  </r>
  <r>
    <s v="XT3LTLAL"/>
    <x v="180"/>
    <s v="87979-56781-YV"/>
    <n v="6"/>
    <n v="3"/>
    <x v="7"/>
    <x v="0"/>
    <s v="Rugby"/>
    <x v="0"/>
    <x v="0"/>
    <x v="0"/>
    <s v="Light Blue"/>
    <n v="27.99"/>
    <n v="14.99"/>
    <n v="38.999999999999993"/>
    <n v="83.97"/>
  </r>
  <r>
    <s v="YYMH8OGT"/>
    <x v="180"/>
    <s v="62173-15287-CU"/>
    <n v="4"/>
    <n v="3"/>
    <x v="128"/>
    <x v="0"/>
    <s v="York"/>
    <x v="1"/>
    <x v="6"/>
    <x v="0"/>
    <s v="Light Blue"/>
    <n v="26.99"/>
    <n v="11.99"/>
    <n v="44.999999999999993"/>
    <n v="80.97"/>
  </r>
  <r>
    <s v="DZLNMUXJ"/>
    <x v="181"/>
    <s v="74126-88836-KA"/>
    <n v="3"/>
    <n v="1"/>
    <x v="175"/>
    <x v="2"/>
    <s v="Greenock"/>
    <x v="0"/>
    <x v="5"/>
    <x v="1"/>
    <s v="Light Blue"/>
    <n v="27.99"/>
    <n v="12.99"/>
    <n v="14.999999999999998"/>
    <n v="27.99"/>
  </r>
  <r>
    <s v="AO147SOZ"/>
    <x v="182"/>
    <s v="04152-34436-IE"/>
    <n v="5"/>
    <n v="4"/>
    <x v="108"/>
    <x v="0"/>
    <s v="Bournemouth"/>
    <x v="1"/>
    <x v="9"/>
    <x v="1"/>
    <s v="Dark Blue"/>
    <n v="28.99"/>
    <n v="12.99"/>
    <n v="63.999999999999993"/>
    <n v="115.96"/>
  </r>
  <r>
    <s v="EPOLUQFD"/>
    <x v="182"/>
    <s v="21125-22134-PX"/>
    <n v="4"/>
    <n v="3"/>
    <x v="90"/>
    <x v="0"/>
    <s v="Manchester"/>
    <x v="1"/>
    <x v="6"/>
    <x v="0"/>
    <s v="Light Blue"/>
    <n v="26.99"/>
    <n v="11.99"/>
    <n v="44.999999999999993"/>
    <n v="80.97"/>
  </r>
  <r>
    <s v="VRFEZXYX"/>
    <x v="182"/>
    <s v="49315-21985-BB"/>
    <n v="4"/>
    <n v="4"/>
    <x v="155"/>
    <x v="0"/>
    <s v="Southampton"/>
    <x v="1"/>
    <x v="6"/>
    <x v="0"/>
    <s v="Light Blue"/>
    <n v="26.99"/>
    <n v="11.99"/>
    <n v="59.999999999999993"/>
    <n v="107.96"/>
  </r>
  <r>
    <s v="XT5PQVKY"/>
    <x v="182"/>
    <s v="93809-05424-MG"/>
    <n v="6"/>
    <n v="3"/>
    <x v="49"/>
    <x v="0"/>
    <s v="Sherborne"/>
    <x v="0"/>
    <x v="0"/>
    <x v="0"/>
    <s v="Light Blue"/>
    <n v="27.99"/>
    <n v="14.99"/>
    <n v="38.999999999999993"/>
    <n v="83.97"/>
  </r>
  <r>
    <s v="GETNLXPB"/>
    <x v="183"/>
    <s v="09960-34242-LZ"/>
    <n v="4"/>
    <n v="4"/>
    <x v="165"/>
    <x v="0"/>
    <s v="Middlesbrough"/>
    <x v="1"/>
    <x v="6"/>
    <x v="0"/>
    <s v="Light Blue"/>
    <n v="26.99"/>
    <n v="11.99"/>
    <n v="59.999999999999993"/>
    <n v="107.96"/>
  </r>
  <r>
    <s v="HRIFFZT7"/>
    <x v="183"/>
    <s v="82246-82543-DW"/>
    <n v="6"/>
    <n v="3"/>
    <x v="3"/>
    <x v="0"/>
    <s v="Bridgwater"/>
    <x v="0"/>
    <x v="0"/>
    <x v="0"/>
    <s v="Light Blue"/>
    <n v="27.99"/>
    <n v="14.99"/>
    <n v="38.999999999999993"/>
    <n v="83.97"/>
  </r>
  <r>
    <s v="IX8WKLZQ"/>
    <x v="183"/>
    <s v="97855-54761-IS"/>
    <n v="6"/>
    <n v="3"/>
    <x v="45"/>
    <x v="2"/>
    <s v="Dingwall"/>
    <x v="0"/>
    <x v="0"/>
    <x v="0"/>
    <s v="Light Blue"/>
    <n v="27.99"/>
    <n v="14.99"/>
    <n v="38.999999999999993"/>
    <n v="83.97"/>
  </r>
  <r>
    <s v="OCNRFRDL"/>
    <x v="183"/>
    <s v="90305-50099-SV"/>
    <n v="6"/>
    <n v="3"/>
    <x v="64"/>
    <x v="0"/>
    <s v="Wakefield"/>
    <x v="0"/>
    <x v="0"/>
    <x v="0"/>
    <s v="Light Blue"/>
    <n v="27.99"/>
    <n v="14.99"/>
    <n v="38.999999999999993"/>
    <n v="83.97"/>
  </r>
  <r>
    <s v="ZPHMTGVD"/>
    <x v="183"/>
    <s v="26103-41504-IB"/>
    <n v="5"/>
    <n v="4"/>
    <x v="176"/>
    <x v="0"/>
    <s v="Winchester"/>
    <x v="1"/>
    <x v="9"/>
    <x v="1"/>
    <s v="Dark Blue"/>
    <n v="28.99"/>
    <n v="12.99"/>
    <n v="63.999999999999993"/>
    <n v="115.96"/>
  </r>
  <r>
    <s v="IDPHZD08"/>
    <x v="184"/>
    <s v="25473-43727-BY"/>
    <n v="4"/>
    <n v="2"/>
    <x v="105"/>
    <x v="0"/>
    <s v="Cambridge"/>
    <x v="1"/>
    <x v="6"/>
    <x v="0"/>
    <s v="Light Blue"/>
    <n v="26.99"/>
    <n v="11.99"/>
    <n v="29.999999999999996"/>
    <n v="53.98"/>
  </r>
  <r>
    <s v="SBCVSNVC"/>
    <x v="184"/>
    <s v="95399-57205-HI"/>
    <n v="4"/>
    <n v="3"/>
    <x v="137"/>
    <x v="0"/>
    <s v="Brighton"/>
    <x v="1"/>
    <x v="6"/>
    <x v="0"/>
    <s v="Light Blue"/>
    <n v="26.99"/>
    <n v="11.99"/>
    <n v="44.999999999999993"/>
    <n v="80.97"/>
  </r>
  <r>
    <s v="U4NQ42LT"/>
    <x v="184"/>
    <s v="25473-43727-BY"/>
    <n v="5"/>
    <n v="4"/>
    <x v="105"/>
    <x v="0"/>
    <s v="Cambridge"/>
    <x v="1"/>
    <x v="9"/>
    <x v="1"/>
    <s v="Dark Blue"/>
    <n v="28.99"/>
    <n v="12.99"/>
    <n v="63.999999999999993"/>
    <n v="115.96"/>
  </r>
  <r>
    <s v="E2SQD2IC"/>
    <x v="185"/>
    <s v="94573-61802-PH"/>
    <n v="6"/>
    <n v="3"/>
    <x v="37"/>
    <x v="0"/>
    <s v="Dartford"/>
    <x v="0"/>
    <x v="0"/>
    <x v="0"/>
    <s v="Light Blue"/>
    <n v="27.99"/>
    <n v="14.99"/>
    <n v="38.999999999999993"/>
    <n v="83.97"/>
  </r>
  <r>
    <s v="CWEPBDN8"/>
    <x v="186"/>
    <s v="81861-66046-SU"/>
    <n v="6"/>
    <n v="3"/>
    <x v="44"/>
    <x v="2"/>
    <s v="Arbroath"/>
    <x v="0"/>
    <x v="0"/>
    <x v="0"/>
    <s v="Light Blue"/>
    <n v="27.99"/>
    <n v="14.99"/>
    <n v="38.999999999999993"/>
    <n v="83.97"/>
  </r>
  <r>
    <s v="DUBULNIL"/>
    <x v="186"/>
    <s v="98573-41811-EQ"/>
    <n v="6"/>
    <n v="3"/>
    <x v="82"/>
    <x v="0"/>
    <s v="Alnwick"/>
    <x v="0"/>
    <x v="0"/>
    <x v="0"/>
    <s v="Light Blue"/>
    <n v="27.99"/>
    <n v="14.99"/>
    <n v="38.999999999999993"/>
    <n v="83.97"/>
  </r>
  <r>
    <s v="GLHUCD3N"/>
    <x v="186"/>
    <s v="96544-91644-IT"/>
    <n v="6"/>
    <n v="3"/>
    <x v="41"/>
    <x v="0"/>
    <s v="Halesowen"/>
    <x v="0"/>
    <x v="0"/>
    <x v="0"/>
    <s v="Light Blue"/>
    <n v="27.99"/>
    <n v="14.99"/>
    <n v="38.999999999999993"/>
    <n v="83.97"/>
  </r>
  <r>
    <s v="H1DUQDVY"/>
    <x v="186"/>
    <s v="24825-51803-CQ"/>
    <n v="5"/>
    <n v="2"/>
    <x v="177"/>
    <x v="0"/>
    <s v="Lincoln"/>
    <x v="1"/>
    <x v="9"/>
    <x v="1"/>
    <s v="Dark Blue"/>
    <n v="28.99"/>
    <n v="12.99"/>
    <n v="31.999999999999996"/>
    <n v="57.98"/>
  </r>
  <r>
    <s v="UPC6HPD7"/>
    <x v="186"/>
    <s v="23806-46781-OU"/>
    <n v="5"/>
    <n v="4"/>
    <x v="178"/>
    <x v="2"/>
    <s v="Glasgow"/>
    <x v="1"/>
    <x v="9"/>
    <x v="1"/>
    <s v="Dark Blue"/>
    <n v="28.99"/>
    <n v="12.99"/>
    <n v="63.999999999999993"/>
    <n v="115.96"/>
  </r>
  <r>
    <s v="A04HBGUM"/>
    <x v="187"/>
    <s v="84565-53984-SX"/>
    <n v="4"/>
    <n v="4"/>
    <x v="125"/>
    <x v="2"/>
    <s v="Inverness"/>
    <x v="1"/>
    <x v="6"/>
    <x v="0"/>
    <s v="Light Blue"/>
    <n v="26.99"/>
    <n v="11.99"/>
    <n v="59.999999999999993"/>
    <n v="107.96"/>
  </r>
  <r>
    <s v="D1UWIYVY"/>
    <x v="187"/>
    <s v="84033-80762-EQ"/>
    <n v="6"/>
    <n v="3"/>
    <x v="31"/>
    <x v="2"/>
    <s v="Ullapool"/>
    <x v="0"/>
    <x v="0"/>
    <x v="0"/>
    <s v="Light Blue"/>
    <n v="27.99"/>
    <n v="14.99"/>
    <n v="38.999999999999993"/>
    <n v="83.97"/>
  </r>
  <r>
    <s v="HY65QNQU"/>
    <x v="187"/>
    <s v="87602-55754-VN"/>
    <n v="6"/>
    <n v="3"/>
    <x v="27"/>
    <x v="2"/>
    <s v="Kirkcaldy"/>
    <x v="0"/>
    <x v="0"/>
    <x v="0"/>
    <s v="Light Blue"/>
    <n v="27.99"/>
    <n v="14.99"/>
    <n v="38.999999999999993"/>
    <n v="83.97"/>
  </r>
  <r>
    <s v="NP9YNCAE"/>
    <x v="187"/>
    <s v="69958-32065-SW"/>
    <n v="4"/>
    <n v="2"/>
    <x v="179"/>
    <x v="2"/>
    <s v="Dumfries"/>
    <x v="1"/>
    <x v="6"/>
    <x v="0"/>
    <s v="Light Blue"/>
    <n v="26.99"/>
    <n v="11.99"/>
    <n v="29.999999999999996"/>
    <n v="53.98"/>
  </r>
  <r>
    <s v="WRVNPAU1"/>
    <x v="187"/>
    <s v="95875-73336-RG"/>
    <n v="5"/>
    <n v="2"/>
    <x v="160"/>
    <x v="0"/>
    <s v="Oxford"/>
    <x v="1"/>
    <x v="9"/>
    <x v="1"/>
    <s v="Dark Blue"/>
    <n v="28.99"/>
    <n v="12.99"/>
    <n v="31.999999999999996"/>
    <n v="57.98"/>
  </r>
  <r>
    <s v="XMGDJSJR"/>
    <x v="187"/>
    <s v="76239-90137-UQ"/>
    <n v="4"/>
    <n v="3"/>
    <x v="159"/>
    <x v="0"/>
    <s v="Newcastle"/>
    <x v="1"/>
    <x v="6"/>
    <x v="0"/>
    <s v="Light Blue"/>
    <n v="26.99"/>
    <n v="11.99"/>
    <n v="44.999999999999993"/>
    <n v="80.97"/>
  </r>
  <r>
    <s v="VRRJJQ78"/>
    <x v="188"/>
    <s v="84340-73931-VV"/>
    <n v="6"/>
    <n v="3"/>
    <x v="21"/>
    <x v="0"/>
    <s v="Ashbourne"/>
    <x v="0"/>
    <x v="0"/>
    <x v="0"/>
    <s v="Light Blue"/>
    <n v="27.99"/>
    <n v="14.99"/>
    <n v="38.999999999999993"/>
    <n v="83.97"/>
  </r>
  <r>
    <s v="ENJJVK9J"/>
    <x v="189"/>
    <s v="69904-02729-YS"/>
    <n v="5"/>
    <n v="2"/>
    <x v="127"/>
    <x v="0"/>
    <s v="Blackpool"/>
    <x v="1"/>
    <x v="9"/>
    <x v="1"/>
    <s v="Dark Blue"/>
    <n v="28.99"/>
    <n v="12.99"/>
    <n v="31.999999999999996"/>
    <n v="57.98"/>
  </r>
  <r>
    <s v="KJLNNWEU"/>
    <x v="189"/>
    <s v="88593-59934-VU"/>
    <n v="6"/>
    <n v="3"/>
    <x v="29"/>
    <x v="2"/>
    <s v="Dumfries"/>
    <x v="0"/>
    <x v="0"/>
    <x v="0"/>
    <s v="Light Blue"/>
    <n v="27.99"/>
    <n v="14.99"/>
    <n v="38.999999999999993"/>
    <n v="83.97"/>
  </r>
  <r>
    <s v="N3LG9ZWM"/>
    <x v="189"/>
    <s v="15770-27099-GX"/>
    <n v="4"/>
    <n v="3"/>
    <x v="180"/>
    <x v="0"/>
    <s v="Watford"/>
    <x v="1"/>
    <x v="6"/>
    <x v="0"/>
    <s v="Light Blue"/>
    <n v="26.99"/>
    <n v="11.99"/>
    <n v="44.999999999999993"/>
    <n v="80.97"/>
  </r>
  <r>
    <s v="BBSXBZVU"/>
    <x v="190"/>
    <s v="95875-73336-RG"/>
    <n v="5"/>
    <n v="3"/>
    <x v="160"/>
    <x v="0"/>
    <s v="Oxford"/>
    <x v="1"/>
    <x v="9"/>
    <x v="1"/>
    <s v="Dark Blue"/>
    <n v="28.99"/>
    <n v="12.99"/>
    <n v="47.999999999999993"/>
    <n v="86.97"/>
  </r>
  <r>
    <s v="UOSXU431"/>
    <x v="191"/>
    <s v="96112-42558-EA"/>
    <n v="6"/>
    <n v="3"/>
    <x v="34"/>
    <x v="2"/>
    <s v="Keith"/>
    <x v="0"/>
    <x v="0"/>
    <x v="0"/>
    <s v="Light Blue"/>
    <n v="27.99"/>
    <n v="14.99"/>
    <n v="38.999999999999993"/>
    <n v="83.97"/>
  </r>
  <r>
    <s v="MLMWXQMK"/>
    <x v="192"/>
    <s v="80310-92912-JA"/>
    <n v="6"/>
    <n v="3"/>
    <x v="43"/>
    <x v="0"/>
    <s v="Congleton"/>
    <x v="0"/>
    <x v="0"/>
    <x v="0"/>
    <s v="Light Blue"/>
    <n v="27.99"/>
    <n v="14.99"/>
    <n v="38.999999999999993"/>
    <n v="83.97"/>
  </r>
  <r>
    <s v="SLLHP5SS"/>
    <x v="193"/>
    <s v="86779-84838-EJ"/>
    <n v="6"/>
    <n v="3"/>
    <x v="28"/>
    <x v="0"/>
    <s v="Kenilworth"/>
    <x v="0"/>
    <x v="0"/>
    <x v="0"/>
    <s v="Light Blue"/>
    <n v="27.99"/>
    <n v="14.99"/>
    <n v="38.999999999999993"/>
    <n v="83.97"/>
  </r>
  <r>
    <s v="TP90HD2H"/>
    <x v="193"/>
    <s v="88593-59934-VU"/>
    <n v="6"/>
    <n v="3"/>
    <x v="29"/>
    <x v="2"/>
    <s v="Dumfries"/>
    <x v="0"/>
    <x v="0"/>
    <x v="0"/>
    <s v="Light Blue"/>
    <n v="27.99"/>
    <n v="14.99"/>
    <n v="38.999999999999993"/>
    <n v="83.97"/>
  </r>
  <r>
    <s v="G3ECPJ23"/>
    <x v="194"/>
    <s v="60221-67036-TD"/>
    <n v="9"/>
    <n v="4"/>
    <x v="181"/>
    <x v="2"/>
    <s v="Dornoch"/>
    <x v="0"/>
    <x v="8"/>
    <x v="0"/>
    <s v="Light Blue"/>
    <n v="32.99"/>
    <n v="18.989999999999998"/>
    <n v="56.000000000000014"/>
    <n v="131.96"/>
  </r>
  <r>
    <s v="FOGI9A2M"/>
    <x v="195"/>
    <s v="45315-50206-DK"/>
    <n v="10"/>
    <n v="1"/>
    <x v="182"/>
    <x v="2"/>
    <s v="Cupar"/>
    <x v="0"/>
    <x v="1"/>
    <x v="1"/>
    <s v="Dark Blue"/>
    <n v="22.99"/>
    <n v="10.99"/>
    <n v="11.999999999999998"/>
    <n v="22.99"/>
  </r>
  <r>
    <s v="Z6XTAOWM"/>
    <x v="195"/>
    <s v="86447-02699-UT"/>
    <n v="6"/>
    <n v="3"/>
    <x v="46"/>
    <x v="0"/>
    <s v="Southport"/>
    <x v="0"/>
    <x v="0"/>
    <x v="0"/>
    <s v="Light Blue"/>
    <n v="27.99"/>
    <n v="14.99"/>
    <n v="38.999999999999993"/>
    <n v="83.97"/>
  </r>
  <r>
    <s v="EZTVFJUE"/>
    <x v="196"/>
    <s v="55871-61935-MF"/>
    <n v="3"/>
    <n v="4"/>
    <x v="183"/>
    <x v="0"/>
    <s v="Rugby"/>
    <x v="0"/>
    <x v="5"/>
    <x v="1"/>
    <s v="Light Blue"/>
    <n v="27.99"/>
    <n v="12.99"/>
    <n v="59.999999999999993"/>
    <n v="111.96"/>
  </r>
  <r>
    <s v="SDKNYMSZ"/>
    <x v="197"/>
    <s v="30381-64762-NG"/>
    <n v="5"/>
    <n v="3"/>
    <x v="184"/>
    <x v="1"/>
    <s v="Bangor"/>
    <x v="0"/>
    <x v="9"/>
    <x v="1"/>
    <s v="Dark Blue"/>
    <n v="28.99"/>
    <n v="12.99"/>
    <n v="47.999999999999993"/>
    <n v="86.97"/>
  </r>
  <r>
    <s v="LYD32SGK"/>
    <x v="198"/>
    <s v="62588-82624-II"/>
    <n v="1"/>
    <n v="3"/>
    <x v="185"/>
    <x v="1"/>
    <s v="Porthmadog"/>
    <x v="0"/>
    <x v="2"/>
    <x v="1"/>
    <s v="Light Blue"/>
    <n v="25.99"/>
    <n v="13.99"/>
    <n v="35.999999999999993"/>
    <n v="77.97"/>
  </r>
  <r>
    <s v="XRZZDOBQ"/>
    <x v="198"/>
    <s v="92588-14671-JM"/>
    <n v="6"/>
    <n v="3"/>
    <x v="18"/>
    <x v="2"/>
    <s v="Melrose"/>
    <x v="0"/>
    <x v="0"/>
    <x v="0"/>
    <s v="Light Blue"/>
    <n v="27.99"/>
    <n v="14.99"/>
    <n v="38.999999999999993"/>
    <n v="83.97"/>
  </r>
  <r>
    <s v="INI3JUIB"/>
    <x v="199"/>
    <s v="40172-12000-AU"/>
    <n v="2"/>
    <n v="2"/>
    <x v="186"/>
    <x v="0"/>
    <s v="Crewe"/>
    <x v="0"/>
    <x v="3"/>
    <x v="0"/>
    <s v="Dark Blue"/>
    <n v="29.99"/>
    <n v="16.989999999999998"/>
    <n v="26"/>
    <n v="59.98"/>
  </r>
  <r>
    <s v="KJWHKIBR"/>
    <x v="200"/>
    <s v="13366-78506-KP"/>
    <n v="7"/>
    <n v="3"/>
    <x v="187"/>
    <x v="0"/>
    <s v="Aylesbury"/>
    <x v="0"/>
    <x v="7"/>
    <x v="1"/>
    <s v="Dark Blue"/>
    <n v="26.99"/>
    <n v="14.99"/>
    <n v="35.999999999999993"/>
    <n v="80.97"/>
  </r>
  <r>
    <s v="WGEOVTKB"/>
    <x v="200"/>
    <s v="99421-80253-UI"/>
    <n v="6"/>
    <n v="3"/>
    <x v="5"/>
    <x v="2"/>
    <s v="Dunoon"/>
    <x v="0"/>
    <x v="0"/>
    <x v="0"/>
    <s v="Light Blue"/>
    <n v="27.99"/>
    <n v="14.99"/>
    <n v="38.999999999999993"/>
    <n v="83.97"/>
  </r>
  <r>
    <s v="IVPSCZG8"/>
    <x v="201"/>
    <s v="96112-42558-EA"/>
    <n v="6"/>
    <n v="3"/>
    <x v="34"/>
    <x v="2"/>
    <s v="Keith"/>
    <x v="0"/>
    <x v="0"/>
    <x v="0"/>
    <s v="Light Blue"/>
    <n v="27.99"/>
    <n v="14.99"/>
    <n v="38.999999999999993"/>
    <n v="83.97"/>
  </r>
  <r>
    <s v="NAQSOSEE"/>
    <x v="202"/>
    <s v="83895-90735-XH"/>
    <n v="6"/>
    <n v="3"/>
    <x v="80"/>
    <x v="0"/>
    <s v="Scarborough"/>
    <x v="0"/>
    <x v="0"/>
    <x v="0"/>
    <s v="Light Blue"/>
    <n v="27.99"/>
    <n v="14.99"/>
    <n v="38.999999999999993"/>
    <n v="83.97"/>
  </r>
  <r>
    <s v="JTTJFQIT"/>
    <x v="203"/>
    <s v="08743-09057-OO"/>
    <n v="6"/>
    <n v="1"/>
    <x v="188"/>
    <x v="2"/>
    <s v="Ballater"/>
    <x v="0"/>
    <x v="0"/>
    <x v="0"/>
    <s v="Light Blue"/>
    <n v="27.99"/>
    <n v="14.99"/>
    <n v="12.999999999999998"/>
    <n v="27.99"/>
  </r>
  <r>
    <s v="QTLQELQF"/>
    <x v="203"/>
    <s v="93405-51204-UW"/>
    <n v="6"/>
    <n v="3"/>
    <x v="33"/>
    <x v="0"/>
    <s v="Radstock"/>
    <x v="0"/>
    <x v="0"/>
    <x v="0"/>
    <s v="Light Blue"/>
    <n v="27.99"/>
    <n v="14.99"/>
    <n v="38.999999999999993"/>
    <n v="83.97"/>
  </r>
  <r>
    <s v="TGXRGGEE"/>
    <x v="204"/>
    <s v="90123-70970-NY"/>
    <n v="6"/>
    <n v="3"/>
    <x v="59"/>
    <x v="0"/>
    <s v="Clitheroe"/>
    <x v="0"/>
    <x v="0"/>
    <x v="0"/>
    <s v="Light Blue"/>
    <n v="27.99"/>
    <n v="14.99"/>
    <n v="38.999999999999993"/>
    <n v="83.97"/>
  </r>
  <r>
    <s v="LRICUMKK"/>
    <x v="205"/>
    <s v="68239-74809-TF"/>
    <n v="3"/>
    <n v="3"/>
    <x v="189"/>
    <x v="2"/>
    <s v="Irvine"/>
    <x v="0"/>
    <x v="5"/>
    <x v="1"/>
    <s v="Light Blue"/>
    <n v="27.99"/>
    <n v="12.99"/>
    <n v="44.999999999999993"/>
    <n v="83.97"/>
  </r>
  <r>
    <s v="ETJJJ0RV"/>
    <x v="206"/>
    <s v="86447-02699-UT"/>
    <n v="6"/>
    <n v="3"/>
    <x v="46"/>
    <x v="0"/>
    <s v="Southport"/>
    <x v="0"/>
    <x v="0"/>
    <x v="0"/>
    <s v="Light Blue"/>
    <n v="27.99"/>
    <n v="14.99"/>
    <n v="38.999999999999993"/>
    <n v="83.97"/>
  </r>
  <r>
    <s v="MXIBJEEX"/>
    <x v="206"/>
    <s v="17503-27693-ZH"/>
    <n v="1"/>
    <n v="3"/>
    <x v="190"/>
    <x v="0"/>
    <s v="Stevenage"/>
    <x v="0"/>
    <x v="2"/>
    <x v="1"/>
    <s v="Light Blue"/>
    <n v="25.99"/>
    <n v="13.99"/>
    <n v="35.999999999999993"/>
    <n v="77.97"/>
  </r>
  <r>
    <s v="RKLCMFVB"/>
    <x v="206"/>
    <s v="88593-59934-VU"/>
    <n v="6"/>
    <n v="3"/>
    <x v="29"/>
    <x v="2"/>
    <s v="Dumfries"/>
    <x v="0"/>
    <x v="0"/>
    <x v="0"/>
    <s v="Light Blue"/>
    <n v="27.99"/>
    <n v="14.99"/>
    <n v="38.999999999999993"/>
    <n v="83.97"/>
  </r>
  <r>
    <s v="ETFCLAI7"/>
    <x v="207"/>
    <s v="90123-70970-NY"/>
    <n v="6"/>
    <n v="3"/>
    <x v="59"/>
    <x v="0"/>
    <s v="Clitheroe"/>
    <x v="0"/>
    <x v="0"/>
    <x v="0"/>
    <s v="Light Blue"/>
    <n v="27.99"/>
    <n v="14.99"/>
    <n v="38.999999999999993"/>
    <n v="83.97"/>
  </r>
  <r>
    <s v="TER0QHNK"/>
    <x v="207"/>
    <s v="86504-96610-BH"/>
    <n v="6"/>
    <n v="3"/>
    <x v="15"/>
    <x v="0"/>
    <s v="Chester-le-Street"/>
    <x v="0"/>
    <x v="0"/>
    <x v="0"/>
    <s v="Light Blue"/>
    <n v="27.99"/>
    <n v="14.99"/>
    <n v="38.999999999999993"/>
    <n v="83.97"/>
  </r>
  <r>
    <s v="F0GXKMMK"/>
    <x v="208"/>
    <s v="85425-33494-HQ"/>
    <n v="6"/>
    <n v="3"/>
    <x v="95"/>
    <x v="0"/>
    <s v="Ilkley"/>
    <x v="0"/>
    <x v="0"/>
    <x v="0"/>
    <s v="Light Blue"/>
    <n v="27.99"/>
    <n v="14.99"/>
    <n v="38.999999999999993"/>
    <n v="83.97"/>
  </r>
  <r>
    <s v="HTUUNJAY"/>
    <x v="208"/>
    <s v="90123-70970-NY"/>
    <n v="6"/>
    <n v="3"/>
    <x v="59"/>
    <x v="0"/>
    <s v="Clitheroe"/>
    <x v="0"/>
    <x v="0"/>
    <x v="0"/>
    <s v="Light Blue"/>
    <n v="27.99"/>
    <n v="14.99"/>
    <n v="38.999999999999993"/>
    <n v="83.97"/>
  </r>
  <r>
    <s v="JOYIKMGG"/>
    <x v="208"/>
    <s v="85851-78384-DM"/>
    <n v="6"/>
    <n v="3"/>
    <x v="171"/>
    <x v="0"/>
    <s v="Penrith"/>
    <x v="0"/>
    <x v="0"/>
    <x v="0"/>
    <s v="Light Blue"/>
    <n v="27.99"/>
    <n v="14.99"/>
    <n v="38.999999999999993"/>
    <n v="83.97"/>
  </r>
  <r>
    <s v="SWNBRXED"/>
    <x v="209"/>
    <s v="97855-54761-IS"/>
    <n v="6"/>
    <n v="3"/>
    <x v="45"/>
    <x v="2"/>
    <s v="Dingwall"/>
    <x v="0"/>
    <x v="0"/>
    <x v="0"/>
    <s v="Light Blue"/>
    <n v="27.99"/>
    <n v="14.99"/>
    <n v="38.999999999999993"/>
    <n v="83.97"/>
  </r>
  <r>
    <s v="EEWE4TC2"/>
    <x v="210"/>
    <s v="38978-59582-JP"/>
    <n v="5"/>
    <n v="2"/>
    <x v="191"/>
    <x v="1"/>
    <s v="Neath"/>
    <x v="0"/>
    <x v="9"/>
    <x v="1"/>
    <s v="Dark Blue"/>
    <n v="28.99"/>
    <n v="12.99"/>
    <n v="31.999999999999996"/>
    <n v="57.98"/>
  </r>
  <r>
    <s v="CTCEXHR5"/>
    <x v="211"/>
    <s v="82246-82543-DW"/>
    <n v="6"/>
    <n v="3"/>
    <x v="3"/>
    <x v="0"/>
    <s v="Bridgwater"/>
    <x v="0"/>
    <x v="0"/>
    <x v="0"/>
    <s v="Light Blue"/>
    <n v="27.99"/>
    <n v="14.99"/>
    <n v="38.999999999999993"/>
    <n v="83.97"/>
  </r>
  <r>
    <s v="GDJQS9TA"/>
    <x v="211"/>
    <s v="88593-59934-VU"/>
    <n v="6"/>
    <n v="3"/>
    <x v="29"/>
    <x v="2"/>
    <s v="Dumfries"/>
    <x v="0"/>
    <x v="0"/>
    <x v="0"/>
    <s v="Light Blue"/>
    <n v="27.99"/>
    <n v="14.99"/>
    <n v="38.999999999999993"/>
    <n v="83.97"/>
  </r>
  <r>
    <s v="MUWGWOUN"/>
    <x v="211"/>
    <s v="87602-55754-VN"/>
    <n v="6"/>
    <n v="3"/>
    <x v="27"/>
    <x v="2"/>
    <s v="Kirkcaldy"/>
    <x v="0"/>
    <x v="0"/>
    <x v="0"/>
    <s v="Light Blue"/>
    <n v="27.99"/>
    <n v="14.99"/>
    <n v="38.999999999999993"/>
    <n v="83.97"/>
  </r>
  <r>
    <s v="L2HGK8YX"/>
    <x v="212"/>
    <s v="82246-82543-DW"/>
    <n v="6"/>
    <n v="3"/>
    <x v="3"/>
    <x v="0"/>
    <s v="Bridgwater"/>
    <x v="0"/>
    <x v="0"/>
    <x v="0"/>
    <s v="Light Blue"/>
    <n v="27.99"/>
    <n v="14.99"/>
    <n v="38.999999999999993"/>
    <n v="83.97"/>
  </r>
  <r>
    <s v="E9TTJ4IO"/>
    <x v="213"/>
    <s v="84340-73931-VV"/>
    <n v="6"/>
    <n v="3"/>
    <x v="21"/>
    <x v="0"/>
    <s v="Ashbourne"/>
    <x v="0"/>
    <x v="0"/>
    <x v="0"/>
    <s v="Light Blue"/>
    <n v="27.99"/>
    <n v="14.99"/>
    <n v="38.999999999999993"/>
    <n v="83.97"/>
  </r>
  <r>
    <s v="MFTJNN9X"/>
    <x v="213"/>
    <s v="79216-73157-TE"/>
    <n v="6"/>
    <n v="3"/>
    <x v="20"/>
    <x v="2"/>
    <s v="Fortrose"/>
    <x v="0"/>
    <x v="0"/>
    <x v="0"/>
    <s v="Light Blue"/>
    <n v="27.99"/>
    <n v="14.99"/>
    <n v="38.999999999999993"/>
    <n v="83.97"/>
  </r>
  <r>
    <s v="QKEI6YN4"/>
    <x v="213"/>
    <s v="87602-55754-VN"/>
    <n v="6"/>
    <n v="3"/>
    <x v="27"/>
    <x v="2"/>
    <s v="Kirkcaldy"/>
    <x v="0"/>
    <x v="0"/>
    <x v="0"/>
    <s v="Light Blue"/>
    <n v="27.99"/>
    <n v="14.99"/>
    <n v="38.999999999999993"/>
    <n v="83.97"/>
  </r>
  <r>
    <s v="WZDN37HD"/>
    <x v="214"/>
    <s v="89442-35633-HJ"/>
    <n v="6"/>
    <n v="3"/>
    <x v="55"/>
    <x v="2"/>
    <s v="Elgin"/>
    <x v="0"/>
    <x v="0"/>
    <x v="0"/>
    <s v="Light Blue"/>
    <n v="27.99"/>
    <n v="14.99"/>
    <n v="38.999999999999993"/>
    <n v="83.97"/>
  </r>
  <r>
    <s v="KRKSUP8D"/>
    <x v="215"/>
    <s v="80247-70000-HT"/>
    <n v="6"/>
    <n v="3"/>
    <x v="85"/>
    <x v="0"/>
    <s v="Northallerton"/>
    <x v="0"/>
    <x v="0"/>
    <x v="0"/>
    <s v="Light Blue"/>
    <n v="27.99"/>
    <n v="14.99"/>
    <n v="38.999999999999993"/>
    <n v="83.97"/>
  </r>
  <r>
    <s v="MLRVR5VX"/>
    <x v="216"/>
    <s v="84132-22322-QT"/>
    <n v="6"/>
    <n v="3"/>
    <x v="19"/>
    <x v="2"/>
    <s v="Dunblane"/>
    <x v="0"/>
    <x v="0"/>
    <x v="0"/>
    <s v="Light Blue"/>
    <n v="27.99"/>
    <n v="14.99"/>
    <n v="38.999999999999993"/>
    <n v="83.97"/>
  </r>
  <r>
    <s v="AOAKMROU"/>
    <x v="217"/>
    <s v="72282-40594-RX"/>
    <n v="2"/>
    <n v="4"/>
    <x v="192"/>
    <x v="0"/>
    <s v="West Bromwich"/>
    <x v="0"/>
    <x v="3"/>
    <x v="0"/>
    <s v="Dark Blue"/>
    <n v="29.99"/>
    <n v="16.989999999999998"/>
    <n v="52"/>
    <n v="119.96"/>
  </r>
  <r>
    <s v="M3D4CQ3G"/>
    <x v="217"/>
    <s v="87979-56781-YV"/>
    <n v="6"/>
    <n v="3"/>
    <x v="7"/>
    <x v="0"/>
    <s v="Rugby"/>
    <x v="0"/>
    <x v="0"/>
    <x v="0"/>
    <s v="Light Blue"/>
    <n v="27.99"/>
    <n v="14.99"/>
    <n v="38.999999999999993"/>
    <n v="83.97"/>
  </r>
  <r>
    <s v="CJKGBPRH"/>
    <x v="218"/>
    <s v="60512-78550-WS"/>
    <n v="5"/>
    <n v="1"/>
    <x v="193"/>
    <x v="0"/>
    <s v="Berkhamsted"/>
    <x v="0"/>
    <x v="9"/>
    <x v="1"/>
    <s v="Dark Blue"/>
    <n v="28.99"/>
    <n v="12.99"/>
    <n v="15.999999999999998"/>
    <n v="28.99"/>
  </r>
  <r>
    <s v="PSXTMFPO"/>
    <x v="219"/>
    <s v="91829-99544-DS"/>
    <n v="6"/>
    <n v="3"/>
    <x v="84"/>
    <x v="0"/>
    <s v="Nelson"/>
    <x v="0"/>
    <x v="0"/>
    <x v="0"/>
    <s v="Light Blue"/>
    <n v="27.99"/>
    <n v="14.99"/>
    <n v="38.999999999999993"/>
    <n v="83.97"/>
  </r>
  <r>
    <s v="AZ2ERIF0"/>
    <x v="220"/>
    <s v="80310-92912-JA"/>
    <n v="6"/>
    <n v="3"/>
    <x v="43"/>
    <x v="0"/>
    <s v="Congleton"/>
    <x v="0"/>
    <x v="0"/>
    <x v="0"/>
    <s v="Light Blue"/>
    <n v="27.99"/>
    <n v="14.99"/>
    <n v="38.999999999999993"/>
    <n v="83.97"/>
  </r>
  <r>
    <s v="FWTPJYQN"/>
    <x v="220"/>
    <s v="96112-42558-EA"/>
    <n v="6"/>
    <n v="3"/>
    <x v="34"/>
    <x v="2"/>
    <s v="Keith"/>
    <x v="0"/>
    <x v="0"/>
    <x v="0"/>
    <s v="Light Blue"/>
    <n v="27.99"/>
    <n v="14.99"/>
    <n v="38.999999999999993"/>
    <n v="83.97"/>
  </r>
  <r>
    <s v="BA8O94QB"/>
    <x v="221"/>
    <s v="88446-59251-SQ"/>
    <n v="6"/>
    <n v="3"/>
    <x v="6"/>
    <x v="0"/>
    <s v="St Albans"/>
    <x v="0"/>
    <x v="0"/>
    <x v="0"/>
    <s v="Light Blue"/>
    <n v="27.99"/>
    <n v="14.99"/>
    <n v="38.999999999999993"/>
    <n v="83.97"/>
  </r>
  <r>
    <s v="JTFTILOY"/>
    <x v="221"/>
    <s v="89442-35633-HJ"/>
    <n v="6"/>
    <n v="3"/>
    <x v="55"/>
    <x v="2"/>
    <s v="Elgin"/>
    <x v="0"/>
    <x v="0"/>
    <x v="0"/>
    <s v="Light Blue"/>
    <n v="27.99"/>
    <n v="14.99"/>
    <n v="38.999999999999993"/>
    <n v="83.97"/>
  </r>
  <r>
    <s v="K2L36DHL"/>
    <x v="221"/>
    <s v="84269-49816-ML"/>
    <n v="6"/>
    <n v="3"/>
    <x v="61"/>
    <x v="2"/>
    <s v="Moffat"/>
    <x v="0"/>
    <x v="0"/>
    <x v="0"/>
    <s v="Light Blue"/>
    <n v="27.99"/>
    <n v="14.99"/>
    <n v="38.999999999999993"/>
    <n v="83.97"/>
  </r>
  <r>
    <s v="MGCTKVN7"/>
    <x v="222"/>
    <s v="99562-88650-YF"/>
    <n v="6"/>
    <n v="3"/>
    <x v="2"/>
    <x v="0"/>
    <s v="Tenbury Wells"/>
    <x v="0"/>
    <x v="0"/>
    <x v="0"/>
    <s v="Light Blue"/>
    <n v="27.99"/>
    <n v="14.99"/>
    <n v="38.999999999999993"/>
    <n v="83.97"/>
  </r>
  <r>
    <s v="GERYVNA2"/>
    <x v="223"/>
    <s v="79058-02767-CP"/>
    <n v="6"/>
    <n v="3"/>
    <x v="17"/>
    <x v="1"/>
    <s v="Monmouth"/>
    <x v="0"/>
    <x v="0"/>
    <x v="0"/>
    <s v="Light Blue"/>
    <n v="27.99"/>
    <n v="14.99"/>
    <n v="38.999999999999993"/>
    <n v="83.97"/>
  </r>
  <r>
    <s v="R3SZKPYW"/>
    <x v="224"/>
    <s v="79216-73157-TE"/>
    <n v="6"/>
    <n v="3"/>
    <x v="20"/>
    <x v="2"/>
    <s v="Fortrose"/>
    <x v="0"/>
    <x v="0"/>
    <x v="0"/>
    <s v="Light Blue"/>
    <n v="27.99"/>
    <n v="14.99"/>
    <n v="38.999999999999993"/>
    <n v="83.97"/>
  </r>
  <r>
    <s v="E5T9TUHN"/>
    <x v="225"/>
    <s v="86881-41559-OR"/>
    <n v="6"/>
    <n v="3"/>
    <x v="0"/>
    <x v="0"/>
    <s v="Hartlepool"/>
    <x v="0"/>
    <x v="0"/>
    <x v="0"/>
    <s v="Light Blue"/>
    <n v="27.99"/>
    <n v="14.99"/>
    <n v="38.999999999999993"/>
    <n v="83.97"/>
  </r>
  <r>
    <s v="EG8DAFPG"/>
    <x v="225"/>
    <s v="80444-58185-FX"/>
    <n v="6"/>
    <n v="3"/>
    <x v="12"/>
    <x v="1"/>
    <s v="Llandovery"/>
    <x v="0"/>
    <x v="0"/>
    <x v="0"/>
    <s v="Light Blue"/>
    <n v="27.99"/>
    <n v="14.99"/>
    <n v="38.999999999999993"/>
    <n v="83.97"/>
  </r>
  <r>
    <s v="VSNJYW3Z"/>
    <x v="225"/>
    <s v="80310-92912-JA"/>
    <n v="6"/>
    <n v="3"/>
    <x v="43"/>
    <x v="0"/>
    <s v="Congleton"/>
    <x v="0"/>
    <x v="0"/>
    <x v="0"/>
    <s v="Light Blue"/>
    <n v="27.99"/>
    <n v="14.99"/>
    <n v="38.999999999999993"/>
    <n v="83.97"/>
  </r>
  <r>
    <s v="WDZMS2BQ"/>
    <x v="225"/>
    <s v="93405-51204-UW"/>
    <n v="6"/>
    <n v="3"/>
    <x v="33"/>
    <x v="0"/>
    <s v="Radstock"/>
    <x v="0"/>
    <x v="0"/>
    <x v="0"/>
    <s v="Light Blue"/>
    <n v="27.99"/>
    <n v="14.99"/>
    <n v="38.999999999999993"/>
    <n v="83.97"/>
  </r>
  <r>
    <s v="TCEWZT6C"/>
    <x v="226"/>
    <s v="84269-49816-ML"/>
    <n v="6"/>
    <n v="3"/>
    <x v="61"/>
    <x v="2"/>
    <s v="Moffat"/>
    <x v="0"/>
    <x v="0"/>
    <x v="0"/>
    <s v="Light Blue"/>
    <n v="27.99"/>
    <n v="14.99"/>
    <n v="38.999999999999993"/>
    <n v="83.97"/>
  </r>
  <r>
    <s v="RBYBQ1CU"/>
    <x v="227"/>
    <s v="90123-70970-NY"/>
    <n v="6"/>
    <n v="3"/>
    <x v="59"/>
    <x v="0"/>
    <s v="Clitheroe"/>
    <x v="0"/>
    <x v="0"/>
    <x v="0"/>
    <s v="Light Blue"/>
    <n v="27.99"/>
    <n v="14.99"/>
    <n v="38.999999999999993"/>
    <n v="83.97"/>
  </r>
  <r>
    <s v="W3OSI1GK"/>
    <x v="228"/>
    <s v="97855-54761-IS"/>
    <n v="6"/>
    <n v="3"/>
    <x v="45"/>
    <x v="2"/>
    <s v="Dingwall"/>
    <x v="0"/>
    <x v="0"/>
    <x v="0"/>
    <s v="Light Blue"/>
    <n v="27.99"/>
    <n v="14.99"/>
    <n v="38.999999999999993"/>
    <n v="83.97"/>
  </r>
  <r>
    <s v="XVMRFAAH"/>
    <x v="228"/>
    <s v="69779-40609-RS"/>
    <n v="4"/>
    <n v="1"/>
    <x v="194"/>
    <x v="0"/>
    <s v="Frodsham"/>
    <x v="0"/>
    <x v="6"/>
    <x v="0"/>
    <s v="Light Blue"/>
    <n v="26.99"/>
    <n v="11.99"/>
    <n v="14.999999999999998"/>
    <n v="26.99"/>
  </r>
  <r>
    <s v="HFJVYL2Q"/>
    <x v="229"/>
    <s v="89442-35633-HJ"/>
    <n v="6"/>
    <n v="3"/>
    <x v="55"/>
    <x v="2"/>
    <s v="Elgin"/>
    <x v="0"/>
    <x v="0"/>
    <x v="0"/>
    <s v="Light Blue"/>
    <n v="27.99"/>
    <n v="14.99"/>
    <n v="38.999999999999993"/>
    <n v="83.97"/>
  </r>
  <r>
    <s v="QKANGYGC"/>
    <x v="229"/>
    <s v="94573-61802-PH"/>
    <n v="6"/>
    <n v="3"/>
    <x v="37"/>
    <x v="0"/>
    <s v="Dartford"/>
    <x v="0"/>
    <x v="0"/>
    <x v="0"/>
    <s v="Light Blue"/>
    <n v="27.99"/>
    <n v="14.99"/>
    <n v="38.999999999999993"/>
    <n v="83.97"/>
  </r>
  <r>
    <s v="WTF0XHGG"/>
    <x v="229"/>
    <s v="84033-80762-EQ"/>
    <n v="6"/>
    <n v="3"/>
    <x v="31"/>
    <x v="2"/>
    <s v="Ullapool"/>
    <x v="0"/>
    <x v="0"/>
    <x v="0"/>
    <s v="Light Blue"/>
    <n v="27.99"/>
    <n v="14.99"/>
    <n v="38.999999999999993"/>
    <n v="83.97"/>
  </r>
  <r>
    <s v="CYYTOPW9"/>
    <x v="230"/>
    <s v="88593-59934-VU"/>
    <n v="6"/>
    <n v="3"/>
    <x v="29"/>
    <x v="2"/>
    <s v="Dumfries"/>
    <x v="0"/>
    <x v="0"/>
    <x v="0"/>
    <s v="Light Blue"/>
    <n v="27.99"/>
    <n v="14.99"/>
    <n v="38.999999999999993"/>
    <n v="83.97"/>
  </r>
  <r>
    <s v="NQUXTJMT"/>
    <x v="230"/>
    <s v="86504-96610-BH"/>
    <n v="6"/>
    <n v="3"/>
    <x v="15"/>
    <x v="0"/>
    <s v="Chester-le-Street"/>
    <x v="0"/>
    <x v="0"/>
    <x v="0"/>
    <s v="Light Blue"/>
    <n v="27.99"/>
    <n v="14.99"/>
    <n v="38.999999999999993"/>
    <n v="83.97"/>
  </r>
  <r>
    <s v="GLYUTDPQ"/>
    <x v="231"/>
    <s v="66408-53777-VE"/>
    <n v="10"/>
    <n v="4"/>
    <x v="195"/>
    <x v="2"/>
    <s v="Helensburgh"/>
    <x v="0"/>
    <x v="1"/>
    <x v="1"/>
    <s v="Dark Blue"/>
    <n v="22.99"/>
    <n v="10.99"/>
    <n v="47.999999999999993"/>
    <n v="91.96"/>
  </r>
  <r>
    <s v="BGO5EM9T"/>
    <x v="232"/>
    <s v="93809-05424-MG"/>
    <n v="6"/>
    <n v="3"/>
    <x v="49"/>
    <x v="0"/>
    <s v="Sherborne"/>
    <x v="0"/>
    <x v="0"/>
    <x v="0"/>
    <s v="Light Blue"/>
    <n v="27.99"/>
    <n v="14.99"/>
    <n v="38.999999999999993"/>
    <n v="83.97"/>
  </r>
  <r>
    <s v="BQGNFCXV"/>
    <x v="233"/>
    <s v="77877-11993-QH"/>
    <n v="6"/>
    <n v="3"/>
    <x v="35"/>
    <x v="0"/>
    <s v="Leek"/>
    <x v="0"/>
    <x v="0"/>
    <x v="0"/>
    <s v="Light Blue"/>
    <n v="27.99"/>
    <n v="14.99"/>
    <n v="38.999999999999993"/>
    <n v="83.97"/>
  </r>
  <r>
    <s v="PANQF0HQ"/>
    <x v="233"/>
    <s v="04739-85772-QT"/>
    <n v="3"/>
    <n v="4"/>
    <x v="196"/>
    <x v="0"/>
    <s v="Whitehaven"/>
    <x v="0"/>
    <x v="5"/>
    <x v="1"/>
    <s v="Light Blue"/>
    <n v="27.99"/>
    <n v="12.99"/>
    <n v="59.999999999999993"/>
    <n v="111.96"/>
  </r>
  <r>
    <s v="YHLGMSSS"/>
    <x v="233"/>
    <s v="85425-33494-HQ"/>
    <n v="6"/>
    <n v="3"/>
    <x v="95"/>
    <x v="0"/>
    <s v="Ilkley"/>
    <x v="0"/>
    <x v="0"/>
    <x v="0"/>
    <s v="Light Blue"/>
    <n v="27.99"/>
    <n v="14.99"/>
    <n v="38.999999999999993"/>
    <n v="83.97"/>
  </r>
  <r>
    <s v="BGFIUM1U"/>
    <x v="234"/>
    <s v="17649-28133-PY"/>
    <n v="3"/>
    <n v="3"/>
    <x v="197"/>
    <x v="1"/>
    <s v="Llanidloes"/>
    <x v="0"/>
    <x v="5"/>
    <x v="1"/>
    <s v="Light Blue"/>
    <n v="27.99"/>
    <n v="12.99"/>
    <n v="44.999999999999993"/>
    <n v="83.97"/>
  </r>
  <r>
    <s v="I55MPKZI"/>
    <x v="235"/>
    <s v="79058-02767-CP"/>
    <n v="6"/>
    <n v="3"/>
    <x v="17"/>
    <x v="1"/>
    <s v="Monmouth"/>
    <x v="0"/>
    <x v="0"/>
    <x v="0"/>
    <s v="Light Blue"/>
    <n v="27.99"/>
    <n v="14.99"/>
    <n v="38.999999999999993"/>
    <n v="83.97"/>
  </r>
  <r>
    <s v="EPJEMUAM"/>
    <x v="236"/>
    <s v="89422-58281-FD"/>
    <n v="6"/>
    <n v="3"/>
    <x v="22"/>
    <x v="1"/>
    <s v="Brecon"/>
    <x v="0"/>
    <x v="0"/>
    <x v="0"/>
    <s v="Light Blue"/>
    <n v="27.99"/>
    <n v="14.99"/>
    <n v="38.999999999999993"/>
    <n v="83.97"/>
  </r>
  <r>
    <s v="M9VGIFZC"/>
    <x v="236"/>
    <s v="86768-91598-FA"/>
    <n v="6"/>
    <n v="3"/>
    <x v="9"/>
    <x v="2"/>
    <s v="Pitlochry"/>
    <x v="0"/>
    <x v="0"/>
    <x v="0"/>
    <s v="Light Blue"/>
    <n v="27.99"/>
    <n v="14.99"/>
    <n v="38.999999999999993"/>
    <n v="83.97"/>
  </r>
  <r>
    <s v="VRJH6SHM"/>
    <x v="236"/>
    <s v="91829-99544-DS"/>
    <n v="6"/>
    <n v="3"/>
    <x v="84"/>
    <x v="0"/>
    <s v="Nelson"/>
    <x v="0"/>
    <x v="0"/>
    <x v="0"/>
    <s v="Light Blue"/>
    <n v="27.99"/>
    <n v="14.99"/>
    <n v="38.999999999999993"/>
    <n v="83.97"/>
  </r>
  <r>
    <s v="Y9DPIKCL"/>
    <x v="236"/>
    <s v="79058-02767-CP"/>
    <n v="6"/>
    <n v="3"/>
    <x v="17"/>
    <x v="1"/>
    <s v="Monmouth"/>
    <x v="0"/>
    <x v="0"/>
    <x v="0"/>
    <s v="Light Blue"/>
    <n v="27.99"/>
    <n v="14.99"/>
    <n v="38.999999999999993"/>
    <n v="83.97"/>
  </r>
  <r>
    <s v="EATM97KS"/>
    <x v="237"/>
    <s v="24010-66714-HW"/>
    <n v="2"/>
    <n v="4"/>
    <x v="129"/>
    <x v="0"/>
    <s v="Durham"/>
    <x v="1"/>
    <x v="3"/>
    <x v="0"/>
    <s v="Dark Blue"/>
    <n v="29.99"/>
    <n v="16.989999999999998"/>
    <n v="52"/>
    <n v="119.96"/>
  </r>
  <r>
    <s v="CLPW3CTV"/>
    <x v="238"/>
    <s v="80444-58185-FX"/>
    <n v="6"/>
    <n v="3"/>
    <x v="12"/>
    <x v="1"/>
    <s v="Llandovery"/>
    <x v="0"/>
    <x v="0"/>
    <x v="0"/>
    <s v="Light Blue"/>
    <n v="27.99"/>
    <n v="14.99"/>
    <n v="38.999999999999993"/>
    <n v="83.97"/>
  </r>
  <r>
    <s v="GYJJKVNB"/>
    <x v="238"/>
    <s v="26333-67911-OL"/>
    <n v="2"/>
    <n v="3"/>
    <x v="94"/>
    <x v="0"/>
    <s v="Warrington"/>
    <x v="1"/>
    <x v="3"/>
    <x v="0"/>
    <s v="Dark Blue"/>
    <n v="29.99"/>
    <n v="16.989999999999998"/>
    <n v="39"/>
    <n v="89.97"/>
  </r>
  <r>
    <s v="LBEAJ93I"/>
    <x v="238"/>
    <s v="62173-15287-CU"/>
    <n v="2"/>
    <n v="5"/>
    <x v="128"/>
    <x v="0"/>
    <s v="York"/>
    <x v="1"/>
    <x v="3"/>
    <x v="0"/>
    <s v="Dark Blue"/>
    <n v="29.99"/>
    <n v="16.989999999999998"/>
    <n v="65"/>
    <n v="149.94999999999999"/>
  </r>
  <r>
    <s v="SVDAY6WM"/>
    <x v="238"/>
    <s v="83895-90735-XH"/>
    <n v="6"/>
    <n v="4"/>
    <x v="80"/>
    <x v="0"/>
    <s v="Scarborough"/>
    <x v="0"/>
    <x v="0"/>
    <x v="0"/>
    <s v="Light Blue"/>
    <n v="27.99"/>
    <n v="14.99"/>
    <n v="51.999999999999993"/>
    <n v="111.96"/>
  </r>
  <r>
    <s v="W6DDUPBX"/>
    <x v="238"/>
    <s v="86881-41559-OR"/>
    <n v="6"/>
    <n v="3"/>
    <x v="0"/>
    <x v="0"/>
    <s v="Hartlepool"/>
    <x v="0"/>
    <x v="0"/>
    <x v="0"/>
    <s v="Light Blue"/>
    <n v="27.99"/>
    <n v="14.99"/>
    <n v="38.999999999999993"/>
    <n v="83.97"/>
  </r>
  <r>
    <s v="ZYBJY1FE"/>
    <x v="238"/>
    <s v="86779-84838-EJ"/>
    <n v="6"/>
    <n v="3"/>
    <x v="28"/>
    <x v="0"/>
    <s v="Kenilworth"/>
    <x v="0"/>
    <x v="0"/>
    <x v="0"/>
    <s v="Light Blue"/>
    <n v="27.99"/>
    <n v="14.99"/>
    <n v="38.999999999999993"/>
    <n v="83.97"/>
  </r>
  <r>
    <s v="DPMLNAR7"/>
    <x v="239"/>
    <s v="77343-52608-FF"/>
    <n v="2"/>
    <n v="4"/>
    <x v="154"/>
    <x v="0"/>
    <s v="Shrewsbury"/>
    <x v="1"/>
    <x v="3"/>
    <x v="0"/>
    <s v="Dark Blue"/>
    <n v="29.99"/>
    <n v="16.989999999999998"/>
    <n v="52"/>
    <n v="119.96"/>
  </r>
  <r>
    <s v="HNLWBV1E"/>
    <x v="239"/>
    <s v="81861-66046-SU"/>
    <n v="6"/>
    <n v="4"/>
    <x v="44"/>
    <x v="2"/>
    <s v="Arbroath"/>
    <x v="0"/>
    <x v="0"/>
    <x v="0"/>
    <s v="Light Blue"/>
    <n v="27.99"/>
    <n v="14.99"/>
    <n v="51.999999999999993"/>
    <n v="111.96"/>
  </r>
  <r>
    <s v="SPMOPQ2M"/>
    <x v="239"/>
    <s v="90123-70970-NY"/>
    <n v="6"/>
    <n v="5"/>
    <x v="59"/>
    <x v="0"/>
    <s v="Clitheroe"/>
    <x v="0"/>
    <x v="0"/>
    <x v="0"/>
    <s v="Light Blue"/>
    <n v="27.99"/>
    <n v="14.99"/>
    <n v="64.999999999999986"/>
    <n v="139.94999999999999"/>
  </r>
  <r>
    <s v="XOZN3KEB"/>
    <x v="239"/>
    <s v="83895-90735-XH"/>
    <n v="6"/>
    <n v="5"/>
    <x v="80"/>
    <x v="0"/>
    <s v="Scarborough"/>
    <x v="0"/>
    <x v="0"/>
    <x v="0"/>
    <s v="Light Blue"/>
    <n v="27.99"/>
    <n v="14.99"/>
    <n v="64.999999999999986"/>
    <n v="139.94999999999999"/>
  </r>
  <r>
    <s v="F9TGXDWD"/>
    <x v="240"/>
    <s v="81861-66046-SU"/>
    <n v="6"/>
    <n v="3"/>
    <x v="44"/>
    <x v="2"/>
    <s v="Arbroath"/>
    <x v="0"/>
    <x v="0"/>
    <x v="0"/>
    <s v="Light Blue"/>
    <n v="27.99"/>
    <n v="14.99"/>
    <n v="38.999999999999993"/>
    <n v="83.97"/>
  </r>
  <r>
    <s v="RIX01OJC"/>
    <x v="240"/>
    <s v="97152-03355-IW"/>
    <n v="6"/>
    <n v="3"/>
    <x v="48"/>
    <x v="2"/>
    <s v="Dornoch"/>
    <x v="0"/>
    <x v="0"/>
    <x v="0"/>
    <s v="Light Blue"/>
    <n v="27.99"/>
    <n v="14.99"/>
    <n v="38.999999999999993"/>
    <n v="83.97"/>
  </r>
  <r>
    <s v="SBPKITRF"/>
    <x v="240"/>
    <s v="80444-58185-FX"/>
    <n v="6"/>
    <n v="5"/>
    <x v="12"/>
    <x v="1"/>
    <s v="Llandovery"/>
    <x v="0"/>
    <x v="0"/>
    <x v="0"/>
    <s v="Light Blue"/>
    <n v="27.99"/>
    <n v="14.99"/>
    <n v="64.999999999999986"/>
    <n v="139.94999999999999"/>
  </r>
  <r>
    <s v="XRDL6YOE"/>
    <x v="240"/>
    <s v="69904-02729-YS"/>
    <n v="2"/>
    <n v="4"/>
    <x v="127"/>
    <x v="0"/>
    <s v="Blackpool"/>
    <x v="1"/>
    <x v="3"/>
    <x v="0"/>
    <s v="Dark Blue"/>
    <n v="29.99"/>
    <n v="16.989999999999998"/>
    <n v="52"/>
    <n v="119.96"/>
  </r>
  <r>
    <s v="E7NAKNA1"/>
    <x v="241"/>
    <s v="28476-04082-GR"/>
    <n v="2"/>
    <n v="5"/>
    <x v="164"/>
    <x v="2"/>
    <s v="Fort William"/>
    <x v="1"/>
    <x v="3"/>
    <x v="0"/>
    <s v="Dark Blue"/>
    <n v="29.99"/>
    <n v="16.989999999999998"/>
    <n v="65"/>
    <n v="149.94999999999999"/>
  </r>
  <r>
    <s v="MFNW1MSP"/>
    <x v="241"/>
    <s v="85851-78384-DM"/>
    <n v="6"/>
    <n v="3"/>
    <x v="171"/>
    <x v="0"/>
    <s v="Penrith"/>
    <x v="0"/>
    <x v="0"/>
    <x v="0"/>
    <s v="Light Blue"/>
    <n v="27.99"/>
    <n v="14.99"/>
    <n v="38.999999999999993"/>
    <n v="83.97"/>
  </r>
  <r>
    <s v="TTJ5HXUD"/>
    <x v="241"/>
    <s v="90305-50099-SV"/>
    <n v="6"/>
    <n v="5"/>
    <x v="64"/>
    <x v="0"/>
    <s v="Wakefield"/>
    <x v="0"/>
    <x v="0"/>
    <x v="0"/>
    <s v="Light Blue"/>
    <n v="27.99"/>
    <n v="14.99"/>
    <n v="64.999999999999986"/>
    <n v="139.94999999999999"/>
  </r>
  <r>
    <s v="U0JR4QAY"/>
    <x v="241"/>
    <s v="99421-80253-UI"/>
    <n v="6"/>
    <n v="4"/>
    <x v="5"/>
    <x v="2"/>
    <s v="Dunoon"/>
    <x v="0"/>
    <x v="0"/>
    <x v="0"/>
    <s v="Light Blue"/>
    <n v="27.99"/>
    <n v="14.99"/>
    <n v="51.999999999999993"/>
    <n v="111.96"/>
  </r>
  <r>
    <s v="AXEZZ9JI"/>
    <x v="242"/>
    <s v="87049-37901-FU"/>
    <n v="6"/>
    <n v="3"/>
    <x v="36"/>
    <x v="0"/>
    <s v="Scunthorpe"/>
    <x v="0"/>
    <x v="0"/>
    <x v="0"/>
    <s v="Light Blue"/>
    <n v="27.99"/>
    <n v="14.99"/>
    <n v="38.999999999999993"/>
    <n v="83.97"/>
  </r>
  <r>
    <s v="JPTHDSAF"/>
    <x v="242"/>
    <s v="99562-88650-YF"/>
    <n v="6"/>
    <n v="5"/>
    <x v="2"/>
    <x v="0"/>
    <s v="Tenbury Wells"/>
    <x v="0"/>
    <x v="0"/>
    <x v="0"/>
    <s v="Light Blue"/>
    <n v="27.99"/>
    <n v="14.99"/>
    <n v="64.999999999999986"/>
    <n v="139.94999999999999"/>
  </r>
  <r>
    <s v="JQNG3TMC"/>
    <x v="243"/>
    <s v="90312-11148-LA"/>
    <n v="6"/>
    <n v="5"/>
    <x v="81"/>
    <x v="0"/>
    <s v="Thetford"/>
    <x v="0"/>
    <x v="0"/>
    <x v="0"/>
    <s v="Light Blue"/>
    <n v="27.99"/>
    <n v="14.99"/>
    <n v="64.999999999999986"/>
    <n v="139.94999999999999"/>
  </r>
  <r>
    <s v="M2IA2KXV"/>
    <x v="243"/>
    <s v="04666-71569-RI"/>
    <n v="3"/>
    <n v="3"/>
    <x v="198"/>
    <x v="0"/>
    <s v="Bakewell"/>
    <x v="0"/>
    <x v="5"/>
    <x v="1"/>
    <s v="Light Blue"/>
    <n v="27.99"/>
    <n v="12.99"/>
    <n v="44.999999999999993"/>
    <n v="83.97"/>
  </r>
  <r>
    <s v="URLMGC8D"/>
    <x v="244"/>
    <s v="97152-03355-IW"/>
    <n v="6"/>
    <n v="5"/>
    <x v="48"/>
    <x v="2"/>
    <s v="Dornoch"/>
    <x v="0"/>
    <x v="0"/>
    <x v="0"/>
    <s v="Light Blue"/>
    <n v="27.99"/>
    <n v="14.99"/>
    <n v="64.999999999999986"/>
    <n v="139.94999999999999"/>
  </r>
  <r>
    <s v="VC9GCYBP"/>
    <x v="245"/>
    <s v="86447-02699-UT"/>
    <n v="6"/>
    <n v="3"/>
    <x v="46"/>
    <x v="0"/>
    <s v="Southport"/>
    <x v="0"/>
    <x v="0"/>
    <x v="0"/>
    <s v="Light Blue"/>
    <n v="27.99"/>
    <n v="14.99"/>
    <n v="38.999999999999993"/>
    <n v="83.97"/>
  </r>
  <r>
    <s v="RLDQPPRS"/>
    <x v="246"/>
    <s v="79216-73157-TE"/>
    <n v="6"/>
    <n v="4"/>
    <x v="20"/>
    <x v="2"/>
    <s v="Fortrose"/>
    <x v="0"/>
    <x v="0"/>
    <x v="0"/>
    <s v="Light Blue"/>
    <n v="27.99"/>
    <n v="14.99"/>
    <n v="51.999999999999993"/>
    <n v="111.96"/>
  </r>
  <r>
    <s v="E7MQUX2W"/>
    <x v="247"/>
    <s v="92926-08470-YS"/>
    <n v="6"/>
    <n v="4"/>
    <x v="65"/>
    <x v="2"/>
    <s v="Dunfermline"/>
    <x v="0"/>
    <x v="0"/>
    <x v="0"/>
    <s v="Light Blue"/>
    <n v="27.99"/>
    <n v="14.99"/>
    <n v="51.999999999999993"/>
    <n v="111.96"/>
  </r>
  <r>
    <s v="JSSPBN4S"/>
    <x v="247"/>
    <s v="88446-59251-SQ"/>
    <n v="6"/>
    <n v="3"/>
    <x v="6"/>
    <x v="0"/>
    <s v="St Albans"/>
    <x v="0"/>
    <x v="0"/>
    <x v="0"/>
    <s v="Light Blue"/>
    <n v="27.99"/>
    <n v="14.99"/>
    <n v="38.999999999999993"/>
    <n v="83.97"/>
  </r>
  <r>
    <s v="WHO0JL3F"/>
    <x v="247"/>
    <s v="85589-17020-CX"/>
    <n v="2"/>
    <n v="4"/>
    <x v="144"/>
    <x v="0"/>
    <s v="Huddersfield"/>
    <x v="1"/>
    <x v="3"/>
    <x v="0"/>
    <s v="Dark Blue"/>
    <n v="29.99"/>
    <n v="16.989999999999998"/>
    <n v="52"/>
    <n v="119.96"/>
  </r>
  <r>
    <s v="D67NYSQC"/>
    <x v="248"/>
    <s v="90305-50099-SV"/>
    <n v="6"/>
    <n v="3"/>
    <x v="64"/>
    <x v="0"/>
    <s v="Wakefield"/>
    <x v="0"/>
    <x v="0"/>
    <x v="0"/>
    <s v="Light Blue"/>
    <n v="27.99"/>
    <n v="14.99"/>
    <n v="38.999999999999993"/>
    <n v="83.97"/>
  </r>
  <r>
    <s v="P9ZBBXDU"/>
    <x v="248"/>
    <s v="53751-57560-CN"/>
    <n v="6"/>
    <n v="3"/>
    <x v="199"/>
    <x v="1"/>
    <s v="Porthmadog"/>
    <x v="0"/>
    <x v="0"/>
    <x v="0"/>
    <s v="Light Blue"/>
    <n v="27.99"/>
    <n v="14.99"/>
    <n v="38.999999999999993"/>
    <n v="83.97"/>
  </r>
  <r>
    <s v="QFPURP42"/>
    <x v="248"/>
    <s v="94573-61802-PH"/>
    <n v="6"/>
    <n v="5"/>
    <x v="37"/>
    <x v="0"/>
    <s v="Dartford"/>
    <x v="0"/>
    <x v="0"/>
    <x v="0"/>
    <s v="Light Blue"/>
    <n v="27.99"/>
    <n v="14.99"/>
    <n v="64.999999999999986"/>
    <n v="139.94999999999999"/>
  </r>
  <r>
    <s v="ZXUZD3BH"/>
    <x v="248"/>
    <s v="14158-30713-OB"/>
    <n v="2"/>
    <n v="3"/>
    <x v="161"/>
    <x v="2"/>
    <s v="St Andrews"/>
    <x v="1"/>
    <x v="3"/>
    <x v="0"/>
    <s v="Dark Blue"/>
    <n v="29.99"/>
    <n v="16.989999999999998"/>
    <n v="39"/>
    <n v="89.97"/>
  </r>
  <r>
    <s v="DYZYWHRA"/>
    <x v="249"/>
    <s v="76664-37050-DT"/>
    <n v="2"/>
    <n v="5"/>
    <x v="158"/>
    <x v="0"/>
    <s v="Exeter"/>
    <x v="1"/>
    <x v="3"/>
    <x v="0"/>
    <s v="Dark Blue"/>
    <n v="29.99"/>
    <n v="16.989999999999998"/>
    <n v="65"/>
    <n v="149.94999999999999"/>
  </r>
  <r>
    <s v="JYTCIPAA"/>
    <x v="249"/>
    <s v="86768-91598-FA"/>
    <n v="6"/>
    <n v="3"/>
    <x v="9"/>
    <x v="2"/>
    <s v="Pitlochry"/>
    <x v="0"/>
    <x v="0"/>
    <x v="0"/>
    <s v="Light Blue"/>
    <n v="27.99"/>
    <n v="14.99"/>
    <n v="38.999999999999993"/>
    <n v="83.97"/>
  </r>
  <r>
    <s v="RBKGXPIY"/>
    <x v="249"/>
    <s v="99643-51048-IQ"/>
    <n v="2"/>
    <n v="5"/>
    <x v="200"/>
    <x v="0"/>
    <s v="Coventry"/>
    <x v="1"/>
    <x v="3"/>
    <x v="0"/>
    <s v="Dark Blue"/>
    <n v="29.99"/>
    <n v="16.989999999999998"/>
    <n v="65"/>
    <n v="149.94999999999999"/>
  </r>
  <r>
    <s v="VBHHBHZZ"/>
    <x v="249"/>
    <s v="91074-60023-IP"/>
    <n v="6"/>
    <n v="3"/>
    <x v="74"/>
    <x v="0"/>
    <s v="Wellingborough"/>
    <x v="0"/>
    <x v="0"/>
    <x v="0"/>
    <s v="Light Blue"/>
    <n v="27.99"/>
    <n v="14.99"/>
    <n v="38.999999999999993"/>
    <n v="83.97"/>
  </r>
  <r>
    <s v="ZFBX9VDM"/>
    <x v="249"/>
    <s v="81431-12577-VD"/>
    <n v="6"/>
    <n v="3"/>
    <x v="30"/>
    <x v="0"/>
    <s v="Newbury"/>
    <x v="0"/>
    <x v="0"/>
    <x v="0"/>
    <s v="Light Blue"/>
    <n v="27.99"/>
    <n v="14.99"/>
    <n v="38.999999999999993"/>
    <n v="83.97"/>
  </r>
  <r>
    <s v="HEIJSWN2"/>
    <x v="250"/>
    <s v="80247-70000-HT"/>
    <n v="6"/>
    <n v="3"/>
    <x v="85"/>
    <x v="0"/>
    <s v="Northallerton"/>
    <x v="0"/>
    <x v="0"/>
    <x v="0"/>
    <s v="Light Blue"/>
    <n v="27.99"/>
    <n v="14.99"/>
    <n v="38.999999999999993"/>
    <n v="83.97"/>
  </r>
  <r>
    <s v="KBFRNXBS"/>
    <x v="250"/>
    <s v="91074-60023-IP"/>
    <n v="6"/>
    <n v="3"/>
    <x v="74"/>
    <x v="0"/>
    <s v="Wellingborough"/>
    <x v="0"/>
    <x v="0"/>
    <x v="0"/>
    <s v="Light Blue"/>
    <n v="27.99"/>
    <n v="14.99"/>
    <n v="38.999999999999993"/>
    <n v="83.97"/>
  </r>
  <r>
    <s v="MGPXNN3B"/>
    <x v="250"/>
    <s v="76841-77583-BJ"/>
    <n v="6"/>
    <n v="3"/>
    <x v="38"/>
    <x v="0"/>
    <s v="Tamworth"/>
    <x v="0"/>
    <x v="0"/>
    <x v="0"/>
    <s v="Light Blue"/>
    <n v="27.99"/>
    <n v="14.99"/>
    <n v="38.999999999999993"/>
    <n v="83.97"/>
  </r>
  <r>
    <s v="WTMIFTQV"/>
    <x v="250"/>
    <s v="77877-11993-QH"/>
    <n v="6"/>
    <n v="3"/>
    <x v="35"/>
    <x v="0"/>
    <s v="Leek"/>
    <x v="0"/>
    <x v="0"/>
    <x v="0"/>
    <s v="Light Blue"/>
    <n v="27.99"/>
    <n v="14.99"/>
    <n v="38.999999999999993"/>
    <n v="83.97"/>
  </r>
  <r>
    <s v="A6FKBCZR"/>
    <x v="251"/>
    <s v="92588-14671-JM"/>
    <n v="6"/>
    <n v="5"/>
    <x v="18"/>
    <x v="2"/>
    <s v="Melrose"/>
    <x v="0"/>
    <x v="0"/>
    <x v="0"/>
    <s v="Light Blue"/>
    <n v="27.99"/>
    <n v="14.99"/>
    <n v="64.999999999999986"/>
    <n v="139.94999999999999"/>
  </r>
  <r>
    <s v="EDEZSKZS"/>
    <x v="251"/>
    <s v="79216-73157-TE"/>
    <n v="6"/>
    <n v="3"/>
    <x v="20"/>
    <x v="2"/>
    <s v="Fortrose"/>
    <x v="0"/>
    <x v="0"/>
    <x v="0"/>
    <s v="Light Blue"/>
    <n v="27.99"/>
    <n v="14.99"/>
    <n v="38.999999999999993"/>
    <n v="83.97"/>
  </r>
  <r>
    <s v="MVUMFOW0"/>
    <x v="251"/>
    <s v="76841-77583-BJ"/>
    <n v="6"/>
    <n v="3"/>
    <x v="38"/>
    <x v="0"/>
    <s v="Tamworth"/>
    <x v="0"/>
    <x v="0"/>
    <x v="0"/>
    <s v="Light Blue"/>
    <n v="27.99"/>
    <n v="14.99"/>
    <n v="38.999999999999993"/>
    <n v="83.97"/>
  </r>
  <r>
    <s v="NHZIKI5N"/>
    <x v="251"/>
    <s v="99421-80253-UI"/>
    <n v="6"/>
    <n v="3"/>
    <x v="5"/>
    <x v="2"/>
    <s v="Dunoon"/>
    <x v="0"/>
    <x v="0"/>
    <x v="0"/>
    <s v="Light Blue"/>
    <n v="27.99"/>
    <n v="14.99"/>
    <n v="38.999999999999993"/>
    <n v="83.97"/>
  </r>
  <r>
    <s v="BZL0YE7Z"/>
    <x v="252"/>
    <s v="93809-05424-MG"/>
    <n v="6"/>
    <n v="4"/>
    <x v="49"/>
    <x v="0"/>
    <s v="Sherborne"/>
    <x v="0"/>
    <x v="0"/>
    <x v="0"/>
    <s v="Light Blue"/>
    <n v="27.99"/>
    <n v="14.99"/>
    <n v="51.999999999999993"/>
    <n v="111.96"/>
  </r>
  <r>
    <s v="EJXUJQDG"/>
    <x v="252"/>
    <s v="93405-51204-UW"/>
    <n v="6"/>
    <n v="5"/>
    <x v="33"/>
    <x v="0"/>
    <s v="Radstock"/>
    <x v="0"/>
    <x v="0"/>
    <x v="0"/>
    <s v="Light Blue"/>
    <n v="27.99"/>
    <n v="14.99"/>
    <n v="64.999999999999986"/>
    <n v="139.94999999999999"/>
  </r>
  <r>
    <s v="IIUDZSTM"/>
    <x v="252"/>
    <s v="45089-52817-WN"/>
    <n v="2"/>
    <n v="3"/>
    <x v="112"/>
    <x v="2"/>
    <s v="Ayr"/>
    <x v="1"/>
    <x v="3"/>
    <x v="0"/>
    <s v="Dark Blue"/>
    <n v="29.99"/>
    <n v="16.989999999999998"/>
    <n v="39"/>
    <n v="89.97"/>
  </r>
  <r>
    <s v="D3JHCMD5"/>
    <x v="253"/>
    <s v="14204-14186-LA"/>
    <n v="2"/>
    <n v="4"/>
    <x v="93"/>
    <x v="0"/>
    <s v="Darlington"/>
    <x v="1"/>
    <x v="3"/>
    <x v="0"/>
    <s v="Dark Blue"/>
    <n v="29.99"/>
    <n v="16.989999999999998"/>
    <n v="52"/>
    <n v="119.96"/>
  </r>
  <r>
    <s v="KKTQBWID"/>
    <x v="253"/>
    <s v="48090-06534-HI"/>
    <n v="3"/>
    <n v="4"/>
    <x v="201"/>
    <x v="0"/>
    <s v="Amersham"/>
    <x v="0"/>
    <x v="5"/>
    <x v="1"/>
    <s v="Light Blue"/>
    <n v="27.99"/>
    <n v="12.99"/>
    <n v="59.999999999999993"/>
    <n v="111.96"/>
  </r>
  <r>
    <s v="E81LRKRG"/>
    <x v="254"/>
    <s v="92588-14671-JM"/>
    <n v="6"/>
    <n v="3"/>
    <x v="18"/>
    <x v="2"/>
    <s v="Melrose"/>
    <x v="0"/>
    <x v="0"/>
    <x v="0"/>
    <s v="Light Blue"/>
    <n v="27.99"/>
    <n v="14.99"/>
    <n v="38.999999999999993"/>
    <n v="83.97"/>
  </r>
  <r>
    <s v="HEE4OIOW"/>
    <x v="254"/>
    <s v="24825-51803-CQ"/>
    <n v="2"/>
    <n v="4"/>
    <x v="177"/>
    <x v="0"/>
    <s v="Lincoln"/>
    <x v="1"/>
    <x v="3"/>
    <x v="0"/>
    <s v="Dark Blue"/>
    <n v="29.99"/>
    <n v="16.989999999999998"/>
    <n v="52"/>
    <n v="119.96"/>
  </r>
  <r>
    <s v="MZL2ZQZZ"/>
    <x v="254"/>
    <s v="08523-01791-TI"/>
    <n v="2"/>
    <n v="3"/>
    <x v="174"/>
    <x v="0"/>
    <s v="Luton"/>
    <x v="1"/>
    <x v="3"/>
    <x v="0"/>
    <s v="Dark Blue"/>
    <n v="29.99"/>
    <n v="16.989999999999998"/>
    <n v="39"/>
    <n v="89.97"/>
  </r>
  <r>
    <s v="YW84MCUH"/>
    <x v="254"/>
    <s v="12743-00952-KO"/>
    <n v="7"/>
    <n v="4"/>
    <x v="202"/>
    <x v="2"/>
    <s v="Dunbar"/>
    <x v="0"/>
    <x v="7"/>
    <x v="1"/>
    <s v="Dark Blue"/>
    <n v="26.99"/>
    <n v="14.99"/>
    <n v="47.999999999999993"/>
    <n v="107.96"/>
  </r>
  <r>
    <s v="BQU1IJQI"/>
    <x v="255"/>
    <s v="76841-77583-BJ"/>
    <n v="6"/>
    <n v="3"/>
    <x v="38"/>
    <x v="0"/>
    <s v="Tamworth"/>
    <x v="0"/>
    <x v="0"/>
    <x v="0"/>
    <s v="Light Blue"/>
    <n v="27.99"/>
    <n v="14.99"/>
    <n v="38.999999999999993"/>
    <n v="83.97"/>
  </r>
  <r>
    <s v="JIVOWEGX"/>
    <x v="255"/>
    <s v="79216-73157-TE"/>
    <n v="6"/>
    <n v="3"/>
    <x v="20"/>
    <x v="2"/>
    <s v="Fortrose"/>
    <x v="0"/>
    <x v="0"/>
    <x v="0"/>
    <s v="Light Blue"/>
    <n v="27.99"/>
    <n v="14.99"/>
    <n v="38.999999999999993"/>
    <n v="83.97"/>
  </r>
  <r>
    <s v="TDU85PFQ"/>
    <x v="255"/>
    <s v="86504-96610-BH"/>
    <n v="6"/>
    <n v="3"/>
    <x v="15"/>
    <x v="0"/>
    <s v="Chester-le-Street"/>
    <x v="0"/>
    <x v="0"/>
    <x v="0"/>
    <s v="Light Blue"/>
    <n v="27.99"/>
    <n v="14.99"/>
    <n v="38.999999999999993"/>
    <n v="83.97"/>
  </r>
  <r>
    <s v="BCTVVK0W"/>
    <x v="256"/>
    <s v="89422-58281-FD"/>
    <n v="6"/>
    <n v="3"/>
    <x v="22"/>
    <x v="1"/>
    <s v="Brecon"/>
    <x v="0"/>
    <x v="0"/>
    <x v="0"/>
    <s v="Light Blue"/>
    <n v="27.99"/>
    <n v="14.99"/>
    <n v="38.999999999999993"/>
    <n v="83.97"/>
  </r>
  <r>
    <s v="L4CHV01Z"/>
    <x v="256"/>
    <s v="52082-49024-ON"/>
    <n v="2"/>
    <n v="3"/>
    <x v="120"/>
    <x v="0"/>
    <s v="Ipswich"/>
    <x v="1"/>
    <x v="3"/>
    <x v="0"/>
    <s v="Dark Blue"/>
    <n v="29.99"/>
    <n v="16.989999999999998"/>
    <n v="39"/>
    <n v="89.97"/>
  </r>
  <r>
    <s v="MVP74IDD"/>
    <x v="256"/>
    <s v="81431-12577-VD"/>
    <n v="6"/>
    <n v="3"/>
    <x v="30"/>
    <x v="0"/>
    <s v="Newbury"/>
    <x v="0"/>
    <x v="0"/>
    <x v="0"/>
    <s v="Light Blue"/>
    <n v="27.99"/>
    <n v="14.99"/>
    <n v="38.999999999999993"/>
    <n v="83.97"/>
  </r>
  <r>
    <s v="SAD1NWE6"/>
    <x v="256"/>
    <s v="35058-04550-VC"/>
    <n v="10"/>
    <n v="2"/>
    <x v="203"/>
    <x v="0"/>
    <s v="Henley-on-Thames"/>
    <x v="0"/>
    <x v="1"/>
    <x v="1"/>
    <s v="Dark Blue"/>
    <n v="22.99"/>
    <n v="10.99"/>
    <n v="23.999999999999996"/>
    <n v="45.98"/>
  </r>
  <r>
    <s v="CNK4EQY9"/>
    <x v="257"/>
    <s v="86881-41559-OR"/>
    <n v="6"/>
    <n v="3"/>
    <x v="0"/>
    <x v="0"/>
    <s v="Hartlepool"/>
    <x v="0"/>
    <x v="0"/>
    <x v="0"/>
    <s v="Light Blue"/>
    <n v="27.99"/>
    <n v="14.99"/>
    <n v="38.999999999999993"/>
    <n v="83.97"/>
  </r>
  <r>
    <s v="IV7WHMMK"/>
    <x v="257"/>
    <s v="88593-59934-VU"/>
    <n v="6"/>
    <n v="3"/>
    <x v="29"/>
    <x v="2"/>
    <s v="Dumfries"/>
    <x v="0"/>
    <x v="0"/>
    <x v="0"/>
    <s v="Light Blue"/>
    <n v="27.99"/>
    <n v="14.99"/>
    <n v="38.999999999999993"/>
    <n v="83.97"/>
  </r>
  <r>
    <s v="PJEBQLI9"/>
    <x v="257"/>
    <s v="89711-56688-GG"/>
    <n v="6"/>
    <n v="3"/>
    <x v="40"/>
    <x v="2"/>
    <s v="Oban"/>
    <x v="0"/>
    <x v="0"/>
    <x v="0"/>
    <s v="Light Blue"/>
    <n v="27.99"/>
    <n v="14.99"/>
    <n v="38.999999999999993"/>
    <n v="83.97"/>
  </r>
  <r>
    <s v="KUNQVRBO"/>
    <x v="258"/>
    <s v="84260-39432-ML"/>
    <n v="6"/>
    <n v="5"/>
    <x v="58"/>
    <x v="1"/>
    <s v="Cowbridge"/>
    <x v="0"/>
    <x v="0"/>
    <x v="0"/>
    <s v="Light Blue"/>
    <n v="27.99"/>
    <n v="14.99"/>
    <n v="64.999999999999986"/>
    <n v="139.94999999999999"/>
  </r>
  <r>
    <s v="QKRPNERI"/>
    <x v="258"/>
    <s v="94573-61802-PH"/>
    <n v="6"/>
    <n v="3"/>
    <x v="37"/>
    <x v="0"/>
    <s v="Dartford"/>
    <x v="0"/>
    <x v="0"/>
    <x v="0"/>
    <s v="Light Blue"/>
    <n v="27.99"/>
    <n v="14.99"/>
    <n v="38.999999999999993"/>
    <n v="83.97"/>
  </r>
  <r>
    <s v="OKP1FFIT"/>
    <x v="259"/>
    <s v="62173-15287-CU"/>
    <n v="2"/>
    <n v="4"/>
    <x v="128"/>
    <x v="0"/>
    <s v="York"/>
    <x v="1"/>
    <x v="3"/>
    <x v="0"/>
    <s v="Dark Blue"/>
    <n v="29.99"/>
    <n v="16.989999999999998"/>
    <n v="52"/>
    <n v="119.96"/>
  </r>
  <r>
    <s v="XEOGR59Z"/>
    <x v="259"/>
    <s v="39123-12846-YJ"/>
    <n v="2"/>
    <n v="4"/>
    <x v="126"/>
    <x v="0"/>
    <s v="Worcester"/>
    <x v="1"/>
    <x v="3"/>
    <x v="0"/>
    <s v="Dark Blue"/>
    <n v="29.99"/>
    <n v="16.989999999999998"/>
    <n v="52"/>
    <n v="119.96"/>
  </r>
  <r>
    <s v="COTQ07LT"/>
    <x v="260"/>
    <s v="89422-58281-FD"/>
    <n v="6"/>
    <n v="3"/>
    <x v="22"/>
    <x v="1"/>
    <s v="Brecon"/>
    <x v="0"/>
    <x v="0"/>
    <x v="0"/>
    <s v="Light Blue"/>
    <n v="27.99"/>
    <n v="14.99"/>
    <n v="38.999999999999993"/>
    <n v="83.97"/>
  </r>
  <r>
    <s v="HAWX0VUU"/>
    <x v="260"/>
    <s v="90312-11148-LA"/>
    <n v="6"/>
    <n v="3"/>
    <x v="81"/>
    <x v="0"/>
    <s v="Thetford"/>
    <x v="0"/>
    <x v="0"/>
    <x v="0"/>
    <s v="Light Blue"/>
    <n v="27.99"/>
    <n v="14.99"/>
    <n v="38.999999999999993"/>
    <n v="83.97"/>
  </r>
  <r>
    <s v="YINGKDKG"/>
    <x v="260"/>
    <s v="76005-95461-CI"/>
    <n v="2"/>
    <n v="4"/>
    <x v="204"/>
    <x v="0"/>
    <s v="Carlisle"/>
    <x v="1"/>
    <x v="3"/>
    <x v="0"/>
    <s v="Dark Blue"/>
    <n v="29.99"/>
    <n v="16.989999999999998"/>
    <n v="52"/>
    <n v="119.96"/>
  </r>
  <r>
    <s v="D1I52C4B"/>
    <x v="261"/>
    <s v="86768-91598-FA"/>
    <n v="6"/>
    <n v="3"/>
    <x v="9"/>
    <x v="2"/>
    <s v="Pitlochry"/>
    <x v="0"/>
    <x v="0"/>
    <x v="0"/>
    <s v="Light Blue"/>
    <n v="27.99"/>
    <n v="14.99"/>
    <n v="38.999999999999993"/>
    <n v="83.97"/>
  </r>
  <r>
    <s v="DPJNQZOS"/>
    <x v="261"/>
    <s v="84340-73931-VV"/>
    <n v="6"/>
    <n v="3"/>
    <x v="21"/>
    <x v="0"/>
    <s v="Ashbourne"/>
    <x v="0"/>
    <x v="0"/>
    <x v="0"/>
    <s v="Light Blue"/>
    <n v="27.99"/>
    <n v="14.99"/>
    <n v="38.999999999999993"/>
    <n v="83.97"/>
  </r>
  <r>
    <s v="OVPAQSCC"/>
    <x v="261"/>
    <s v="83163-65741-IH"/>
    <n v="2"/>
    <n v="4"/>
    <x v="11"/>
    <x v="0"/>
    <s v="Stamford"/>
    <x v="0"/>
    <x v="3"/>
    <x v="0"/>
    <s v="Dark Blue"/>
    <n v="29.99"/>
    <n v="16.989999999999998"/>
    <n v="52"/>
    <n v="119.96"/>
  </r>
  <r>
    <s v="VG9RBSNV"/>
    <x v="261"/>
    <s v="82246-82543-DW"/>
    <n v="6"/>
    <n v="5"/>
    <x v="3"/>
    <x v="0"/>
    <s v="Bridgwater"/>
    <x v="0"/>
    <x v="0"/>
    <x v="0"/>
    <s v="Light Blue"/>
    <n v="27.99"/>
    <n v="14.99"/>
    <n v="64.999999999999986"/>
    <n v="139.94999999999999"/>
  </r>
  <r>
    <s v="A1PLBLFN"/>
    <x v="262"/>
    <s v="84340-73931-VV"/>
    <n v="6"/>
    <n v="3"/>
    <x v="21"/>
    <x v="0"/>
    <s v="Ashbourne"/>
    <x v="0"/>
    <x v="0"/>
    <x v="0"/>
    <s v="Light Blue"/>
    <n v="27.99"/>
    <n v="14.99"/>
    <n v="38.999999999999993"/>
    <n v="83.97"/>
  </r>
  <r>
    <s v="AYYIKNZ7"/>
    <x v="262"/>
    <s v="84033-80762-EQ"/>
    <n v="6"/>
    <n v="3"/>
    <x v="31"/>
    <x v="2"/>
    <s v="Ullapool"/>
    <x v="0"/>
    <x v="0"/>
    <x v="0"/>
    <s v="Light Blue"/>
    <n v="27.99"/>
    <n v="14.99"/>
    <n v="38.999999999999993"/>
    <n v="83.97"/>
  </r>
  <r>
    <s v="BGSGONCE"/>
    <x v="262"/>
    <s v="88446-59251-SQ"/>
    <n v="6"/>
    <n v="3"/>
    <x v="6"/>
    <x v="0"/>
    <s v="St Albans"/>
    <x v="0"/>
    <x v="0"/>
    <x v="0"/>
    <s v="Light Blue"/>
    <n v="27.99"/>
    <n v="14.99"/>
    <n v="38.999999999999993"/>
    <n v="83.97"/>
  </r>
  <r>
    <s v="HRQJWXLY"/>
    <x v="262"/>
    <s v="79058-02767-CP"/>
    <n v="6"/>
    <n v="3"/>
    <x v="17"/>
    <x v="1"/>
    <s v="Monmouth"/>
    <x v="0"/>
    <x v="0"/>
    <x v="0"/>
    <s v="Light Blue"/>
    <n v="27.99"/>
    <n v="14.99"/>
    <n v="38.999999999999993"/>
    <n v="83.97"/>
  </r>
  <r>
    <s v="I5DZ1UAD"/>
    <x v="262"/>
    <s v="52082-49024-ON"/>
    <n v="2"/>
    <n v="3"/>
    <x v="120"/>
    <x v="0"/>
    <s v="Ipswich"/>
    <x v="1"/>
    <x v="3"/>
    <x v="0"/>
    <s v="Dark Blue"/>
    <n v="29.99"/>
    <n v="16.989999999999998"/>
    <n v="39"/>
    <n v="89.97"/>
  </r>
  <r>
    <s v="KSVGE2KE"/>
    <x v="262"/>
    <s v="90305-50099-SV"/>
    <n v="6"/>
    <n v="3"/>
    <x v="64"/>
    <x v="0"/>
    <s v="Wakefield"/>
    <x v="0"/>
    <x v="0"/>
    <x v="0"/>
    <s v="Light Blue"/>
    <n v="27.99"/>
    <n v="14.99"/>
    <n v="38.999999999999993"/>
    <n v="83.97"/>
  </r>
  <r>
    <s v="TZBHCGJS"/>
    <x v="263"/>
    <s v="89711-56688-GG"/>
    <n v="6"/>
    <n v="3"/>
    <x v="40"/>
    <x v="2"/>
    <s v="Oban"/>
    <x v="0"/>
    <x v="0"/>
    <x v="0"/>
    <s v="Light Blue"/>
    <n v="27.99"/>
    <n v="14.99"/>
    <n v="38.999999999999993"/>
    <n v="83.97"/>
  </r>
  <r>
    <s v="VSKSOJXQ"/>
    <x v="263"/>
    <s v="53683-35977-KI"/>
    <n v="2"/>
    <n v="4"/>
    <x v="205"/>
    <x v="0"/>
    <s v="Diss"/>
    <x v="0"/>
    <x v="3"/>
    <x v="0"/>
    <s v="Dark Blue"/>
    <n v="29.99"/>
    <n v="16.989999999999998"/>
    <n v="52"/>
    <n v="119.96"/>
  </r>
  <r>
    <s v="HNGONXZB"/>
    <x v="264"/>
    <s v="89714-19856-WX"/>
    <n v="6"/>
    <n v="3"/>
    <x v="39"/>
    <x v="0"/>
    <s v="Wrexham"/>
    <x v="0"/>
    <x v="0"/>
    <x v="0"/>
    <s v="Light Blue"/>
    <n v="27.99"/>
    <n v="14.99"/>
    <n v="38.999999999999993"/>
    <n v="83.97"/>
  </r>
  <r>
    <s v="JRCRXPJM"/>
    <x v="264"/>
    <s v="97855-54761-IS"/>
    <n v="6"/>
    <n v="4"/>
    <x v="45"/>
    <x v="2"/>
    <s v="Dingwall"/>
    <x v="0"/>
    <x v="0"/>
    <x v="0"/>
    <s v="Light Blue"/>
    <n v="27.99"/>
    <n v="14.99"/>
    <n v="51.999999999999993"/>
    <n v="111.96"/>
  </r>
  <r>
    <s v="JVIHGJQV"/>
    <x v="264"/>
    <s v="34136-36674-OM"/>
    <n v="2"/>
    <n v="4"/>
    <x v="206"/>
    <x v="0"/>
    <s v="Nottingham"/>
    <x v="1"/>
    <x v="3"/>
    <x v="0"/>
    <s v="Dark Blue"/>
    <n v="29.99"/>
    <n v="16.989999999999998"/>
    <n v="52"/>
    <n v="119.96"/>
  </r>
  <r>
    <s v="JVRPPQ72"/>
    <x v="264"/>
    <s v="66508-21373-OQ"/>
    <n v="6"/>
    <n v="1"/>
    <x v="207"/>
    <x v="2"/>
    <s v="Paisley"/>
    <x v="0"/>
    <x v="0"/>
    <x v="0"/>
    <s v="Light Blue"/>
    <n v="27.99"/>
    <n v="14.99"/>
    <n v="12.999999999999998"/>
    <n v="27.99"/>
  </r>
  <r>
    <s v="LNEXSINR"/>
    <x v="264"/>
    <s v="87602-55754-VN"/>
    <n v="6"/>
    <n v="4"/>
    <x v="27"/>
    <x v="2"/>
    <s v="Kirkcaldy"/>
    <x v="0"/>
    <x v="0"/>
    <x v="0"/>
    <s v="Light Blue"/>
    <n v="27.99"/>
    <n v="14.99"/>
    <n v="51.999999999999993"/>
    <n v="111.96"/>
  </r>
  <r>
    <s v="X4JA9FVC"/>
    <x v="264"/>
    <s v="89714-19856-WX"/>
    <n v="6"/>
    <n v="4"/>
    <x v="39"/>
    <x v="0"/>
    <s v="Wrexham"/>
    <x v="0"/>
    <x v="0"/>
    <x v="0"/>
    <s v="Light Blue"/>
    <n v="27.99"/>
    <n v="14.99"/>
    <n v="51.999999999999993"/>
    <n v="111.96"/>
  </r>
  <r>
    <s v="XIDSMXRU"/>
    <x v="264"/>
    <s v="90961-35603-RP"/>
    <n v="6"/>
    <n v="3"/>
    <x v="42"/>
    <x v="0"/>
    <s v="Kendal"/>
    <x v="0"/>
    <x v="0"/>
    <x v="0"/>
    <s v="Light Blue"/>
    <n v="27.99"/>
    <n v="14.99"/>
    <n v="38.999999999999993"/>
    <n v="83.97"/>
  </r>
  <r>
    <s v="FS7TI1PY"/>
    <x v="265"/>
    <s v="97855-54761-IS"/>
    <n v="6"/>
    <n v="3"/>
    <x v="45"/>
    <x v="2"/>
    <s v="Dingwall"/>
    <x v="0"/>
    <x v="0"/>
    <x v="0"/>
    <s v="Light Blue"/>
    <n v="27.99"/>
    <n v="14.99"/>
    <n v="38.999999999999993"/>
    <n v="83.97"/>
  </r>
  <r>
    <s v="X3AQDO5K"/>
    <x v="265"/>
    <s v="34136-36674-OM"/>
    <n v="2"/>
    <n v="3"/>
    <x v="206"/>
    <x v="0"/>
    <s v="Nottingham"/>
    <x v="1"/>
    <x v="3"/>
    <x v="0"/>
    <s v="Dark Blue"/>
    <n v="29.99"/>
    <n v="16.989999999999998"/>
    <n v="39"/>
    <n v="89.97"/>
  </r>
  <r>
    <s v="BSLL0RZI"/>
    <x v="266"/>
    <s v="86447-02699-UT"/>
    <n v="6"/>
    <n v="3"/>
    <x v="46"/>
    <x v="0"/>
    <s v="Southport"/>
    <x v="0"/>
    <x v="0"/>
    <x v="0"/>
    <s v="Light Blue"/>
    <n v="27.99"/>
    <n v="14.99"/>
    <n v="38.999999999999993"/>
    <n v="83.97"/>
  </r>
  <r>
    <s v="RD7092VH"/>
    <x v="266"/>
    <s v="57611-05522-ST"/>
    <n v="2"/>
    <n v="4"/>
    <x v="132"/>
    <x v="2"/>
    <s v="Dundee"/>
    <x v="1"/>
    <x v="3"/>
    <x v="0"/>
    <s v="Dark Blue"/>
    <n v="29.99"/>
    <n v="16.989999999999998"/>
    <n v="52"/>
    <n v="119.96"/>
  </r>
  <r>
    <s v="IQSWFCSU"/>
    <x v="267"/>
    <s v="49315-21985-BB"/>
    <n v="2"/>
    <n v="3"/>
    <x v="155"/>
    <x v="0"/>
    <s v="Southampton"/>
    <x v="1"/>
    <x v="3"/>
    <x v="0"/>
    <s v="Dark Blue"/>
    <n v="29.99"/>
    <n v="16.989999999999998"/>
    <n v="39"/>
    <n v="89.97"/>
  </r>
  <r>
    <s v="ZHGQFDDP"/>
    <x v="267"/>
    <s v="87602-55754-VN"/>
    <n v="6"/>
    <n v="3"/>
    <x v="27"/>
    <x v="2"/>
    <s v="Kirkcaldy"/>
    <x v="0"/>
    <x v="0"/>
    <x v="0"/>
    <s v="Light Blue"/>
    <n v="27.99"/>
    <n v="14.99"/>
    <n v="38.999999999999993"/>
    <n v="83.97"/>
  </r>
  <r>
    <s v="FFV7FMRL"/>
    <x v="268"/>
    <s v="81431-12577-VD"/>
    <n v="6"/>
    <n v="3"/>
    <x v="30"/>
    <x v="0"/>
    <s v="Newbury"/>
    <x v="0"/>
    <x v="0"/>
    <x v="0"/>
    <s v="Light Blue"/>
    <n v="27.99"/>
    <n v="14.99"/>
    <n v="38.999999999999993"/>
    <n v="83.97"/>
  </r>
  <r>
    <s v="PJK2LKZW"/>
    <x v="268"/>
    <s v="85851-78384-DM"/>
    <n v="6"/>
    <n v="3"/>
    <x v="171"/>
    <x v="0"/>
    <s v="Penrith"/>
    <x v="0"/>
    <x v="0"/>
    <x v="0"/>
    <s v="Light Blue"/>
    <n v="27.99"/>
    <n v="14.99"/>
    <n v="38.999999999999993"/>
    <n v="83.97"/>
  </r>
  <r>
    <s v="AI7GPM2Z"/>
    <x v="269"/>
    <s v="84340-73931-VV"/>
    <n v="6"/>
    <n v="3"/>
    <x v="21"/>
    <x v="0"/>
    <s v="Ashbourne"/>
    <x v="0"/>
    <x v="0"/>
    <x v="0"/>
    <s v="Light Blue"/>
    <n v="27.99"/>
    <n v="14.99"/>
    <n v="38.999999999999993"/>
    <n v="83.97"/>
  </r>
  <r>
    <s v="NGKFAFVI"/>
    <x v="269"/>
    <s v="09595-95726-OV"/>
    <n v="1"/>
    <n v="4"/>
    <x v="208"/>
    <x v="2"/>
    <s v="Callander"/>
    <x v="0"/>
    <x v="2"/>
    <x v="1"/>
    <s v="Light Blue"/>
    <n v="25.99"/>
    <n v="13.99"/>
    <n v="47.999999999999993"/>
    <n v="103.96"/>
  </r>
  <r>
    <s v="CHJSPSL9"/>
    <x v="270"/>
    <s v="24825-51803-CQ"/>
    <n v="2"/>
    <n v="3"/>
    <x v="177"/>
    <x v="0"/>
    <s v="Lincoln"/>
    <x v="1"/>
    <x v="3"/>
    <x v="0"/>
    <s v="Dark Blue"/>
    <n v="29.99"/>
    <n v="16.989999999999998"/>
    <n v="39"/>
    <n v="89.97"/>
  </r>
  <r>
    <s v="T4XMN384"/>
    <x v="270"/>
    <s v="90123-70970-NY"/>
    <n v="6"/>
    <n v="4"/>
    <x v="59"/>
    <x v="0"/>
    <s v="Clitheroe"/>
    <x v="0"/>
    <x v="0"/>
    <x v="0"/>
    <s v="Light Blue"/>
    <n v="27.99"/>
    <n v="14.99"/>
    <n v="51.999999999999993"/>
    <n v="111.96"/>
  </r>
  <r>
    <s v="T6MXFXQF"/>
    <x v="270"/>
    <s v="57611-05522-ST"/>
    <n v="2"/>
    <n v="4"/>
    <x v="132"/>
    <x v="2"/>
    <s v="Dundee"/>
    <x v="1"/>
    <x v="3"/>
    <x v="0"/>
    <s v="Dark Blue"/>
    <n v="29.99"/>
    <n v="16.989999999999998"/>
    <n v="52"/>
    <n v="119.96"/>
  </r>
  <r>
    <s v="TBXYC1CD"/>
    <x v="270"/>
    <s v="88446-59251-SQ"/>
    <n v="6"/>
    <n v="3"/>
    <x v="6"/>
    <x v="0"/>
    <s v="St Albans"/>
    <x v="0"/>
    <x v="0"/>
    <x v="0"/>
    <s v="Light Blue"/>
    <n v="27.99"/>
    <n v="14.99"/>
    <n v="38.999999999999993"/>
    <n v="83.97"/>
  </r>
  <r>
    <s v="PD9ANVF9"/>
    <x v="271"/>
    <s v="08360-19442-GB"/>
    <n v="7"/>
    <n v="4"/>
    <x v="209"/>
    <x v="0"/>
    <s v="Uckfield"/>
    <x v="0"/>
    <x v="7"/>
    <x v="1"/>
    <s v="Dark Blue"/>
    <n v="26.99"/>
    <n v="14.99"/>
    <n v="47.999999999999993"/>
    <n v="107.96"/>
  </r>
  <r>
    <s v="TOBTRYWO"/>
    <x v="272"/>
    <s v="88446-59251-SQ"/>
    <n v="6"/>
    <n v="3"/>
    <x v="6"/>
    <x v="0"/>
    <s v="St Albans"/>
    <x v="0"/>
    <x v="0"/>
    <x v="0"/>
    <s v="Light Blue"/>
    <n v="27.99"/>
    <n v="14.99"/>
    <n v="38.999999999999993"/>
    <n v="83.97"/>
  </r>
  <r>
    <s v="DG0AHWYX"/>
    <x v="273"/>
    <s v="83163-65741-IH"/>
    <n v="6"/>
    <n v="3"/>
    <x v="11"/>
    <x v="0"/>
    <s v="Stamford"/>
    <x v="0"/>
    <x v="0"/>
    <x v="0"/>
    <s v="Light Blue"/>
    <n v="27.99"/>
    <n v="14.99"/>
    <n v="38.999999999999993"/>
    <n v="83.97"/>
  </r>
  <r>
    <s v="MYPM7PSQ"/>
    <x v="273"/>
    <s v="90961-35603-RP"/>
    <n v="6"/>
    <n v="3"/>
    <x v="42"/>
    <x v="0"/>
    <s v="Kendal"/>
    <x v="0"/>
    <x v="0"/>
    <x v="0"/>
    <s v="Light Blue"/>
    <n v="27.99"/>
    <n v="14.99"/>
    <n v="38.999999999999993"/>
    <n v="83.97"/>
  </r>
  <r>
    <s v="VL2ZIDCT"/>
    <x v="273"/>
    <s v="89115-11966-VF"/>
    <n v="6"/>
    <n v="5"/>
    <x v="32"/>
    <x v="0"/>
    <s v="Thornbury"/>
    <x v="0"/>
    <x v="0"/>
    <x v="0"/>
    <s v="Light Blue"/>
    <n v="27.99"/>
    <n v="14.99"/>
    <n v="64.999999999999986"/>
    <n v="139.94999999999999"/>
  </r>
  <r>
    <s v="WDHDW8ET"/>
    <x v="273"/>
    <s v="89422-58281-FD"/>
    <n v="6"/>
    <n v="3"/>
    <x v="22"/>
    <x v="1"/>
    <s v="Brecon"/>
    <x v="0"/>
    <x v="0"/>
    <x v="0"/>
    <s v="Light Blue"/>
    <n v="27.99"/>
    <n v="14.99"/>
    <n v="38.999999999999993"/>
    <n v="83.97"/>
  </r>
  <r>
    <s v="XE0V9NAX"/>
    <x v="273"/>
    <s v="85425-33494-HQ"/>
    <n v="6"/>
    <n v="3"/>
    <x v="95"/>
    <x v="0"/>
    <s v="Ilkley"/>
    <x v="0"/>
    <x v="0"/>
    <x v="0"/>
    <s v="Light Blue"/>
    <n v="27.99"/>
    <n v="14.99"/>
    <n v="38.999999999999993"/>
    <n v="83.97"/>
  </r>
  <r>
    <s v="BFBLKU2U"/>
    <x v="274"/>
    <s v="52082-49024-ON"/>
    <n v="2"/>
    <n v="4"/>
    <x v="120"/>
    <x v="0"/>
    <s v="Ipswich"/>
    <x v="1"/>
    <x v="3"/>
    <x v="0"/>
    <s v="Dark Blue"/>
    <n v="29.99"/>
    <n v="16.989999999999998"/>
    <n v="52"/>
    <n v="119.96"/>
  </r>
  <r>
    <s v="WFD5KSOE"/>
    <x v="275"/>
    <s v="89208-74646-UK"/>
    <n v="6"/>
    <n v="3"/>
    <x v="13"/>
    <x v="0"/>
    <s v="Tring"/>
    <x v="0"/>
    <x v="0"/>
    <x v="0"/>
    <s v="Light Blue"/>
    <n v="27.99"/>
    <n v="14.99"/>
    <n v="38.999999999999993"/>
    <n v="83.97"/>
  </r>
  <r>
    <s v="ZRZT3V74"/>
    <x v="275"/>
    <s v="86881-41559-OR"/>
    <n v="6"/>
    <n v="3"/>
    <x v="0"/>
    <x v="0"/>
    <s v="Hartlepool"/>
    <x v="0"/>
    <x v="0"/>
    <x v="0"/>
    <s v="Light Blue"/>
    <n v="27.99"/>
    <n v="14.99"/>
    <n v="38.999999999999993"/>
    <n v="83.97"/>
  </r>
  <r>
    <s v="DIFZH01J"/>
    <x v="276"/>
    <s v="21177-40725-CF"/>
    <n v="1"/>
    <n v="1"/>
    <x v="210"/>
    <x v="2"/>
    <s v="Melrose"/>
    <x v="0"/>
    <x v="2"/>
    <x v="1"/>
    <s v="Light Blue"/>
    <n v="25.99"/>
    <n v="13.99"/>
    <n v="11.999999999999998"/>
    <n v="25.99"/>
  </r>
  <r>
    <s v="TNFTIFVY"/>
    <x v="276"/>
    <s v="94573-61802-PH"/>
    <n v="6"/>
    <n v="3"/>
    <x v="37"/>
    <x v="0"/>
    <s v="Dartford"/>
    <x v="0"/>
    <x v="0"/>
    <x v="0"/>
    <s v="Light Blue"/>
    <n v="27.99"/>
    <n v="14.99"/>
    <n v="38.999999999999993"/>
    <n v="83.97"/>
  </r>
  <r>
    <s v="VRMVMCDA"/>
    <x v="277"/>
    <s v="80444-58185-FX"/>
    <n v="6"/>
    <n v="3"/>
    <x v="12"/>
    <x v="1"/>
    <s v="Llandovery"/>
    <x v="0"/>
    <x v="0"/>
    <x v="0"/>
    <s v="Light Blue"/>
    <n v="27.99"/>
    <n v="14.99"/>
    <n v="38.999999999999993"/>
    <n v="83.97"/>
  </r>
  <r>
    <s v="Z4FXKT5X"/>
    <x v="277"/>
    <s v="65223-29612-CB"/>
    <n v="2"/>
    <n v="3"/>
    <x v="152"/>
    <x v="0"/>
    <s v="Leeds"/>
    <x v="1"/>
    <x v="3"/>
    <x v="0"/>
    <s v="Dark Blue"/>
    <n v="29.99"/>
    <n v="16.989999999999998"/>
    <n v="39"/>
    <n v="89.97"/>
  </r>
  <r>
    <s v="DKBEJMA9"/>
    <x v="278"/>
    <s v="80310-92912-JA"/>
    <n v="6"/>
    <n v="4"/>
    <x v="43"/>
    <x v="0"/>
    <s v="Congleton"/>
    <x v="0"/>
    <x v="0"/>
    <x v="0"/>
    <s v="Light Blue"/>
    <n v="27.99"/>
    <n v="14.99"/>
    <n v="51.999999999999993"/>
    <n v="111.96"/>
  </r>
  <r>
    <s v="EIHHPI6J"/>
    <x v="278"/>
    <s v="08909-77713-CG"/>
    <n v="2"/>
    <n v="1"/>
    <x v="211"/>
    <x v="0"/>
    <s v="Bude"/>
    <x v="0"/>
    <x v="3"/>
    <x v="0"/>
    <s v="Dark Blue"/>
    <n v="29.99"/>
    <n v="16.989999999999998"/>
    <n v="13"/>
    <n v="29.99"/>
  </r>
  <r>
    <s v="OTAMK4MS"/>
    <x v="278"/>
    <s v="86768-91598-FA"/>
    <n v="6"/>
    <n v="3"/>
    <x v="9"/>
    <x v="2"/>
    <s v="Pitlochry"/>
    <x v="0"/>
    <x v="0"/>
    <x v="0"/>
    <s v="Light Blue"/>
    <n v="27.99"/>
    <n v="14.99"/>
    <n v="38.999999999999993"/>
    <n v="83.97"/>
  </r>
  <r>
    <s v="YRGHUDUT"/>
    <x v="278"/>
    <s v="88593-59934-VU"/>
    <n v="6"/>
    <n v="3"/>
    <x v="29"/>
    <x v="2"/>
    <s v="Dumfries"/>
    <x v="0"/>
    <x v="0"/>
    <x v="0"/>
    <s v="Light Blue"/>
    <n v="27.99"/>
    <n v="14.99"/>
    <n v="38.999999999999993"/>
    <n v="83.97"/>
  </r>
  <r>
    <s v="AB9O07O5"/>
    <x v="279"/>
    <s v="79058-02767-CP"/>
    <n v="6"/>
    <n v="3"/>
    <x v="17"/>
    <x v="1"/>
    <s v="Monmouth"/>
    <x v="0"/>
    <x v="0"/>
    <x v="0"/>
    <s v="Light Blue"/>
    <n v="27.99"/>
    <n v="14.99"/>
    <n v="38.999999999999993"/>
    <n v="83.97"/>
  </r>
  <r>
    <s v="B3EVVSAF"/>
    <x v="280"/>
    <s v="86768-91598-FA"/>
    <n v="6"/>
    <n v="3"/>
    <x v="9"/>
    <x v="2"/>
    <s v="Pitlochry"/>
    <x v="0"/>
    <x v="0"/>
    <x v="0"/>
    <s v="Light Blue"/>
    <n v="27.99"/>
    <n v="14.99"/>
    <n v="38.999999999999993"/>
    <n v="83.97"/>
  </r>
  <r>
    <s v="GYXNFWXN"/>
    <x v="280"/>
    <s v="85425-33494-HQ"/>
    <n v="6"/>
    <n v="5"/>
    <x v="95"/>
    <x v="0"/>
    <s v="Ilkley"/>
    <x v="0"/>
    <x v="0"/>
    <x v="0"/>
    <s v="Light Blue"/>
    <n v="27.99"/>
    <n v="14.99"/>
    <n v="64.999999999999986"/>
    <n v="139.94999999999999"/>
  </r>
  <r>
    <s v="RBNHLXAD"/>
    <x v="280"/>
    <s v="36078-91009-WU"/>
    <n v="2"/>
    <n v="4"/>
    <x v="98"/>
    <x v="0"/>
    <s v="Milton Keynes"/>
    <x v="1"/>
    <x v="3"/>
    <x v="0"/>
    <s v="Dark Blue"/>
    <n v="29.99"/>
    <n v="16.989999999999998"/>
    <n v="52"/>
    <n v="119.96"/>
  </r>
  <r>
    <s v="T81QWK93"/>
    <x v="280"/>
    <s v="90961-35603-RP"/>
    <n v="6"/>
    <n v="5"/>
    <x v="42"/>
    <x v="0"/>
    <s v="Kendal"/>
    <x v="0"/>
    <x v="0"/>
    <x v="0"/>
    <s v="Light Blue"/>
    <n v="27.99"/>
    <n v="14.99"/>
    <n v="64.999999999999986"/>
    <n v="139.94999999999999"/>
  </r>
  <r>
    <s v="NQKX5E0M"/>
    <x v="281"/>
    <s v="14103-58987-ZU"/>
    <n v="2"/>
    <n v="5"/>
    <x v="103"/>
    <x v="0"/>
    <s v="Hemel Hempstead"/>
    <x v="1"/>
    <x v="3"/>
    <x v="0"/>
    <s v="Dark Blue"/>
    <n v="29.99"/>
    <n v="16.989999999999998"/>
    <n v="65"/>
    <n v="149.94999999999999"/>
  </r>
  <r>
    <s v="ZVNVI2EY"/>
    <x v="281"/>
    <s v="84269-49816-ML"/>
    <n v="6"/>
    <n v="3"/>
    <x v="61"/>
    <x v="2"/>
    <s v="Moffat"/>
    <x v="0"/>
    <x v="0"/>
    <x v="0"/>
    <s v="Light Blue"/>
    <n v="27.99"/>
    <n v="14.99"/>
    <n v="38.999999999999993"/>
    <n v="83.97"/>
  </r>
  <r>
    <s v="LOZO1M8N"/>
    <x v="282"/>
    <s v="81431-12577-VD"/>
    <n v="6"/>
    <n v="3"/>
    <x v="30"/>
    <x v="0"/>
    <s v="Newbury"/>
    <x v="0"/>
    <x v="0"/>
    <x v="0"/>
    <s v="Light Blue"/>
    <n v="27.99"/>
    <n v="14.99"/>
    <n v="38.999999999999993"/>
    <n v="83.97"/>
  </r>
  <r>
    <s v="HLGBAUPB"/>
    <x v="283"/>
    <s v="99421-80253-UI"/>
    <n v="6"/>
    <n v="3"/>
    <x v="5"/>
    <x v="2"/>
    <s v="Dunoon"/>
    <x v="0"/>
    <x v="0"/>
    <x v="0"/>
    <s v="Light Blue"/>
    <n v="27.99"/>
    <n v="14.99"/>
    <n v="38.999999999999993"/>
    <n v="83.97"/>
  </r>
  <r>
    <s v="HUJB467V"/>
    <x v="283"/>
    <s v="25473-43727-BY"/>
    <n v="2"/>
    <n v="5"/>
    <x v="105"/>
    <x v="0"/>
    <s v="Cambridge"/>
    <x v="1"/>
    <x v="3"/>
    <x v="0"/>
    <s v="Dark Blue"/>
    <n v="29.99"/>
    <n v="16.989999999999998"/>
    <n v="65"/>
    <n v="149.94999999999999"/>
  </r>
  <r>
    <s v="WREXSUGX"/>
    <x v="283"/>
    <s v="99421-80253-UI"/>
    <n v="6"/>
    <n v="3"/>
    <x v="5"/>
    <x v="2"/>
    <s v="Dunoon"/>
    <x v="0"/>
    <x v="0"/>
    <x v="0"/>
    <s v="Light Blue"/>
    <n v="27.99"/>
    <n v="14.99"/>
    <n v="38.999999999999993"/>
    <n v="83.97"/>
  </r>
  <r>
    <s v="WUOXTZU7"/>
    <x v="283"/>
    <s v="89442-35633-HJ"/>
    <n v="6"/>
    <n v="3"/>
    <x v="55"/>
    <x v="2"/>
    <s v="Elgin"/>
    <x v="0"/>
    <x v="0"/>
    <x v="0"/>
    <s v="Light Blue"/>
    <n v="27.99"/>
    <n v="14.99"/>
    <n v="38.999999999999993"/>
    <n v="83.97"/>
  </r>
  <r>
    <s v="C5JF5WRE"/>
    <x v="284"/>
    <s v="79058-02767-CP"/>
    <n v="6"/>
    <n v="3"/>
    <x v="17"/>
    <x v="1"/>
    <s v="Monmouth"/>
    <x v="0"/>
    <x v="0"/>
    <x v="0"/>
    <s v="Light Blue"/>
    <n v="27.99"/>
    <n v="14.99"/>
    <n v="38.999999999999993"/>
    <n v="83.97"/>
  </r>
  <r>
    <s v="FPYC4YJZ"/>
    <x v="284"/>
    <s v="50124-88608-EO"/>
    <n v="2"/>
    <n v="3"/>
    <x v="130"/>
    <x v="2"/>
    <s v="Stirling"/>
    <x v="1"/>
    <x v="3"/>
    <x v="0"/>
    <s v="Dark Blue"/>
    <n v="29.99"/>
    <n v="16.989999999999998"/>
    <n v="39"/>
    <n v="89.97"/>
  </r>
  <r>
    <s v="LFQNYTIL"/>
    <x v="285"/>
    <s v="24825-51803-CQ"/>
    <n v="2"/>
    <n v="5"/>
    <x v="177"/>
    <x v="0"/>
    <s v="Lincoln"/>
    <x v="1"/>
    <x v="3"/>
    <x v="0"/>
    <s v="Dark Blue"/>
    <n v="29.99"/>
    <n v="16.989999999999998"/>
    <n v="65"/>
    <n v="149.94999999999999"/>
  </r>
  <r>
    <s v="P8NUDBW7"/>
    <x v="285"/>
    <s v="90123-70970-NY"/>
    <n v="6"/>
    <n v="3"/>
    <x v="59"/>
    <x v="0"/>
    <s v="Clitheroe"/>
    <x v="0"/>
    <x v="0"/>
    <x v="0"/>
    <s v="Light Blue"/>
    <n v="27.99"/>
    <n v="14.99"/>
    <n v="38.999999999999993"/>
    <n v="83.97"/>
  </r>
  <r>
    <s v="OAKDYGBU"/>
    <x v="286"/>
    <s v="47939-53158-LS"/>
    <n v="6"/>
    <n v="1"/>
    <x v="212"/>
    <x v="0"/>
    <s v="Lichfield"/>
    <x v="0"/>
    <x v="0"/>
    <x v="0"/>
    <s v="Light Blue"/>
    <n v="27.99"/>
    <n v="14.99"/>
    <n v="12.999999999999998"/>
    <n v="27.99"/>
  </r>
  <r>
    <s v="OHWD95DG"/>
    <x v="286"/>
    <s v="65552-60476-KY"/>
    <n v="2"/>
    <n v="3"/>
    <x v="116"/>
    <x v="0"/>
    <s v="Northampton"/>
    <x v="1"/>
    <x v="3"/>
    <x v="0"/>
    <s v="Dark Blue"/>
    <n v="29.99"/>
    <n v="16.989999999999998"/>
    <n v="39"/>
    <n v="89.97"/>
  </r>
  <r>
    <s v="WEEMT5GM"/>
    <x v="286"/>
    <s v="43074-00987-PB"/>
    <n v="7"/>
    <n v="3"/>
    <x v="213"/>
    <x v="0"/>
    <s v="Stroud"/>
    <x v="0"/>
    <x v="7"/>
    <x v="1"/>
    <s v="Dark Blue"/>
    <n v="26.99"/>
    <n v="14.99"/>
    <n v="35.999999999999993"/>
    <n v="80.97"/>
  </r>
  <r>
    <s v="FEOZCUKQ"/>
    <x v="287"/>
    <s v="89115-11966-VF"/>
    <n v="6"/>
    <n v="3"/>
    <x v="32"/>
    <x v="0"/>
    <s v="Thornbury"/>
    <x v="0"/>
    <x v="0"/>
    <x v="0"/>
    <s v="Light Blue"/>
    <n v="27.99"/>
    <n v="14.99"/>
    <n v="38.999999999999993"/>
    <n v="83.97"/>
  </r>
  <r>
    <s v="T4HE3IBT"/>
    <x v="287"/>
    <s v="85425-33494-HQ"/>
    <n v="6"/>
    <n v="3"/>
    <x v="95"/>
    <x v="0"/>
    <s v="Ilkley"/>
    <x v="0"/>
    <x v="0"/>
    <x v="0"/>
    <s v="Light Blue"/>
    <n v="27.99"/>
    <n v="14.99"/>
    <n v="38.999999999999993"/>
    <n v="83.97"/>
  </r>
  <r>
    <s v="DEPNN1L2"/>
    <x v="288"/>
    <s v="65223-29612-CB"/>
    <n v="2"/>
    <n v="3"/>
    <x v="152"/>
    <x v="0"/>
    <s v="Leeds"/>
    <x v="1"/>
    <x v="3"/>
    <x v="0"/>
    <s v="Dark Blue"/>
    <n v="29.99"/>
    <n v="16.989999999999998"/>
    <n v="39"/>
    <n v="89.97"/>
  </r>
  <r>
    <s v="FCZGOC2R"/>
    <x v="288"/>
    <s v="84033-80762-EQ"/>
    <n v="6"/>
    <n v="3"/>
    <x v="31"/>
    <x v="2"/>
    <s v="Ullapool"/>
    <x v="0"/>
    <x v="0"/>
    <x v="0"/>
    <s v="Light Blue"/>
    <n v="27.99"/>
    <n v="14.99"/>
    <n v="38.999999999999993"/>
    <n v="83.97"/>
  </r>
  <r>
    <s v="P3OTINRQ"/>
    <x v="288"/>
    <s v="99562-88650-YF"/>
    <n v="6"/>
    <n v="3"/>
    <x v="2"/>
    <x v="0"/>
    <s v="Tenbury Wells"/>
    <x v="0"/>
    <x v="0"/>
    <x v="0"/>
    <s v="Light Blue"/>
    <n v="27.99"/>
    <n v="14.99"/>
    <n v="38.999999999999993"/>
    <n v="83.97"/>
  </r>
  <r>
    <s v="QWWR18TE"/>
    <x v="289"/>
    <s v="73342-18763-UW"/>
    <n v="2"/>
    <n v="4"/>
    <x v="214"/>
    <x v="2"/>
    <s v="Edinburgh"/>
    <x v="1"/>
    <x v="3"/>
    <x v="0"/>
    <s v="Dark Blue"/>
    <n v="29.99"/>
    <n v="16.989999999999998"/>
    <n v="52"/>
    <n v="119.96"/>
  </r>
  <r>
    <s v="H9MQVMIK"/>
    <x v="290"/>
    <s v="76664-37050-DT"/>
    <n v="2"/>
    <n v="3"/>
    <x v="158"/>
    <x v="0"/>
    <s v="Exeter"/>
    <x v="1"/>
    <x v="3"/>
    <x v="0"/>
    <s v="Dark Blue"/>
    <n v="29.99"/>
    <n v="16.989999999999998"/>
    <n v="39"/>
    <n v="89.97"/>
  </r>
  <r>
    <s v="JY7Z7C5L"/>
    <x v="290"/>
    <s v="02002-98725-CH"/>
    <n v="8"/>
    <n v="2"/>
    <x v="215"/>
    <x v="0"/>
    <s v="Ludlow"/>
    <x v="0"/>
    <x v="4"/>
    <x v="0"/>
    <s v="Light Blue"/>
    <n v="21.99"/>
    <n v="11.99"/>
    <n v="19.999999999999996"/>
    <n v="43.98"/>
  </r>
  <r>
    <s v="OICBIENS"/>
    <x v="290"/>
    <s v="85425-33494-HQ"/>
    <n v="6"/>
    <n v="3"/>
    <x v="95"/>
    <x v="0"/>
    <s v="Ilkley"/>
    <x v="0"/>
    <x v="0"/>
    <x v="0"/>
    <s v="Light Blue"/>
    <n v="27.99"/>
    <n v="14.99"/>
    <n v="38.999999999999993"/>
    <n v="83.97"/>
  </r>
  <r>
    <s v="DVYI2R7H"/>
    <x v="291"/>
    <s v="86504-96610-BH"/>
    <n v="6"/>
    <n v="3"/>
    <x v="15"/>
    <x v="0"/>
    <s v="Chester-le-Street"/>
    <x v="0"/>
    <x v="0"/>
    <x v="0"/>
    <s v="Light Blue"/>
    <n v="27.99"/>
    <n v="14.99"/>
    <n v="38.999999999999993"/>
    <n v="83.97"/>
  </r>
  <r>
    <s v="GGJGCGTK"/>
    <x v="292"/>
    <s v="88446-59251-SQ"/>
    <n v="6"/>
    <n v="5"/>
    <x v="6"/>
    <x v="0"/>
    <s v="St Albans"/>
    <x v="0"/>
    <x v="0"/>
    <x v="0"/>
    <s v="Light Blue"/>
    <n v="27.99"/>
    <n v="14.99"/>
    <n v="64.999999999999986"/>
    <n v="139.94999999999999"/>
  </r>
  <r>
    <s v="GVBEZUZQ"/>
    <x v="292"/>
    <s v="88593-59934-VU"/>
    <n v="6"/>
    <n v="3"/>
    <x v="29"/>
    <x v="2"/>
    <s v="Dumfries"/>
    <x v="0"/>
    <x v="0"/>
    <x v="0"/>
    <s v="Light Blue"/>
    <n v="27.99"/>
    <n v="14.99"/>
    <n v="38.999999999999993"/>
    <n v="83.97"/>
  </r>
  <r>
    <s v="LS66YLQN"/>
    <x v="292"/>
    <s v="49860-68865-AB"/>
    <n v="2"/>
    <n v="3"/>
    <x v="99"/>
    <x v="0"/>
    <s v="Wolverhampton"/>
    <x v="1"/>
    <x v="3"/>
    <x v="0"/>
    <s v="Dark Blue"/>
    <n v="29.99"/>
    <n v="16.989999999999998"/>
    <n v="39"/>
    <n v="89.97"/>
  </r>
  <r>
    <s v="ZQN4SP6J"/>
    <x v="292"/>
    <s v="85851-78384-DM"/>
    <n v="6"/>
    <n v="3"/>
    <x v="171"/>
    <x v="0"/>
    <s v="Penrith"/>
    <x v="0"/>
    <x v="0"/>
    <x v="0"/>
    <s v="Light Blue"/>
    <n v="27.99"/>
    <n v="14.99"/>
    <n v="38.999999999999993"/>
    <n v="83.97"/>
  </r>
  <r>
    <s v="VB8OITL5"/>
    <x v="293"/>
    <s v="77877-11993-QH"/>
    <n v="6"/>
    <n v="3"/>
    <x v="35"/>
    <x v="0"/>
    <s v="Leek"/>
    <x v="0"/>
    <x v="0"/>
    <x v="0"/>
    <s v="Light Blue"/>
    <n v="27.99"/>
    <n v="14.99"/>
    <n v="38.999999999999993"/>
    <n v="83.97"/>
  </r>
  <r>
    <s v="D4HYBHYY"/>
    <x v="294"/>
    <s v="80247-70000-HT"/>
    <n v="6"/>
    <n v="3"/>
    <x v="85"/>
    <x v="0"/>
    <s v="Northallerton"/>
    <x v="0"/>
    <x v="0"/>
    <x v="0"/>
    <s v="Light Blue"/>
    <n v="27.99"/>
    <n v="14.99"/>
    <n v="38.999999999999993"/>
    <n v="83.97"/>
  </r>
  <r>
    <s v="KW1JTMHK"/>
    <x v="294"/>
    <s v="89714-19856-WX"/>
    <n v="6"/>
    <n v="4"/>
    <x v="39"/>
    <x v="0"/>
    <s v="Wrexham"/>
    <x v="0"/>
    <x v="0"/>
    <x v="0"/>
    <s v="Light Blue"/>
    <n v="27.99"/>
    <n v="14.99"/>
    <n v="51.999999999999993"/>
    <n v="111.96"/>
  </r>
  <r>
    <s v="UXDGUCM6"/>
    <x v="295"/>
    <s v="90961-35603-RP"/>
    <n v="6"/>
    <n v="3"/>
    <x v="42"/>
    <x v="0"/>
    <s v="Kendal"/>
    <x v="0"/>
    <x v="0"/>
    <x v="0"/>
    <s v="Light Blue"/>
    <n v="27.99"/>
    <n v="14.99"/>
    <n v="38.999999999999993"/>
    <n v="83.97"/>
  </r>
  <r>
    <s v="DOOOP3IO"/>
    <x v="296"/>
    <s v="80179-44620-WN"/>
    <n v="6"/>
    <n v="3"/>
    <x v="8"/>
    <x v="1"/>
    <s v="Llanrwst"/>
    <x v="0"/>
    <x v="0"/>
    <x v="0"/>
    <s v="Light Blue"/>
    <n v="27.99"/>
    <n v="14.99"/>
    <n v="38.999999999999993"/>
    <n v="83.97"/>
  </r>
  <r>
    <s v="HLOSOAT2"/>
    <x v="296"/>
    <s v="89714-19856-WX"/>
    <n v="6"/>
    <n v="4"/>
    <x v="39"/>
    <x v="0"/>
    <s v="Wrexham"/>
    <x v="0"/>
    <x v="0"/>
    <x v="0"/>
    <s v="Light Blue"/>
    <n v="27.99"/>
    <n v="14.99"/>
    <n v="51.999999999999993"/>
    <n v="111.96"/>
  </r>
  <r>
    <s v="OJ9YDAVP"/>
    <x v="296"/>
    <s v="79216-73157-TE"/>
    <n v="6"/>
    <n v="3"/>
    <x v="20"/>
    <x v="2"/>
    <s v="Fortrose"/>
    <x v="0"/>
    <x v="0"/>
    <x v="0"/>
    <s v="Light Blue"/>
    <n v="27.99"/>
    <n v="14.99"/>
    <n v="38.999999999999993"/>
    <n v="83.97"/>
  </r>
  <r>
    <s v="ETO0POOB"/>
    <x v="297"/>
    <s v="63787-96257-TQ"/>
    <n v="1"/>
    <n v="3"/>
    <x v="216"/>
    <x v="0"/>
    <s v="Newark"/>
    <x v="0"/>
    <x v="2"/>
    <x v="1"/>
    <s v="Light Blue"/>
    <n v="25.99"/>
    <n v="13.99"/>
    <n v="35.999999999999993"/>
    <n v="77.97"/>
  </r>
  <r>
    <s v="G5F3A9OK"/>
    <x v="297"/>
    <s v="95875-73336-RG"/>
    <n v="2"/>
    <n v="5"/>
    <x v="160"/>
    <x v="0"/>
    <s v="Oxford"/>
    <x v="1"/>
    <x v="3"/>
    <x v="0"/>
    <s v="Dark Blue"/>
    <n v="29.99"/>
    <n v="16.989999999999998"/>
    <n v="65"/>
    <n v="149.94999999999999"/>
  </r>
  <r>
    <s v="IMICC4OQ"/>
    <x v="297"/>
    <s v="80179-44620-WN"/>
    <n v="6"/>
    <n v="3"/>
    <x v="8"/>
    <x v="1"/>
    <s v="Llanrwst"/>
    <x v="0"/>
    <x v="0"/>
    <x v="0"/>
    <s v="Light Blue"/>
    <n v="27.99"/>
    <n v="14.99"/>
    <n v="38.999999999999993"/>
    <n v="83.97"/>
  </r>
  <r>
    <s v="S4X9YVF7"/>
    <x v="297"/>
    <s v="83163-65741-IH"/>
    <n v="6"/>
    <n v="3"/>
    <x v="11"/>
    <x v="0"/>
    <s v="Stamford"/>
    <x v="0"/>
    <x v="0"/>
    <x v="0"/>
    <s v="Light Blue"/>
    <n v="27.99"/>
    <n v="14.99"/>
    <n v="38.999999999999993"/>
    <n v="83.97"/>
  </r>
  <r>
    <s v="SCVN1WQ1"/>
    <x v="297"/>
    <s v="80640-45811-LB"/>
    <n v="2"/>
    <n v="5"/>
    <x v="123"/>
    <x v="2"/>
    <s v="Livingston"/>
    <x v="1"/>
    <x v="3"/>
    <x v="0"/>
    <s v="Dark Blue"/>
    <n v="29.99"/>
    <n v="16.989999999999998"/>
    <n v="65"/>
    <n v="149.94999999999999"/>
  </r>
  <r>
    <s v="JQ1M7QLY"/>
    <x v="298"/>
    <s v="84033-80762-EQ"/>
    <n v="6"/>
    <n v="4"/>
    <x v="31"/>
    <x v="2"/>
    <s v="Ullapool"/>
    <x v="0"/>
    <x v="0"/>
    <x v="0"/>
    <s v="Light Blue"/>
    <n v="27.99"/>
    <n v="14.99"/>
    <n v="51.999999999999993"/>
    <n v="111.96"/>
  </r>
  <r>
    <s v="LBF9AVL5"/>
    <x v="298"/>
    <s v="99421-80253-UI"/>
    <n v="6"/>
    <n v="3"/>
    <x v="5"/>
    <x v="2"/>
    <s v="Dunoon"/>
    <x v="0"/>
    <x v="0"/>
    <x v="0"/>
    <s v="Light Blue"/>
    <n v="27.99"/>
    <n v="14.99"/>
    <n v="38.999999999999993"/>
    <n v="83.97"/>
  </r>
  <r>
    <s v="HLDYJGL5"/>
    <x v="299"/>
    <s v="59971-35626-YJ"/>
    <n v="10"/>
    <n v="1"/>
    <x v="217"/>
    <x v="0"/>
    <s v="Loughborough"/>
    <x v="0"/>
    <x v="1"/>
    <x v="1"/>
    <s v="Dark Blue"/>
    <n v="22.99"/>
    <n v="10.99"/>
    <n v="11.999999999999998"/>
    <n v="22.99"/>
  </r>
  <r>
    <s v="VGBUVILF"/>
    <x v="300"/>
    <s v="89714-19856-WX"/>
    <n v="6"/>
    <n v="3"/>
    <x v="39"/>
    <x v="0"/>
    <s v="Wrexham"/>
    <x v="0"/>
    <x v="0"/>
    <x v="0"/>
    <s v="Light Blue"/>
    <n v="27.99"/>
    <n v="14.99"/>
    <n v="38.999999999999993"/>
    <n v="83.97"/>
  </r>
  <r>
    <s v="X7DKV0MZ"/>
    <x v="300"/>
    <s v="87049-37901-FU"/>
    <n v="6"/>
    <n v="3"/>
    <x v="36"/>
    <x v="0"/>
    <s v="Scunthorpe"/>
    <x v="0"/>
    <x v="0"/>
    <x v="0"/>
    <s v="Light Blue"/>
    <n v="27.99"/>
    <n v="14.99"/>
    <n v="38.999999999999993"/>
    <n v="83.97"/>
  </r>
  <r>
    <s v="BSYIQDXH"/>
    <x v="301"/>
    <s v="99562-88650-YF"/>
    <n v="6"/>
    <n v="3"/>
    <x v="2"/>
    <x v="0"/>
    <s v="Tenbury Wells"/>
    <x v="0"/>
    <x v="0"/>
    <x v="0"/>
    <s v="Light Blue"/>
    <n v="27.99"/>
    <n v="14.99"/>
    <n v="38.999999999999993"/>
    <n v="83.97"/>
  </r>
  <r>
    <s v="J0BWJ0BC"/>
    <x v="301"/>
    <s v="79058-02767-CP"/>
    <n v="6"/>
    <n v="3"/>
    <x v="17"/>
    <x v="1"/>
    <s v="Monmouth"/>
    <x v="0"/>
    <x v="0"/>
    <x v="0"/>
    <s v="Light Blue"/>
    <n v="27.99"/>
    <n v="14.99"/>
    <n v="38.999999999999993"/>
    <n v="83.97"/>
  </r>
  <r>
    <s v="MAIQ8MXY"/>
    <x v="301"/>
    <s v="62173-15287-CU"/>
    <n v="2"/>
    <n v="5"/>
    <x v="128"/>
    <x v="0"/>
    <s v="York"/>
    <x v="1"/>
    <x v="3"/>
    <x v="0"/>
    <s v="Dark Blue"/>
    <n v="29.99"/>
    <n v="16.989999999999998"/>
    <n v="65"/>
    <n v="149.94999999999999"/>
  </r>
  <r>
    <s v="D3HIVTFL"/>
    <x v="302"/>
    <s v="45089-52817-WN"/>
    <n v="2"/>
    <n v="3"/>
    <x v="112"/>
    <x v="2"/>
    <s v="Ayr"/>
    <x v="1"/>
    <x v="3"/>
    <x v="0"/>
    <s v="Dark Blue"/>
    <n v="29.99"/>
    <n v="16.989999999999998"/>
    <n v="39"/>
    <n v="89.97"/>
  </r>
  <r>
    <s v="UPLGQCJH"/>
    <x v="302"/>
    <s v="85425-33494-HQ"/>
    <n v="6"/>
    <n v="3"/>
    <x v="95"/>
    <x v="0"/>
    <s v="Ilkley"/>
    <x v="0"/>
    <x v="0"/>
    <x v="0"/>
    <s v="Light Blue"/>
    <n v="27.99"/>
    <n v="14.99"/>
    <n v="38.999999999999993"/>
    <n v="83.97"/>
  </r>
  <r>
    <s v="MWLZPYU1"/>
    <x v="303"/>
    <s v="85851-78384-DM"/>
    <n v="6"/>
    <n v="5"/>
    <x v="171"/>
    <x v="0"/>
    <s v="Penrith"/>
    <x v="0"/>
    <x v="0"/>
    <x v="0"/>
    <s v="Light Blue"/>
    <n v="27.99"/>
    <n v="14.99"/>
    <n v="64.999999999999986"/>
    <n v="139.94999999999999"/>
  </r>
  <r>
    <s v="QEGAAWTB"/>
    <x v="303"/>
    <s v="80247-70000-HT"/>
    <n v="6"/>
    <n v="4"/>
    <x v="85"/>
    <x v="0"/>
    <s v="Northallerton"/>
    <x v="0"/>
    <x v="0"/>
    <x v="0"/>
    <s v="Light Blue"/>
    <n v="27.99"/>
    <n v="14.99"/>
    <n v="51.999999999999993"/>
    <n v="111.96"/>
  </r>
  <r>
    <s v="F0QVBVQY"/>
    <x v="304"/>
    <s v="87602-55754-VN"/>
    <n v="6"/>
    <n v="3"/>
    <x v="27"/>
    <x v="2"/>
    <s v="Kirkcaldy"/>
    <x v="0"/>
    <x v="0"/>
    <x v="0"/>
    <s v="Light Blue"/>
    <n v="27.99"/>
    <n v="14.99"/>
    <n v="38.999999999999993"/>
    <n v="83.97"/>
  </r>
  <r>
    <s v="N7D8ZEMN"/>
    <x v="304"/>
    <s v="99421-80253-UI"/>
    <n v="6"/>
    <n v="3"/>
    <x v="5"/>
    <x v="2"/>
    <s v="Dunoon"/>
    <x v="0"/>
    <x v="0"/>
    <x v="0"/>
    <s v="Light Blue"/>
    <n v="27.99"/>
    <n v="14.99"/>
    <n v="38.999999999999993"/>
    <n v="83.97"/>
  </r>
  <r>
    <s v="U7QHNVT4"/>
    <x v="304"/>
    <s v="85851-78384-DM"/>
    <n v="6"/>
    <n v="3"/>
    <x v="171"/>
    <x v="0"/>
    <s v="Penrith"/>
    <x v="0"/>
    <x v="0"/>
    <x v="0"/>
    <s v="Light Blue"/>
    <n v="27.99"/>
    <n v="14.99"/>
    <n v="38.999999999999993"/>
    <n v="83.97"/>
  </r>
  <r>
    <s v="ZILMTP47"/>
    <x v="304"/>
    <s v="85589-17020-CX"/>
    <n v="2"/>
    <n v="5"/>
    <x v="144"/>
    <x v="0"/>
    <s v="Huddersfield"/>
    <x v="1"/>
    <x v="3"/>
    <x v="0"/>
    <s v="Dark Blue"/>
    <n v="29.99"/>
    <n v="16.989999999999998"/>
    <n v="65"/>
    <n v="149.94999999999999"/>
  </r>
  <r>
    <s v="NANPEFPL"/>
    <x v="305"/>
    <s v="24766-58139-GT"/>
    <n v="7"/>
    <n v="2"/>
    <x v="218"/>
    <x v="0"/>
    <s v="Leominster"/>
    <x v="0"/>
    <x v="7"/>
    <x v="1"/>
    <s v="Dark Blue"/>
    <n v="26.99"/>
    <n v="14.99"/>
    <n v="23.999999999999996"/>
    <n v="53.98"/>
  </r>
  <r>
    <s v="PDZR9GTP"/>
    <x v="306"/>
    <s v="89442-35633-HJ"/>
    <n v="6"/>
    <n v="3"/>
    <x v="55"/>
    <x v="2"/>
    <s v="Elgin"/>
    <x v="0"/>
    <x v="0"/>
    <x v="0"/>
    <s v="Light Blue"/>
    <n v="27.99"/>
    <n v="14.99"/>
    <n v="38.999999999999993"/>
    <n v="83.97"/>
  </r>
  <r>
    <s v="NS4PZPCS"/>
    <x v="307"/>
    <s v="90312-11148-LA"/>
    <n v="6"/>
    <n v="3"/>
    <x v="81"/>
    <x v="0"/>
    <s v="Thetford"/>
    <x v="0"/>
    <x v="0"/>
    <x v="0"/>
    <s v="Light Blue"/>
    <n v="27.99"/>
    <n v="14.99"/>
    <n v="38.999999999999993"/>
    <n v="83.97"/>
  </r>
  <r>
    <s v="Z3ZTLQKQ"/>
    <x v="307"/>
    <s v="88593-59934-VU"/>
    <n v="6"/>
    <n v="5"/>
    <x v="29"/>
    <x v="2"/>
    <s v="Dumfries"/>
    <x v="0"/>
    <x v="0"/>
    <x v="0"/>
    <s v="Light Blue"/>
    <n v="27.99"/>
    <n v="14.99"/>
    <n v="64.999999999999986"/>
    <n v="139.94999999999999"/>
  </r>
  <r>
    <s v="UJYN3VYZ"/>
    <x v="308"/>
    <s v="96544-91644-IT"/>
    <n v="6"/>
    <n v="3"/>
    <x v="41"/>
    <x v="0"/>
    <s v="Halesowen"/>
    <x v="0"/>
    <x v="0"/>
    <x v="0"/>
    <s v="Light Blue"/>
    <n v="27.99"/>
    <n v="14.99"/>
    <n v="38.999999999999993"/>
    <n v="83.97"/>
  </r>
  <r>
    <s v="C1U1Q29B"/>
    <x v="309"/>
    <s v="09020-56774-GU"/>
    <n v="4"/>
    <n v="3"/>
    <x v="219"/>
    <x v="1"/>
    <s v="Bridgend"/>
    <x v="0"/>
    <x v="6"/>
    <x v="0"/>
    <s v="Light Blue"/>
    <n v="26.99"/>
    <n v="11.99"/>
    <n v="44.999999999999993"/>
    <n v="80.97"/>
  </r>
  <r>
    <s v="SNTWBRSI"/>
    <x v="309"/>
    <s v="84269-49816-ML"/>
    <n v="6"/>
    <n v="3"/>
    <x v="61"/>
    <x v="2"/>
    <s v="Moffat"/>
    <x v="0"/>
    <x v="0"/>
    <x v="0"/>
    <s v="Light Blue"/>
    <n v="27.99"/>
    <n v="14.99"/>
    <n v="38.999999999999993"/>
    <n v="83.97"/>
  </r>
  <r>
    <s v="DSQL9N6E"/>
    <x v="310"/>
    <s v="81431-12577-VD"/>
    <n v="6"/>
    <n v="3"/>
    <x v="30"/>
    <x v="0"/>
    <s v="Newbury"/>
    <x v="0"/>
    <x v="0"/>
    <x v="0"/>
    <s v="Light Blue"/>
    <n v="27.99"/>
    <n v="14.99"/>
    <n v="38.999999999999993"/>
    <n v="83.97"/>
  </r>
  <r>
    <s v="NMOVMEKF"/>
    <x v="310"/>
    <s v="84132-22322-QT"/>
    <n v="6"/>
    <n v="3"/>
    <x v="19"/>
    <x v="2"/>
    <s v="Dunblane"/>
    <x v="0"/>
    <x v="0"/>
    <x v="0"/>
    <s v="Light Blue"/>
    <n v="27.99"/>
    <n v="14.99"/>
    <n v="38.999999999999993"/>
    <n v="83.97"/>
  </r>
  <r>
    <s v="QDCMKL6Q"/>
    <x v="310"/>
    <s v="23806-46781-OU"/>
    <n v="2"/>
    <n v="3"/>
    <x v="178"/>
    <x v="2"/>
    <s v="Glasgow"/>
    <x v="1"/>
    <x v="3"/>
    <x v="0"/>
    <s v="Dark Blue"/>
    <n v="29.99"/>
    <n v="16.989999999999998"/>
    <n v="39"/>
    <n v="89.97"/>
  </r>
  <r>
    <s v="SWSGJPXE"/>
    <x v="310"/>
    <s v="29732-74147-HX"/>
    <n v="10"/>
    <n v="3"/>
    <x v="220"/>
    <x v="0"/>
    <s v="Kendal"/>
    <x v="0"/>
    <x v="1"/>
    <x v="1"/>
    <s v="Dark Blue"/>
    <n v="22.99"/>
    <n v="10.99"/>
    <n v="35.999999999999993"/>
    <n v="68.97"/>
  </r>
  <r>
    <s v="UODLAUT7"/>
    <x v="310"/>
    <s v="80179-44620-WN"/>
    <n v="6"/>
    <n v="3"/>
    <x v="8"/>
    <x v="1"/>
    <s v="Llanrwst"/>
    <x v="0"/>
    <x v="0"/>
    <x v="0"/>
    <s v="Light Blue"/>
    <n v="27.99"/>
    <n v="14.99"/>
    <n v="38.999999999999993"/>
    <n v="83.97"/>
  </r>
  <r>
    <s v="W3BA3OFT"/>
    <x v="310"/>
    <s v="89714-19856-WX"/>
    <n v="6"/>
    <n v="3"/>
    <x v="39"/>
    <x v="0"/>
    <s v="Wrexham"/>
    <x v="0"/>
    <x v="0"/>
    <x v="0"/>
    <s v="Light Blue"/>
    <n v="27.99"/>
    <n v="14.99"/>
    <n v="38.999999999999993"/>
    <n v="83.97"/>
  </r>
  <r>
    <s v="XMFPABMU"/>
    <x v="310"/>
    <s v="84260-39432-ML"/>
    <n v="6"/>
    <n v="3"/>
    <x v="58"/>
    <x v="1"/>
    <s v="Cowbridge"/>
    <x v="0"/>
    <x v="0"/>
    <x v="0"/>
    <s v="Light Blue"/>
    <n v="27.99"/>
    <n v="14.99"/>
    <n v="38.999999999999993"/>
    <n v="83.97"/>
  </r>
  <r>
    <s v="XVPTXPIJ"/>
    <x v="310"/>
    <s v="21125-22134-PX"/>
    <n v="2"/>
    <n v="5"/>
    <x v="90"/>
    <x v="0"/>
    <s v="Manchester"/>
    <x v="1"/>
    <x v="3"/>
    <x v="0"/>
    <s v="Dark Blue"/>
    <n v="29.99"/>
    <n v="16.989999999999998"/>
    <n v="65"/>
    <n v="149.94999999999999"/>
  </r>
  <r>
    <s v="EK3ZVJ1Y"/>
    <x v="311"/>
    <s v="87979-56781-YV"/>
    <n v="6"/>
    <n v="3"/>
    <x v="7"/>
    <x v="0"/>
    <s v="Rugby"/>
    <x v="0"/>
    <x v="0"/>
    <x v="0"/>
    <s v="Light Blue"/>
    <n v="27.99"/>
    <n v="14.99"/>
    <n v="38.999999999999993"/>
    <n v="83.97"/>
  </r>
  <r>
    <s v="POV0KLRB"/>
    <x v="312"/>
    <s v="38487-01549-MV"/>
    <n v="1"/>
    <n v="4"/>
    <x v="221"/>
    <x v="0"/>
    <s v="Market Harborough"/>
    <x v="0"/>
    <x v="2"/>
    <x v="1"/>
    <s v="Light Blue"/>
    <n v="25.99"/>
    <n v="13.99"/>
    <n v="47.999999999999993"/>
    <n v="103.96"/>
  </r>
  <r>
    <s v="MQM45DAJ"/>
    <x v="313"/>
    <s v="89115-11966-VF"/>
    <n v="6"/>
    <n v="3"/>
    <x v="32"/>
    <x v="0"/>
    <s v="Thornbury"/>
    <x v="0"/>
    <x v="0"/>
    <x v="0"/>
    <s v="Light Blue"/>
    <n v="27.99"/>
    <n v="14.99"/>
    <n v="38.999999999999993"/>
    <n v="83.97"/>
  </r>
  <r>
    <s v="RJZ5XFY2"/>
    <x v="314"/>
    <s v="91074-60023-IP"/>
    <n v="6"/>
    <n v="3"/>
    <x v="74"/>
    <x v="0"/>
    <s v="Wellingborough"/>
    <x v="0"/>
    <x v="0"/>
    <x v="0"/>
    <s v="Light Blue"/>
    <n v="27.99"/>
    <n v="14.99"/>
    <n v="38.999999999999993"/>
    <n v="83.97"/>
  </r>
  <r>
    <s v="SBZPP8DY"/>
    <x v="315"/>
    <s v="85589-17020-CX"/>
    <n v="2"/>
    <n v="3"/>
    <x v="144"/>
    <x v="0"/>
    <s v="Huddersfield"/>
    <x v="1"/>
    <x v="3"/>
    <x v="0"/>
    <s v="Dark Blue"/>
    <n v="29.99"/>
    <n v="16.989999999999998"/>
    <n v="39"/>
    <n v="89.97"/>
  </r>
  <r>
    <s v="WUNFWCWY"/>
    <x v="315"/>
    <s v="79058-02767-CP"/>
    <n v="6"/>
    <n v="3"/>
    <x v="17"/>
    <x v="1"/>
    <s v="Monmouth"/>
    <x v="0"/>
    <x v="0"/>
    <x v="0"/>
    <s v="Light Blue"/>
    <n v="27.99"/>
    <n v="14.99"/>
    <n v="38.999999999999993"/>
    <n v="83.97"/>
  </r>
  <r>
    <s v="QSED4CWM"/>
    <x v="316"/>
    <s v="49860-68865-AB"/>
    <n v="2"/>
    <n v="5"/>
    <x v="99"/>
    <x v="0"/>
    <s v="Wolverhampton"/>
    <x v="1"/>
    <x v="3"/>
    <x v="0"/>
    <s v="Dark Blue"/>
    <n v="29.99"/>
    <n v="16.989999999999998"/>
    <n v="65"/>
    <n v="149.94999999999999"/>
  </r>
  <r>
    <s v="WY11YFDC"/>
    <x v="316"/>
    <s v="79436-73011-MM"/>
    <n v="2"/>
    <n v="4"/>
    <x v="141"/>
    <x v="0"/>
    <s v="Milton Keynes"/>
    <x v="1"/>
    <x v="3"/>
    <x v="0"/>
    <s v="Dark Blue"/>
    <n v="29.99"/>
    <n v="16.989999999999998"/>
    <n v="52"/>
    <n v="119.96"/>
  </r>
  <r>
    <s v="EHOGVMTH"/>
    <x v="317"/>
    <s v="23806-46781-OU"/>
    <n v="2"/>
    <n v="5"/>
    <x v="178"/>
    <x v="2"/>
    <s v="Glasgow"/>
    <x v="1"/>
    <x v="3"/>
    <x v="0"/>
    <s v="Dark Blue"/>
    <n v="29.99"/>
    <n v="16.989999999999998"/>
    <n v="65"/>
    <n v="149.94999999999999"/>
  </r>
  <r>
    <s v="FSDP6QBP"/>
    <x v="317"/>
    <s v="59081-87231-VP"/>
    <n v="9"/>
    <n v="2"/>
    <x v="222"/>
    <x v="0"/>
    <s v="Wadebridge"/>
    <x v="0"/>
    <x v="8"/>
    <x v="0"/>
    <s v="Light Blue"/>
    <n v="32.99"/>
    <n v="18.989999999999998"/>
    <n v="28.000000000000007"/>
    <n v="65.98"/>
  </r>
  <r>
    <s v="QMWY01JX"/>
    <x v="317"/>
    <s v="84565-53984-SX"/>
    <n v="2"/>
    <n v="3"/>
    <x v="125"/>
    <x v="2"/>
    <s v="Inverness"/>
    <x v="1"/>
    <x v="3"/>
    <x v="0"/>
    <s v="Dark Blue"/>
    <n v="29.99"/>
    <n v="16.989999999999998"/>
    <n v="39"/>
    <n v="89.97"/>
  </r>
  <r>
    <s v="BRK4QSUK"/>
    <x v="318"/>
    <s v="88446-59251-SQ"/>
    <n v="6"/>
    <n v="3"/>
    <x v="6"/>
    <x v="0"/>
    <s v="St Albans"/>
    <x v="0"/>
    <x v="0"/>
    <x v="0"/>
    <s v="Light Blue"/>
    <n v="27.99"/>
    <n v="14.99"/>
    <n v="38.999999999999993"/>
    <n v="83.97"/>
  </r>
  <r>
    <s v="WMNT1TVE"/>
    <x v="318"/>
    <s v="21240-83132-SP"/>
    <n v="2"/>
    <n v="3"/>
    <x v="146"/>
    <x v="0"/>
    <s v="Derby"/>
    <x v="1"/>
    <x v="3"/>
    <x v="0"/>
    <s v="Dark Blue"/>
    <n v="29.99"/>
    <n v="16.989999999999998"/>
    <n v="39"/>
    <n v="89.97"/>
  </r>
  <r>
    <s v="YUAU87G0"/>
    <x v="318"/>
    <s v="87049-37901-FU"/>
    <n v="6"/>
    <n v="3"/>
    <x v="36"/>
    <x v="0"/>
    <s v="Scunthorpe"/>
    <x v="0"/>
    <x v="0"/>
    <x v="0"/>
    <s v="Light Blue"/>
    <n v="27.99"/>
    <n v="14.99"/>
    <n v="38.999999999999993"/>
    <n v="83.97"/>
  </r>
  <r>
    <s v="EDAL82R6"/>
    <x v="319"/>
    <s v="93809-05424-MG"/>
    <n v="6"/>
    <n v="4"/>
    <x v="49"/>
    <x v="0"/>
    <s v="Sherborne"/>
    <x v="0"/>
    <x v="0"/>
    <x v="0"/>
    <s v="Light Blue"/>
    <n v="27.99"/>
    <n v="14.99"/>
    <n v="51.999999999999993"/>
    <n v="111.96"/>
  </r>
  <r>
    <s v="EWL261PC"/>
    <x v="319"/>
    <s v="61021-27840-ZN"/>
    <n v="2"/>
    <n v="4"/>
    <x v="156"/>
    <x v="0"/>
    <s v="Sheffield"/>
    <x v="1"/>
    <x v="3"/>
    <x v="0"/>
    <s v="Dark Blue"/>
    <n v="29.99"/>
    <n v="16.989999999999998"/>
    <n v="52"/>
    <n v="119.96"/>
  </r>
  <r>
    <s v="MJ3ERCR0"/>
    <x v="319"/>
    <s v="81431-12577-VD"/>
    <n v="6"/>
    <n v="2"/>
    <x v="30"/>
    <x v="0"/>
    <s v="Newbury"/>
    <x v="0"/>
    <x v="0"/>
    <x v="0"/>
    <s v="Light Blue"/>
    <n v="27.99"/>
    <n v="14.99"/>
    <n v="25.999999999999996"/>
    <n v="55.98"/>
  </r>
  <r>
    <s v="RTVK3ZYA"/>
    <x v="319"/>
    <s v="87979-56781-YV"/>
    <n v="6"/>
    <n v="3"/>
    <x v="7"/>
    <x v="0"/>
    <s v="Rugby"/>
    <x v="0"/>
    <x v="0"/>
    <x v="0"/>
    <s v="Light Blue"/>
    <n v="27.99"/>
    <n v="14.99"/>
    <n v="38.999999999999993"/>
    <n v="83.97"/>
  </r>
  <r>
    <s v="JZNWI2L7"/>
    <x v="320"/>
    <s v="89442-35633-HJ"/>
    <n v="6"/>
    <n v="3"/>
    <x v="55"/>
    <x v="2"/>
    <s v="Elgin"/>
    <x v="0"/>
    <x v="0"/>
    <x v="0"/>
    <s v="Light Blue"/>
    <n v="27.99"/>
    <n v="14.99"/>
    <n v="38.999999999999993"/>
    <n v="83.97"/>
  </r>
  <r>
    <s v="YLVDM1RG"/>
    <x v="320"/>
    <s v="88446-59251-SQ"/>
    <n v="6"/>
    <n v="3"/>
    <x v="6"/>
    <x v="0"/>
    <s v="St Albans"/>
    <x v="0"/>
    <x v="0"/>
    <x v="0"/>
    <s v="Light Blue"/>
    <n v="27.99"/>
    <n v="14.99"/>
    <n v="38.999999999999993"/>
    <n v="83.97"/>
  </r>
  <r>
    <s v="UUGBMVIG"/>
    <x v="321"/>
    <s v="89115-11966-VF"/>
    <n v="6"/>
    <n v="3"/>
    <x v="32"/>
    <x v="0"/>
    <s v="Thornbury"/>
    <x v="0"/>
    <x v="0"/>
    <x v="0"/>
    <s v="Light Blue"/>
    <n v="27.99"/>
    <n v="14.99"/>
    <n v="38.999999999999993"/>
    <n v="83.97"/>
  </r>
  <r>
    <s v="B3SRSZC1"/>
    <x v="322"/>
    <s v="97152-03355-IW"/>
    <n v="6"/>
    <n v="3"/>
    <x v="48"/>
    <x v="2"/>
    <s v="Dornoch"/>
    <x v="0"/>
    <x v="0"/>
    <x v="0"/>
    <s v="Light Blue"/>
    <n v="27.99"/>
    <n v="14.99"/>
    <n v="38.999999999999993"/>
    <n v="83.97"/>
  </r>
  <r>
    <s v="ENJTQR7Q"/>
    <x v="322"/>
    <s v="03090-88267-BQ"/>
    <n v="2"/>
    <n v="3"/>
    <x v="135"/>
    <x v="0"/>
    <s v="Reading"/>
    <x v="1"/>
    <x v="3"/>
    <x v="0"/>
    <s v="Dark Blue"/>
    <n v="29.99"/>
    <n v="16.989999999999998"/>
    <n v="39"/>
    <n v="89.97"/>
  </r>
  <r>
    <s v="UZ3C3YOF"/>
    <x v="323"/>
    <s v="80310-92912-JA"/>
    <n v="6"/>
    <n v="5"/>
    <x v="43"/>
    <x v="0"/>
    <s v="Congleton"/>
    <x v="0"/>
    <x v="0"/>
    <x v="0"/>
    <s v="Light Blue"/>
    <n v="27.99"/>
    <n v="14.99"/>
    <n v="64.999999999999986"/>
    <n v="139.94999999999999"/>
  </r>
  <r>
    <s v="EVRJK7D8"/>
    <x v="324"/>
    <s v="76841-77583-BJ"/>
    <n v="2"/>
    <n v="3"/>
    <x v="38"/>
    <x v="0"/>
    <s v="Tamworth"/>
    <x v="0"/>
    <x v="3"/>
    <x v="0"/>
    <s v="Dark Blue"/>
    <n v="29.99"/>
    <n v="16.989999999999998"/>
    <n v="39"/>
    <n v="89.97"/>
  </r>
  <r>
    <s v="QSSYUQAF"/>
    <x v="324"/>
    <s v="93405-51204-UW"/>
    <n v="6"/>
    <n v="3"/>
    <x v="33"/>
    <x v="0"/>
    <s v="Radstock"/>
    <x v="0"/>
    <x v="0"/>
    <x v="0"/>
    <s v="Light Blue"/>
    <n v="27.99"/>
    <n v="14.99"/>
    <n v="38.999999999999993"/>
    <n v="83.97"/>
  </r>
  <r>
    <s v="TULJVIUI"/>
    <x v="325"/>
    <s v="84340-73931-VV"/>
    <n v="2"/>
    <n v="4"/>
    <x v="21"/>
    <x v="0"/>
    <s v="Ashbourne"/>
    <x v="0"/>
    <x v="3"/>
    <x v="0"/>
    <s v="Dark Blue"/>
    <n v="29.99"/>
    <n v="16.989999999999998"/>
    <n v="52"/>
    <n v="119.96"/>
  </r>
  <r>
    <s v="VITSTH1X"/>
    <x v="325"/>
    <s v="80444-58185-FX"/>
    <n v="6"/>
    <n v="3"/>
    <x v="12"/>
    <x v="1"/>
    <s v="Llandovery"/>
    <x v="0"/>
    <x v="0"/>
    <x v="0"/>
    <s v="Light Blue"/>
    <n v="27.99"/>
    <n v="14.99"/>
    <n v="38.999999999999993"/>
    <n v="83.97"/>
  </r>
  <r>
    <s v="DKNYNIZZ"/>
    <x v="326"/>
    <s v="73342-18763-UW"/>
    <n v="2"/>
    <n v="3"/>
    <x v="214"/>
    <x v="2"/>
    <s v="Edinburgh"/>
    <x v="1"/>
    <x v="3"/>
    <x v="0"/>
    <s v="Dark Blue"/>
    <n v="29.99"/>
    <n v="16.989999999999998"/>
    <n v="39"/>
    <n v="89.97"/>
  </r>
  <r>
    <s v="JSV2JLBO"/>
    <x v="326"/>
    <s v="80179-44620-WN"/>
    <n v="6"/>
    <n v="3"/>
    <x v="8"/>
    <x v="1"/>
    <s v="Llanrwst"/>
    <x v="0"/>
    <x v="0"/>
    <x v="0"/>
    <s v="Light Blue"/>
    <n v="27.99"/>
    <n v="14.99"/>
    <n v="38.999999999999993"/>
    <n v="83.97"/>
  </r>
  <r>
    <s v="GJTVGT9J"/>
    <x v="327"/>
    <s v="89711-56688-GG"/>
    <n v="6"/>
    <n v="3"/>
    <x v="40"/>
    <x v="2"/>
    <s v="Oban"/>
    <x v="0"/>
    <x v="0"/>
    <x v="0"/>
    <s v="Light Blue"/>
    <n v="27.99"/>
    <n v="14.99"/>
    <n v="38.999999999999993"/>
    <n v="83.97"/>
  </r>
  <r>
    <s v="ZPGY3AWH"/>
    <x v="327"/>
    <s v="98573-41811-EQ"/>
    <n v="6"/>
    <n v="5"/>
    <x v="82"/>
    <x v="0"/>
    <s v="Alnwick"/>
    <x v="0"/>
    <x v="0"/>
    <x v="0"/>
    <s v="Light Blue"/>
    <n v="27.99"/>
    <n v="14.99"/>
    <n v="64.999999999999986"/>
    <n v="139.94999999999999"/>
  </r>
  <r>
    <s v="ERI3LM4U"/>
    <x v="328"/>
    <s v="89711-56688-GG"/>
    <n v="6"/>
    <n v="3"/>
    <x v="40"/>
    <x v="2"/>
    <s v="Oban"/>
    <x v="0"/>
    <x v="0"/>
    <x v="0"/>
    <s v="Light Blue"/>
    <n v="27.99"/>
    <n v="14.99"/>
    <n v="38.999999999999993"/>
    <n v="83.97"/>
  </r>
  <r>
    <s v="Y0CN6XVC"/>
    <x v="328"/>
    <s v="90312-11148-LA"/>
    <n v="6"/>
    <n v="3"/>
    <x v="81"/>
    <x v="0"/>
    <s v="Thetford"/>
    <x v="0"/>
    <x v="0"/>
    <x v="0"/>
    <s v="Light Blue"/>
    <n v="27.99"/>
    <n v="14.99"/>
    <n v="38.999999999999993"/>
    <n v="83.97"/>
  </r>
  <r>
    <s v="KIZR19AD"/>
    <x v="329"/>
    <s v="79058-02767-CP"/>
    <n v="6"/>
    <n v="3"/>
    <x v="17"/>
    <x v="1"/>
    <s v="Monmouth"/>
    <x v="0"/>
    <x v="0"/>
    <x v="0"/>
    <s v="Light Blue"/>
    <n v="27.99"/>
    <n v="14.99"/>
    <n v="38.999999999999993"/>
    <n v="83.97"/>
  </r>
  <r>
    <s v="PJ0YZ90H"/>
    <x v="329"/>
    <s v="89714-19856-WX"/>
    <n v="6"/>
    <n v="3"/>
    <x v="39"/>
    <x v="0"/>
    <s v="Wrexham"/>
    <x v="0"/>
    <x v="0"/>
    <x v="0"/>
    <s v="Light Blue"/>
    <n v="27.99"/>
    <n v="14.99"/>
    <n v="38.999999999999993"/>
    <n v="83.97"/>
  </r>
  <r>
    <s v="ZWR8CQIU"/>
    <x v="329"/>
    <s v="93809-05424-MG"/>
    <n v="6"/>
    <n v="3"/>
    <x v="49"/>
    <x v="0"/>
    <s v="Sherborne"/>
    <x v="0"/>
    <x v="0"/>
    <x v="0"/>
    <s v="Light Blue"/>
    <n v="27.99"/>
    <n v="14.99"/>
    <n v="38.999999999999993"/>
    <n v="83.97"/>
  </r>
  <r>
    <s v="QRF65AFK"/>
    <x v="330"/>
    <s v="79216-73157-TE"/>
    <n v="6"/>
    <n v="3"/>
    <x v="20"/>
    <x v="2"/>
    <s v="Fortrose"/>
    <x v="0"/>
    <x v="0"/>
    <x v="0"/>
    <s v="Light Blue"/>
    <n v="27.99"/>
    <n v="14.99"/>
    <n v="38.999999999999993"/>
    <n v="83.97"/>
  </r>
  <r>
    <s v="UESM4C7M"/>
    <x v="330"/>
    <s v="84260-39432-ML"/>
    <n v="6"/>
    <n v="4"/>
    <x v="58"/>
    <x v="1"/>
    <s v="Cowbridge"/>
    <x v="0"/>
    <x v="0"/>
    <x v="0"/>
    <s v="Light Blue"/>
    <n v="27.99"/>
    <n v="14.99"/>
    <n v="51.999999999999993"/>
    <n v="111.96"/>
  </r>
  <r>
    <s v="Q6TKZ0CG"/>
    <x v="331"/>
    <s v="15770-27099-GX"/>
    <n v="2"/>
    <n v="5"/>
    <x v="180"/>
    <x v="0"/>
    <s v="Watford"/>
    <x v="1"/>
    <x v="3"/>
    <x v="0"/>
    <s v="Dark Blue"/>
    <n v="29.99"/>
    <n v="16.989999999999998"/>
    <n v="65"/>
    <n v="149.94999999999999"/>
  </r>
  <r>
    <s v="Y73CSUSR"/>
    <x v="331"/>
    <s v="76841-77583-BJ"/>
    <n v="6"/>
    <n v="3"/>
    <x v="38"/>
    <x v="0"/>
    <s v="Tamworth"/>
    <x v="0"/>
    <x v="0"/>
    <x v="0"/>
    <s v="Light Blue"/>
    <n v="27.99"/>
    <n v="14.99"/>
    <n v="38.999999999999993"/>
    <n v="83.97"/>
  </r>
  <r>
    <s v="SWOYDH8F"/>
    <x v="332"/>
    <s v="89711-56688-GG"/>
    <n v="6"/>
    <n v="4"/>
    <x v="40"/>
    <x v="2"/>
    <s v="Oban"/>
    <x v="0"/>
    <x v="0"/>
    <x v="0"/>
    <s v="Light Blue"/>
    <n v="27.99"/>
    <n v="14.99"/>
    <n v="51.999999999999993"/>
    <n v="111.96"/>
  </r>
  <r>
    <s v="Z849JJGH"/>
    <x v="332"/>
    <s v="99562-88650-YF"/>
    <n v="6"/>
    <n v="3"/>
    <x v="2"/>
    <x v="0"/>
    <s v="Tenbury Wells"/>
    <x v="0"/>
    <x v="0"/>
    <x v="0"/>
    <s v="Light Blue"/>
    <n v="27.99"/>
    <n v="14.99"/>
    <n v="38.999999999999993"/>
    <n v="83.97"/>
  </r>
  <r>
    <s v="AUDQXS4X"/>
    <x v="333"/>
    <s v="77877-11993-QH"/>
    <n v="6"/>
    <n v="3"/>
    <x v="35"/>
    <x v="0"/>
    <s v="Leek"/>
    <x v="0"/>
    <x v="0"/>
    <x v="0"/>
    <s v="Light Blue"/>
    <n v="27.99"/>
    <n v="14.99"/>
    <n v="38.999999999999993"/>
    <n v="83.97"/>
  </r>
  <r>
    <s v="GATPZNS1"/>
    <x v="333"/>
    <s v="83895-90735-XH"/>
    <n v="6"/>
    <n v="3"/>
    <x v="80"/>
    <x v="0"/>
    <s v="Scarborough"/>
    <x v="0"/>
    <x v="0"/>
    <x v="0"/>
    <s v="Light Blue"/>
    <n v="27.99"/>
    <n v="14.99"/>
    <n v="38.999999999999993"/>
    <n v="83.97"/>
  </r>
  <r>
    <s v="HIXAGGEH"/>
    <x v="333"/>
    <s v="88593-59934-VU"/>
    <n v="6"/>
    <n v="3"/>
    <x v="29"/>
    <x v="2"/>
    <s v="Dumfries"/>
    <x v="0"/>
    <x v="0"/>
    <x v="0"/>
    <s v="Light Blue"/>
    <n v="27.99"/>
    <n v="14.99"/>
    <n v="38.999999999999993"/>
    <n v="83.97"/>
  </r>
  <r>
    <s v="LYQHZZZY"/>
    <x v="333"/>
    <s v="76534-45229-SG"/>
    <n v="2"/>
    <n v="4"/>
    <x v="167"/>
    <x v="0"/>
    <s v="Truro"/>
    <x v="1"/>
    <x v="3"/>
    <x v="0"/>
    <s v="Dark Blue"/>
    <n v="29.99"/>
    <n v="16.989999999999998"/>
    <n v="52"/>
    <n v="119.96"/>
  </r>
  <r>
    <s v="KULMTE51"/>
    <x v="334"/>
    <s v="86504-96610-BH"/>
    <n v="6"/>
    <n v="3"/>
    <x v="15"/>
    <x v="0"/>
    <s v="Chester-le-Street"/>
    <x v="0"/>
    <x v="0"/>
    <x v="0"/>
    <s v="Light Blue"/>
    <n v="27.99"/>
    <n v="14.99"/>
    <n v="38.999999999999993"/>
    <n v="83.97"/>
  </r>
  <r>
    <s v="QCCTHKXZ"/>
    <x v="334"/>
    <s v="82246-82543-DW"/>
    <n v="6"/>
    <n v="3"/>
    <x v="3"/>
    <x v="0"/>
    <s v="Bridgwater"/>
    <x v="0"/>
    <x v="0"/>
    <x v="0"/>
    <s v="Light Blue"/>
    <n v="27.99"/>
    <n v="14.99"/>
    <n v="38.999999999999993"/>
    <n v="83.97"/>
  </r>
  <r>
    <s v="MNJXLKCG"/>
    <x v="335"/>
    <s v="89442-35633-HJ"/>
    <n v="6"/>
    <n v="3"/>
    <x v="55"/>
    <x v="2"/>
    <s v="Elgin"/>
    <x v="0"/>
    <x v="0"/>
    <x v="0"/>
    <s v="Light Blue"/>
    <n v="27.99"/>
    <n v="14.99"/>
    <n v="38.999999999999993"/>
    <n v="83.97"/>
  </r>
  <r>
    <s v="ZZUTNWPL"/>
    <x v="335"/>
    <s v="80247-70000-HT"/>
    <n v="6"/>
    <n v="3"/>
    <x v="85"/>
    <x v="0"/>
    <s v="Northallerton"/>
    <x v="0"/>
    <x v="0"/>
    <x v="0"/>
    <s v="Light Blue"/>
    <n v="27.99"/>
    <n v="14.99"/>
    <n v="38.999999999999993"/>
    <n v="83.97"/>
  </r>
  <r>
    <s v="CDNPVNRB"/>
    <x v="336"/>
    <s v="12444-05174-OO"/>
    <n v="1"/>
    <n v="1"/>
    <x v="223"/>
    <x v="2"/>
    <s v="Braemar"/>
    <x v="0"/>
    <x v="2"/>
    <x v="1"/>
    <s v="Light Blue"/>
    <n v="25.99"/>
    <n v="13.99"/>
    <n v="11.999999999999998"/>
    <n v="25.99"/>
  </r>
  <r>
    <s v="DMZOBWTV"/>
    <x v="336"/>
    <s v="80640-45811-LB"/>
    <n v="2"/>
    <n v="3"/>
    <x v="123"/>
    <x v="2"/>
    <s v="Livingston"/>
    <x v="1"/>
    <x v="3"/>
    <x v="0"/>
    <s v="Dark Blue"/>
    <n v="29.99"/>
    <n v="16.989999999999998"/>
    <n v="39"/>
    <n v="89.97"/>
  </r>
  <r>
    <s v="TPV6SOLF"/>
    <x v="336"/>
    <s v="87049-37901-FU"/>
    <n v="6"/>
    <n v="3"/>
    <x v="36"/>
    <x v="0"/>
    <s v="Scunthorpe"/>
    <x v="0"/>
    <x v="0"/>
    <x v="0"/>
    <s v="Light Blue"/>
    <n v="27.99"/>
    <n v="14.99"/>
    <n v="38.999999999999993"/>
    <n v="83.97"/>
  </r>
  <r>
    <s v="YTA6C4BY"/>
    <x v="336"/>
    <s v="15770-27099-GX"/>
    <n v="2"/>
    <n v="4"/>
    <x v="180"/>
    <x v="0"/>
    <s v="Watford"/>
    <x v="1"/>
    <x v="3"/>
    <x v="0"/>
    <s v="Dark Blue"/>
    <n v="29.99"/>
    <n v="16.989999999999998"/>
    <n v="52"/>
    <n v="119.96"/>
  </r>
  <r>
    <s v="ZX2EHZKY"/>
    <x v="336"/>
    <s v="86768-91598-FA"/>
    <n v="6"/>
    <n v="3"/>
    <x v="9"/>
    <x v="2"/>
    <s v="Pitlochry"/>
    <x v="0"/>
    <x v="0"/>
    <x v="0"/>
    <s v="Light Blue"/>
    <n v="27.99"/>
    <n v="14.99"/>
    <n v="38.999999999999993"/>
    <n v="83.97"/>
  </r>
  <r>
    <s v="CP0SPUXG"/>
    <x v="337"/>
    <s v="86504-96610-BH"/>
    <n v="6"/>
    <n v="5"/>
    <x v="15"/>
    <x v="0"/>
    <s v="Chester-le-Street"/>
    <x v="0"/>
    <x v="0"/>
    <x v="0"/>
    <s v="Light Blue"/>
    <n v="27.99"/>
    <n v="14.99"/>
    <n v="64.999999999999986"/>
    <n v="139.94999999999999"/>
  </r>
  <r>
    <s v="JVYZAI7D"/>
    <x v="337"/>
    <s v="80247-70000-HT"/>
    <n v="6"/>
    <n v="3"/>
    <x v="85"/>
    <x v="0"/>
    <s v="Northallerton"/>
    <x v="0"/>
    <x v="0"/>
    <x v="0"/>
    <s v="Light Blue"/>
    <n v="27.99"/>
    <n v="14.99"/>
    <n v="38.999999999999993"/>
    <n v="83.97"/>
  </r>
  <r>
    <s v="NRXIXHSF"/>
    <x v="337"/>
    <s v="85851-78384-DM"/>
    <n v="6"/>
    <n v="5"/>
    <x v="171"/>
    <x v="0"/>
    <s v="Penrith"/>
    <x v="0"/>
    <x v="0"/>
    <x v="0"/>
    <s v="Light Blue"/>
    <n v="27.99"/>
    <n v="14.99"/>
    <n v="64.999999999999986"/>
    <n v="139.94999999999999"/>
  </r>
  <r>
    <s v="RTWI5CEN"/>
    <x v="338"/>
    <s v="76664-37050-DT"/>
    <n v="2"/>
    <n v="3"/>
    <x v="158"/>
    <x v="0"/>
    <s v="Exeter"/>
    <x v="1"/>
    <x v="3"/>
    <x v="0"/>
    <s v="Dark Blue"/>
    <n v="29.99"/>
    <n v="16.989999999999998"/>
    <n v="39"/>
    <n v="89.97"/>
  </r>
  <r>
    <s v="XXYLSAO9"/>
    <x v="338"/>
    <s v="91074-60023-IP"/>
    <n v="6"/>
    <n v="3"/>
    <x v="74"/>
    <x v="0"/>
    <s v="Wellingborough"/>
    <x v="0"/>
    <x v="0"/>
    <x v="0"/>
    <s v="Light Blue"/>
    <n v="27.99"/>
    <n v="14.99"/>
    <n v="38.999999999999993"/>
    <n v="83.97"/>
  </r>
  <r>
    <s v="FKER3JNY"/>
    <x v="339"/>
    <s v="85589-17020-CX"/>
    <n v="2"/>
    <n v="3"/>
    <x v="144"/>
    <x v="0"/>
    <s v="Huddersfield"/>
    <x v="1"/>
    <x v="3"/>
    <x v="0"/>
    <s v="Dark Blue"/>
    <n v="29.99"/>
    <n v="16.989999999999998"/>
    <n v="39"/>
    <n v="89.97"/>
  </r>
  <r>
    <s v="TDOXDGZP"/>
    <x v="339"/>
    <s v="80310-92912-JA"/>
    <n v="6"/>
    <n v="3"/>
    <x v="43"/>
    <x v="0"/>
    <s v="Congleton"/>
    <x v="0"/>
    <x v="0"/>
    <x v="0"/>
    <s v="Light Blue"/>
    <n v="27.99"/>
    <n v="14.99"/>
    <n v="38.999999999999993"/>
    <n v="83.97"/>
  </r>
  <r>
    <s v="XLZOVBU2"/>
    <x v="339"/>
    <s v="79420-11075-MY"/>
    <n v="2"/>
    <n v="4"/>
    <x v="1"/>
    <x v="1"/>
    <s v="Holyhead"/>
    <x v="0"/>
    <x v="3"/>
    <x v="0"/>
    <s v="Dark Blue"/>
    <n v="29.99"/>
    <n v="16.989999999999998"/>
    <n v="52"/>
    <n v="119.96"/>
  </r>
  <r>
    <s v="ETU8HFI6"/>
    <x v="340"/>
    <s v="92588-14671-JM"/>
    <n v="6"/>
    <n v="3"/>
    <x v="18"/>
    <x v="2"/>
    <s v="Melrose"/>
    <x v="0"/>
    <x v="0"/>
    <x v="0"/>
    <s v="Light Blue"/>
    <n v="27.99"/>
    <n v="14.99"/>
    <n v="38.999999999999993"/>
    <n v="83.97"/>
  </r>
  <r>
    <s v="OH3XJNPJ"/>
    <x v="340"/>
    <s v="11550-78378-GE"/>
    <n v="10"/>
    <n v="3"/>
    <x v="224"/>
    <x v="0"/>
    <s v="Bourne"/>
    <x v="0"/>
    <x v="1"/>
    <x v="1"/>
    <s v="Dark Blue"/>
    <n v="22.99"/>
    <n v="10.99"/>
    <n v="35.999999999999993"/>
    <n v="68.97"/>
  </r>
  <r>
    <s v="R9FRJRLM"/>
    <x v="340"/>
    <s v="81431-12577-VD"/>
    <n v="6"/>
    <n v="3"/>
    <x v="30"/>
    <x v="0"/>
    <s v="Newbury"/>
    <x v="0"/>
    <x v="0"/>
    <x v="0"/>
    <s v="Light Blue"/>
    <n v="27.99"/>
    <n v="14.99"/>
    <n v="38.999999999999993"/>
    <n v="83.97"/>
  </r>
  <r>
    <s v="Y2WD08E0"/>
    <x v="341"/>
    <s v="61021-27840-ZN"/>
    <n v="2"/>
    <n v="4"/>
    <x v="156"/>
    <x v="0"/>
    <s v="Sheffield"/>
    <x v="1"/>
    <x v="3"/>
    <x v="0"/>
    <s v="Dark Blue"/>
    <n v="29.99"/>
    <n v="16.989999999999998"/>
    <n v="52"/>
    <n v="119.96"/>
  </r>
  <r>
    <s v="HLHWWG4Z"/>
    <x v="342"/>
    <s v="85425-33494-HQ"/>
    <n v="6"/>
    <n v="3"/>
    <x v="95"/>
    <x v="0"/>
    <s v="Ilkley"/>
    <x v="0"/>
    <x v="0"/>
    <x v="0"/>
    <s v="Light Blue"/>
    <n v="27.99"/>
    <n v="14.99"/>
    <n v="38.999999999999993"/>
    <n v="83.97"/>
  </r>
  <r>
    <s v="YYFYDLYF"/>
    <x v="342"/>
    <s v="49860-68865-AB"/>
    <n v="2"/>
    <n v="3"/>
    <x v="99"/>
    <x v="0"/>
    <s v="Wolverhampton"/>
    <x v="1"/>
    <x v="3"/>
    <x v="0"/>
    <s v="Dark Blue"/>
    <n v="29.99"/>
    <n v="16.989999999999998"/>
    <n v="39"/>
    <n v="89.97"/>
  </r>
  <r>
    <s v="OFIP33V7"/>
    <x v="343"/>
    <s v="93809-05424-MG"/>
    <n v="6"/>
    <n v="3"/>
    <x v="49"/>
    <x v="0"/>
    <s v="Sherborne"/>
    <x v="0"/>
    <x v="0"/>
    <x v="0"/>
    <s v="Light Blue"/>
    <n v="27.99"/>
    <n v="14.99"/>
    <n v="38.999999999999993"/>
    <n v="83.97"/>
  </r>
  <r>
    <s v="QUE8BZI8"/>
    <x v="343"/>
    <s v="90961-35603-RP"/>
    <n v="6"/>
    <n v="3"/>
    <x v="42"/>
    <x v="0"/>
    <s v="Kendal"/>
    <x v="0"/>
    <x v="0"/>
    <x v="0"/>
    <s v="Light Blue"/>
    <n v="27.99"/>
    <n v="14.99"/>
    <n v="38.999999999999993"/>
    <n v="83.97"/>
  </r>
  <r>
    <s v="AOJGDHQZ"/>
    <x v="344"/>
    <s v="83163-65741-IH"/>
    <n v="6"/>
    <n v="5"/>
    <x v="11"/>
    <x v="0"/>
    <s v="Stamford"/>
    <x v="0"/>
    <x v="0"/>
    <x v="0"/>
    <s v="Light Blue"/>
    <n v="27.99"/>
    <n v="14.99"/>
    <n v="64.999999999999986"/>
    <n v="139.94999999999999"/>
  </r>
  <r>
    <s v="AKF1WMNN"/>
    <x v="345"/>
    <s v="84269-49816-ML"/>
    <n v="6"/>
    <n v="5"/>
    <x v="61"/>
    <x v="2"/>
    <s v="Moffat"/>
    <x v="0"/>
    <x v="0"/>
    <x v="0"/>
    <s v="Light Blue"/>
    <n v="27.99"/>
    <n v="14.99"/>
    <n v="64.999999999999986"/>
    <n v="139.94999999999999"/>
  </r>
  <r>
    <s v="E7VWTSZ7"/>
    <x v="345"/>
    <s v="14158-30713-OB"/>
    <n v="2"/>
    <n v="4"/>
    <x v="161"/>
    <x v="2"/>
    <s v="St Andrews"/>
    <x v="1"/>
    <x v="3"/>
    <x v="0"/>
    <s v="Dark Blue"/>
    <n v="29.99"/>
    <n v="16.989999999999998"/>
    <n v="52"/>
    <n v="119.96"/>
  </r>
  <r>
    <s v="TYU2CFE9"/>
    <x v="345"/>
    <s v="97855-54761-IS"/>
    <n v="6"/>
    <n v="3"/>
    <x v="45"/>
    <x v="2"/>
    <s v="Dingwall"/>
    <x v="0"/>
    <x v="0"/>
    <x v="0"/>
    <s v="Light Blue"/>
    <n v="27.99"/>
    <n v="14.99"/>
    <n v="38.999999999999993"/>
    <n v="83.97"/>
  </r>
  <r>
    <s v="LFJVOFX7"/>
    <x v="346"/>
    <s v="77343-52608-FF"/>
    <n v="2"/>
    <n v="3"/>
    <x v="154"/>
    <x v="0"/>
    <s v="Shrewsbury"/>
    <x v="1"/>
    <x v="3"/>
    <x v="0"/>
    <s v="Dark Blue"/>
    <n v="29.99"/>
    <n v="16.989999999999998"/>
    <n v="39"/>
    <n v="89.97"/>
  </r>
  <r>
    <s v="N3G5HIKU"/>
    <x v="346"/>
    <s v="91829-99544-DS"/>
    <n v="6"/>
    <n v="3"/>
    <x v="84"/>
    <x v="0"/>
    <s v="Nelson"/>
    <x v="0"/>
    <x v="0"/>
    <x v="0"/>
    <s v="Light Blue"/>
    <n v="27.99"/>
    <n v="14.99"/>
    <n v="38.999999999999993"/>
    <n v="83.97"/>
  </r>
  <r>
    <s v="JGTR6TDM"/>
    <x v="347"/>
    <s v="85851-78384-DM"/>
    <n v="6"/>
    <n v="3"/>
    <x v="171"/>
    <x v="0"/>
    <s v="Penrith"/>
    <x v="0"/>
    <x v="0"/>
    <x v="0"/>
    <s v="Light Blue"/>
    <n v="27.99"/>
    <n v="14.99"/>
    <n v="38.999999999999993"/>
    <n v="83.97"/>
  </r>
  <r>
    <s v="OZSQMQV6"/>
    <x v="347"/>
    <s v="86779-84838-EJ"/>
    <n v="2"/>
    <n v="3"/>
    <x v="28"/>
    <x v="0"/>
    <s v="Kenilworth"/>
    <x v="0"/>
    <x v="3"/>
    <x v="0"/>
    <s v="Dark Blue"/>
    <n v="29.99"/>
    <n v="16.989999999999998"/>
    <n v="39"/>
    <n v="89.97"/>
  </r>
  <r>
    <s v="QSOZDHYH"/>
    <x v="347"/>
    <s v="12018-75670-EU"/>
    <n v="2"/>
    <n v="3"/>
    <x v="225"/>
    <x v="0"/>
    <s v="Salisbury"/>
    <x v="1"/>
    <x v="3"/>
    <x v="0"/>
    <s v="Dark Blue"/>
    <n v="29.99"/>
    <n v="16.989999999999998"/>
    <n v="39"/>
    <n v="89.97"/>
  </r>
  <r>
    <s v="ZWLQ0RHC"/>
    <x v="347"/>
    <s v="57145-31023-FK"/>
    <n v="2"/>
    <n v="2"/>
    <x v="226"/>
    <x v="2"/>
    <s v="Girvan"/>
    <x v="0"/>
    <x v="3"/>
    <x v="0"/>
    <s v="Dark Blue"/>
    <n v="29.99"/>
    <n v="16.989999999999998"/>
    <n v="26"/>
    <n v="59.98"/>
  </r>
  <r>
    <s v="DEN1QCNY"/>
    <x v="348"/>
    <s v="04521-04300-OK"/>
    <n v="2"/>
    <n v="3"/>
    <x v="143"/>
    <x v="0"/>
    <s v="Hull"/>
    <x v="1"/>
    <x v="3"/>
    <x v="0"/>
    <s v="Dark Blue"/>
    <n v="29.99"/>
    <n v="16.989999999999998"/>
    <n v="39"/>
    <n v="89.97"/>
  </r>
  <r>
    <s v="WFEMPYHL"/>
    <x v="348"/>
    <s v="79058-02767-CP"/>
    <n v="6"/>
    <n v="3"/>
    <x v="17"/>
    <x v="1"/>
    <s v="Monmouth"/>
    <x v="0"/>
    <x v="0"/>
    <x v="0"/>
    <s v="Light Blue"/>
    <n v="27.99"/>
    <n v="14.99"/>
    <n v="38.999999999999993"/>
    <n v="83.97"/>
  </r>
  <r>
    <s v="YRMSF0MD"/>
    <x v="348"/>
    <s v="85589-17020-CX"/>
    <n v="2"/>
    <n v="4"/>
    <x v="144"/>
    <x v="0"/>
    <s v="Huddersfield"/>
    <x v="1"/>
    <x v="3"/>
    <x v="0"/>
    <s v="Dark Blue"/>
    <n v="29.99"/>
    <n v="16.989999999999998"/>
    <n v="52"/>
    <n v="119.96"/>
  </r>
  <r>
    <s v="HJJJADZ2"/>
    <x v="349"/>
    <s v="76841-77583-BJ"/>
    <n v="6"/>
    <n v="3"/>
    <x v="38"/>
    <x v="0"/>
    <s v="Tamworth"/>
    <x v="0"/>
    <x v="0"/>
    <x v="0"/>
    <s v="Light Blue"/>
    <n v="27.99"/>
    <n v="14.99"/>
    <n v="38.999999999999993"/>
    <n v="83.97"/>
  </r>
  <r>
    <s v="WQ34M0K7"/>
    <x v="349"/>
    <s v="89115-11966-VF"/>
    <n v="6"/>
    <n v="3"/>
    <x v="32"/>
    <x v="0"/>
    <s v="Thornbury"/>
    <x v="0"/>
    <x v="0"/>
    <x v="0"/>
    <s v="Light Blue"/>
    <n v="27.99"/>
    <n v="14.99"/>
    <n v="38.999999999999993"/>
    <n v="83.97"/>
  </r>
  <r>
    <s v="GWJIOF7F"/>
    <x v="350"/>
    <s v="14204-14186-LA"/>
    <n v="2"/>
    <n v="4"/>
    <x v="93"/>
    <x v="0"/>
    <s v="Darlington"/>
    <x v="1"/>
    <x v="3"/>
    <x v="0"/>
    <s v="Dark Blue"/>
    <n v="29.99"/>
    <n v="16.989999999999998"/>
    <n v="52"/>
    <n v="119.96"/>
  </r>
  <r>
    <s v="KJSLLQTB"/>
    <x v="350"/>
    <s v="96112-42558-EA"/>
    <n v="6"/>
    <n v="3"/>
    <x v="34"/>
    <x v="2"/>
    <s v="Keith"/>
    <x v="0"/>
    <x v="0"/>
    <x v="0"/>
    <s v="Light Blue"/>
    <n v="27.99"/>
    <n v="14.99"/>
    <n v="38.999999999999993"/>
    <n v="83.97"/>
  </r>
  <r>
    <s v="SCDH1KED"/>
    <x v="350"/>
    <s v="80247-70000-HT"/>
    <n v="6"/>
    <n v="4"/>
    <x v="85"/>
    <x v="0"/>
    <s v="Northallerton"/>
    <x v="0"/>
    <x v="0"/>
    <x v="0"/>
    <s v="Light Blue"/>
    <n v="27.99"/>
    <n v="14.99"/>
    <n v="51.999999999999993"/>
    <n v="111.96"/>
  </r>
  <r>
    <s v="WIMEJITQ"/>
    <x v="350"/>
    <s v="28476-04082-GR"/>
    <n v="2"/>
    <n v="5"/>
    <x v="164"/>
    <x v="2"/>
    <s v="Fort William"/>
    <x v="1"/>
    <x v="3"/>
    <x v="0"/>
    <s v="Dark Blue"/>
    <n v="29.99"/>
    <n v="16.989999999999998"/>
    <n v="65"/>
    <n v="149.94999999999999"/>
  </r>
  <r>
    <s v="K9Q762TF"/>
    <x v="351"/>
    <s v="86447-02699-UT"/>
    <n v="6"/>
    <n v="3"/>
    <x v="46"/>
    <x v="0"/>
    <s v="Southport"/>
    <x v="0"/>
    <x v="0"/>
    <x v="0"/>
    <s v="Light Blue"/>
    <n v="27.99"/>
    <n v="14.99"/>
    <n v="38.999999999999993"/>
    <n v="83.97"/>
  </r>
  <r>
    <s v="FXPGVYVP"/>
    <x v="352"/>
    <s v="86504-96610-BH"/>
    <n v="2"/>
    <n v="5"/>
    <x v="15"/>
    <x v="0"/>
    <s v="Chester-le-Street"/>
    <x v="0"/>
    <x v="3"/>
    <x v="0"/>
    <s v="Dark Blue"/>
    <n v="29.99"/>
    <n v="16.989999999999998"/>
    <n v="65"/>
    <n v="149.94999999999999"/>
  </r>
  <r>
    <s v="UHGVSNET"/>
    <x v="352"/>
    <s v="88593-59934-VU"/>
    <n v="2"/>
    <n v="5"/>
    <x v="29"/>
    <x v="2"/>
    <s v="Dumfries"/>
    <x v="0"/>
    <x v="3"/>
    <x v="0"/>
    <s v="Dark Blue"/>
    <n v="29.99"/>
    <n v="16.989999999999998"/>
    <n v="65"/>
    <n v="149.94999999999999"/>
  </r>
  <r>
    <s v="QU4JQRT5"/>
    <x v="353"/>
    <s v="13654-85265-IL"/>
    <n v="7"/>
    <n v="2"/>
    <x v="227"/>
    <x v="0"/>
    <s v="Chippenham"/>
    <x v="0"/>
    <x v="7"/>
    <x v="1"/>
    <s v="Dark Blue"/>
    <n v="26.99"/>
    <n v="14.99"/>
    <n v="23.999999999999996"/>
    <n v="53.98"/>
  </r>
  <r>
    <s v="ULIYC64C"/>
    <x v="353"/>
    <s v="94573-61802-PH"/>
    <n v="6"/>
    <n v="5"/>
    <x v="37"/>
    <x v="0"/>
    <s v="Dartford"/>
    <x v="0"/>
    <x v="0"/>
    <x v="0"/>
    <s v="Light Blue"/>
    <n v="27.99"/>
    <n v="14.99"/>
    <n v="64.999999999999986"/>
    <n v="139.94999999999999"/>
  </r>
  <r>
    <s v="WPSC3VYT"/>
    <x v="353"/>
    <s v="86504-96610-BH"/>
    <n v="6"/>
    <n v="3"/>
    <x v="15"/>
    <x v="0"/>
    <s v="Chester-le-Street"/>
    <x v="0"/>
    <x v="0"/>
    <x v="0"/>
    <s v="Light Blue"/>
    <n v="27.99"/>
    <n v="14.99"/>
    <n v="38.999999999999993"/>
    <n v="83.97"/>
  </r>
  <r>
    <s v="BZBA96SJ"/>
    <x v="354"/>
    <s v="11408-81032-UR"/>
    <n v="3"/>
    <n v="2"/>
    <x v="228"/>
    <x v="0"/>
    <s v="Whitchurch"/>
    <x v="0"/>
    <x v="5"/>
    <x v="1"/>
    <s v="Light Blue"/>
    <n v="27.99"/>
    <n v="12.99"/>
    <n v="29.999999999999996"/>
    <n v="55.98"/>
  </r>
  <r>
    <s v="E7FFRAIV"/>
    <x v="354"/>
    <s v="81861-66046-SU"/>
    <n v="6"/>
    <n v="5"/>
    <x v="44"/>
    <x v="2"/>
    <s v="Arbroath"/>
    <x v="0"/>
    <x v="0"/>
    <x v="0"/>
    <s v="Light Blue"/>
    <n v="27.99"/>
    <n v="14.99"/>
    <n v="64.999999999999986"/>
    <n v="139.94999999999999"/>
  </r>
  <r>
    <s v="KNNFABNF"/>
    <x v="354"/>
    <s v="42770-36274-QA"/>
    <n v="2"/>
    <n v="4"/>
    <x v="148"/>
    <x v="1"/>
    <s v="Wrexham"/>
    <x v="1"/>
    <x v="3"/>
    <x v="0"/>
    <s v="Dark Blue"/>
    <n v="29.99"/>
    <n v="16.989999999999998"/>
    <n v="52"/>
    <n v="119.96"/>
  </r>
  <r>
    <s v="BPVNBCH0"/>
    <x v="355"/>
    <s v="92926-08470-YS"/>
    <n v="6"/>
    <n v="3"/>
    <x v="65"/>
    <x v="2"/>
    <s v="Dunfermline"/>
    <x v="0"/>
    <x v="0"/>
    <x v="0"/>
    <s v="Light Blue"/>
    <n v="27.99"/>
    <n v="14.99"/>
    <n v="38.999999999999993"/>
    <n v="83.97"/>
  </r>
  <r>
    <s v="BUE4RJWY"/>
    <x v="355"/>
    <s v="10225-91535-AI"/>
    <n v="4"/>
    <n v="3"/>
    <x v="229"/>
    <x v="0"/>
    <s v="Cheadle"/>
    <x v="0"/>
    <x v="6"/>
    <x v="0"/>
    <s v="Light Blue"/>
    <n v="26.99"/>
    <n v="11.99"/>
    <n v="44.999999999999993"/>
    <n v="80.97"/>
  </r>
  <r>
    <s v="IEBPEDI7"/>
    <x v="355"/>
    <s v="93809-05424-MG"/>
    <n v="6"/>
    <n v="5"/>
    <x v="49"/>
    <x v="0"/>
    <s v="Sherborne"/>
    <x v="0"/>
    <x v="0"/>
    <x v="0"/>
    <s v="Light Blue"/>
    <n v="27.99"/>
    <n v="14.99"/>
    <n v="64.999999999999986"/>
    <n v="139.94999999999999"/>
  </r>
  <r>
    <s v="L4ZLKT1U"/>
    <x v="355"/>
    <s v="81861-66046-SU"/>
    <n v="6"/>
    <n v="3"/>
    <x v="44"/>
    <x v="2"/>
    <s v="Arbroath"/>
    <x v="0"/>
    <x v="0"/>
    <x v="0"/>
    <s v="Light Blue"/>
    <n v="27.99"/>
    <n v="14.99"/>
    <n v="38.999999999999993"/>
    <n v="83.97"/>
  </r>
  <r>
    <s v="LUSID47W"/>
    <x v="355"/>
    <s v="86881-41559-OR"/>
    <n v="6"/>
    <n v="4"/>
    <x v="0"/>
    <x v="0"/>
    <s v="Hartlepool"/>
    <x v="0"/>
    <x v="0"/>
    <x v="0"/>
    <s v="Light Blue"/>
    <n v="27.99"/>
    <n v="14.99"/>
    <n v="51.999999999999993"/>
    <n v="111.96"/>
  </r>
  <r>
    <s v="O3Q1M1D3"/>
    <x v="355"/>
    <s v="89208-74646-UK"/>
    <n v="6"/>
    <n v="4"/>
    <x v="13"/>
    <x v="0"/>
    <s v="Tring"/>
    <x v="0"/>
    <x v="0"/>
    <x v="0"/>
    <s v="Light Blue"/>
    <n v="27.99"/>
    <n v="14.99"/>
    <n v="51.999999999999993"/>
    <n v="111.96"/>
  </r>
  <r>
    <s v="NUQTLDRX"/>
    <x v="356"/>
    <s v="30373-66619-CB"/>
    <n v="2"/>
    <n v="4"/>
    <x v="122"/>
    <x v="0"/>
    <s v="Taunton"/>
    <x v="1"/>
    <x v="3"/>
    <x v="0"/>
    <s v="Dark Blue"/>
    <n v="29.99"/>
    <n v="16.989999999999998"/>
    <n v="52"/>
    <n v="119.96"/>
  </r>
  <r>
    <s v="YP6WC28S"/>
    <x v="356"/>
    <s v="77877-11993-QH"/>
    <n v="6"/>
    <n v="5"/>
    <x v="35"/>
    <x v="0"/>
    <s v="Leek"/>
    <x v="0"/>
    <x v="0"/>
    <x v="0"/>
    <s v="Light Blue"/>
    <n v="27.99"/>
    <n v="14.99"/>
    <n v="64.999999999999986"/>
    <n v="139.94999999999999"/>
  </r>
  <r>
    <s v="YYT2SE1A"/>
    <x v="356"/>
    <s v="86779-84838-EJ"/>
    <n v="6"/>
    <n v="3"/>
    <x v="28"/>
    <x v="0"/>
    <s v="Kenilworth"/>
    <x v="0"/>
    <x v="0"/>
    <x v="0"/>
    <s v="Light Blue"/>
    <n v="27.99"/>
    <n v="14.99"/>
    <n v="38.999999999999993"/>
    <n v="83.97"/>
  </r>
  <r>
    <s v="OW6FVAPB"/>
    <x v="357"/>
    <s v="87049-37901-FU"/>
    <n v="6"/>
    <n v="3"/>
    <x v="36"/>
    <x v="0"/>
    <s v="Scunthorpe"/>
    <x v="0"/>
    <x v="0"/>
    <x v="0"/>
    <s v="Light Blue"/>
    <n v="27.99"/>
    <n v="14.99"/>
    <n v="38.999999999999993"/>
    <n v="83.97"/>
  </r>
  <r>
    <s v="JJVZQHUO"/>
    <x v="358"/>
    <s v="99562-88650-YF"/>
    <n v="6"/>
    <n v="3"/>
    <x v="2"/>
    <x v="0"/>
    <s v="Tenbury Wells"/>
    <x v="0"/>
    <x v="0"/>
    <x v="0"/>
    <s v="Light Blue"/>
    <n v="27.99"/>
    <n v="14.99"/>
    <n v="38.999999999999993"/>
    <n v="83.97"/>
  </r>
  <r>
    <s v="KZCPCD1W"/>
    <x v="358"/>
    <s v="69533-84907-FA"/>
    <n v="2"/>
    <n v="5"/>
    <x v="138"/>
    <x v="0"/>
    <s v="Hereford"/>
    <x v="1"/>
    <x v="3"/>
    <x v="0"/>
    <s v="Dark Blue"/>
    <n v="29.99"/>
    <n v="16.989999999999998"/>
    <n v="65"/>
    <n v="149.94999999999999"/>
  </r>
  <r>
    <s v="MDBDC8VL"/>
    <x v="358"/>
    <s v="89714-19856-WX"/>
    <n v="6"/>
    <n v="3"/>
    <x v="39"/>
    <x v="0"/>
    <s v="Wrexham"/>
    <x v="0"/>
    <x v="0"/>
    <x v="0"/>
    <s v="Light Blue"/>
    <n v="27.99"/>
    <n v="14.99"/>
    <n v="38.999999999999993"/>
    <n v="83.97"/>
  </r>
  <r>
    <s v="EFPISYH5"/>
    <x v="359"/>
    <s v="87602-55754-VN"/>
    <n v="6"/>
    <n v="3"/>
    <x v="27"/>
    <x v="2"/>
    <s v="Kirkcaldy"/>
    <x v="0"/>
    <x v="0"/>
    <x v="0"/>
    <s v="Light Blue"/>
    <n v="27.99"/>
    <n v="14.99"/>
    <n v="38.999999999999993"/>
    <n v="83.97"/>
  </r>
  <r>
    <s v="XELOVDRY"/>
    <x v="359"/>
    <s v="91074-60023-IP"/>
    <n v="6"/>
    <n v="3"/>
    <x v="74"/>
    <x v="0"/>
    <s v="Wellingborough"/>
    <x v="0"/>
    <x v="0"/>
    <x v="0"/>
    <s v="Light Blue"/>
    <n v="27.99"/>
    <n v="14.99"/>
    <n v="38.999999999999993"/>
    <n v="83.97"/>
  </r>
  <r>
    <s v="ARKWMBYN"/>
    <x v="360"/>
    <s v="23600-98432-ME"/>
    <n v="5"/>
    <n v="2"/>
    <x v="230"/>
    <x v="1"/>
    <s v="Builth Wells"/>
    <x v="0"/>
    <x v="9"/>
    <x v="1"/>
    <s v="Dark Blue"/>
    <n v="28.99"/>
    <n v="12.99"/>
    <n v="31.999999999999996"/>
    <n v="57.98"/>
  </r>
  <r>
    <s v="WIIUO5UP"/>
    <x v="360"/>
    <s v="71253-00052-RN"/>
    <n v="2"/>
    <n v="5"/>
    <x v="231"/>
    <x v="0"/>
    <s v="Birmingham"/>
    <x v="1"/>
    <x v="3"/>
    <x v="0"/>
    <s v="Dark Blue"/>
    <n v="29.99"/>
    <n v="16.989999999999998"/>
    <n v="65"/>
    <n v="149.94999999999999"/>
  </r>
  <r>
    <s v="KDTC6NE6"/>
    <x v="361"/>
    <s v="76005-95461-CI"/>
    <n v="2"/>
    <n v="4"/>
    <x v="204"/>
    <x v="0"/>
    <s v="Carlisle"/>
    <x v="1"/>
    <x v="3"/>
    <x v="0"/>
    <s v="Dark Blue"/>
    <n v="29.99"/>
    <n v="16.989999999999998"/>
    <n v="52"/>
    <n v="119.96"/>
  </r>
  <r>
    <s v="VLU93DGL"/>
    <x v="361"/>
    <s v="77877-11993-QH"/>
    <n v="6"/>
    <n v="5"/>
    <x v="35"/>
    <x v="0"/>
    <s v="Leek"/>
    <x v="0"/>
    <x v="0"/>
    <x v="0"/>
    <s v="Light Blue"/>
    <n v="27.99"/>
    <n v="14.99"/>
    <n v="64.999999999999986"/>
    <n v="139.94999999999999"/>
  </r>
  <r>
    <s v="CEOQ0ABN"/>
    <x v="362"/>
    <s v="54810-81899-HL"/>
    <n v="2"/>
    <n v="3"/>
    <x v="232"/>
    <x v="2"/>
    <s v="Oban"/>
    <x v="1"/>
    <x v="3"/>
    <x v="0"/>
    <s v="Dark Blue"/>
    <n v="29.99"/>
    <n v="16.989999999999998"/>
    <n v="39"/>
    <n v="89.97"/>
  </r>
  <r>
    <s v="OKW0GKRI"/>
    <x v="362"/>
    <s v="91829-99544-DS"/>
    <n v="6"/>
    <n v="3"/>
    <x v="84"/>
    <x v="0"/>
    <s v="Nelson"/>
    <x v="0"/>
    <x v="0"/>
    <x v="0"/>
    <s v="Light Blue"/>
    <n v="27.99"/>
    <n v="14.99"/>
    <n v="38.999999999999993"/>
    <n v="83.97"/>
  </r>
  <r>
    <s v="AYKGHV18"/>
    <x v="363"/>
    <s v="06812-11924-IK"/>
    <n v="8"/>
    <n v="3"/>
    <x v="233"/>
    <x v="1"/>
    <s v="Rhyl"/>
    <x v="0"/>
    <x v="4"/>
    <x v="0"/>
    <s v="Light Blue"/>
    <n v="21.99"/>
    <n v="11.99"/>
    <n v="29.999999999999993"/>
    <n v="65.97"/>
  </r>
  <r>
    <s v="K7N5LCF5"/>
    <x v="363"/>
    <s v="44981-99666-XB"/>
    <n v="2"/>
    <n v="3"/>
    <x v="134"/>
    <x v="1"/>
    <s v="Cardiff"/>
    <x v="1"/>
    <x v="3"/>
    <x v="0"/>
    <s v="Dark Blue"/>
    <n v="29.99"/>
    <n v="16.989999999999998"/>
    <n v="39"/>
    <n v="89.97"/>
  </r>
  <r>
    <s v="UIESYWCQ"/>
    <x v="363"/>
    <s v="87979-56781-YV"/>
    <n v="6"/>
    <n v="3"/>
    <x v="7"/>
    <x v="0"/>
    <s v="Rugby"/>
    <x v="0"/>
    <x v="0"/>
    <x v="0"/>
    <s v="Light Blue"/>
    <n v="27.99"/>
    <n v="14.99"/>
    <n v="38.999999999999993"/>
    <n v="83.97"/>
  </r>
  <r>
    <s v="WYFTV0P2"/>
    <x v="364"/>
    <s v="92926-08470-YS"/>
    <n v="6"/>
    <n v="3"/>
    <x v="65"/>
    <x v="2"/>
    <s v="Dunfermline"/>
    <x v="0"/>
    <x v="0"/>
    <x v="0"/>
    <s v="Light Blue"/>
    <n v="27.99"/>
    <n v="14.99"/>
    <n v="38.999999999999993"/>
    <n v="83.97"/>
  </r>
  <r>
    <s v="PI41FB6V"/>
    <x v="365"/>
    <s v="83163-65741-IH"/>
    <n v="6"/>
    <n v="3"/>
    <x v="11"/>
    <x v="0"/>
    <s v="Stamford"/>
    <x v="0"/>
    <x v="0"/>
    <x v="0"/>
    <s v="Light Blue"/>
    <n v="27.99"/>
    <n v="14.99"/>
    <n v="38.999999999999993"/>
    <n v="83.97"/>
  </r>
  <r>
    <s v="EEV6FYBB"/>
    <x v="366"/>
    <s v="25514-23938-IQ"/>
    <n v="2"/>
    <n v="2"/>
    <x v="234"/>
    <x v="1"/>
    <s v="St Asaph"/>
    <x v="0"/>
    <x v="3"/>
    <x v="0"/>
    <s v="Dark Blue"/>
    <n v="29.99"/>
    <n v="16.989999999999998"/>
    <n v="26"/>
    <n v="59.98"/>
  </r>
  <r>
    <s v="SFOQXRXL"/>
    <x v="366"/>
    <s v="55232-81621-BX"/>
    <n v="6"/>
    <n v="4"/>
    <x v="235"/>
    <x v="1"/>
    <s v="Aberdare"/>
    <x v="0"/>
    <x v="0"/>
    <x v="0"/>
    <s v="Light Blue"/>
    <n v="27.99"/>
    <n v="14.99"/>
    <n v="51.999999999999993"/>
    <n v="111.96"/>
  </r>
  <r>
    <s v="WTHYEMOH"/>
    <x v="366"/>
    <s v="80247-70000-HT"/>
    <n v="6"/>
    <n v="3"/>
    <x v="85"/>
    <x v="0"/>
    <s v="Northallerton"/>
    <x v="0"/>
    <x v="0"/>
    <x v="0"/>
    <s v="Light Blue"/>
    <n v="27.99"/>
    <n v="14.99"/>
    <n v="38.999999999999993"/>
    <n v="83.97"/>
  </r>
  <r>
    <s v="IGCII6JO"/>
    <x v="367"/>
    <s v="79058-02767-CP"/>
    <n v="6"/>
    <n v="5"/>
    <x v="17"/>
    <x v="1"/>
    <s v="Monmouth"/>
    <x v="0"/>
    <x v="0"/>
    <x v="0"/>
    <s v="Light Blue"/>
    <n v="27.99"/>
    <n v="14.99"/>
    <n v="64.999999999999986"/>
    <n v="139.94999999999999"/>
  </r>
  <r>
    <s v="LXCRJHEF"/>
    <x v="367"/>
    <s v="76447-50326-IC"/>
    <n v="2"/>
    <n v="5"/>
    <x v="113"/>
    <x v="1"/>
    <s v="Swansea"/>
    <x v="1"/>
    <x v="3"/>
    <x v="0"/>
    <s v="Dark Blue"/>
    <n v="29.99"/>
    <n v="16.989999999999998"/>
    <n v="65"/>
    <n v="149.94999999999999"/>
  </r>
  <r>
    <s v="PFSENZM7"/>
    <x v="368"/>
    <s v="18741-72071-PP"/>
    <n v="9"/>
    <n v="2"/>
    <x v="236"/>
    <x v="1"/>
    <s v="Dolgellau"/>
    <x v="0"/>
    <x v="8"/>
    <x v="0"/>
    <s v="Light Blue"/>
    <n v="32.99"/>
    <n v="18.989999999999998"/>
    <n v="28.000000000000007"/>
    <n v="65.98"/>
  </r>
  <r>
    <s v="X0TR5HNL"/>
    <x v="368"/>
    <s v="90123-70970-NY"/>
    <n v="6"/>
    <n v="3"/>
    <x v="59"/>
    <x v="0"/>
    <s v="Clitheroe"/>
    <x v="0"/>
    <x v="0"/>
    <x v="0"/>
    <s v="Light Blue"/>
    <n v="27.99"/>
    <n v="14.99"/>
    <n v="38.999999999999993"/>
    <n v="83.97"/>
  </r>
  <r>
    <s v="HZXSM4MG"/>
    <x v="369"/>
    <s v="97855-54761-IS"/>
    <n v="6"/>
    <n v="3"/>
    <x v="45"/>
    <x v="2"/>
    <s v="Dingwall"/>
    <x v="0"/>
    <x v="0"/>
    <x v="0"/>
    <s v="Light Blue"/>
    <n v="27.99"/>
    <n v="14.99"/>
    <n v="38.999999999999993"/>
    <n v="83.97"/>
  </r>
  <r>
    <s v="DZXO5GMO"/>
    <x v="370"/>
    <s v="86881-41559-OR"/>
    <n v="6"/>
    <n v="3"/>
    <x v="0"/>
    <x v="0"/>
    <s v="Hartlepool"/>
    <x v="0"/>
    <x v="0"/>
    <x v="0"/>
    <s v="Light Blue"/>
    <n v="27.99"/>
    <n v="14.99"/>
    <n v="38.999999999999993"/>
    <n v="83.97"/>
  </r>
  <r>
    <s v="JJ07WAEV"/>
    <x v="370"/>
    <s v="05501-86351-NX"/>
    <n v="6"/>
    <n v="3"/>
    <x v="237"/>
    <x v="0"/>
    <s v="Peterborough"/>
    <x v="1"/>
    <x v="0"/>
    <x v="0"/>
    <s v="Light Blue"/>
    <n v="27.99"/>
    <n v="14.99"/>
    <n v="38.999999999999993"/>
    <n v="83.97"/>
  </r>
  <r>
    <s v="NGKD7SGC"/>
    <x v="370"/>
    <s v="92926-08470-YS"/>
    <n v="6"/>
    <n v="3"/>
    <x v="65"/>
    <x v="2"/>
    <s v="Dunfermline"/>
    <x v="0"/>
    <x v="0"/>
    <x v="0"/>
    <s v="Light Blue"/>
    <n v="27.99"/>
    <n v="14.99"/>
    <n v="38.999999999999993"/>
    <n v="83.97"/>
  </r>
  <r>
    <s v="P84B26A4"/>
    <x v="370"/>
    <s v="96544-91644-IT"/>
    <n v="6"/>
    <n v="3"/>
    <x v="41"/>
    <x v="0"/>
    <s v="Halesowen"/>
    <x v="0"/>
    <x v="0"/>
    <x v="0"/>
    <s v="Light Blue"/>
    <n v="27.99"/>
    <n v="14.99"/>
    <n v="38.999999999999993"/>
    <n v="83.97"/>
  </r>
  <r>
    <s v="SQNAJ72L"/>
    <x v="370"/>
    <s v="91074-60023-IP"/>
    <n v="6"/>
    <n v="3"/>
    <x v="74"/>
    <x v="0"/>
    <s v="Wellingborough"/>
    <x v="0"/>
    <x v="0"/>
    <x v="0"/>
    <s v="Light Blue"/>
    <n v="27.99"/>
    <n v="14.99"/>
    <n v="38.999999999999993"/>
    <n v="83.97"/>
  </r>
  <r>
    <s v="ALZLOR6D"/>
    <x v="371"/>
    <s v="80247-70000-HT"/>
    <n v="6"/>
    <n v="3"/>
    <x v="85"/>
    <x v="0"/>
    <s v="Northallerton"/>
    <x v="0"/>
    <x v="0"/>
    <x v="0"/>
    <s v="Light Blue"/>
    <n v="27.99"/>
    <n v="14.99"/>
    <n v="38.999999999999993"/>
    <n v="83.97"/>
  </r>
  <r>
    <s v="PWO5KXDM"/>
    <x v="371"/>
    <s v="87602-55754-VN"/>
    <n v="6"/>
    <n v="3"/>
    <x v="27"/>
    <x v="2"/>
    <s v="Kirkcaldy"/>
    <x v="0"/>
    <x v="0"/>
    <x v="0"/>
    <s v="Light Blue"/>
    <n v="27.99"/>
    <n v="14.99"/>
    <n v="38.999999999999993"/>
    <n v="83.97"/>
  </r>
  <r>
    <s v="FWWGVQ6C"/>
    <x v="372"/>
    <s v="86447-02699-UT"/>
    <n v="6"/>
    <n v="3"/>
    <x v="46"/>
    <x v="0"/>
    <s v="Southport"/>
    <x v="0"/>
    <x v="0"/>
    <x v="0"/>
    <s v="Light Blue"/>
    <n v="27.99"/>
    <n v="14.99"/>
    <n v="38.999999999999993"/>
    <n v="83.97"/>
  </r>
  <r>
    <s v="WVS05BET"/>
    <x v="372"/>
    <s v="25473-43727-BY"/>
    <n v="2"/>
    <n v="4"/>
    <x v="105"/>
    <x v="0"/>
    <s v="Cambridge"/>
    <x v="1"/>
    <x v="3"/>
    <x v="0"/>
    <s v="Dark Blue"/>
    <n v="29.99"/>
    <n v="16.989999999999998"/>
    <n v="52"/>
    <n v="119.96"/>
  </r>
  <r>
    <s v="XDM1RLDJ"/>
    <x v="372"/>
    <s v="88593-59934-VU"/>
    <n v="6"/>
    <n v="3"/>
    <x v="29"/>
    <x v="2"/>
    <s v="Dumfries"/>
    <x v="0"/>
    <x v="0"/>
    <x v="0"/>
    <s v="Light Blue"/>
    <n v="27.99"/>
    <n v="14.99"/>
    <n v="38.999999999999993"/>
    <n v="83.97"/>
  </r>
  <r>
    <s v="V6CWK1WQ"/>
    <x v="373"/>
    <s v="91074-60023-IP"/>
    <n v="6"/>
    <n v="3"/>
    <x v="74"/>
    <x v="0"/>
    <s v="Wellingborough"/>
    <x v="0"/>
    <x v="0"/>
    <x v="0"/>
    <s v="Light Blue"/>
    <n v="27.99"/>
    <n v="14.99"/>
    <n v="38.999999999999993"/>
    <n v="83.97"/>
  </r>
  <r>
    <s v="WVKSPXVV"/>
    <x v="374"/>
    <s v="07591-92789-UA"/>
    <n v="6"/>
    <n v="2"/>
    <x v="238"/>
    <x v="0"/>
    <s v="Norwich"/>
    <x v="1"/>
    <x v="0"/>
    <x v="0"/>
    <s v="Light Blue"/>
    <n v="27.99"/>
    <n v="14.99"/>
    <n v="25.999999999999996"/>
    <n v="55.98"/>
  </r>
  <r>
    <s v="DBZZMXJN"/>
    <x v="375"/>
    <s v="88446-59251-SQ"/>
    <n v="6"/>
    <n v="3"/>
    <x v="6"/>
    <x v="0"/>
    <s v="St Albans"/>
    <x v="0"/>
    <x v="0"/>
    <x v="0"/>
    <s v="Light Blue"/>
    <n v="27.99"/>
    <n v="14.99"/>
    <n v="38.999999999999993"/>
    <n v="83.97"/>
  </r>
  <r>
    <s v="ACCDTUYR"/>
    <x v="376"/>
    <s v="93405-51204-UW"/>
    <n v="6"/>
    <n v="3"/>
    <x v="33"/>
    <x v="0"/>
    <s v="Radstock"/>
    <x v="0"/>
    <x v="0"/>
    <x v="0"/>
    <s v="Light Blue"/>
    <n v="27.99"/>
    <n v="14.99"/>
    <n v="38.999999999999993"/>
    <n v="83.97"/>
  </r>
  <r>
    <s v="C4PY6DQF"/>
    <x v="376"/>
    <s v="93405-51204-UW"/>
    <n v="6"/>
    <n v="3"/>
    <x v="33"/>
    <x v="0"/>
    <s v="Radstock"/>
    <x v="0"/>
    <x v="0"/>
    <x v="0"/>
    <s v="Light Blue"/>
    <n v="27.99"/>
    <n v="14.99"/>
    <n v="38.999999999999993"/>
    <n v="83.97"/>
  </r>
  <r>
    <s v="UMIUADS2"/>
    <x v="376"/>
    <s v="79058-02767-CP"/>
    <n v="6"/>
    <n v="3"/>
    <x v="17"/>
    <x v="1"/>
    <s v="Monmouth"/>
    <x v="0"/>
    <x v="0"/>
    <x v="0"/>
    <s v="Light Blue"/>
    <n v="27.99"/>
    <n v="14.99"/>
    <n v="38.999999999999993"/>
    <n v="83.97"/>
  </r>
  <r>
    <s v="P5GYBRKY"/>
    <x v="377"/>
    <s v="39919-06540-ZI"/>
    <n v="7"/>
    <n v="1"/>
    <x v="239"/>
    <x v="0"/>
    <s v="Tewkesbury"/>
    <x v="0"/>
    <x v="7"/>
    <x v="1"/>
    <s v="Dark Blue"/>
    <n v="26.99"/>
    <n v="14.99"/>
    <n v="11.999999999999998"/>
    <n v="26.99"/>
  </r>
  <r>
    <s v="XPQA5MH9"/>
    <x v="378"/>
    <s v="59741-90220-OW"/>
    <n v="10"/>
    <n v="4"/>
    <x v="240"/>
    <x v="1"/>
    <s v="Pontypridd"/>
    <x v="0"/>
    <x v="1"/>
    <x v="1"/>
    <s v="Dark Blue"/>
    <n v="22.99"/>
    <n v="10.99"/>
    <n v="47.999999999999993"/>
    <n v="91.96"/>
  </r>
  <r>
    <s v="RPMPSRCD"/>
    <x v="379"/>
    <s v="87979-56781-YV"/>
    <n v="6"/>
    <n v="3"/>
    <x v="7"/>
    <x v="0"/>
    <s v="Rugby"/>
    <x v="0"/>
    <x v="0"/>
    <x v="0"/>
    <s v="Light Blue"/>
    <n v="27.99"/>
    <n v="14.99"/>
    <n v="38.999999999999993"/>
    <n v="83.97"/>
  </r>
  <r>
    <s v="G4ZE3MJA"/>
    <x v="380"/>
    <s v="94573-61802-PH"/>
    <n v="6"/>
    <n v="3"/>
    <x v="37"/>
    <x v="0"/>
    <s v="Dartford"/>
    <x v="0"/>
    <x v="0"/>
    <x v="0"/>
    <s v="Light Blue"/>
    <n v="27.99"/>
    <n v="14.99"/>
    <n v="38.999999999999993"/>
    <n v="83.97"/>
  </r>
  <r>
    <s v="KCWYDXPO"/>
    <x v="381"/>
    <s v="32928-18158-OW"/>
    <n v="3"/>
    <n v="2"/>
    <x v="241"/>
    <x v="0"/>
    <s v="Bromsgrove"/>
    <x v="0"/>
    <x v="5"/>
    <x v="1"/>
    <s v="Light Blue"/>
    <n v="27.99"/>
    <n v="12.99"/>
    <n v="29.999999999999996"/>
    <n v="55.98"/>
  </r>
  <r>
    <s v="YQ7MLLA2"/>
    <x v="381"/>
    <s v="87049-37901-FU"/>
    <n v="6"/>
    <n v="3"/>
    <x v="36"/>
    <x v="0"/>
    <s v="Scunthorpe"/>
    <x v="0"/>
    <x v="0"/>
    <x v="0"/>
    <s v="Light Blue"/>
    <n v="27.99"/>
    <n v="14.99"/>
    <n v="38.999999999999993"/>
    <n v="83.97"/>
  </r>
  <r>
    <s v="C9O8FXOH"/>
    <x v="382"/>
    <s v="85425-33494-HQ"/>
    <n v="6"/>
    <n v="3"/>
    <x v="95"/>
    <x v="0"/>
    <s v="Ilkley"/>
    <x v="0"/>
    <x v="0"/>
    <x v="0"/>
    <s v="Light Blue"/>
    <n v="27.99"/>
    <n v="14.99"/>
    <n v="38.999999999999993"/>
    <n v="83.97"/>
  </r>
  <r>
    <s v="J6UKFFPO"/>
    <x v="382"/>
    <s v="79420-11075-MY"/>
    <n v="6"/>
    <n v="3"/>
    <x v="1"/>
    <x v="1"/>
    <s v="Holyhead"/>
    <x v="0"/>
    <x v="0"/>
    <x v="0"/>
    <s v="Light Blue"/>
    <n v="27.99"/>
    <n v="14.99"/>
    <n v="38.999999999999993"/>
    <n v="83.97"/>
  </r>
  <r>
    <s v="TVDGOOV5"/>
    <x v="382"/>
    <s v="15405-60469-TM"/>
    <n v="3"/>
    <n v="1"/>
    <x v="242"/>
    <x v="0"/>
    <s v="Grimsby"/>
    <x v="0"/>
    <x v="5"/>
    <x v="1"/>
    <s v="Light Blue"/>
    <n v="27.99"/>
    <n v="12.99"/>
    <n v="14.999999999999998"/>
    <n v="27.99"/>
  </r>
  <r>
    <s v="KWJTEFB2"/>
    <x v="383"/>
    <s v="48873-84433-PN"/>
    <n v="2"/>
    <n v="3"/>
    <x v="243"/>
    <x v="2"/>
    <s v="Callander"/>
    <x v="0"/>
    <x v="3"/>
    <x v="0"/>
    <s v="Dark Blue"/>
    <n v="29.99"/>
    <n v="16.989999999999998"/>
    <n v="39"/>
    <n v="89.97"/>
  </r>
  <r>
    <s v="WMYRPZQY"/>
    <x v="383"/>
    <s v="81431-12577-VD"/>
    <n v="6"/>
    <n v="3"/>
    <x v="30"/>
    <x v="0"/>
    <s v="Newbury"/>
    <x v="0"/>
    <x v="0"/>
    <x v="0"/>
    <s v="Light Blue"/>
    <n v="27.99"/>
    <n v="14.99"/>
    <n v="38.999999999999993"/>
    <n v="83.97"/>
  </r>
  <r>
    <s v="ZBJJDHHX"/>
    <x v="383"/>
    <s v="99421-80253-UI"/>
    <n v="6"/>
    <n v="3"/>
    <x v="5"/>
    <x v="2"/>
    <s v="Dunoon"/>
    <x v="0"/>
    <x v="0"/>
    <x v="0"/>
    <s v="Light Blue"/>
    <n v="27.99"/>
    <n v="14.99"/>
    <n v="38.999999999999993"/>
    <n v="83.97"/>
  </r>
  <r>
    <s v="NIUJD1CQ"/>
    <x v="384"/>
    <s v="99421-80253-UI"/>
    <n v="6"/>
    <n v="3"/>
    <x v="5"/>
    <x v="2"/>
    <s v="Dunoon"/>
    <x v="0"/>
    <x v="0"/>
    <x v="0"/>
    <s v="Light Blue"/>
    <n v="27.99"/>
    <n v="14.99"/>
    <n v="38.999999999999993"/>
    <n v="83.97"/>
  </r>
  <r>
    <s v="QFHFMKJI"/>
    <x v="385"/>
    <s v="12729-50170-JE"/>
    <n v="3"/>
    <n v="3"/>
    <x v="244"/>
    <x v="1"/>
    <s v="Colwyn Bay"/>
    <x v="0"/>
    <x v="5"/>
    <x v="1"/>
    <s v="Light Blue"/>
    <n v="27.99"/>
    <n v="12.99"/>
    <n v="44.999999999999993"/>
    <n v="83.97"/>
  </r>
  <r>
    <s v="UUWDMCT3"/>
    <x v="386"/>
    <s v="54387-64897-XC"/>
    <n v="9"/>
    <n v="1"/>
    <x v="245"/>
    <x v="1"/>
    <s v="Carmarthen"/>
    <x v="0"/>
    <x v="8"/>
    <x v="0"/>
    <s v="Light Blue"/>
    <n v="32.99"/>
    <n v="18.989999999999998"/>
    <n v="14.000000000000004"/>
    <n v="32.99"/>
  </r>
  <r>
    <s v="OSDC2GWP"/>
    <x v="387"/>
    <s v="83895-90735-XH"/>
    <n v="6"/>
    <n v="3"/>
    <x v="80"/>
    <x v="0"/>
    <s v="Scarborough"/>
    <x v="0"/>
    <x v="0"/>
    <x v="0"/>
    <s v="Light Blue"/>
    <n v="27.99"/>
    <n v="14.99"/>
    <n v="38.999999999999993"/>
    <n v="83.97"/>
  </r>
  <r>
    <s v="QIX7GXFA"/>
    <x v="387"/>
    <s v="82246-82543-DW"/>
    <n v="6"/>
    <n v="3"/>
    <x v="3"/>
    <x v="0"/>
    <s v="Bridgwater"/>
    <x v="0"/>
    <x v="0"/>
    <x v="0"/>
    <s v="Light Blue"/>
    <n v="27.99"/>
    <n v="14.99"/>
    <n v="38.999999999999993"/>
    <n v="83.97"/>
  </r>
  <r>
    <s v="ZFVC7MQT"/>
    <x v="388"/>
    <s v="84269-49816-ML"/>
    <n v="6"/>
    <n v="3"/>
    <x v="61"/>
    <x v="2"/>
    <s v="Moffat"/>
    <x v="0"/>
    <x v="0"/>
    <x v="0"/>
    <s v="Light Blue"/>
    <n v="27.99"/>
    <n v="14.99"/>
    <n v="38.999999999999993"/>
    <n v="83.97"/>
  </r>
  <r>
    <s v="QLWRRBPY"/>
    <x v="389"/>
    <s v="82246-82543-DW"/>
    <n v="6"/>
    <n v="3"/>
    <x v="3"/>
    <x v="0"/>
    <s v="Bridgwater"/>
    <x v="0"/>
    <x v="0"/>
    <x v="0"/>
    <s v="Light Blue"/>
    <n v="27.99"/>
    <n v="14.99"/>
    <n v="38.999999999999993"/>
    <n v="83.97"/>
  </r>
  <r>
    <s v="JGP71HEL"/>
    <x v="390"/>
    <s v="84033-80762-EQ"/>
    <n v="6"/>
    <n v="3"/>
    <x v="31"/>
    <x v="2"/>
    <s v="Ullapool"/>
    <x v="0"/>
    <x v="0"/>
    <x v="0"/>
    <s v="Light Blue"/>
    <n v="27.99"/>
    <n v="14.99"/>
    <n v="38.999999999999993"/>
    <n v="83.97"/>
  </r>
  <r>
    <s v="OKYWCNT7"/>
    <x v="390"/>
    <s v="79420-11075-MY"/>
    <n v="6"/>
    <n v="3"/>
    <x v="1"/>
    <x v="1"/>
    <s v="Holyhead"/>
    <x v="0"/>
    <x v="0"/>
    <x v="0"/>
    <s v="Light Blue"/>
    <n v="27.99"/>
    <n v="14.99"/>
    <n v="38.999999999999993"/>
    <n v="83.97"/>
  </r>
  <r>
    <s v="ZUXXPHDA"/>
    <x v="391"/>
    <s v="84269-49816-ML"/>
    <n v="6"/>
    <n v="3"/>
    <x v="61"/>
    <x v="2"/>
    <s v="Moffat"/>
    <x v="0"/>
    <x v="0"/>
    <x v="0"/>
    <s v="Light Blue"/>
    <n v="27.99"/>
    <n v="14.99"/>
    <n v="38.999999999999993"/>
    <n v="83.97"/>
  </r>
  <r>
    <s v="LYTXTIPP"/>
    <x v="392"/>
    <s v="90961-35603-RP"/>
    <n v="6"/>
    <n v="3"/>
    <x v="42"/>
    <x v="0"/>
    <s v="Kendal"/>
    <x v="0"/>
    <x v="0"/>
    <x v="0"/>
    <s v="Light Blue"/>
    <n v="27.99"/>
    <n v="14.99"/>
    <n v="38.999999999999993"/>
    <n v="83.97"/>
  </r>
  <r>
    <s v="YNALXNY8"/>
    <x v="392"/>
    <s v="79420-11075-MY"/>
    <n v="6"/>
    <n v="3"/>
    <x v="1"/>
    <x v="1"/>
    <s v="Holyhead"/>
    <x v="0"/>
    <x v="0"/>
    <x v="0"/>
    <s v="Light Blue"/>
    <n v="27.99"/>
    <n v="14.99"/>
    <n v="38.999999999999993"/>
    <n v="83.97"/>
  </r>
  <r>
    <s v="FWMHHJJB"/>
    <x v="393"/>
    <s v="88593-59934-VU"/>
    <n v="6"/>
    <n v="3"/>
    <x v="29"/>
    <x v="2"/>
    <s v="Dumfries"/>
    <x v="0"/>
    <x v="0"/>
    <x v="0"/>
    <s v="Light Blue"/>
    <n v="27.99"/>
    <n v="14.99"/>
    <n v="38.999999999999993"/>
    <n v="83.97"/>
  </r>
  <r>
    <s v="JGFQAFZQ"/>
    <x v="393"/>
    <s v="81431-12577-VD"/>
    <n v="6"/>
    <n v="3"/>
    <x v="30"/>
    <x v="0"/>
    <s v="Newbury"/>
    <x v="0"/>
    <x v="0"/>
    <x v="0"/>
    <s v="Light Blue"/>
    <n v="27.99"/>
    <n v="14.99"/>
    <n v="38.999999999999993"/>
    <n v="83.97"/>
  </r>
  <r>
    <s v="WYFWHTEA"/>
    <x v="394"/>
    <s v="81861-66046-SU"/>
    <n v="6"/>
    <n v="3"/>
    <x v="44"/>
    <x v="2"/>
    <s v="Arbroath"/>
    <x v="0"/>
    <x v="0"/>
    <x v="0"/>
    <s v="Light Blue"/>
    <n v="27.99"/>
    <n v="14.99"/>
    <n v="38.999999999999993"/>
    <n v="83.97"/>
  </r>
  <r>
    <s v="NVFDNU8N"/>
    <x v="395"/>
    <s v="83163-65741-IH"/>
    <n v="6"/>
    <n v="3"/>
    <x v="11"/>
    <x v="0"/>
    <s v="Stamford"/>
    <x v="0"/>
    <x v="0"/>
    <x v="0"/>
    <s v="Light Blue"/>
    <n v="27.99"/>
    <n v="14.99"/>
    <n v="38.999999999999993"/>
    <n v="83.97"/>
  </r>
  <r>
    <s v="ALCFGNHC"/>
    <x v="396"/>
    <s v="89711-56688-GG"/>
    <n v="6"/>
    <n v="3"/>
    <x v="40"/>
    <x v="2"/>
    <s v="Oban"/>
    <x v="0"/>
    <x v="0"/>
    <x v="0"/>
    <s v="Light Blue"/>
    <n v="27.99"/>
    <n v="14.99"/>
    <n v="38.999999999999993"/>
    <n v="83.97"/>
  </r>
  <r>
    <s v="LERG6FQS"/>
    <x v="397"/>
    <s v="12715-05198-QU"/>
    <n v="5"/>
    <n v="3"/>
    <x v="246"/>
    <x v="0"/>
    <s v="Leighton Buzzard"/>
    <x v="0"/>
    <x v="9"/>
    <x v="1"/>
    <s v="Dark Blue"/>
    <n v="28.99"/>
    <n v="12.99"/>
    <n v="47.999999999999993"/>
    <n v="86.97"/>
  </r>
  <r>
    <s v="LTK4AUHD"/>
    <x v="397"/>
    <s v="96112-42558-EA"/>
    <n v="6"/>
    <n v="3"/>
    <x v="34"/>
    <x v="2"/>
    <s v="Keith"/>
    <x v="0"/>
    <x v="0"/>
    <x v="0"/>
    <s v="Light Blue"/>
    <n v="27.99"/>
    <n v="14.99"/>
    <n v="38.999999999999993"/>
    <n v="83.97"/>
  </r>
  <r>
    <s v="RJSRGS2K"/>
    <x v="397"/>
    <s v="88593-59934-VU"/>
    <n v="6"/>
    <n v="3"/>
    <x v="29"/>
    <x v="2"/>
    <s v="Dumfries"/>
    <x v="0"/>
    <x v="0"/>
    <x v="0"/>
    <s v="Light Blue"/>
    <n v="27.99"/>
    <n v="14.99"/>
    <n v="38.999999999999993"/>
    <n v="83.97"/>
  </r>
  <r>
    <s v="CA29GQXX"/>
    <x v="398"/>
    <s v="96544-91644-IT"/>
    <n v="6"/>
    <n v="3"/>
    <x v="41"/>
    <x v="0"/>
    <s v="Halesowen"/>
    <x v="0"/>
    <x v="0"/>
    <x v="0"/>
    <s v="Light Blue"/>
    <n v="27.99"/>
    <n v="14.99"/>
    <n v="38.999999999999993"/>
    <n v="83.97"/>
  </r>
  <r>
    <s v="A3Z6K9H1"/>
    <x v="399"/>
    <s v="91829-99544-DS"/>
    <n v="6"/>
    <n v="3"/>
    <x v="84"/>
    <x v="0"/>
    <s v="Nelson"/>
    <x v="0"/>
    <x v="0"/>
    <x v="0"/>
    <s v="Light Blue"/>
    <n v="27.99"/>
    <n v="14.99"/>
    <n v="38.999999999999993"/>
    <n v="83.97"/>
  </r>
  <r>
    <s v="DA1O8QML"/>
    <x v="400"/>
    <s v="90305-50099-SV"/>
    <n v="6"/>
    <n v="3"/>
    <x v="64"/>
    <x v="0"/>
    <s v="Wakefield"/>
    <x v="0"/>
    <x v="0"/>
    <x v="0"/>
    <s v="Light Blue"/>
    <n v="27.99"/>
    <n v="14.99"/>
    <n v="38.999999999999993"/>
    <n v="83.97"/>
  </r>
  <r>
    <s v="M8VCL9MO"/>
    <x v="400"/>
    <s v="82246-82543-DW"/>
    <n v="6"/>
    <n v="3"/>
    <x v="3"/>
    <x v="0"/>
    <s v="Bridgwater"/>
    <x v="0"/>
    <x v="0"/>
    <x v="0"/>
    <s v="Light Blue"/>
    <n v="27.99"/>
    <n v="14.99"/>
    <n v="38.999999999999993"/>
    <n v="83.97"/>
  </r>
  <r>
    <s v="U0OYGOLF"/>
    <x v="400"/>
    <s v="91829-99544-DS"/>
    <n v="6"/>
    <n v="3"/>
    <x v="84"/>
    <x v="0"/>
    <s v="Nelson"/>
    <x v="0"/>
    <x v="0"/>
    <x v="0"/>
    <s v="Light Blue"/>
    <n v="27.99"/>
    <n v="14.99"/>
    <n v="38.999999999999993"/>
    <n v="83.97"/>
  </r>
  <r>
    <s v="DJUVQEX4"/>
    <x v="401"/>
    <s v="87602-55754-VN"/>
    <n v="6"/>
    <n v="3"/>
    <x v="27"/>
    <x v="2"/>
    <s v="Kirkcaldy"/>
    <x v="0"/>
    <x v="0"/>
    <x v="0"/>
    <s v="Light Blue"/>
    <n v="27.99"/>
    <n v="14.99"/>
    <n v="38.999999999999993"/>
    <n v="83.97"/>
  </r>
  <r>
    <s v="TWOPQLIL"/>
    <x v="402"/>
    <s v="45190-08727-NV"/>
    <n v="5"/>
    <n v="1"/>
    <x v="247"/>
    <x v="2"/>
    <s v="Montrose"/>
    <x v="0"/>
    <x v="9"/>
    <x v="1"/>
    <s v="Dark Blue"/>
    <n v="28.99"/>
    <n v="12.99"/>
    <n v="15.999999999999998"/>
    <n v="28.99"/>
  </r>
  <r>
    <s v="HSKWKO05"/>
    <x v="403"/>
    <s v="85851-78384-DM"/>
    <n v="6"/>
    <n v="3"/>
    <x v="171"/>
    <x v="0"/>
    <s v="Penrith"/>
    <x v="0"/>
    <x v="0"/>
    <x v="0"/>
    <s v="Light Blue"/>
    <n v="27.99"/>
    <n v="14.99"/>
    <n v="38.999999999999993"/>
    <n v="83.97"/>
  </r>
  <r>
    <s v="OKX1WSPZ"/>
    <x v="403"/>
    <s v="90961-35603-RP"/>
    <n v="6"/>
    <n v="3"/>
    <x v="42"/>
    <x v="0"/>
    <s v="Kendal"/>
    <x v="0"/>
    <x v="0"/>
    <x v="0"/>
    <s v="Light Blue"/>
    <n v="27.99"/>
    <n v="14.99"/>
    <n v="38.999999999999993"/>
    <n v="83.97"/>
  </r>
  <r>
    <s v="JQLZE1QZ"/>
    <x v="404"/>
    <s v="79216-73157-TE"/>
    <n v="6"/>
    <n v="3"/>
    <x v="20"/>
    <x v="2"/>
    <s v="Fortrose"/>
    <x v="0"/>
    <x v="0"/>
    <x v="0"/>
    <s v="Light Blue"/>
    <n v="27.99"/>
    <n v="14.99"/>
    <n v="38.999999999999993"/>
    <n v="83.97"/>
  </r>
  <r>
    <s v="OEQQTWCV"/>
    <x v="404"/>
    <s v="89714-19856-WX"/>
    <n v="6"/>
    <n v="3"/>
    <x v="39"/>
    <x v="0"/>
    <s v="Wrexham"/>
    <x v="0"/>
    <x v="0"/>
    <x v="0"/>
    <s v="Light Blue"/>
    <n v="27.99"/>
    <n v="14.99"/>
    <n v="38.999999999999993"/>
    <n v="83.97"/>
  </r>
  <r>
    <s v="UPJAQOQF"/>
    <x v="404"/>
    <s v="84033-80762-EQ"/>
    <n v="6"/>
    <n v="3"/>
    <x v="31"/>
    <x v="2"/>
    <s v="Ullapool"/>
    <x v="0"/>
    <x v="0"/>
    <x v="0"/>
    <s v="Light Blue"/>
    <n v="27.99"/>
    <n v="14.99"/>
    <n v="38.999999999999993"/>
    <n v="83.97"/>
  </r>
  <r>
    <s v="XQGYX5SK"/>
    <x v="404"/>
    <s v="93809-05424-MG"/>
    <n v="6"/>
    <n v="3"/>
    <x v="49"/>
    <x v="0"/>
    <s v="Sherborne"/>
    <x v="0"/>
    <x v="0"/>
    <x v="0"/>
    <s v="Light Blue"/>
    <n v="27.99"/>
    <n v="14.99"/>
    <n v="38.999999999999993"/>
    <n v="83.97"/>
  </r>
  <r>
    <s v="YZEJ2FF9"/>
    <x v="405"/>
    <s v="99421-80253-UI"/>
    <n v="6"/>
    <n v="3"/>
    <x v="5"/>
    <x v="2"/>
    <s v="Dunoon"/>
    <x v="0"/>
    <x v="0"/>
    <x v="0"/>
    <s v="Light Blue"/>
    <n v="27.99"/>
    <n v="14.99"/>
    <n v="38.999999999999993"/>
    <n v="83.97"/>
  </r>
  <r>
    <s v="O1SLR7O3"/>
    <x v="406"/>
    <s v="84033-80762-EQ"/>
    <n v="6"/>
    <n v="3"/>
    <x v="31"/>
    <x v="2"/>
    <s v="Ullapool"/>
    <x v="0"/>
    <x v="0"/>
    <x v="0"/>
    <s v="Light Blue"/>
    <n v="27.99"/>
    <n v="14.99"/>
    <n v="38.999999999999993"/>
    <n v="83.97"/>
  </r>
  <r>
    <s v="EKATQX54"/>
    <x v="407"/>
    <s v="57235-92842-DK"/>
    <n v="1"/>
    <n v="2"/>
    <x v="248"/>
    <x v="0"/>
    <s v="Bracknell"/>
    <x v="0"/>
    <x v="2"/>
    <x v="1"/>
    <s v="Light Blue"/>
    <n v="25.99"/>
    <n v="13.99"/>
    <n v="23.999999999999996"/>
    <n v="51.98"/>
  </r>
  <r>
    <s v="M6HJLBOI"/>
    <x v="407"/>
    <s v="83895-90735-XH"/>
    <n v="6"/>
    <n v="3"/>
    <x v="80"/>
    <x v="0"/>
    <s v="Scarborough"/>
    <x v="0"/>
    <x v="0"/>
    <x v="0"/>
    <s v="Light Blue"/>
    <n v="27.99"/>
    <n v="14.99"/>
    <n v="38.999999999999993"/>
    <n v="83.97"/>
  </r>
  <r>
    <s v="AJEX6L5U"/>
    <x v="408"/>
    <s v="86447-02699-UT"/>
    <n v="6"/>
    <n v="3"/>
    <x v="46"/>
    <x v="0"/>
    <s v="Southport"/>
    <x v="0"/>
    <x v="0"/>
    <x v="0"/>
    <s v="Light Blue"/>
    <n v="27.99"/>
    <n v="14.99"/>
    <n v="38.999999999999993"/>
    <n v="83.97"/>
  </r>
  <r>
    <s v="N0I2JCHE"/>
    <x v="409"/>
    <s v="61513-27752-FA"/>
    <n v="8"/>
    <n v="2"/>
    <x v="249"/>
    <x v="0"/>
    <s v="Solihull"/>
    <x v="0"/>
    <x v="4"/>
    <x v="0"/>
    <s v="Light Blue"/>
    <n v="21.99"/>
    <n v="11.99"/>
    <n v="19.999999999999996"/>
    <n v="43.98"/>
  </r>
  <r>
    <s v="SJLDOZZC"/>
    <x v="410"/>
    <s v="77877-11993-QH"/>
    <n v="6"/>
    <n v="3"/>
    <x v="35"/>
    <x v="0"/>
    <s v="Leek"/>
    <x v="0"/>
    <x v="0"/>
    <x v="0"/>
    <s v="Light Blue"/>
    <n v="27.99"/>
    <n v="14.99"/>
    <n v="38.999999999999993"/>
    <n v="83.97"/>
  </r>
  <r>
    <s v="O3HJMN7P"/>
    <x v="411"/>
    <s v="47493-68564-YM"/>
    <n v="8"/>
    <n v="2"/>
    <x v="250"/>
    <x v="0"/>
    <s v="Bognor Regis"/>
    <x v="0"/>
    <x v="4"/>
    <x v="0"/>
    <s v="Light Blue"/>
    <n v="21.99"/>
    <n v="11.99"/>
    <n v="19.999999999999996"/>
    <n v="43.98"/>
  </r>
  <r>
    <s v="GZDQAREF"/>
    <x v="412"/>
    <s v="89442-35633-HJ"/>
    <n v="6"/>
    <n v="3"/>
    <x v="55"/>
    <x v="2"/>
    <s v="Elgin"/>
    <x v="0"/>
    <x v="0"/>
    <x v="0"/>
    <s v="Light Blue"/>
    <n v="27.99"/>
    <n v="14.99"/>
    <n v="38.999999999999993"/>
    <n v="83.97"/>
  </r>
  <r>
    <s v="Z5UCCPSN"/>
    <x v="413"/>
    <s v="81431-12577-VD"/>
    <n v="6"/>
    <n v="3"/>
    <x v="30"/>
    <x v="0"/>
    <s v="Newbury"/>
    <x v="0"/>
    <x v="0"/>
    <x v="0"/>
    <s v="Light Blue"/>
    <n v="27.99"/>
    <n v="14.99"/>
    <n v="38.999999999999993"/>
    <n v="83.97"/>
  </r>
  <r>
    <s v="NFOBZUCZ"/>
    <x v="414"/>
    <s v="80444-58185-FX"/>
    <n v="6"/>
    <n v="3"/>
    <x v="12"/>
    <x v="1"/>
    <s v="Llandovery"/>
    <x v="0"/>
    <x v="0"/>
    <x v="0"/>
    <s v="Light Blue"/>
    <n v="27.99"/>
    <n v="14.99"/>
    <n v="38.999999999999993"/>
    <n v="83.97"/>
  </r>
  <r>
    <s v="ZAENQ19Q"/>
    <x v="415"/>
    <s v="80444-58185-FX"/>
    <n v="6"/>
    <n v="3"/>
    <x v="12"/>
    <x v="1"/>
    <s v="Llandovery"/>
    <x v="0"/>
    <x v="0"/>
    <x v="0"/>
    <s v="Light Blue"/>
    <n v="27.99"/>
    <n v="14.99"/>
    <n v="38.999999999999993"/>
    <n v="83.97"/>
  </r>
  <r>
    <s v="DPCXMMMN"/>
    <x v="416"/>
    <s v="05754-41702-FG"/>
    <n v="4"/>
    <n v="4"/>
    <x v="251"/>
    <x v="0"/>
    <s v="Ivybridge"/>
    <x v="0"/>
    <x v="6"/>
    <x v="0"/>
    <s v="Light Blue"/>
    <n v="26.99"/>
    <n v="11.99"/>
    <n v="59.999999999999993"/>
    <n v="107.96"/>
  </r>
  <r>
    <s v="T2OOXTWC"/>
    <x v="416"/>
    <s v="84340-73931-VV"/>
    <n v="6"/>
    <n v="3"/>
    <x v="21"/>
    <x v="0"/>
    <s v="Ashbourne"/>
    <x v="0"/>
    <x v="0"/>
    <x v="0"/>
    <s v="Light Blue"/>
    <n v="27.99"/>
    <n v="14.99"/>
    <n v="38.999999999999993"/>
    <n v="83.97"/>
  </r>
  <r>
    <s v="MAALDRBE"/>
    <x v="417"/>
    <s v="84132-22322-QT"/>
    <n v="6"/>
    <n v="3"/>
    <x v="19"/>
    <x v="2"/>
    <s v="Dunblane"/>
    <x v="0"/>
    <x v="0"/>
    <x v="0"/>
    <s v="Light Blue"/>
    <n v="27.99"/>
    <n v="14.99"/>
    <n v="38.999999999999993"/>
    <n v="83.97"/>
  </r>
  <r>
    <s v="OQX1TNX0"/>
    <x v="418"/>
    <s v="86768-91598-FA"/>
    <n v="6"/>
    <n v="3"/>
    <x v="9"/>
    <x v="2"/>
    <s v="Pitlochry"/>
    <x v="0"/>
    <x v="0"/>
    <x v="0"/>
    <s v="Light Blue"/>
    <n v="27.99"/>
    <n v="14.99"/>
    <n v="38.999999999999993"/>
    <n v="83.97"/>
  </r>
  <r>
    <s v="Z7SFCOO9"/>
    <x v="418"/>
    <s v="19017-95853-EK"/>
    <n v="7"/>
    <n v="4"/>
    <x v="252"/>
    <x v="0"/>
    <s v="Ashford"/>
    <x v="0"/>
    <x v="7"/>
    <x v="1"/>
    <s v="Dark Blue"/>
    <n v="26.99"/>
    <n v="14.99"/>
    <n v="47.999999999999993"/>
    <n v="107.96"/>
  </r>
  <r>
    <s v="BCOYV46B"/>
    <x v="419"/>
    <s v="99421-80253-UI"/>
    <n v="5"/>
    <n v="3"/>
    <x v="5"/>
    <x v="2"/>
    <s v="Dunoon"/>
    <x v="0"/>
    <x v="9"/>
    <x v="1"/>
    <s v="Dark Blue"/>
    <n v="28.99"/>
    <n v="12.99"/>
    <n v="47.999999999999993"/>
    <n v="86.97"/>
  </r>
  <r>
    <s v="NJECRJWE"/>
    <x v="419"/>
    <s v="89422-58281-FD"/>
    <n v="5"/>
    <n v="4"/>
    <x v="22"/>
    <x v="1"/>
    <s v="Brecon"/>
    <x v="0"/>
    <x v="9"/>
    <x v="1"/>
    <s v="Dark Blue"/>
    <n v="28.99"/>
    <n v="12.99"/>
    <n v="63.999999999999993"/>
    <n v="115.96"/>
  </r>
  <r>
    <s v="RYWGHBLF"/>
    <x v="419"/>
    <s v="84269-49816-ML"/>
    <n v="6"/>
    <n v="3"/>
    <x v="61"/>
    <x v="2"/>
    <s v="Moffat"/>
    <x v="0"/>
    <x v="0"/>
    <x v="0"/>
    <s v="Light Blue"/>
    <n v="27.99"/>
    <n v="14.99"/>
    <n v="38.999999999999993"/>
    <n v="83.97"/>
  </r>
  <r>
    <s v="SYYWYTBD"/>
    <x v="420"/>
    <s v="95875-73336-RG"/>
    <n v="5"/>
    <n v="4"/>
    <x v="160"/>
    <x v="0"/>
    <s v="Oxford"/>
    <x v="1"/>
    <x v="9"/>
    <x v="1"/>
    <s v="Dark Blue"/>
    <n v="28.99"/>
    <n v="12.99"/>
    <n v="63.999999999999993"/>
    <n v="115.96"/>
  </r>
  <r>
    <s v="ELGV4WMR"/>
    <x v="421"/>
    <s v="86447-02699-UT"/>
    <n v="6"/>
    <n v="3"/>
    <x v="46"/>
    <x v="0"/>
    <s v="Southport"/>
    <x v="0"/>
    <x v="0"/>
    <x v="0"/>
    <s v="Light Blue"/>
    <n v="27.99"/>
    <n v="14.99"/>
    <n v="38.999999999999993"/>
    <n v="83.97"/>
  </r>
  <r>
    <s v="FOJQUCQO"/>
    <x v="421"/>
    <s v="84340-73931-VV"/>
    <n v="6"/>
    <n v="3"/>
    <x v="21"/>
    <x v="0"/>
    <s v="Ashbourne"/>
    <x v="0"/>
    <x v="0"/>
    <x v="0"/>
    <s v="Light Blue"/>
    <n v="27.99"/>
    <n v="14.99"/>
    <n v="38.999999999999993"/>
    <n v="83.97"/>
  </r>
  <r>
    <s v="GMHUHZGI"/>
    <x v="421"/>
    <s v="41505-42181-EF"/>
    <n v="4"/>
    <n v="4"/>
    <x v="253"/>
    <x v="1"/>
    <s v="Caernarfon"/>
    <x v="0"/>
    <x v="6"/>
    <x v="0"/>
    <s v="Light Blue"/>
    <n v="26.99"/>
    <n v="11.99"/>
    <n v="59.999999999999993"/>
    <n v="107.96"/>
  </r>
  <r>
    <s v="LY1TXQSP"/>
    <x v="421"/>
    <s v="71253-00052-RN"/>
    <n v="4"/>
    <n v="3"/>
    <x v="231"/>
    <x v="0"/>
    <s v="Birmingham"/>
    <x v="1"/>
    <x v="6"/>
    <x v="0"/>
    <s v="Light Blue"/>
    <n v="26.99"/>
    <n v="11.99"/>
    <n v="44.999999999999993"/>
    <n v="80.97"/>
  </r>
  <r>
    <s v="NUY9QZ7L"/>
    <x v="421"/>
    <s v="97855-54761-IS"/>
    <n v="5"/>
    <n v="3"/>
    <x v="45"/>
    <x v="2"/>
    <s v="Dingwall"/>
    <x v="0"/>
    <x v="9"/>
    <x v="1"/>
    <s v="Dark Blue"/>
    <n v="28.99"/>
    <n v="12.99"/>
    <n v="47.999999999999993"/>
    <n v="86.97"/>
  </r>
  <r>
    <s v="KIRLJUHN"/>
    <x v="422"/>
    <s v="93405-51204-UW"/>
    <n v="6"/>
    <n v="3"/>
    <x v="33"/>
    <x v="0"/>
    <s v="Radstock"/>
    <x v="0"/>
    <x v="0"/>
    <x v="0"/>
    <s v="Light Blue"/>
    <n v="27.99"/>
    <n v="14.99"/>
    <n v="38.999999999999993"/>
    <n v="83.97"/>
  </r>
  <r>
    <s v="KRCYF7XL"/>
    <x v="422"/>
    <s v="96544-91644-IT"/>
    <n v="6"/>
    <n v="3"/>
    <x v="41"/>
    <x v="0"/>
    <s v="Halesowen"/>
    <x v="0"/>
    <x v="0"/>
    <x v="0"/>
    <s v="Light Blue"/>
    <n v="27.99"/>
    <n v="14.99"/>
    <n v="38.999999999999993"/>
    <n v="83.97"/>
  </r>
  <r>
    <s v="OKGOL9J2"/>
    <x v="422"/>
    <s v="03396-68805-ZC"/>
    <n v="5"/>
    <n v="3"/>
    <x v="118"/>
    <x v="0"/>
    <s v="Bristol"/>
    <x v="1"/>
    <x v="9"/>
    <x v="1"/>
    <s v="Dark Blue"/>
    <n v="28.99"/>
    <n v="12.99"/>
    <n v="47.999999999999993"/>
    <n v="86.97"/>
  </r>
  <r>
    <s v="OUECU6RC"/>
    <x v="422"/>
    <s v="21134-81676-FR"/>
    <n v="4"/>
    <n v="2"/>
    <x v="100"/>
    <x v="2"/>
    <s v="Aberdeen"/>
    <x v="1"/>
    <x v="6"/>
    <x v="0"/>
    <s v="Light Blue"/>
    <n v="26.99"/>
    <n v="11.99"/>
    <n v="29.999999999999996"/>
    <n v="53.98"/>
  </r>
  <r>
    <s v="D89VVNTE"/>
    <x v="423"/>
    <s v="26333-67911-OL"/>
    <n v="5"/>
    <n v="4"/>
    <x v="94"/>
    <x v="0"/>
    <s v="Warrington"/>
    <x v="1"/>
    <x v="9"/>
    <x v="1"/>
    <s v="Dark Blue"/>
    <n v="28.99"/>
    <n v="12.99"/>
    <n v="63.999999999999993"/>
    <n v="115.96"/>
  </r>
  <r>
    <s v="G2WM8K0G"/>
    <x v="424"/>
    <s v="76447-50326-IC"/>
    <n v="4"/>
    <n v="4"/>
    <x v="113"/>
    <x v="1"/>
    <s v="Swansea"/>
    <x v="1"/>
    <x v="6"/>
    <x v="0"/>
    <s v="Light Blue"/>
    <n v="26.99"/>
    <n v="11.99"/>
    <n v="59.999999999999993"/>
    <n v="107.96"/>
  </r>
  <r>
    <s v="GCZSRONN"/>
    <x v="424"/>
    <s v="03090-88267-BQ"/>
    <n v="5"/>
    <n v="4"/>
    <x v="135"/>
    <x v="0"/>
    <s v="Reading"/>
    <x v="1"/>
    <x v="9"/>
    <x v="1"/>
    <s v="Dark Blue"/>
    <n v="28.99"/>
    <n v="12.99"/>
    <n v="63.999999999999993"/>
    <n v="115.96"/>
  </r>
  <r>
    <s v="KOADYHLI"/>
    <x v="425"/>
    <s v="08350-81623-TF"/>
    <n v="4"/>
    <n v="2"/>
    <x v="254"/>
    <x v="0"/>
    <s v="Stoke-on-Trent"/>
    <x v="1"/>
    <x v="6"/>
    <x v="0"/>
    <s v="Light Blue"/>
    <n v="26.99"/>
    <n v="11.99"/>
    <n v="29.999999999999996"/>
    <n v="53.98"/>
  </r>
  <r>
    <s v="LHWXYRLZ"/>
    <x v="425"/>
    <s v="01433-04270-AX"/>
    <n v="4"/>
    <n v="3"/>
    <x v="102"/>
    <x v="0"/>
    <s v="Guildford"/>
    <x v="1"/>
    <x v="6"/>
    <x v="0"/>
    <s v="Light Blue"/>
    <n v="26.99"/>
    <n v="11.99"/>
    <n v="44.999999999999993"/>
    <n v="80.97"/>
  </r>
  <r>
    <s v="LUBU60PD"/>
    <x v="425"/>
    <s v="69533-84907-FA"/>
    <n v="4"/>
    <n v="4"/>
    <x v="138"/>
    <x v="0"/>
    <s v="Hereford"/>
    <x v="1"/>
    <x v="6"/>
    <x v="0"/>
    <s v="Light Blue"/>
    <n v="26.99"/>
    <n v="11.99"/>
    <n v="59.999999999999993"/>
    <n v="107.96"/>
  </r>
  <r>
    <s v="WLOJBTJL"/>
    <x v="425"/>
    <s v="36605-83052-WB"/>
    <n v="9"/>
    <n v="4"/>
    <x v="255"/>
    <x v="0"/>
    <s v="Sandbach"/>
    <x v="0"/>
    <x v="8"/>
    <x v="0"/>
    <s v="Light Blue"/>
    <n v="32.99"/>
    <n v="18.989999999999998"/>
    <n v="56.000000000000014"/>
    <n v="131.96"/>
  </r>
  <r>
    <s v="Y6XYWIWY"/>
    <x v="425"/>
    <s v="84565-53984-SX"/>
    <n v="5"/>
    <n v="4"/>
    <x v="125"/>
    <x v="2"/>
    <s v="Inverness"/>
    <x v="1"/>
    <x v="9"/>
    <x v="1"/>
    <s v="Dark Blue"/>
    <n v="28.99"/>
    <n v="12.99"/>
    <n v="63.999999999999993"/>
    <n v="115.96"/>
  </r>
  <r>
    <s v="PFYCWSGF"/>
    <x v="426"/>
    <s v="96544-91644-IT"/>
    <n v="5"/>
    <n v="2"/>
    <x v="41"/>
    <x v="0"/>
    <s v="Halesowen"/>
    <x v="0"/>
    <x v="9"/>
    <x v="1"/>
    <s v="Dark Blue"/>
    <n v="28.99"/>
    <n v="12.99"/>
    <n v="31.999999999999996"/>
    <n v="57.98"/>
  </r>
  <r>
    <s v="ASUBYVPR"/>
    <x v="427"/>
    <s v="97152-03355-IW"/>
    <n v="5"/>
    <n v="2"/>
    <x v="48"/>
    <x v="2"/>
    <s v="Dornoch"/>
    <x v="0"/>
    <x v="9"/>
    <x v="1"/>
    <s v="Dark Blue"/>
    <n v="28.99"/>
    <n v="12.99"/>
    <n v="31.999999999999996"/>
    <n v="57.98"/>
  </r>
  <r>
    <s v="D8N7QQLI"/>
    <x v="427"/>
    <s v="87979-56781-YV"/>
    <n v="6"/>
    <n v="3"/>
    <x v="7"/>
    <x v="0"/>
    <s v="Rugby"/>
    <x v="0"/>
    <x v="0"/>
    <x v="0"/>
    <s v="Light Blue"/>
    <n v="27.99"/>
    <n v="14.99"/>
    <n v="38.999999999999993"/>
    <n v="83.97"/>
  </r>
  <r>
    <s v="JZX7JOXM"/>
    <x v="427"/>
    <s v="88593-59934-VU"/>
    <n v="6"/>
    <n v="3"/>
    <x v="29"/>
    <x v="2"/>
    <s v="Dumfries"/>
    <x v="0"/>
    <x v="0"/>
    <x v="0"/>
    <s v="Light Blue"/>
    <n v="27.99"/>
    <n v="14.99"/>
    <n v="38.999999999999993"/>
    <n v="83.97"/>
  </r>
  <r>
    <s v="MC3S8V9V"/>
    <x v="427"/>
    <s v="90312-11148-LA"/>
    <n v="6"/>
    <n v="3"/>
    <x v="81"/>
    <x v="0"/>
    <s v="Thetford"/>
    <x v="0"/>
    <x v="0"/>
    <x v="0"/>
    <s v="Light Blue"/>
    <n v="27.99"/>
    <n v="14.99"/>
    <n v="38.999999999999993"/>
    <n v="83.97"/>
  </r>
  <r>
    <s v="PCWXE91F"/>
    <x v="427"/>
    <s v="04152-34436-IE"/>
    <n v="5"/>
    <n v="3"/>
    <x v="108"/>
    <x v="0"/>
    <s v="Bournemouth"/>
    <x v="1"/>
    <x v="9"/>
    <x v="1"/>
    <s v="Dark Blue"/>
    <n v="28.99"/>
    <n v="12.99"/>
    <n v="47.999999999999993"/>
    <n v="86.97"/>
  </r>
  <r>
    <s v="C52AUICR"/>
    <x v="428"/>
    <s v="76534-45229-SG"/>
    <n v="4"/>
    <n v="4"/>
    <x v="167"/>
    <x v="0"/>
    <s v="Truro"/>
    <x v="1"/>
    <x v="6"/>
    <x v="0"/>
    <s v="Light Blue"/>
    <n v="26.99"/>
    <n v="11.99"/>
    <n v="59.999999999999993"/>
    <n v="107.96"/>
  </r>
  <r>
    <s v="D6QLUDSX"/>
    <x v="428"/>
    <s v="65552-60476-KY"/>
    <n v="4"/>
    <n v="3"/>
    <x v="116"/>
    <x v="0"/>
    <s v="Northampton"/>
    <x v="1"/>
    <x v="6"/>
    <x v="0"/>
    <s v="Light Blue"/>
    <n v="26.99"/>
    <n v="11.99"/>
    <n v="44.999999999999993"/>
    <n v="80.97"/>
  </r>
  <r>
    <s v="MYEFZ70L"/>
    <x v="429"/>
    <s v="76239-90137-UQ"/>
    <n v="5"/>
    <n v="3"/>
    <x v="159"/>
    <x v="0"/>
    <s v="Newcastle"/>
    <x v="1"/>
    <x v="9"/>
    <x v="1"/>
    <s v="Dark Blue"/>
    <n v="28.99"/>
    <n v="12.99"/>
    <n v="47.999999999999993"/>
    <n v="86.97"/>
  </r>
  <r>
    <s v="RJGVHP3Y"/>
    <x v="429"/>
    <s v="87979-56781-YV"/>
    <n v="6"/>
    <n v="3"/>
    <x v="7"/>
    <x v="0"/>
    <s v="Rugby"/>
    <x v="0"/>
    <x v="0"/>
    <x v="0"/>
    <s v="Light Blue"/>
    <n v="27.99"/>
    <n v="14.99"/>
    <n v="38.999999999999993"/>
    <n v="83.97"/>
  </r>
  <r>
    <s v="Y18PRKXL"/>
    <x v="429"/>
    <s v="21134-81676-FR"/>
    <n v="4"/>
    <n v="2"/>
    <x v="100"/>
    <x v="2"/>
    <s v="Aberdeen"/>
    <x v="1"/>
    <x v="6"/>
    <x v="0"/>
    <s v="Light Blue"/>
    <n v="26.99"/>
    <n v="11.99"/>
    <n v="29.999999999999996"/>
    <n v="53.98"/>
  </r>
  <r>
    <s v="OSTSQFF4"/>
    <x v="430"/>
    <s v="97152-03355-IW"/>
    <n v="6"/>
    <n v="3"/>
    <x v="48"/>
    <x v="2"/>
    <s v="Dornoch"/>
    <x v="0"/>
    <x v="0"/>
    <x v="0"/>
    <s v="Light Blue"/>
    <n v="27.99"/>
    <n v="14.99"/>
    <n v="38.999999999999993"/>
    <n v="83.97"/>
  </r>
  <r>
    <s v="V0BDEZWX"/>
    <x v="430"/>
    <s v="85425-33494-HQ"/>
    <n v="5"/>
    <n v="4"/>
    <x v="95"/>
    <x v="0"/>
    <s v="Ilkley"/>
    <x v="0"/>
    <x v="9"/>
    <x v="1"/>
    <s v="Dark Blue"/>
    <n v="28.99"/>
    <n v="12.99"/>
    <n v="63.999999999999993"/>
    <n v="115.96"/>
  </r>
  <r>
    <s v="ZSDROPM3"/>
    <x v="430"/>
    <s v="23806-46781-OU"/>
    <n v="4"/>
    <n v="4"/>
    <x v="178"/>
    <x v="2"/>
    <s v="Glasgow"/>
    <x v="1"/>
    <x v="6"/>
    <x v="0"/>
    <s v="Light Blue"/>
    <n v="26.99"/>
    <n v="11.99"/>
    <n v="59.999999999999993"/>
    <n v="107.96"/>
  </r>
  <r>
    <s v="CPI2EMK3"/>
    <x v="431"/>
    <s v="61021-27840-ZN"/>
    <n v="4"/>
    <n v="3"/>
    <x v="156"/>
    <x v="0"/>
    <s v="Sheffield"/>
    <x v="1"/>
    <x v="6"/>
    <x v="0"/>
    <s v="Light Blue"/>
    <n v="26.99"/>
    <n v="11.99"/>
    <n v="44.999999999999993"/>
    <n v="80.97"/>
  </r>
  <r>
    <s v="PEFD98NM"/>
    <x v="431"/>
    <s v="88446-59251-SQ"/>
    <n v="6"/>
    <n v="3"/>
    <x v="6"/>
    <x v="0"/>
    <s v="St Albans"/>
    <x v="0"/>
    <x v="0"/>
    <x v="0"/>
    <s v="Light Blue"/>
    <n v="27.99"/>
    <n v="14.99"/>
    <n v="38.999999999999993"/>
    <n v="83.97"/>
  </r>
  <r>
    <s v="CDAYZOUE"/>
    <x v="432"/>
    <s v="99562-88650-YF"/>
    <n v="6"/>
    <n v="3"/>
    <x v="2"/>
    <x v="0"/>
    <s v="Tenbury Wells"/>
    <x v="0"/>
    <x v="0"/>
    <x v="0"/>
    <s v="Light Blue"/>
    <n v="27.99"/>
    <n v="14.99"/>
    <n v="38.999999999999993"/>
    <n v="83.97"/>
  </r>
  <r>
    <s v="AIDWNWNV"/>
    <x v="433"/>
    <s v="26103-41504-IB"/>
    <n v="4"/>
    <n v="2"/>
    <x v="176"/>
    <x v="0"/>
    <s v="Winchester"/>
    <x v="1"/>
    <x v="6"/>
    <x v="0"/>
    <s v="Light Blue"/>
    <n v="26.99"/>
    <n v="11.99"/>
    <n v="29.999999999999996"/>
    <n v="53.98"/>
  </r>
  <r>
    <s v="HQGVBWDV"/>
    <x v="433"/>
    <s v="07591-92789-UA"/>
    <n v="4"/>
    <n v="4"/>
    <x v="238"/>
    <x v="0"/>
    <s v="Norwich"/>
    <x v="1"/>
    <x v="6"/>
    <x v="0"/>
    <s v="Light Blue"/>
    <n v="26.99"/>
    <n v="11.99"/>
    <n v="59.999999999999993"/>
    <n v="107.96"/>
  </r>
  <r>
    <s v="QKMO84IC"/>
    <x v="433"/>
    <s v="96544-91644-IT"/>
    <n v="5"/>
    <n v="3"/>
    <x v="41"/>
    <x v="0"/>
    <s v="Halesowen"/>
    <x v="0"/>
    <x v="9"/>
    <x v="1"/>
    <s v="Dark Blue"/>
    <n v="28.99"/>
    <n v="12.99"/>
    <n v="47.999999999999993"/>
    <n v="86.97"/>
  </r>
  <r>
    <s v="V9J1ZEYU"/>
    <x v="433"/>
    <s v="15770-27099-GX"/>
    <n v="4"/>
    <n v="4"/>
    <x v="180"/>
    <x v="0"/>
    <s v="Watford"/>
    <x v="1"/>
    <x v="6"/>
    <x v="0"/>
    <s v="Light Blue"/>
    <n v="26.99"/>
    <n v="11.99"/>
    <n v="59.999999999999993"/>
    <n v="107.96"/>
  </r>
  <r>
    <s v="EG3G3CNM"/>
    <x v="434"/>
    <s v="44981-99666-XB"/>
    <n v="5"/>
    <n v="2"/>
    <x v="134"/>
    <x v="1"/>
    <s v="Cardiff"/>
    <x v="1"/>
    <x v="9"/>
    <x v="1"/>
    <s v="Dark Blue"/>
    <n v="28.99"/>
    <n v="12.99"/>
    <n v="31.999999999999996"/>
    <n v="57.98"/>
  </r>
  <r>
    <s v="IWPZBYP0"/>
    <x v="434"/>
    <s v="03396-68805-ZC"/>
    <n v="4"/>
    <n v="4"/>
    <x v="118"/>
    <x v="0"/>
    <s v="Bristol"/>
    <x v="1"/>
    <x v="6"/>
    <x v="0"/>
    <s v="Light Blue"/>
    <n v="26.99"/>
    <n v="11.99"/>
    <n v="59.999999999999993"/>
    <n v="107.96"/>
  </r>
  <r>
    <s v="WQNL1SRF"/>
    <x v="434"/>
    <s v="89422-58281-FD"/>
    <n v="5"/>
    <n v="2"/>
    <x v="22"/>
    <x v="1"/>
    <s v="Brecon"/>
    <x v="0"/>
    <x v="9"/>
    <x v="1"/>
    <s v="Dark Blue"/>
    <n v="28.99"/>
    <n v="12.99"/>
    <n v="31.999999999999996"/>
    <n v="57.98"/>
  </r>
  <r>
    <s v="N0SJZCPN"/>
    <x v="435"/>
    <s v="36078-91009-WU"/>
    <n v="5"/>
    <n v="3"/>
    <x v="98"/>
    <x v="0"/>
    <s v="Milton Keynes"/>
    <x v="1"/>
    <x v="9"/>
    <x v="1"/>
    <s v="Dark Blue"/>
    <n v="28.99"/>
    <n v="12.99"/>
    <n v="47.999999999999993"/>
    <n v="86.97"/>
  </r>
  <r>
    <s v="RTB3C5OC"/>
    <x v="435"/>
    <s v="62979-53167-ML"/>
    <n v="5"/>
    <n v="3"/>
    <x v="110"/>
    <x v="0"/>
    <s v="Newbury"/>
    <x v="1"/>
    <x v="9"/>
    <x v="1"/>
    <s v="Dark Blue"/>
    <n v="28.99"/>
    <n v="12.99"/>
    <n v="47.999999999999993"/>
    <n v="86.97"/>
  </r>
  <r>
    <s v="VMDL1LYV"/>
    <x v="435"/>
    <s v="86504-96610-BH"/>
    <n v="6"/>
    <n v="3"/>
    <x v="15"/>
    <x v="0"/>
    <s v="Chester-le-Street"/>
    <x v="0"/>
    <x v="0"/>
    <x v="0"/>
    <s v="Light Blue"/>
    <n v="27.99"/>
    <n v="14.99"/>
    <n v="38.999999999999993"/>
    <n v="83.97"/>
  </r>
  <r>
    <s v="QVL6WP5F"/>
    <x v="436"/>
    <s v="89422-58281-FD"/>
    <n v="6"/>
    <n v="3"/>
    <x v="22"/>
    <x v="1"/>
    <s v="Brecon"/>
    <x v="0"/>
    <x v="0"/>
    <x v="0"/>
    <s v="Light Blue"/>
    <n v="27.99"/>
    <n v="14.99"/>
    <n v="38.999999999999993"/>
    <n v="83.97"/>
  </r>
  <r>
    <s v="SIXEOOBO"/>
    <x v="436"/>
    <s v="71253-00052-RN"/>
    <n v="5"/>
    <n v="3"/>
    <x v="231"/>
    <x v="0"/>
    <s v="Birmingham"/>
    <x v="1"/>
    <x v="9"/>
    <x v="1"/>
    <s v="Dark Blue"/>
    <n v="28.99"/>
    <n v="12.99"/>
    <n v="47.999999999999993"/>
    <n v="86.97"/>
  </r>
  <r>
    <s v="WTXEM6N0"/>
    <x v="436"/>
    <s v="13694-25001-LX"/>
    <n v="5"/>
    <n v="3"/>
    <x v="145"/>
    <x v="0"/>
    <s v="Canterbury"/>
    <x v="1"/>
    <x v="9"/>
    <x v="1"/>
    <s v="Dark Blue"/>
    <n v="28.99"/>
    <n v="12.99"/>
    <n v="47.999999999999993"/>
    <n v="86.97"/>
  </r>
  <r>
    <s v="AHI5MSRU"/>
    <x v="437"/>
    <s v="86504-96610-BH"/>
    <n v="6"/>
    <n v="3"/>
    <x v="15"/>
    <x v="0"/>
    <s v="Chester-le-Street"/>
    <x v="0"/>
    <x v="0"/>
    <x v="0"/>
    <s v="Light Blue"/>
    <n v="27.99"/>
    <n v="14.99"/>
    <n v="38.999999999999993"/>
    <n v="83.97"/>
  </r>
  <r>
    <s v="HP5K2KIU"/>
    <x v="437"/>
    <s v="96544-91644-IT"/>
    <n v="6"/>
    <n v="3"/>
    <x v="41"/>
    <x v="0"/>
    <s v="Halesowen"/>
    <x v="0"/>
    <x v="0"/>
    <x v="0"/>
    <s v="Light Blue"/>
    <n v="27.99"/>
    <n v="14.99"/>
    <n v="38.999999999999993"/>
    <n v="83.97"/>
  </r>
  <r>
    <s v="OL1OLJDG"/>
    <x v="437"/>
    <s v="86561-91660-RB"/>
    <n v="4"/>
    <n v="3"/>
    <x v="256"/>
    <x v="0"/>
    <s v="Liverpool"/>
    <x v="1"/>
    <x v="6"/>
    <x v="0"/>
    <s v="Light Blue"/>
    <n v="26.99"/>
    <n v="11.99"/>
    <n v="44.999999999999993"/>
    <n v="80.97"/>
  </r>
  <r>
    <s v="CRCJRCDE"/>
    <x v="438"/>
    <s v="04521-04300-OK"/>
    <n v="4"/>
    <n v="2"/>
    <x v="143"/>
    <x v="0"/>
    <s v="Hull"/>
    <x v="1"/>
    <x v="6"/>
    <x v="0"/>
    <s v="Light Blue"/>
    <n v="26.99"/>
    <n v="11.99"/>
    <n v="29.999999999999996"/>
    <n v="53.98"/>
  </r>
  <r>
    <s v="MHXHHKER"/>
    <x v="438"/>
    <s v="62863-81239-DT"/>
    <n v="8"/>
    <n v="3"/>
    <x v="257"/>
    <x v="2"/>
    <s v="Crieff"/>
    <x v="0"/>
    <x v="4"/>
    <x v="0"/>
    <s v="Light Blue"/>
    <n v="21.99"/>
    <n v="11.99"/>
    <n v="29.999999999999993"/>
    <n v="65.97"/>
  </r>
  <r>
    <s v="Q0EFBP5B"/>
    <x v="438"/>
    <s v="90123-70970-NY"/>
    <n v="5"/>
    <n v="4"/>
    <x v="59"/>
    <x v="0"/>
    <s v="Clitheroe"/>
    <x v="0"/>
    <x v="9"/>
    <x v="1"/>
    <s v="Dark Blue"/>
    <n v="28.99"/>
    <n v="12.99"/>
    <n v="63.999999999999993"/>
    <n v="115.96"/>
  </r>
  <r>
    <s v="SHKLTE2L"/>
    <x v="438"/>
    <s v="69904-02729-YS"/>
    <n v="4"/>
    <n v="4"/>
    <x v="127"/>
    <x v="0"/>
    <s v="Blackpool"/>
    <x v="1"/>
    <x v="6"/>
    <x v="0"/>
    <s v="Light Blue"/>
    <n v="26.99"/>
    <n v="11.99"/>
    <n v="59.999999999999993"/>
    <n v="107.96"/>
  </r>
  <r>
    <s v="BRCACEMN"/>
    <x v="439"/>
    <s v="84132-22322-QT"/>
    <n v="6"/>
    <n v="3"/>
    <x v="19"/>
    <x v="2"/>
    <s v="Dunblane"/>
    <x v="0"/>
    <x v="0"/>
    <x v="0"/>
    <s v="Light Blue"/>
    <n v="27.99"/>
    <n v="14.99"/>
    <n v="38.999999999999993"/>
    <n v="83.97"/>
  </r>
  <r>
    <s v="CEO8MLBA"/>
    <x v="439"/>
    <s v="39123-12846-YJ"/>
    <n v="4"/>
    <n v="3"/>
    <x v="126"/>
    <x v="0"/>
    <s v="Worcester"/>
    <x v="1"/>
    <x v="6"/>
    <x v="0"/>
    <s v="Light Blue"/>
    <n v="26.99"/>
    <n v="11.99"/>
    <n v="44.999999999999993"/>
    <n v="80.97"/>
  </r>
  <r>
    <s v="GTPHMMBB"/>
    <x v="439"/>
    <s v="71468-76923-BU"/>
    <n v="8"/>
    <n v="1"/>
    <x v="258"/>
    <x v="0"/>
    <s v="Shaftesbury"/>
    <x v="0"/>
    <x v="4"/>
    <x v="0"/>
    <s v="Light Blue"/>
    <n v="21.99"/>
    <n v="11.99"/>
    <n v="9.9999999999999982"/>
    <n v="21.99"/>
  </r>
  <r>
    <s v="ZFVNLUSF"/>
    <x v="439"/>
    <s v="84269-49816-ML"/>
    <n v="6"/>
    <n v="3"/>
    <x v="61"/>
    <x v="2"/>
    <s v="Moffat"/>
    <x v="0"/>
    <x v="0"/>
    <x v="0"/>
    <s v="Light Blue"/>
    <n v="27.99"/>
    <n v="14.99"/>
    <n v="38.999999999999993"/>
    <n v="83.97"/>
  </r>
  <r>
    <s v="A9T98L3A"/>
    <x v="440"/>
    <s v="93405-51204-UW"/>
    <n v="6"/>
    <n v="3"/>
    <x v="33"/>
    <x v="0"/>
    <s v="Radstock"/>
    <x v="0"/>
    <x v="0"/>
    <x v="0"/>
    <s v="Light Blue"/>
    <n v="27.99"/>
    <n v="14.99"/>
    <n v="38.999999999999993"/>
    <n v="83.97"/>
  </r>
  <r>
    <s v="D3OVCTXV"/>
    <x v="440"/>
    <s v="06953-94794-FB"/>
    <n v="10"/>
    <n v="1"/>
    <x v="259"/>
    <x v="2"/>
    <s v="Inverness"/>
    <x v="0"/>
    <x v="1"/>
    <x v="1"/>
    <s v="Dark Blue"/>
    <n v="22.99"/>
    <n v="10.99"/>
    <n v="11.999999999999998"/>
    <n v="22.99"/>
  </r>
  <r>
    <s v="IEBOW2LD"/>
    <x v="440"/>
    <s v="97152-03355-IW"/>
    <n v="5"/>
    <n v="2"/>
    <x v="48"/>
    <x v="2"/>
    <s v="Dornoch"/>
    <x v="0"/>
    <x v="9"/>
    <x v="1"/>
    <s v="Dark Blue"/>
    <n v="28.99"/>
    <n v="12.99"/>
    <n v="31.999999999999996"/>
    <n v="57.98"/>
  </r>
  <r>
    <s v="JLNN6MRF"/>
    <x v="440"/>
    <s v="80179-44620-WN"/>
    <n v="5"/>
    <n v="2"/>
    <x v="8"/>
    <x v="1"/>
    <s v="Llanrwst"/>
    <x v="0"/>
    <x v="9"/>
    <x v="1"/>
    <s v="Dark Blue"/>
    <n v="28.99"/>
    <n v="12.99"/>
    <n v="31.999999999999996"/>
    <n v="57.98"/>
  </r>
  <r>
    <s v="H45XRDT2"/>
    <x v="441"/>
    <s v="86504-96610-BH"/>
    <n v="5"/>
    <n v="4"/>
    <x v="15"/>
    <x v="0"/>
    <s v="Chester-le-Street"/>
    <x v="0"/>
    <x v="9"/>
    <x v="1"/>
    <s v="Dark Blue"/>
    <n v="28.99"/>
    <n v="12.99"/>
    <n v="63.999999999999993"/>
    <n v="115.96"/>
  </r>
  <r>
    <s v="J9BXPPYV"/>
    <x v="441"/>
    <s v="51427-89175-QJ"/>
    <n v="5"/>
    <n v="2"/>
    <x v="92"/>
    <x v="0"/>
    <s v="Chester"/>
    <x v="1"/>
    <x v="9"/>
    <x v="1"/>
    <s v="Dark Blue"/>
    <n v="28.99"/>
    <n v="12.99"/>
    <n v="31.999999999999996"/>
    <n v="57.98"/>
  </r>
  <r>
    <s v="MWXHY2LN"/>
    <x v="441"/>
    <s v="22107-86640-SB"/>
    <n v="5"/>
    <n v="4"/>
    <x v="150"/>
    <x v="0"/>
    <s v="Colchester"/>
    <x v="1"/>
    <x v="9"/>
    <x v="1"/>
    <s v="Dark Blue"/>
    <n v="28.99"/>
    <n v="12.99"/>
    <n v="63.999999999999993"/>
    <n v="115.96"/>
  </r>
  <r>
    <s v="UFQDIJOC"/>
    <x v="441"/>
    <s v="23806-46781-OU"/>
    <n v="5"/>
    <n v="2"/>
    <x v="178"/>
    <x v="2"/>
    <s v="Glasgow"/>
    <x v="1"/>
    <x v="9"/>
    <x v="1"/>
    <s v="Dark Blue"/>
    <n v="28.99"/>
    <n v="12.99"/>
    <n v="31.999999999999996"/>
    <n v="57.98"/>
  </r>
  <r>
    <s v="XAISHWBF"/>
    <x v="441"/>
    <s v="81744-27332-RR"/>
    <n v="4"/>
    <n v="4"/>
    <x v="114"/>
    <x v="0"/>
    <s v="Cheltenham"/>
    <x v="1"/>
    <x v="6"/>
    <x v="0"/>
    <s v="Light Blue"/>
    <n v="26.99"/>
    <n v="11.99"/>
    <n v="59.999999999999993"/>
    <n v="107.96"/>
  </r>
  <r>
    <s v="YCGRLJBE"/>
    <x v="441"/>
    <s v="95399-57205-HI"/>
    <n v="5"/>
    <n v="3"/>
    <x v="137"/>
    <x v="0"/>
    <s v="Brighton"/>
    <x v="1"/>
    <x v="9"/>
    <x v="1"/>
    <s v="Dark Blue"/>
    <n v="28.99"/>
    <n v="12.99"/>
    <n v="47.999999999999993"/>
    <n v="86.97"/>
  </r>
  <r>
    <s v="BQ3HZA1K"/>
    <x v="442"/>
    <s v="28476-04082-GR"/>
    <n v="4"/>
    <n v="4"/>
    <x v="164"/>
    <x v="2"/>
    <s v="Fort William"/>
    <x v="1"/>
    <x v="6"/>
    <x v="0"/>
    <s v="Light Blue"/>
    <n v="26.99"/>
    <n v="11.99"/>
    <n v="59.999999999999993"/>
    <n v="107.96"/>
  </r>
  <r>
    <s v="BXRJT1C9"/>
    <x v="442"/>
    <s v="86447-02699-UT"/>
    <n v="5"/>
    <n v="4"/>
    <x v="46"/>
    <x v="0"/>
    <s v="Southport"/>
    <x v="0"/>
    <x v="9"/>
    <x v="1"/>
    <s v="Dark Blue"/>
    <n v="28.99"/>
    <n v="12.99"/>
    <n v="63.999999999999993"/>
    <n v="115.96"/>
  </r>
  <r>
    <s v="DLGYUMOC"/>
    <x v="442"/>
    <s v="62425-26461-RK"/>
    <n v="8"/>
    <n v="3"/>
    <x v="260"/>
    <x v="0"/>
    <s v="Tavistock"/>
    <x v="0"/>
    <x v="4"/>
    <x v="0"/>
    <s v="Light Blue"/>
    <n v="21.99"/>
    <n v="11.99"/>
    <n v="29.999999999999993"/>
    <n v="65.97"/>
  </r>
  <r>
    <s v="EA83QCWZ"/>
    <x v="442"/>
    <s v="82246-82543-DW"/>
    <n v="6"/>
    <n v="3"/>
    <x v="3"/>
    <x v="0"/>
    <s v="Bridgwater"/>
    <x v="0"/>
    <x v="0"/>
    <x v="0"/>
    <s v="Light Blue"/>
    <n v="27.99"/>
    <n v="14.99"/>
    <n v="38.999999999999993"/>
    <n v="83.97"/>
  </r>
  <r>
    <s v="SCCULLYC"/>
    <x v="442"/>
    <s v="42770-36274-QA"/>
    <n v="5"/>
    <n v="4"/>
    <x v="148"/>
    <x v="1"/>
    <s v="Wrexham"/>
    <x v="1"/>
    <x v="9"/>
    <x v="1"/>
    <s v="Dark Blue"/>
    <n v="28.99"/>
    <n v="12.99"/>
    <n v="63.999999999999993"/>
    <n v="115.96"/>
  </r>
  <r>
    <s v="TA2CYIAZ"/>
    <x v="442"/>
    <s v="81744-27332-RR"/>
    <n v="4"/>
    <n v="3"/>
    <x v="114"/>
    <x v="0"/>
    <s v="Cheltenham"/>
    <x v="1"/>
    <x v="6"/>
    <x v="0"/>
    <s v="Light Blue"/>
    <n v="26.99"/>
    <n v="11.99"/>
    <n v="44.999999999999993"/>
    <n v="80.97"/>
  </r>
  <r>
    <s v="CJNO6C4O"/>
    <x v="443"/>
    <s v="14158-30713-OB"/>
    <n v="4"/>
    <n v="4"/>
    <x v="161"/>
    <x v="2"/>
    <s v="St Andrews"/>
    <x v="1"/>
    <x v="6"/>
    <x v="0"/>
    <s v="Light Blue"/>
    <n v="26.99"/>
    <n v="11.99"/>
    <n v="59.999999999999993"/>
    <n v="107.96"/>
  </r>
  <r>
    <s v="FG2LT5IZ"/>
    <x v="444"/>
    <s v="26333-67911-OL"/>
    <n v="4"/>
    <n v="3"/>
    <x v="94"/>
    <x v="0"/>
    <s v="Warrington"/>
    <x v="1"/>
    <x v="6"/>
    <x v="0"/>
    <s v="Light Blue"/>
    <n v="26.99"/>
    <n v="11.99"/>
    <n v="44.999999999999993"/>
    <n v="80.97"/>
  </r>
  <r>
    <s v="JAP6FCRW"/>
    <x v="444"/>
    <s v="90123-70970-NY"/>
    <n v="6"/>
    <n v="3"/>
    <x v="59"/>
    <x v="0"/>
    <s v="Clitheroe"/>
    <x v="0"/>
    <x v="0"/>
    <x v="0"/>
    <s v="Light Blue"/>
    <n v="27.99"/>
    <n v="14.99"/>
    <n v="38.999999999999993"/>
    <n v="83.97"/>
  </r>
  <r>
    <s v="KJQ1PDDA"/>
    <x v="444"/>
    <s v="45089-52817-WN"/>
    <n v="4"/>
    <n v="3"/>
    <x v="112"/>
    <x v="2"/>
    <s v="Ayr"/>
    <x v="1"/>
    <x v="6"/>
    <x v="0"/>
    <s v="Light Blue"/>
    <n v="26.99"/>
    <n v="11.99"/>
    <n v="44.999999999999993"/>
    <n v="80.97"/>
  </r>
  <r>
    <s v="LLES5AHC"/>
    <x v="444"/>
    <s v="61021-27840-ZN"/>
    <n v="4"/>
    <n v="2"/>
    <x v="156"/>
    <x v="0"/>
    <s v="Sheffield"/>
    <x v="1"/>
    <x v="6"/>
    <x v="0"/>
    <s v="Light Blue"/>
    <n v="26.99"/>
    <n v="11.99"/>
    <n v="29.999999999999996"/>
    <n v="53.98"/>
  </r>
  <r>
    <s v="NU2SQKYW"/>
    <x v="444"/>
    <s v="89422-58281-FD"/>
    <n v="6"/>
    <n v="3"/>
    <x v="22"/>
    <x v="1"/>
    <s v="Brecon"/>
    <x v="0"/>
    <x v="0"/>
    <x v="0"/>
    <s v="Light Blue"/>
    <n v="27.99"/>
    <n v="14.99"/>
    <n v="38.999999999999993"/>
    <n v="83.97"/>
  </r>
  <r>
    <s v="VKEDVQ2W"/>
    <x v="444"/>
    <s v="79436-73011-MM"/>
    <n v="4"/>
    <n v="4"/>
    <x v="141"/>
    <x v="0"/>
    <s v="Milton Keynes"/>
    <x v="1"/>
    <x v="6"/>
    <x v="0"/>
    <s v="Light Blue"/>
    <n v="26.99"/>
    <n v="11.99"/>
    <n v="59.999999999999993"/>
    <n v="107.96"/>
  </r>
  <r>
    <s v="AD7MLQUH"/>
    <x v="445"/>
    <s v="65223-29612-CB"/>
    <n v="4"/>
    <n v="3"/>
    <x v="152"/>
    <x v="0"/>
    <s v="Leeds"/>
    <x v="1"/>
    <x v="6"/>
    <x v="0"/>
    <s v="Light Blue"/>
    <n v="26.99"/>
    <n v="11.99"/>
    <n v="44.999999999999993"/>
    <n v="80.97"/>
  </r>
  <r>
    <s v="AP3FPHN0"/>
    <x v="445"/>
    <s v="69904-02729-YS"/>
    <n v="4"/>
    <n v="3"/>
    <x v="127"/>
    <x v="0"/>
    <s v="Blackpool"/>
    <x v="1"/>
    <x v="6"/>
    <x v="0"/>
    <s v="Light Blue"/>
    <n v="26.99"/>
    <n v="11.99"/>
    <n v="44.999999999999993"/>
    <n v="80.97"/>
  </r>
  <r>
    <s v="CKPSHISM"/>
    <x v="445"/>
    <s v="54619-08558-ZU"/>
    <n v="5"/>
    <n v="2"/>
    <x v="115"/>
    <x v="0"/>
    <s v="Portsmouth"/>
    <x v="1"/>
    <x v="9"/>
    <x v="1"/>
    <s v="Dark Blue"/>
    <n v="28.99"/>
    <n v="12.99"/>
    <n v="31.999999999999996"/>
    <n v="57.98"/>
  </r>
  <r>
    <s v="JDMCWKV1"/>
    <x v="445"/>
    <s v="84260-39432-ML"/>
    <n v="5"/>
    <n v="4"/>
    <x v="58"/>
    <x v="1"/>
    <s v="Cowbridge"/>
    <x v="0"/>
    <x v="9"/>
    <x v="1"/>
    <s v="Dark Blue"/>
    <n v="28.99"/>
    <n v="12.99"/>
    <n v="63.999999999999993"/>
    <n v="115.96"/>
  </r>
  <r>
    <s v="VEKMBNDU"/>
    <x v="445"/>
    <s v="86437-17399-FK"/>
    <n v="4"/>
    <n v="2"/>
    <x v="97"/>
    <x v="0"/>
    <s v="Hastings"/>
    <x v="1"/>
    <x v="6"/>
    <x v="0"/>
    <s v="Light Blue"/>
    <n v="26.99"/>
    <n v="11.99"/>
    <n v="29.999999999999996"/>
    <n v="53.98"/>
  </r>
  <r>
    <s v="XECUPAAJ"/>
    <x v="445"/>
    <s v="81744-27332-RR"/>
    <n v="4"/>
    <n v="4"/>
    <x v="114"/>
    <x v="0"/>
    <s v="Cheltenham"/>
    <x v="1"/>
    <x v="6"/>
    <x v="0"/>
    <s v="Light Blue"/>
    <n v="26.99"/>
    <n v="11.99"/>
    <n v="59.999999999999993"/>
    <n v="107.96"/>
  </r>
  <r>
    <s v="BAESAGJM"/>
    <x v="446"/>
    <s v="03090-88267-BQ"/>
    <n v="4"/>
    <n v="4"/>
    <x v="135"/>
    <x v="0"/>
    <s v="Reading"/>
    <x v="1"/>
    <x v="6"/>
    <x v="0"/>
    <s v="Light Blue"/>
    <n v="26.99"/>
    <n v="11.99"/>
    <n v="59.999999999999993"/>
    <n v="107.96"/>
  </r>
  <r>
    <s v="RKNTH113"/>
    <x v="446"/>
    <s v="91829-99544-DS"/>
    <n v="5"/>
    <n v="4"/>
    <x v="84"/>
    <x v="0"/>
    <s v="Nelson"/>
    <x v="0"/>
    <x v="9"/>
    <x v="1"/>
    <s v="Dark Blue"/>
    <n v="28.99"/>
    <n v="12.99"/>
    <n v="63.999999999999993"/>
    <n v="115.96"/>
  </r>
  <r>
    <s v="XQWMJ8VH"/>
    <x v="446"/>
    <s v="99421-80253-UI"/>
    <n v="5"/>
    <n v="4"/>
    <x v="5"/>
    <x v="2"/>
    <s v="Dunoon"/>
    <x v="0"/>
    <x v="9"/>
    <x v="1"/>
    <s v="Dark Blue"/>
    <n v="28.99"/>
    <n v="12.99"/>
    <n v="63.999999999999993"/>
    <n v="115.96"/>
  </r>
  <r>
    <s v="NT3ZCW7R"/>
    <x v="447"/>
    <s v="22107-86640-SB"/>
    <n v="5"/>
    <n v="2"/>
    <x v="150"/>
    <x v="0"/>
    <s v="Colchester"/>
    <x v="1"/>
    <x v="9"/>
    <x v="1"/>
    <s v="Dark Blue"/>
    <n v="28.99"/>
    <n v="12.99"/>
    <n v="31.999999999999996"/>
    <n v="57.98"/>
  </r>
  <r>
    <s v="OV0M9OQD"/>
    <x v="447"/>
    <s v="33284-98063-SE"/>
    <n v="2"/>
    <n v="3"/>
    <x v="261"/>
    <x v="1"/>
    <s v="Llandudno"/>
    <x v="0"/>
    <x v="3"/>
    <x v="0"/>
    <s v="Dark Blue"/>
    <n v="29.99"/>
    <n v="16.989999999999998"/>
    <n v="39"/>
    <n v="89.97"/>
  </r>
  <r>
    <s v="SJ0K6SIA"/>
    <x v="447"/>
    <s v="14204-14186-LA"/>
    <n v="4"/>
    <n v="3"/>
    <x v="93"/>
    <x v="0"/>
    <s v="Darlington"/>
    <x v="1"/>
    <x v="6"/>
    <x v="0"/>
    <s v="Light Blue"/>
    <n v="26.99"/>
    <n v="11.99"/>
    <n v="44.999999999999993"/>
    <n v="80.97"/>
  </r>
  <r>
    <s v="DGJLPQ2L"/>
    <x v="448"/>
    <s v="79420-11075-MY"/>
    <n v="5"/>
    <n v="4"/>
    <x v="1"/>
    <x v="1"/>
    <s v="Holyhead"/>
    <x v="0"/>
    <x v="9"/>
    <x v="1"/>
    <s v="Dark Blue"/>
    <n v="28.99"/>
    <n v="12.99"/>
    <n v="63.999999999999993"/>
    <n v="115.96"/>
  </r>
  <r>
    <s v="DW1ZOP7K"/>
    <x v="448"/>
    <s v="81431-12577-VD"/>
    <n v="6"/>
    <n v="3"/>
    <x v="30"/>
    <x v="0"/>
    <s v="Newbury"/>
    <x v="0"/>
    <x v="0"/>
    <x v="0"/>
    <s v="Light Blue"/>
    <n v="27.99"/>
    <n v="14.99"/>
    <n v="38.999999999999993"/>
    <n v="83.97"/>
  </r>
  <r>
    <s v="GK9ZAVHQ"/>
    <x v="448"/>
    <s v="00539-42510-RY"/>
    <n v="7"/>
    <n v="4"/>
    <x v="262"/>
    <x v="0"/>
    <s v="Andover"/>
    <x v="0"/>
    <x v="7"/>
    <x v="1"/>
    <s v="Dark Blue"/>
    <n v="26.99"/>
    <n v="14.99"/>
    <n v="47.999999999999993"/>
    <n v="107.96"/>
  </r>
  <r>
    <s v="MHU7SL1R"/>
    <x v="448"/>
    <s v="37651-47492-NC"/>
    <n v="4"/>
    <n v="4"/>
    <x v="147"/>
    <x v="0"/>
    <s v="Plymouth"/>
    <x v="1"/>
    <x v="6"/>
    <x v="0"/>
    <s v="Light Blue"/>
    <n v="26.99"/>
    <n v="11.99"/>
    <n v="59.999999999999993"/>
    <n v="107.96"/>
  </r>
  <r>
    <s v="QFKGSEZX"/>
    <x v="448"/>
    <s v="23806-46781-OU"/>
    <n v="4"/>
    <n v="3"/>
    <x v="178"/>
    <x v="2"/>
    <s v="Glasgow"/>
    <x v="1"/>
    <x v="6"/>
    <x v="0"/>
    <s v="Light Blue"/>
    <n v="26.99"/>
    <n v="11.99"/>
    <n v="44.999999999999993"/>
    <n v="80.97"/>
  </r>
  <r>
    <s v="TVH9O62H"/>
    <x v="448"/>
    <s v="76534-45229-SG"/>
    <n v="5"/>
    <n v="4"/>
    <x v="167"/>
    <x v="0"/>
    <s v="Truro"/>
    <x v="1"/>
    <x v="9"/>
    <x v="1"/>
    <s v="Dark Blue"/>
    <n v="28.99"/>
    <n v="12.99"/>
    <n v="63.999999999999993"/>
    <n v="115.96"/>
  </r>
  <r>
    <s v="XTHVMJGO"/>
    <x v="448"/>
    <s v="90312-11148-LA"/>
    <n v="6"/>
    <n v="3"/>
    <x v="81"/>
    <x v="0"/>
    <s v="Thetford"/>
    <x v="0"/>
    <x v="0"/>
    <x v="0"/>
    <s v="Light Blue"/>
    <n v="27.99"/>
    <n v="14.99"/>
    <n v="38.999999999999993"/>
    <n v="83.97"/>
  </r>
  <r>
    <s v="COILOOEQ"/>
    <x v="449"/>
    <s v="04152-34436-IE"/>
    <n v="4"/>
    <n v="3"/>
    <x v="108"/>
    <x v="0"/>
    <s v="Bournemouth"/>
    <x v="1"/>
    <x v="6"/>
    <x v="0"/>
    <s v="Light Blue"/>
    <n v="26.99"/>
    <n v="11.99"/>
    <n v="44.999999999999993"/>
    <n v="80.97"/>
  </r>
  <r>
    <s v="EEDQS0X9"/>
    <x v="449"/>
    <s v="93405-51204-UW"/>
    <n v="6"/>
    <n v="3"/>
    <x v="33"/>
    <x v="0"/>
    <s v="Radstock"/>
    <x v="0"/>
    <x v="0"/>
    <x v="0"/>
    <s v="Light Blue"/>
    <n v="27.99"/>
    <n v="14.99"/>
    <n v="38.999999999999993"/>
    <n v="83.97"/>
  </r>
  <r>
    <s v="J5RFMVMI"/>
    <x v="449"/>
    <s v="90305-50099-SV"/>
    <n v="6"/>
    <n v="3"/>
    <x v="64"/>
    <x v="0"/>
    <s v="Wakefield"/>
    <x v="0"/>
    <x v="0"/>
    <x v="0"/>
    <s v="Light Blue"/>
    <n v="27.99"/>
    <n v="14.99"/>
    <n v="38.999999999999993"/>
    <n v="83.97"/>
  </r>
  <r>
    <s v="YGMHORZF"/>
    <x v="449"/>
    <s v="50124-88608-EO"/>
    <n v="4"/>
    <n v="2"/>
    <x v="130"/>
    <x v="2"/>
    <s v="Stirling"/>
    <x v="1"/>
    <x v="6"/>
    <x v="0"/>
    <s v="Light Blue"/>
    <n v="26.99"/>
    <n v="11.99"/>
    <n v="29.999999999999996"/>
    <n v="53.98"/>
  </r>
  <r>
    <s v="O5JBECMM"/>
    <x v="450"/>
    <s v="49860-68865-AB"/>
    <n v="5"/>
    <n v="4"/>
    <x v="99"/>
    <x v="0"/>
    <s v="Wolverhampton"/>
    <x v="1"/>
    <x v="9"/>
    <x v="1"/>
    <s v="Dark Blue"/>
    <n v="28.99"/>
    <n v="12.99"/>
    <n v="63.999999999999993"/>
    <n v="115.96"/>
  </r>
  <r>
    <s v="PHFISEBU"/>
    <x v="450"/>
    <s v="91513-75657-PH"/>
    <n v="4"/>
    <n v="2"/>
    <x v="117"/>
    <x v="0"/>
    <s v="Hereford"/>
    <x v="1"/>
    <x v="6"/>
    <x v="0"/>
    <s v="Light Blue"/>
    <n v="26.99"/>
    <n v="11.99"/>
    <n v="29.999999999999996"/>
    <n v="53.98"/>
  </r>
  <r>
    <s v="CVIEJ8QW"/>
    <x v="451"/>
    <s v="80179-44620-WN"/>
    <n v="5"/>
    <n v="2"/>
    <x v="8"/>
    <x v="1"/>
    <s v="Llanrwst"/>
    <x v="0"/>
    <x v="9"/>
    <x v="1"/>
    <s v="Dark Blue"/>
    <n v="28.99"/>
    <n v="12.99"/>
    <n v="31.999999999999996"/>
    <n v="57.98"/>
  </r>
  <r>
    <s v="T0SCPM8F"/>
    <x v="451"/>
    <s v="34136-36674-OM"/>
    <n v="5"/>
    <n v="3"/>
    <x v="206"/>
    <x v="0"/>
    <s v="Nottingham"/>
    <x v="1"/>
    <x v="9"/>
    <x v="1"/>
    <s v="Dark Blue"/>
    <n v="28.99"/>
    <n v="12.99"/>
    <n v="47.999999999999993"/>
    <n v="86.97"/>
  </r>
  <r>
    <s v="WTB9DYSY"/>
    <x v="451"/>
    <s v="38890-22576-UI"/>
    <n v="1"/>
    <n v="4"/>
    <x v="263"/>
    <x v="0"/>
    <s v="Accrington"/>
    <x v="0"/>
    <x v="2"/>
    <x v="1"/>
    <s v="Light Blue"/>
    <n v="25.99"/>
    <n v="13.99"/>
    <n v="47.999999999999993"/>
    <n v="103.96"/>
  </r>
  <r>
    <s v="GVIWQA82"/>
    <x v="452"/>
    <s v="24010-66714-HW"/>
    <n v="4"/>
    <n v="3"/>
    <x v="129"/>
    <x v="0"/>
    <s v="Durham"/>
    <x v="1"/>
    <x v="6"/>
    <x v="0"/>
    <s v="Light Blue"/>
    <n v="26.99"/>
    <n v="11.99"/>
    <n v="44.999999999999993"/>
    <n v="80.97"/>
  </r>
  <r>
    <s v="IF5ZC5EE"/>
    <x v="452"/>
    <s v="77877-11993-QH"/>
    <n v="5"/>
    <n v="3"/>
    <x v="35"/>
    <x v="0"/>
    <s v="Leek"/>
    <x v="0"/>
    <x v="9"/>
    <x v="1"/>
    <s v="Dark Blue"/>
    <n v="28.99"/>
    <n v="12.99"/>
    <n v="47.999999999999993"/>
    <n v="86.97"/>
  </r>
  <r>
    <s v="SEUKMPRD"/>
    <x v="453"/>
    <s v="86881-41559-OR"/>
    <n v="6"/>
    <n v="3"/>
    <x v="0"/>
    <x v="0"/>
    <s v="Hartlepool"/>
    <x v="0"/>
    <x v="0"/>
    <x v="0"/>
    <s v="Light Blue"/>
    <n v="27.99"/>
    <n v="14.99"/>
    <n v="38.999999999999993"/>
    <n v="83.97"/>
  </r>
  <r>
    <s v="TASTKJ0Y"/>
    <x v="453"/>
    <s v="91460-04823-BX"/>
    <n v="4"/>
    <n v="2"/>
    <x v="124"/>
    <x v="0"/>
    <s v="Slough"/>
    <x v="1"/>
    <x v="6"/>
    <x v="0"/>
    <s v="Light Blue"/>
    <n v="26.99"/>
    <n v="11.99"/>
    <n v="29.999999999999996"/>
    <n v="53.98"/>
  </r>
  <r>
    <s v="MXNQFMOE"/>
    <x v="454"/>
    <s v="14103-58987-ZU"/>
    <n v="5"/>
    <n v="3"/>
    <x v="103"/>
    <x v="0"/>
    <s v="Hemel Hempstead"/>
    <x v="1"/>
    <x v="9"/>
    <x v="1"/>
    <s v="Dark Blue"/>
    <n v="28.99"/>
    <n v="12.99"/>
    <n v="47.999999999999993"/>
    <n v="86.97"/>
  </r>
  <r>
    <s v="LKKPZQBJ"/>
    <x v="455"/>
    <s v="89208-74646-UK"/>
    <n v="5"/>
    <n v="2"/>
    <x v="13"/>
    <x v="0"/>
    <s v="Tring"/>
    <x v="0"/>
    <x v="9"/>
    <x v="1"/>
    <s v="Dark Blue"/>
    <n v="28.99"/>
    <n v="12.99"/>
    <n v="31.999999999999996"/>
    <n v="57.98"/>
  </r>
  <r>
    <s v="STSQGH6S"/>
    <x v="455"/>
    <s v="85851-78384-DM"/>
    <n v="6"/>
    <n v="3"/>
    <x v="171"/>
    <x v="0"/>
    <s v="Penrith"/>
    <x v="0"/>
    <x v="0"/>
    <x v="0"/>
    <s v="Light Blue"/>
    <n v="27.99"/>
    <n v="14.99"/>
    <n v="38.999999999999993"/>
    <n v="83.97"/>
  </r>
  <r>
    <s v="VWOG7RXB"/>
    <x v="455"/>
    <s v="66044-25298-TA"/>
    <n v="5"/>
    <n v="3"/>
    <x v="264"/>
    <x v="1"/>
    <s v="Newtown"/>
    <x v="0"/>
    <x v="9"/>
    <x v="1"/>
    <s v="Dark Blue"/>
    <n v="28.99"/>
    <n v="12.99"/>
    <n v="47.999999999999993"/>
    <n v="86.97"/>
  </r>
  <r>
    <s v="IFBUJXLP"/>
    <x v="456"/>
    <s v="53035-99701-WG"/>
    <n v="6"/>
    <n v="4"/>
    <x v="265"/>
    <x v="1"/>
    <s v="Porthmadog"/>
    <x v="0"/>
    <x v="0"/>
    <x v="0"/>
    <s v="Light Blue"/>
    <n v="27.99"/>
    <n v="14.99"/>
    <n v="51.999999999999993"/>
    <n v="111.96"/>
  </r>
  <r>
    <s v="JDGYMLRK"/>
    <x v="457"/>
    <s v="05501-86351-NX"/>
    <n v="4"/>
    <n v="3"/>
    <x v="237"/>
    <x v="0"/>
    <s v="Peterborough"/>
    <x v="1"/>
    <x v="6"/>
    <x v="0"/>
    <s v="Light Blue"/>
    <n v="26.99"/>
    <n v="11.99"/>
    <n v="44.999999999999993"/>
    <n v="80.97"/>
  </r>
  <r>
    <s v="NX92JBQA"/>
    <x v="457"/>
    <s v="89422-58281-FD"/>
    <n v="6"/>
    <n v="3"/>
    <x v="22"/>
    <x v="1"/>
    <s v="Brecon"/>
    <x v="0"/>
    <x v="0"/>
    <x v="0"/>
    <s v="Light Blue"/>
    <n v="27.99"/>
    <n v="14.99"/>
    <n v="38.999999999999993"/>
    <n v="83.97"/>
  </r>
  <r>
    <s v="UJWSWT5H"/>
    <x v="457"/>
    <s v="06631-86965-XP"/>
    <n v="4"/>
    <n v="4"/>
    <x v="169"/>
    <x v="0"/>
    <s v="Swindon"/>
    <x v="1"/>
    <x v="6"/>
    <x v="0"/>
    <s v="Light Blue"/>
    <n v="26.99"/>
    <n v="11.99"/>
    <n v="59.999999999999993"/>
    <n v="107.96"/>
  </r>
  <r>
    <s v="YDXVD9NV"/>
    <x v="457"/>
    <s v="93809-05424-MG"/>
    <n v="6"/>
    <n v="3"/>
    <x v="49"/>
    <x v="0"/>
    <s v="Sherborne"/>
    <x v="0"/>
    <x v="0"/>
    <x v="0"/>
    <s v="Light Blue"/>
    <n v="27.99"/>
    <n v="14.99"/>
    <n v="38.999999999999993"/>
    <n v="83.97"/>
  </r>
  <r>
    <s v="XZWR4DUE"/>
    <x v="458"/>
    <s v="73342-18763-UW"/>
    <n v="5"/>
    <n v="4"/>
    <x v="214"/>
    <x v="2"/>
    <s v="Edinburgh"/>
    <x v="1"/>
    <x v="9"/>
    <x v="1"/>
    <s v="Dark Blue"/>
    <n v="28.99"/>
    <n v="12.99"/>
    <n v="63.999999999999993"/>
    <n v="115.96"/>
  </r>
  <r>
    <s v="ZJRPNPU7"/>
    <x v="458"/>
    <s v="37651-47492-NC"/>
    <n v="4"/>
    <n v="2"/>
    <x v="147"/>
    <x v="0"/>
    <s v="Plymouth"/>
    <x v="1"/>
    <x v="6"/>
    <x v="0"/>
    <s v="Light Blue"/>
    <n v="26.99"/>
    <n v="11.99"/>
    <n v="29.999999999999996"/>
    <n v="53.98"/>
  </r>
  <r>
    <s v="IPBJKUYJ"/>
    <x v="459"/>
    <s v="85589-17020-CX"/>
    <n v="4"/>
    <n v="4"/>
    <x v="144"/>
    <x v="0"/>
    <s v="Huddersfield"/>
    <x v="1"/>
    <x v="6"/>
    <x v="0"/>
    <s v="Light Blue"/>
    <n v="26.99"/>
    <n v="11.99"/>
    <n v="59.999999999999993"/>
    <n v="107.96"/>
  </r>
  <r>
    <s v="SJ7TEOOX"/>
    <x v="459"/>
    <s v="90305-50099-SV"/>
    <n v="5"/>
    <n v="4"/>
    <x v="64"/>
    <x v="0"/>
    <s v="Wakefield"/>
    <x v="0"/>
    <x v="9"/>
    <x v="1"/>
    <s v="Dark Blue"/>
    <n v="28.99"/>
    <n v="12.99"/>
    <n v="63.999999999999993"/>
    <n v="115.96"/>
  </r>
  <r>
    <s v="NOI0KLZU"/>
    <x v="460"/>
    <s v="21125-22134-PX"/>
    <n v="4"/>
    <n v="3"/>
    <x v="90"/>
    <x v="0"/>
    <s v="Manchester"/>
    <x v="1"/>
    <x v="6"/>
    <x v="0"/>
    <s v="Light Blue"/>
    <n v="26.99"/>
    <n v="11.99"/>
    <n v="44.999999999999993"/>
    <n v="80.97"/>
  </r>
  <r>
    <s v="UIYWIGNW"/>
    <x v="460"/>
    <s v="77877-11993-QH"/>
    <n v="5"/>
    <n v="2"/>
    <x v="35"/>
    <x v="0"/>
    <s v="Leek"/>
    <x v="0"/>
    <x v="9"/>
    <x v="1"/>
    <s v="Dark Blue"/>
    <n v="28.99"/>
    <n v="12.99"/>
    <n v="31.999999999999996"/>
    <n v="57.98"/>
  </r>
  <r>
    <s v="VVHWMAZA"/>
    <x v="460"/>
    <s v="80179-44620-WN"/>
    <n v="6"/>
    <n v="3"/>
    <x v="8"/>
    <x v="1"/>
    <s v="Llanrwst"/>
    <x v="0"/>
    <x v="0"/>
    <x v="0"/>
    <s v="Light Blue"/>
    <n v="27.99"/>
    <n v="14.99"/>
    <n v="38.999999999999993"/>
    <n v="83.97"/>
  </r>
  <r>
    <s v="WPDVYBCN"/>
    <x v="461"/>
    <s v="81744-27332-RR"/>
    <n v="4"/>
    <n v="2"/>
    <x v="114"/>
    <x v="0"/>
    <s v="Cheltenham"/>
    <x v="1"/>
    <x v="6"/>
    <x v="0"/>
    <s v="Light Blue"/>
    <n v="26.99"/>
    <n v="11.99"/>
    <n v="29.999999999999996"/>
    <n v="53.98"/>
  </r>
  <r>
    <s v="Z6L3XIOU"/>
    <x v="461"/>
    <s v="86881-41559-OR"/>
    <n v="6"/>
    <n v="3"/>
    <x v="0"/>
    <x v="0"/>
    <s v="Hartlepool"/>
    <x v="0"/>
    <x v="0"/>
    <x v="0"/>
    <s v="Light Blue"/>
    <n v="27.99"/>
    <n v="14.99"/>
    <n v="38.999999999999993"/>
    <n v="83.97"/>
  </r>
  <r>
    <s v="QWX12U48"/>
    <x v="462"/>
    <s v="91513-75657-PH"/>
    <n v="4"/>
    <n v="2"/>
    <x v="117"/>
    <x v="0"/>
    <s v="Hereford"/>
    <x v="1"/>
    <x v="6"/>
    <x v="0"/>
    <s v="Light Blue"/>
    <n v="26.99"/>
    <n v="11.99"/>
    <n v="29.999999999999996"/>
    <n v="53.98"/>
  </r>
  <r>
    <s v="RULBOQIV"/>
    <x v="462"/>
    <s v="62173-15287-CU"/>
    <n v="4"/>
    <n v="3"/>
    <x v="128"/>
    <x v="0"/>
    <s v="York"/>
    <x v="1"/>
    <x v="6"/>
    <x v="0"/>
    <s v="Light Blue"/>
    <n v="26.99"/>
    <n v="11.99"/>
    <n v="44.999999999999993"/>
    <n v="80.97"/>
  </r>
  <r>
    <s v="F6GW4NPQ"/>
    <x v="463"/>
    <s v="03396-68805-ZC"/>
    <n v="4"/>
    <n v="4"/>
    <x v="118"/>
    <x v="0"/>
    <s v="Bristol"/>
    <x v="1"/>
    <x v="6"/>
    <x v="0"/>
    <s v="Light Blue"/>
    <n v="26.99"/>
    <n v="11.99"/>
    <n v="59.999999999999993"/>
    <n v="107.96"/>
  </r>
  <r>
    <s v="ZFM2DCTV"/>
    <x v="463"/>
    <s v="85851-78384-DM"/>
    <n v="5"/>
    <n v="4"/>
    <x v="171"/>
    <x v="0"/>
    <s v="Penrith"/>
    <x v="0"/>
    <x v="9"/>
    <x v="1"/>
    <s v="Dark Blue"/>
    <n v="28.99"/>
    <n v="12.99"/>
    <n v="63.999999999999993"/>
    <n v="115.96"/>
  </r>
  <r>
    <s v="EB7T0MB4"/>
    <x v="464"/>
    <s v="93809-05424-MG"/>
    <n v="6"/>
    <n v="3"/>
    <x v="49"/>
    <x v="0"/>
    <s v="Sherborne"/>
    <x v="0"/>
    <x v="0"/>
    <x v="0"/>
    <s v="Light Blue"/>
    <n v="27.99"/>
    <n v="14.99"/>
    <n v="38.999999999999993"/>
    <n v="83.97"/>
  </r>
  <r>
    <s v="H9AZ46IO"/>
    <x v="464"/>
    <s v="15395-90855-VB"/>
    <n v="4"/>
    <n v="2"/>
    <x v="266"/>
    <x v="0"/>
    <s v="Telford"/>
    <x v="1"/>
    <x v="6"/>
    <x v="0"/>
    <s v="Light Blue"/>
    <n v="26.99"/>
    <n v="11.99"/>
    <n v="29.999999999999996"/>
    <n v="53.98"/>
  </r>
  <r>
    <s v="IXY2ZTBC"/>
    <x v="464"/>
    <s v="86768-91598-FA"/>
    <n v="5"/>
    <n v="2"/>
    <x v="9"/>
    <x v="2"/>
    <s v="Pitlochry"/>
    <x v="0"/>
    <x v="9"/>
    <x v="1"/>
    <s v="Dark Blue"/>
    <n v="28.99"/>
    <n v="12.99"/>
    <n v="31.999999999999996"/>
    <n v="57.98"/>
  </r>
  <r>
    <s v="LAXAJ0U8"/>
    <x v="464"/>
    <s v="85425-33494-HQ"/>
    <n v="6"/>
    <n v="3"/>
    <x v="95"/>
    <x v="0"/>
    <s v="Ilkley"/>
    <x v="0"/>
    <x v="0"/>
    <x v="0"/>
    <s v="Light Blue"/>
    <n v="27.99"/>
    <n v="14.99"/>
    <n v="38.999999999999993"/>
    <n v="83.97"/>
  </r>
  <r>
    <s v="LU1JYGDL"/>
    <x v="464"/>
    <s v="06631-86965-XP"/>
    <n v="4"/>
    <n v="2"/>
    <x v="169"/>
    <x v="0"/>
    <s v="Swindon"/>
    <x v="1"/>
    <x v="6"/>
    <x v="0"/>
    <s v="Light Blue"/>
    <n v="26.99"/>
    <n v="11.99"/>
    <n v="29.999999999999996"/>
    <n v="53.98"/>
  </r>
  <r>
    <s v="OYYIEKRO"/>
    <x v="464"/>
    <s v="13694-25001-LX"/>
    <n v="4"/>
    <n v="4"/>
    <x v="145"/>
    <x v="0"/>
    <s v="Canterbury"/>
    <x v="1"/>
    <x v="6"/>
    <x v="0"/>
    <s v="Light Blue"/>
    <n v="26.99"/>
    <n v="11.99"/>
    <n v="59.999999999999993"/>
    <n v="107.96"/>
  </r>
  <r>
    <s v="DAY9JSWR"/>
    <x v="465"/>
    <s v="84132-22322-QT"/>
    <n v="6"/>
    <n v="3"/>
    <x v="19"/>
    <x v="2"/>
    <s v="Dunblane"/>
    <x v="0"/>
    <x v="0"/>
    <x v="0"/>
    <s v="Light Blue"/>
    <n v="27.99"/>
    <n v="14.99"/>
    <n v="38.999999999999993"/>
    <n v="83.97"/>
  </r>
  <r>
    <s v="FC6WBMQI"/>
    <x v="465"/>
    <s v="93405-51204-UW"/>
    <n v="6"/>
    <n v="3"/>
    <x v="33"/>
    <x v="0"/>
    <s v="Radstock"/>
    <x v="0"/>
    <x v="0"/>
    <x v="0"/>
    <s v="Light Blue"/>
    <n v="27.99"/>
    <n v="14.99"/>
    <n v="38.999999999999993"/>
    <n v="83.97"/>
  </r>
  <r>
    <s v="GYIJSFZW"/>
    <x v="466"/>
    <s v="03396-68805-ZC"/>
    <n v="4"/>
    <n v="3"/>
    <x v="118"/>
    <x v="0"/>
    <s v="Bristol"/>
    <x v="1"/>
    <x v="6"/>
    <x v="0"/>
    <s v="Light Blue"/>
    <n v="26.99"/>
    <n v="11.99"/>
    <n v="44.999999999999993"/>
    <n v="80.97"/>
  </r>
  <r>
    <s v="HKA65EGA"/>
    <x v="466"/>
    <s v="49860-68865-AB"/>
    <n v="4"/>
    <n v="3"/>
    <x v="99"/>
    <x v="0"/>
    <s v="Wolverhampton"/>
    <x v="1"/>
    <x v="6"/>
    <x v="0"/>
    <s v="Light Blue"/>
    <n v="26.99"/>
    <n v="11.99"/>
    <n v="44.999999999999993"/>
    <n v="80.97"/>
  </r>
  <r>
    <s v="REVMTUMR"/>
    <x v="466"/>
    <s v="04152-34436-IE"/>
    <n v="5"/>
    <n v="2"/>
    <x v="108"/>
    <x v="0"/>
    <s v="Bournemouth"/>
    <x v="1"/>
    <x v="9"/>
    <x v="1"/>
    <s v="Dark Blue"/>
    <n v="28.99"/>
    <n v="12.99"/>
    <n v="31.999999999999996"/>
    <n v="57.98"/>
  </r>
  <r>
    <s v="V0I9GEEU"/>
    <x v="466"/>
    <s v="79436-73011-MM"/>
    <n v="4"/>
    <n v="4"/>
    <x v="141"/>
    <x v="0"/>
    <s v="Milton Keynes"/>
    <x v="1"/>
    <x v="6"/>
    <x v="0"/>
    <s v="Light Blue"/>
    <n v="26.99"/>
    <n v="11.99"/>
    <n v="59.999999999999993"/>
    <n v="107.96"/>
  </r>
  <r>
    <s v="YJ7VLY00"/>
    <x v="466"/>
    <s v="16545-76328-JY"/>
    <n v="5"/>
    <n v="4"/>
    <x v="267"/>
    <x v="2"/>
    <s v="St Andrews"/>
    <x v="0"/>
    <x v="9"/>
    <x v="1"/>
    <s v="Dark Blue"/>
    <n v="28.99"/>
    <n v="12.99"/>
    <n v="63.999999999999993"/>
    <n v="115.96"/>
  </r>
  <r>
    <s v="APPQPMUM"/>
    <x v="467"/>
    <s v="69904-02729-YS"/>
    <n v="4"/>
    <n v="3"/>
    <x v="127"/>
    <x v="0"/>
    <s v="Blackpool"/>
    <x v="1"/>
    <x v="6"/>
    <x v="0"/>
    <s v="Light Blue"/>
    <n v="26.99"/>
    <n v="11.99"/>
    <n v="44.999999999999993"/>
    <n v="80.97"/>
  </r>
  <r>
    <s v="WH4DWDPE"/>
    <x v="467"/>
    <s v="69904-02729-YS"/>
    <n v="5"/>
    <n v="3"/>
    <x v="127"/>
    <x v="0"/>
    <s v="Blackpool"/>
    <x v="1"/>
    <x v="9"/>
    <x v="1"/>
    <s v="Dark Blue"/>
    <n v="28.99"/>
    <n v="12.99"/>
    <n v="47.999999999999993"/>
    <n v="86.97"/>
  </r>
  <r>
    <s v="ZUFM2CAV"/>
    <x v="467"/>
    <s v="83895-90735-XH"/>
    <n v="6"/>
    <n v="3"/>
    <x v="80"/>
    <x v="0"/>
    <s v="Scarborough"/>
    <x v="0"/>
    <x v="0"/>
    <x v="0"/>
    <s v="Light Blue"/>
    <n v="27.99"/>
    <n v="14.99"/>
    <n v="38.999999999999993"/>
    <n v="83.97"/>
  </r>
  <r>
    <s v="CFBUEEG7"/>
    <x v="468"/>
    <s v="91829-99544-DS"/>
    <n v="6"/>
    <n v="3"/>
    <x v="84"/>
    <x v="0"/>
    <s v="Nelson"/>
    <x v="0"/>
    <x v="0"/>
    <x v="0"/>
    <s v="Light Blue"/>
    <n v="27.99"/>
    <n v="14.99"/>
    <n v="38.999999999999993"/>
    <n v="83.97"/>
  </r>
  <r>
    <s v="I4FFSUCQ"/>
    <x v="468"/>
    <s v="00888-74814-UZ"/>
    <n v="5"/>
    <n v="2"/>
    <x v="107"/>
    <x v="2"/>
    <s v="Perth"/>
    <x v="1"/>
    <x v="9"/>
    <x v="1"/>
    <s v="Dark Blue"/>
    <n v="28.99"/>
    <n v="12.99"/>
    <n v="31.999999999999996"/>
    <n v="57.98"/>
  </r>
  <r>
    <s v="PEXJI086"/>
    <x v="468"/>
    <s v="49315-21985-BB"/>
    <n v="5"/>
    <n v="4"/>
    <x v="155"/>
    <x v="0"/>
    <s v="Southampton"/>
    <x v="1"/>
    <x v="9"/>
    <x v="1"/>
    <s v="Dark Blue"/>
    <n v="28.99"/>
    <n v="12.99"/>
    <n v="63.999999999999993"/>
    <n v="115.96"/>
  </r>
  <r>
    <s v="XROPZGKB"/>
    <x v="468"/>
    <s v="65552-60476-KY"/>
    <n v="4"/>
    <n v="3"/>
    <x v="116"/>
    <x v="0"/>
    <s v="Northampton"/>
    <x v="1"/>
    <x v="6"/>
    <x v="0"/>
    <s v="Light Blue"/>
    <n v="26.99"/>
    <n v="11.99"/>
    <n v="44.999999999999993"/>
    <n v="80.97"/>
  </r>
  <r>
    <s v="BAC4SYFZ"/>
    <x v="469"/>
    <s v="03090-88267-BQ"/>
    <n v="4"/>
    <n v="4"/>
    <x v="135"/>
    <x v="0"/>
    <s v="Reading"/>
    <x v="1"/>
    <x v="6"/>
    <x v="0"/>
    <s v="Light Blue"/>
    <n v="26.99"/>
    <n v="11.99"/>
    <n v="59.999999999999993"/>
    <n v="107.96"/>
  </r>
  <r>
    <s v="D7WJ2RWB"/>
    <x v="469"/>
    <s v="54619-08558-ZU"/>
    <n v="5"/>
    <n v="4"/>
    <x v="115"/>
    <x v="0"/>
    <s v="Portsmouth"/>
    <x v="1"/>
    <x v="9"/>
    <x v="1"/>
    <s v="Dark Blue"/>
    <n v="28.99"/>
    <n v="12.99"/>
    <n v="63.999999999999993"/>
    <n v="115.96"/>
  </r>
  <r>
    <s v="X4F0X3GT"/>
    <x v="469"/>
    <s v="01297-94364-XH"/>
    <n v="3"/>
    <n v="4"/>
    <x v="268"/>
    <x v="2"/>
    <s v="Stornoway"/>
    <x v="0"/>
    <x v="5"/>
    <x v="1"/>
    <s v="Light Blue"/>
    <n v="27.99"/>
    <n v="12.99"/>
    <n v="59.999999999999993"/>
    <n v="111.96"/>
  </r>
  <r>
    <s v="XC4IAJCP"/>
    <x v="469"/>
    <s v="22107-86640-SB"/>
    <n v="4"/>
    <n v="4"/>
    <x v="150"/>
    <x v="0"/>
    <s v="Colchester"/>
    <x v="1"/>
    <x v="6"/>
    <x v="0"/>
    <s v="Light Blue"/>
    <n v="26.99"/>
    <n v="11.99"/>
    <n v="59.999999999999993"/>
    <n v="107.96"/>
  </r>
  <r>
    <s v="XIDW99Q3"/>
    <x v="469"/>
    <s v="25729-68859-UA"/>
    <n v="5"/>
    <n v="2"/>
    <x v="96"/>
    <x v="0"/>
    <s v="Basingstoke"/>
    <x v="1"/>
    <x v="9"/>
    <x v="1"/>
    <s v="Dark Blue"/>
    <n v="28.99"/>
    <n v="12.99"/>
    <n v="31.999999999999996"/>
    <n v="57.98"/>
  </r>
  <r>
    <s v="JPERO0XY"/>
    <x v="470"/>
    <s v="03396-68805-ZC"/>
    <n v="4"/>
    <n v="4"/>
    <x v="118"/>
    <x v="0"/>
    <s v="Bristol"/>
    <x v="1"/>
    <x v="6"/>
    <x v="0"/>
    <s v="Light Blue"/>
    <n v="26.99"/>
    <n v="11.99"/>
    <n v="59.999999999999993"/>
    <n v="107.96"/>
  </r>
  <r>
    <s v="QETSUUHQ"/>
    <x v="470"/>
    <s v="03396-68805-ZC"/>
    <n v="4"/>
    <n v="2"/>
    <x v="118"/>
    <x v="0"/>
    <s v="Bristol"/>
    <x v="1"/>
    <x v="6"/>
    <x v="0"/>
    <s v="Light Blue"/>
    <n v="26.99"/>
    <n v="11.99"/>
    <n v="29.999999999999996"/>
    <n v="53.98"/>
  </r>
  <r>
    <s v="RQR3KU71"/>
    <x v="470"/>
    <s v="77634-13918-GJ"/>
    <n v="4"/>
    <n v="4"/>
    <x v="101"/>
    <x v="0"/>
    <s v="Gloucester"/>
    <x v="1"/>
    <x v="6"/>
    <x v="0"/>
    <s v="Light Blue"/>
    <n v="26.99"/>
    <n v="11.99"/>
    <n v="59.999999999999993"/>
    <n v="107.96"/>
  </r>
  <r>
    <s v="UEP4ISKI"/>
    <x v="470"/>
    <s v="87602-55754-VN"/>
    <n v="6"/>
    <n v="3"/>
    <x v="27"/>
    <x v="2"/>
    <s v="Kirkcaldy"/>
    <x v="0"/>
    <x v="0"/>
    <x v="0"/>
    <s v="Light Blue"/>
    <n v="27.99"/>
    <n v="14.99"/>
    <n v="38.999999999999993"/>
    <n v="83.97"/>
  </r>
  <r>
    <s v="OUSSAGS1"/>
    <x v="471"/>
    <s v="92926-08470-YS"/>
    <n v="6"/>
    <n v="3"/>
    <x v="65"/>
    <x v="2"/>
    <s v="Dunfermline"/>
    <x v="0"/>
    <x v="0"/>
    <x v="0"/>
    <s v="Light Blue"/>
    <n v="27.99"/>
    <n v="14.99"/>
    <n v="38.999999999999993"/>
    <n v="83.97"/>
  </r>
  <r>
    <s v="T6RXHLVX"/>
    <x v="471"/>
    <s v="23806-46781-OU"/>
    <n v="5"/>
    <n v="2"/>
    <x v="178"/>
    <x v="2"/>
    <s v="Glasgow"/>
    <x v="1"/>
    <x v="9"/>
    <x v="1"/>
    <s v="Dark Blue"/>
    <n v="28.99"/>
    <n v="12.99"/>
    <n v="31.999999999999996"/>
    <n v="57.98"/>
  </r>
  <r>
    <s v="XVLKIJRF"/>
    <x v="471"/>
    <s v="79216-73157-TE"/>
    <n v="5"/>
    <n v="3"/>
    <x v="20"/>
    <x v="2"/>
    <s v="Fortrose"/>
    <x v="0"/>
    <x v="9"/>
    <x v="1"/>
    <s v="Dark Blue"/>
    <n v="28.99"/>
    <n v="12.99"/>
    <n v="47.999999999999993"/>
    <n v="86.97"/>
  </r>
  <r>
    <s v="YFKSNQSK"/>
    <x v="471"/>
    <s v="90961-35603-RP"/>
    <n v="5"/>
    <n v="3"/>
    <x v="42"/>
    <x v="0"/>
    <s v="Kendal"/>
    <x v="0"/>
    <x v="9"/>
    <x v="1"/>
    <s v="Dark Blue"/>
    <n v="28.99"/>
    <n v="12.99"/>
    <n v="47.999999999999993"/>
    <n v="86.97"/>
  </r>
  <r>
    <s v="MPPEMZ7Y"/>
    <x v="472"/>
    <s v="08694-57330-XR"/>
    <n v="1"/>
    <n v="3"/>
    <x v="269"/>
    <x v="0"/>
    <s v="Wokingham"/>
    <x v="0"/>
    <x v="2"/>
    <x v="1"/>
    <s v="Light Blue"/>
    <n v="25.99"/>
    <n v="13.99"/>
    <n v="35.999999999999993"/>
    <n v="77.97"/>
  </r>
  <r>
    <s v="ZXJJ4MUC"/>
    <x v="472"/>
    <s v="64875-71224-UI"/>
    <n v="1"/>
    <n v="2"/>
    <x v="270"/>
    <x v="2"/>
    <s v="Crieff"/>
    <x v="0"/>
    <x v="2"/>
    <x v="1"/>
    <s v="Light Blue"/>
    <n v="25.99"/>
    <n v="13.99"/>
    <n v="23.999999999999996"/>
    <n v="51.98"/>
  </r>
  <r>
    <s v="AFXCSPSV"/>
    <x v="473"/>
    <s v="85425-33494-HQ"/>
    <n v="6"/>
    <n v="3"/>
    <x v="95"/>
    <x v="0"/>
    <s v="Ilkley"/>
    <x v="0"/>
    <x v="0"/>
    <x v="0"/>
    <s v="Light Blue"/>
    <n v="27.99"/>
    <n v="14.99"/>
    <n v="38.999999999999993"/>
    <n v="83.97"/>
  </r>
  <r>
    <s v="JUSGTGZ0"/>
    <x v="473"/>
    <s v="96112-42558-EA"/>
    <n v="6"/>
    <n v="3"/>
    <x v="34"/>
    <x v="2"/>
    <s v="Keith"/>
    <x v="0"/>
    <x v="0"/>
    <x v="0"/>
    <s v="Light Blue"/>
    <n v="27.99"/>
    <n v="14.99"/>
    <n v="38.999999999999993"/>
    <n v="83.97"/>
  </r>
  <r>
    <s v="TE58B8AF"/>
    <x v="473"/>
    <s v="95875-73336-RG"/>
    <n v="4"/>
    <n v="2"/>
    <x v="160"/>
    <x v="0"/>
    <s v="Oxford"/>
    <x v="1"/>
    <x v="6"/>
    <x v="0"/>
    <s v="Light Blue"/>
    <n v="26.99"/>
    <n v="11.99"/>
    <n v="29.999999999999996"/>
    <n v="53.98"/>
  </r>
  <r>
    <s v="TJBJ6IXG"/>
    <x v="473"/>
    <s v="12018-75670-EU"/>
    <n v="4"/>
    <n v="3"/>
    <x v="225"/>
    <x v="0"/>
    <s v="Salisbury"/>
    <x v="1"/>
    <x v="6"/>
    <x v="0"/>
    <s v="Light Blue"/>
    <n v="26.99"/>
    <n v="11.99"/>
    <n v="44.999999999999993"/>
    <n v="80.97"/>
  </r>
  <r>
    <s v="WJMFTPC1"/>
    <x v="473"/>
    <s v="73284-01385-SJ"/>
    <n v="4"/>
    <n v="2"/>
    <x v="271"/>
    <x v="0"/>
    <s v="Sunderland"/>
    <x v="1"/>
    <x v="6"/>
    <x v="0"/>
    <s v="Light Blue"/>
    <n v="26.99"/>
    <n v="11.99"/>
    <n v="29.999999999999996"/>
    <n v="53.98"/>
  </r>
  <r>
    <s v="DITBZJI9"/>
    <x v="474"/>
    <s v="21125-22134-PX"/>
    <n v="5"/>
    <n v="4"/>
    <x v="90"/>
    <x v="0"/>
    <s v="Manchester"/>
    <x v="1"/>
    <x v="9"/>
    <x v="1"/>
    <s v="Dark Blue"/>
    <n v="28.99"/>
    <n v="12.99"/>
    <n v="63.999999999999993"/>
    <n v="115.96"/>
  </r>
  <r>
    <s v="JFRB7GAV"/>
    <x v="474"/>
    <s v="65552-60476-KY"/>
    <n v="4"/>
    <n v="4"/>
    <x v="116"/>
    <x v="0"/>
    <s v="Northampton"/>
    <x v="1"/>
    <x v="6"/>
    <x v="0"/>
    <s v="Light Blue"/>
    <n v="26.99"/>
    <n v="11.99"/>
    <n v="59.999999999999993"/>
    <n v="107.96"/>
  </r>
  <r>
    <s v="RBQX0EZ0"/>
    <x v="474"/>
    <s v="84340-73931-VV"/>
    <n v="6"/>
    <n v="3"/>
    <x v="21"/>
    <x v="0"/>
    <s v="Ashbourne"/>
    <x v="0"/>
    <x v="0"/>
    <x v="0"/>
    <s v="Light Blue"/>
    <n v="27.99"/>
    <n v="14.99"/>
    <n v="38.999999999999993"/>
    <n v="83.97"/>
  </r>
  <r>
    <s v="YPXG8FG6"/>
    <x v="474"/>
    <s v="97152-03355-IW"/>
    <n v="6"/>
    <n v="3"/>
    <x v="48"/>
    <x v="2"/>
    <s v="Dornoch"/>
    <x v="0"/>
    <x v="0"/>
    <x v="0"/>
    <s v="Light Blue"/>
    <n v="27.99"/>
    <n v="14.99"/>
    <n v="38.999999999999993"/>
    <n v="83.97"/>
  </r>
  <r>
    <s v="C0JXI3H1"/>
    <x v="475"/>
    <s v="71253-00052-RN"/>
    <n v="5"/>
    <n v="4"/>
    <x v="231"/>
    <x v="0"/>
    <s v="Birmingham"/>
    <x v="1"/>
    <x v="9"/>
    <x v="1"/>
    <s v="Dark Blue"/>
    <n v="28.99"/>
    <n v="12.99"/>
    <n v="63.999999999999993"/>
    <n v="115.96"/>
  </r>
  <r>
    <s v="C7SAQDMP"/>
    <x v="475"/>
    <s v="97152-03355-IW"/>
    <n v="6"/>
    <n v="3"/>
    <x v="48"/>
    <x v="2"/>
    <s v="Dornoch"/>
    <x v="0"/>
    <x v="0"/>
    <x v="0"/>
    <s v="Light Blue"/>
    <n v="27.99"/>
    <n v="14.99"/>
    <n v="38.999999999999993"/>
    <n v="83.97"/>
  </r>
  <r>
    <s v="YGUBXICZ"/>
    <x v="475"/>
    <s v="90312-11148-LA"/>
    <n v="5"/>
    <n v="4"/>
    <x v="81"/>
    <x v="0"/>
    <s v="Thetford"/>
    <x v="0"/>
    <x v="9"/>
    <x v="1"/>
    <s v="Dark Blue"/>
    <n v="28.99"/>
    <n v="12.99"/>
    <n v="63.999999999999993"/>
    <n v="115.96"/>
  </r>
  <r>
    <s v="CXLXW67C"/>
    <x v="476"/>
    <s v="85851-78384-DM"/>
    <n v="6"/>
    <n v="3"/>
    <x v="171"/>
    <x v="0"/>
    <s v="Penrith"/>
    <x v="0"/>
    <x v="0"/>
    <x v="0"/>
    <s v="Light Blue"/>
    <n v="27.99"/>
    <n v="14.99"/>
    <n v="38.999999999999993"/>
    <n v="83.97"/>
  </r>
  <r>
    <s v="W1RCDHD9"/>
    <x v="476"/>
    <s v="89208-74646-UK"/>
    <n v="6"/>
    <n v="3"/>
    <x v="13"/>
    <x v="0"/>
    <s v="Tring"/>
    <x v="0"/>
    <x v="0"/>
    <x v="0"/>
    <s v="Light Blue"/>
    <n v="27.99"/>
    <n v="14.99"/>
    <n v="38.999999999999993"/>
    <n v="83.97"/>
  </r>
  <r>
    <s v="D2ZWRFVY"/>
    <x v="477"/>
    <s v="86881-41559-OR"/>
    <n v="6"/>
    <n v="3"/>
    <x v="0"/>
    <x v="0"/>
    <s v="Hartlepool"/>
    <x v="0"/>
    <x v="0"/>
    <x v="0"/>
    <s v="Light Blue"/>
    <n v="27.99"/>
    <n v="14.99"/>
    <n v="38.999999999999993"/>
    <n v="83.97"/>
  </r>
  <r>
    <s v="XZEGTALM"/>
    <x v="477"/>
    <s v="88446-59251-SQ"/>
    <n v="6"/>
    <n v="3"/>
    <x v="6"/>
    <x v="0"/>
    <s v="St Albans"/>
    <x v="0"/>
    <x v="0"/>
    <x v="0"/>
    <s v="Light Blue"/>
    <n v="27.99"/>
    <n v="14.99"/>
    <n v="38.999999999999993"/>
    <n v="83.97"/>
  </r>
  <r>
    <s v="ZYSOLTDI"/>
    <x v="477"/>
    <s v="93809-05424-MG"/>
    <n v="6"/>
    <n v="3"/>
    <x v="49"/>
    <x v="0"/>
    <s v="Sherborne"/>
    <x v="0"/>
    <x v="0"/>
    <x v="0"/>
    <s v="Light Blue"/>
    <n v="27.99"/>
    <n v="14.99"/>
    <n v="38.999999999999993"/>
    <n v="83.97"/>
  </r>
  <r>
    <s v="BMFSBDEM"/>
    <x v="478"/>
    <s v="62923-29397-KX"/>
    <n v="4"/>
    <n v="3"/>
    <x v="272"/>
    <x v="2"/>
    <s v="Keith"/>
    <x v="0"/>
    <x v="6"/>
    <x v="0"/>
    <s v="Light Blue"/>
    <n v="26.99"/>
    <n v="11.99"/>
    <n v="44.999999999999993"/>
    <n v="80.97"/>
  </r>
  <r>
    <s v="SE4MR7GZ"/>
    <x v="478"/>
    <s v="85425-33494-HQ"/>
    <n v="5"/>
    <n v="3"/>
    <x v="95"/>
    <x v="0"/>
    <s v="Ilkley"/>
    <x v="0"/>
    <x v="9"/>
    <x v="1"/>
    <s v="Dark Blue"/>
    <n v="28.99"/>
    <n v="12.99"/>
    <n v="47.999999999999993"/>
    <n v="86.97"/>
  </r>
  <r>
    <s v="GDH6K28T"/>
    <x v="479"/>
    <s v="66976-43829-YG"/>
    <n v="8"/>
    <n v="4"/>
    <x v="273"/>
    <x v="0"/>
    <s v="Castleford"/>
    <x v="0"/>
    <x v="4"/>
    <x v="0"/>
    <s v="Light Blue"/>
    <n v="21.99"/>
    <n v="11.99"/>
    <n v="39.999999999999993"/>
    <n v="87.96"/>
  </r>
  <r>
    <s v="L6QSNGYJ"/>
    <x v="479"/>
    <s v="37651-47492-NC"/>
    <n v="5"/>
    <n v="4"/>
    <x v="147"/>
    <x v="0"/>
    <s v="Plymouth"/>
    <x v="1"/>
    <x v="9"/>
    <x v="1"/>
    <s v="Dark Blue"/>
    <n v="28.99"/>
    <n v="12.99"/>
    <n v="63.999999999999993"/>
    <n v="115.96"/>
  </r>
  <r>
    <s v="LZYVWMH4"/>
    <x v="479"/>
    <s v="14103-58987-ZU"/>
    <n v="4"/>
    <n v="3"/>
    <x v="103"/>
    <x v="0"/>
    <s v="Hemel Hempstead"/>
    <x v="1"/>
    <x v="6"/>
    <x v="0"/>
    <s v="Light Blue"/>
    <n v="26.99"/>
    <n v="11.99"/>
    <n v="44.999999999999993"/>
    <n v="80.97"/>
  </r>
  <r>
    <s v="TGAQS2ZZ"/>
    <x v="479"/>
    <s v="21134-81676-FR"/>
    <n v="4"/>
    <n v="3"/>
    <x v="100"/>
    <x v="2"/>
    <s v="Aberdeen"/>
    <x v="1"/>
    <x v="6"/>
    <x v="0"/>
    <s v="Light Blue"/>
    <n v="26.99"/>
    <n v="11.99"/>
    <n v="44.999999999999993"/>
    <n v="80.97"/>
  </r>
  <r>
    <s v="WJSYLSFK"/>
    <x v="479"/>
    <s v="97152-03355-IW"/>
    <n v="5"/>
    <n v="2"/>
    <x v="48"/>
    <x v="2"/>
    <s v="Dornoch"/>
    <x v="0"/>
    <x v="9"/>
    <x v="1"/>
    <s v="Dark Blue"/>
    <n v="28.99"/>
    <n v="12.99"/>
    <n v="31.999999999999996"/>
    <n v="57.98"/>
  </r>
  <r>
    <s v="OJ3RX0FC"/>
    <x v="480"/>
    <s v="83163-65741-IH"/>
    <n v="6"/>
    <n v="3"/>
    <x v="11"/>
    <x v="0"/>
    <s v="Stamford"/>
    <x v="0"/>
    <x v="0"/>
    <x v="0"/>
    <s v="Light Blue"/>
    <n v="27.99"/>
    <n v="14.99"/>
    <n v="38.999999999999993"/>
    <n v="83.97"/>
  </r>
  <r>
    <s v="QJG73FYA"/>
    <x v="480"/>
    <s v="38903-46478-ZE"/>
    <n v="3"/>
    <n v="4"/>
    <x v="274"/>
    <x v="0"/>
    <s v="Sutton Coldfield"/>
    <x v="0"/>
    <x v="5"/>
    <x v="1"/>
    <s v="Light Blue"/>
    <n v="27.99"/>
    <n v="12.99"/>
    <n v="59.999999999999993"/>
    <n v="111.96"/>
  </r>
  <r>
    <s v="BV5DEHX0"/>
    <x v="481"/>
    <s v="87602-55754-VN"/>
    <n v="6"/>
    <n v="3"/>
    <x v="27"/>
    <x v="2"/>
    <s v="Kirkcaldy"/>
    <x v="0"/>
    <x v="0"/>
    <x v="0"/>
    <s v="Light Blue"/>
    <n v="27.99"/>
    <n v="14.99"/>
    <n v="38.999999999999993"/>
    <n v="83.97"/>
  </r>
  <r>
    <s v="GTMOIWS9"/>
    <x v="481"/>
    <s v="04152-34436-IE"/>
    <n v="5"/>
    <n v="4"/>
    <x v="108"/>
    <x v="0"/>
    <s v="Bournemouth"/>
    <x v="1"/>
    <x v="9"/>
    <x v="1"/>
    <s v="Dark Blue"/>
    <n v="28.99"/>
    <n v="12.99"/>
    <n v="63.999999999999993"/>
    <n v="115.96"/>
  </r>
  <r>
    <s v="EXV3TJDJ"/>
    <x v="482"/>
    <s v="77634-13918-GJ"/>
    <n v="5"/>
    <n v="4"/>
    <x v="101"/>
    <x v="0"/>
    <s v="Gloucester"/>
    <x v="1"/>
    <x v="9"/>
    <x v="1"/>
    <s v="Dark Blue"/>
    <n v="28.99"/>
    <n v="12.99"/>
    <n v="63.999999999999993"/>
    <n v="115.96"/>
  </r>
  <r>
    <s v="IO7ZFCHU"/>
    <x v="482"/>
    <s v="80179-44620-WN"/>
    <n v="6"/>
    <n v="3"/>
    <x v="8"/>
    <x v="1"/>
    <s v="Llanrwst"/>
    <x v="0"/>
    <x v="0"/>
    <x v="0"/>
    <s v="Light Blue"/>
    <n v="27.99"/>
    <n v="14.99"/>
    <n v="38.999999999999993"/>
    <n v="83.97"/>
  </r>
  <r>
    <s v="T3KABSGQ"/>
    <x v="482"/>
    <s v="99562-88650-YF"/>
    <n v="6"/>
    <n v="3"/>
    <x v="2"/>
    <x v="0"/>
    <s v="Tenbury Wells"/>
    <x v="0"/>
    <x v="0"/>
    <x v="0"/>
    <s v="Light Blue"/>
    <n v="27.99"/>
    <n v="14.99"/>
    <n v="38.999999999999993"/>
    <n v="83.97"/>
  </r>
  <r>
    <s v="UHYMGDCB"/>
    <x v="482"/>
    <s v="25473-43727-BY"/>
    <n v="4"/>
    <n v="3"/>
    <x v="105"/>
    <x v="0"/>
    <s v="Cambridge"/>
    <x v="1"/>
    <x v="6"/>
    <x v="0"/>
    <s v="Light Blue"/>
    <n v="26.99"/>
    <n v="11.99"/>
    <n v="44.999999999999993"/>
    <n v="80.97"/>
  </r>
  <r>
    <s v="WDRAWWIB"/>
    <x v="483"/>
    <s v="17670-51384-MA"/>
    <n v="4"/>
    <n v="4"/>
    <x v="139"/>
    <x v="0"/>
    <s v="London"/>
    <x v="1"/>
    <x v="6"/>
    <x v="0"/>
    <s v="Light Blue"/>
    <n v="26.99"/>
    <n v="11.99"/>
    <n v="59.999999999999993"/>
    <n v="107.96"/>
  </r>
  <r>
    <s v="TINM1TEA"/>
    <x v="484"/>
    <s v="76841-77583-BJ"/>
    <n v="6"/>
    <n v="3"/>
    <x v="38"/>
    <x v="0"/>
    <s v="Tamworth"/>
    <x v="0"/>
    <x v="0"/>
    <x v="0"/>
    <s v="Light Blue"/>
    <n v="27.99"/>
    <n v="14.99"/>
    <n v="38.999999999999993"/>
    <n v="83.97"/>
  </r>
  <r>
    <s v="VNRU4E8V"/>
    <x v="484"/>
    <s v="89208-74646-UK"/>
    <n v="5"/>
    <n v="3"/>
    <x v="13"/>
    <x v="0"/>
    <s v="Tring"/>
    <x v="0"/>
    <x v="9"/>
    <x v="1"/>
    <s v="Dark Blue"/>
    <n v="28.99"/>
    <n v="12.99"/>
    <n v="47.999999999999993"/>
    <n v="86.97"/>
  </r>
  <r>
    <s v="DZGNTL6H"/>
    <x v="485"/>
    <s v="96112-42558-EA"/>
    <n v="5"/>
    <n v="4"/>
    <x v="34"/>
    <x v="2"/>
    <s v="Keith"/>
    <x v="0"/>
    <x v="9"/>
    <x v="1"/>
    <s v="Dark Blue"/>
    <n v="28.99"/>
    <n v="12.99"/>
    <n v="63.999999999999993"/>
    <n v="115.96"/>
  </r>
  <r>
    <s v="GXSOFECO"/>
    <x v="485"/>
    <s v="89442-35633-HJ"/>
    <n v="6"/>
    <n v="3"/>
    <x v="55"/>
    <x v="2"/>
    <s v="Elgin"/>
    <x v="0"/>
    <x v="0"/>
    <x v="0"/>
    <s v="Light Blue"/>
    <n v="27.99"/>
    <n v="14.99"/>
    <n v="38.999999999999993"/>
    <n v="83.97"/>
  </r>
  <r>
    <s v="PVAJJDPZ"/>
    <x v="485"/>
    <s v="73284-01385-SJ"/>
    <n v="5"/>
    <n v="3"/>
    <x v="271"/>
    <x v="0"/>
    <s v="Sunderland"/>
    <x v="1"/>
    <x v="9"/>
    <x v="1"/>
    <s v="Dark Blue"/>
    <n v="28.99"/>
    <n v="12.99"/>
    <n v="47.999999999999993"/>
    <n v="86.97"/>
  </r>
  <r>
    <s v="ZJDWR9TM"/>
    <x v="485"/>
    <s v="90312-11148-LA"/>
    <n v="5"/>
    <n v="2"/>
    <x v="81"/>
    <x v="0"/>
    <s v="Thetford"/>
    <x v="0"/>
    <x v="9"/>
    <x v="1"/>
    <s v="Dark Blue"/>
    <n v="28.99"/>
    <n v="12.99"/>
    <n v="31.999999999999996"/>
    <n v="57.98"/>
  </r>
  <r>
    <s v="BBTMTN4X"/>
    <x v="486"/>
    <s v="89442-35633-HJ"/>
    <n v="6"/>
    <n v="3"/>
    <x v="55"/>
    <x v="2"/>
    <s v="Elgin"/>
    <x v="0"/>
    <x v="0"/>
    <x v="0"/>
    <s v="Light Blue"/>
    <n v="27.99"/>
    <n v="14.99"/>
    <n v="38.999999999999993"/>
    <n v="83.97"/>
  </r>
  <r>
    <s v="GD0OR0GX"/>
    <x v="486"/>
    <s v="12018-75670-EU"/>
    <n v="5"/>
    <n v="2"/>
    <x v="225"/>
    <x v="0"/>
    <s v="Salisbury"/>
    <x v="1"/>
    <x v="9"/>
    <x v="1"/>
    <s v="Dark Blue"/>
    <n v="28.99"/>
    <n v="12.99"/>
    <n v="31.999999999999996"/>
    <n v="57.98"/>
  </r>
  <r>
    <s v="QKXIDLO2"/>
    <x v="486"/>
    <s v="08350-81623-TF"/>
    <n v="4"/>
    <n v="3"/>
    <x v="254"/>
    <x v="0"/>
    <s v="Stoke-on-Trent"/>
    <x v="1"/>
    <x v="6"/>
    <x v="0"/>
    <s v="Light Blue"/>
    <n v="26.99"/>
    <n v="11.99"/>
    <n v="44.999999999999993"/>
    <n v="80.97"/>
  </r>
  <r>
    <s v="TG2P4OHD"/>
    <x v="486"/>
    <s v="76293-30918-DQ"/>
    <n v="7"/>
    <n v="1"/>
    <x v="275"/>
    <x v="0"/>
    <s v="Lutterworth"/>
    <x v="0"/>
    <x v="7"/>
    <x v="1"/>
    <s v="Dark Blue"/>
    <n v="26.99"/>
    <n v="14.99"/>
    <n v="11.999999999999998"/>
    <n v="26.99"/>
  </r>
  <r>
    <s v="GCPTAFDS"/>
    <x v="487"/>
    <s v="17670-51384-MA"/>
    <n v="4"/>
    <n v="2"/>
    <x v="139"/>
    <x v="0"/>
    <s v="London"/>
    <x v="1"/>
    <x v="6"/>
    <x v="0"/>
    <s v="Light Blue"/>
    <n v="26.99"/>
    <n v="11.99"/>
    <n v="29.999999999999996"/>
    <n v="53.98"/>
  </r>
  <r>
    <s v="RDCW6LEV"/>
    <x v="487"/>
    <s v="89442-35633-HJ"/>
    <n v="5"/>
    <n v="4"/>
    <x v="55"/>
    <x v="2"/>
    <s v="Elgin"/>
    <x v="0"/>
    <x v="9"/>
    <x v="1"/>
    <s v="Dark Blue"/>
    <n v="28.99"/>
    <n v="12.99"/>
    <n v="63.999999999999993"/>
    <n v="115.96"/>
  </r>
  <r>
    <s v="T1TAXJ6I"/>
    <x v="487"/>
    <s v="99562-88650-YF"/>
    <n v="5"/>
    <n v="4"/>
    <x v="2"/>
    <x v="0"/>
    <s v="Tenbury Wells"/>
    <x v="0"/>
    <x v="9"/>
    <x v="1"/>
    <s v="Dark Blue"/>
    <n v="28.99"/>
    <n v="12.99"/>
    <n v="63.999999999999993"/>
    <n v="115.96"/>
  </r>
  <r>
    <s v="BVUBCNSA"/>
    <x v="488"/>
    <s v="96112-42558-EA"/>
    <n v="5"/>
    <n v="3"/>
    <x v="34"/>
    <x v="2"/>
    <s v="Keith"/>
    <x v="0"/>
    <x v="9"/>
    <x v="1"/>
    <s v="Dark Blue"/>
    <n v="28.99"/>
    <n v="12.99"/>
    <n v="47.999999999999993"/>
    <n v="86.97"/>
  </r>
  <r>
    <s v="BGM8LBUT"/>
    <x v="489"/>
    <s v="91460-04823-BX"/>
    <n v="5"/>
    <n v="4"/>
    <x v="124"/>
    <x v="0"/>
    <s v="Slough"/>
    <x v="1"/>
    <x v="9"/>
    <x v="1"/>
    <s v="Dark Blue"/>
    <n v="28.99"/>
    <n v="12.99"/>
    <n v="63.999999999999993"/>
    <n v="115.96"/>
  </r>
  <r>
    <s v="EYP1EVOE"/>
    <x v="489"/>
    <s v="76239-90137-UQ"/>
    <n v="5"/>
    <n v="3"/>
    <x v="159"/>
    <x v="0"/>
    <s v="Newcastle"/>
    <x v="1"/>
    <x v="9"/>
    <x v="1"/>
    <s v="Dark Blue"/>
    <n v="28.99"/>
    <n v="12.99"/>
    <n v="47.999999999999993"/>
    <n v="86.97"/>
  </r>
  <r>
    <s v="JKCKQEK9"/>
    <x v="489"/>
    <s v="20259-47723-AC"/>
    <n v="4"/>
    <n v="3"/>
    <x v="276"/>
    <x v="2"/>
    <s v="Blairgowrie"/>
    <x v="0"/>
    <x v="6"/>
    <x v="0"/>
    <s v="Light Blue"/>
    <n v="26.99"/>
    <n v="11.99"/>
    <n v="44.999999999999993"/>
    <n v="80.97"/>
  </r>
  <r>
    <s v="KMSILAYY"/>
    <x v="489"/>
    <s v="69958-32065-SW"/>
    <n v="4"/>
    <n v="4"/>
    <x v="179"/>
    <x v="2"/>
    <s v="Dumfries"/>
    <x v="1"/>
    <x v="6"/>
    <x v="0"/>
    <s v="Light Blue"/>
    <n v="26.99"/>
    <n v="11.99"/>
    <n v="59.999999999999993"/>
    <n v="107.96"/>
  </r>
  <r>
    <s v="RHYACQM9"/>
    <x v="489"/>
    <s v="95875-73336-RG"/>
    <n v="4"/>
    <n v="3"/>
    <x v="160"/>
    <x v="0"/>
    <s v="Oxford"/>
    <x v="1"/>
    <x v="6"/>
    <x v="0"/>
    <s v="Light Blue"/>
    <n v="26.99"/>
    <n v="11.99"/>
    <n v="44.999999999999993"/>
    <n v="80.97"/>
  </r>
  <r>
    <s v="YBUIRYPA"/>
    <x v="489"/>
    <s v="04521-04300-OK"/>
    <n v="5"/>
    <n v="2"/>
    <x v="143"/>
    <x v="0"/>
    <s v="Hull"/>
    <x v="1"/>
    <x v="9"/>
    <x v="1"/>
    <s v="Dark Blue"/>
    <n v="28.99"/>
    <n v="12.99"/>
    <n v="31.999999999999996"/>
    <n v="57.98"/>
  </r>
  <r>
    <s v="YOPKT5MF"/>
    <x v="489"/>
    <s v="13694-25001-LX"/>
    <n v="4"/>
    <n v="3"/>
    <x v="145"/>
    <x v="0"/>
    <s v="Canterbury"/>
    <x v="1"/>
    <x v="6"/>
    <x v="0"/>
    <s v="Light Blue"/>
    <n v="26.99"/>
    <n v="11.99"/>
    <n v="44.999999999999993"/>
    <n v="80.97"/>
  </r>
  <r>
    <s v="CEEJ1FSW"/>
    <x v="490"/>
    <s v="95399-57205-HI"/>
    <n v="5"/>
    <n v="3"/>
    <x v="137"/>
    <x v="0"/>
    <s v="Brighton"/>
    <x v="1"/>
    <x v="9"/>
    <x v="1"/>
    <s v="Dark Blue"/>
    <n v="28.99"/>
    <n v="12.99"/>
    <n v="47.999999999999993"/>
    <n v="86.97"/>
  </r>
  <r>
    <s v="OZYGEKEJ"/>
    <x v="490"/>
    <s v="40768-49176-BL"/>
    <n v="4"/>
    <n v="3"/>
    <x v="131"/>
    <x v="0"/>
    <s v="Southend"/>
    <x v="1"/>
    <x v="6"/>
    <x v="0"/>
    <s v="Light Blue"/>
    <n v="26.99"/>
    <n v="11.99"/>
    <n v="44.999999999999993"/>
    <n v="80.97"/>
  </r>
  <r>
    <s v="ZVKMOPBD"/>
    <x v="490"/>
    <s v="88446-59251-SQ"/>
    <n v="5"/>
    <n v="3"/>
    <x v="6"/>
    <x v="0"/>
    <s v="St Albans"/>
    <x v="0"/>
    <x v="9"/>
    <x v="1"/>
    <s v="Dark Blue"/>
    <n v="28.99"/>
    <n v="12.99"/>
    <n v="47.999999999999993"/>
    <n v="86.97"/>
  </r>
  <r>
    <s v="JVR7YRLH"/>
    <x v="491"/>
    <s v="86561-91660-RB"/>
    <n v="4"/>
    <n v="2"/>
    <x v="256"/>
    <x v="0"/>
    <s v="Liverpool"/>
    <x v="1"/>
    <x v="6"/>
    <x v="0"/>
    <s v="Light Blue"/>
    <n v="26.99"/>
    <n v="11.99"/>
    <n v="29.999999999999996"/>
    <n v="53.98"/>
  </r>
  <r>
    <s v="NHZVLXJC"/>
    <x v="491"/>
    <s v="89115-11966-VF"/>
    <n v="6"/>
    <n v="3"/>
    <x v="32"/>
    <x v="0"/>
    <s v="Thornbury"/>
    <x v="0"/>
    <x v="0"/>
    <x v="0"/>
    <s v="Light Blue"/>
    <n v="27.99"/>
    <n v="14.99"/>
    <n v="38.999999999999993"/>
    <n v="83.97"/>
  </r>
  <r>
    <s v="CDGOKP47"/>
    <x v="492"/>
    <s v="84269-49816-ML"/>
    <n v="6"/>
    <n v="3"/>
    <x v="61"/>
    <x v="2"/>
    <s v="Moffat"/>
    <x v="0"/>
    <x v="0"/>
    <x v="0"/>
    <s v="Light Blue"/>
    <n v="27.99"/>
    <n v="14.99"/>
    <n v="38.999999999999993"/>
    <n v="83.97"/>
  </r>
  <r>
    <s v="M4SPFBJG"/>
    <x v="492"/>
    <s v="77343-52608-FF"/>
    <n v="4"/>
    <n v="2"/>
    <x v="154"/>
    <x v="0"/>
    <s v="Shrewsbury"/>
    <x v="1"/>
    <x v="6"/>
    <x v="0"/>
    <s v="Light Blue"/>
    <n v="26.99"/>
    <n v="11.99"/>
    <n v="29.999999999999996"/>
    <n v="53.98"/>
  </r>
  <r>
    <s v="BDJFBXNJ"/>
    <x v="493"/>
    <s v="54619-08558-ZU"/>
    <n v="4"/>
    <n v="3"/>
    <x v="115"/>
    <x v="0"/>
    <s v="Portsmouth"/>
    <x v="1"/>
    <x v="6"/>
    <x v="0"/>
    <s v="Light Blue"/>
    <n v="26.99"/>
    <n v="11.99"/>
    <n v="44.999999999999993"/>
    <n v="80.97"/>
  </r>
  <r>
    <s v="FVAIS291"/>
    <x v="493"/>
    <s v="81431-12577-VD"/>
    <n v="5"/>
    <n v="3"/>
    <x v="30"/>
    <x v="0"/>
    <s v="Newbury"/>
    <x v="0"/>
    <x v="9"/>
    <x v="1"/>
    <s v="Dark Blue"/>
    <n v="28.99"/>
    <n v="12.99"/>
    <n v="47.999999999999993"/>
    <n v="86.97"/>
  </r>
  <r>
    <s v="JJW5PWLI"/>
    <x v="493"/>
    <s v="89714-19856-WX"/>
    <n v="6"/>
    <n v="3"/>
    <x v="39"/>
    <x v="0"/>
    <s v="Wrexham"/>
    <x v="0"/>
    <x v="0"/>
    <x v="0"/>
    <s v="Light Blue"/>
    <n v="27.99"/>
    <n v="14.99"/>
    <n v="38.999999999999993"/>
    <n v="83.97"/>
  </r>
  <r>
    <s v="M2INCK1S"/>
    <x v="494"/>
    <s v="91829-99544-DS"/>
    <n v="5"/>
    <n v="4"/>
    <x v="84"/>
    <x v="0"/>
    <s v="Nelson"/>
    <x v="0"/>
    <x v="9"/>
    <x v="1"/>
    <s v="Dark Blue"/>
    <n v="28.99"/>
    <n v="12.99"/>
    <n v="63.999999999999993"/>
    <n v="115.96"/>
  </r>
  <r>
    <s v="IB46AJOA"/>
    <x v="495"/>
    <s v="84269-49816-ML"/>
    <n v="6"/>
    <n v="3"/>
    <x v="61"/>
    <x v="2"/>
    <s v="Moffat"/>
    <x v="0"/>
    <x v="0"/>
    <x v="0"/>
    <s v="Light Blue"/>
    <n v="27.99"/>
    <n v="14.99"/>
    <n v="38.999999999999993"/>
    <n v="83.97"/>
  </r>
  <r>
    <s v="P1YLIRDF"/>
    <x v="495"/>
    <s v="79216-73157-TE"/>
    <n v="6"/>
    <n v="3"/>
    <x v="20"/>
    <x v="2"/>
    <s v="Fortrose"/>
    <x v="0"/>
    <x v="0"/>
    <x v="0"/>
    <s v="Light Blue"/>
    <n v="27.99"/>
    <n v="14.99"/>
    <n v="38.999999999999993"/>
    <n v="83.97"/>
  </r>
  <r>
    <s v="PDUF10E8"/>
    <x v="495"/>
    <s v="77877-11993-QH"/>
    <n v="6"/>
    <n v="3"/>
    <x v="35"/>
    <x v="0"/>
    <s v="Leek"/>
    <x v="0"/>
    <x v="0"/>
    <x v="0"/>
    <s v="Light Blue"/>
    <n v="27.99"/>
    <n v="14.99"/>
    <n v="38.999999999999993"/>
    <n v="83.97"/>
  </r>
  <r>
    <s v="SDYSRIK7"/>
    <x v="495"/>
    <s v="58689-55264-VK"/>
    <n v="4"/>
    <n v="4"/>
    <x v="170"/>
    <x v="1"/>
    <s v="Newport"/>
    <x v="1"/>
    <x v="6"/>
    <x v="0"/>
    <s v="Light Blue"/>
    <n v="26.99"/>
    <n v="11.99"/>
    <n v="59.999999999999993"/>
    <n v="107.96"/>
  </r>
  <r>
    <s v="GPTKLFZ6"/>
    <x v="496"/>
    <s v="48389-71976-JB"/>
    <n v="3"/>
    <n v="2"/>
    <x v="277"/>
    <x v="1"/>
    <s v="Lampeter"/>
    <x v="0"/>
    <x v="5"/>
    <x v="1"/>
    <s v="Light Blue"/>
    <n v="27.99"/>
    <n v="12.99"/>
    <n v="29.999999999999996"/>
    <n v="55.98"/>
  </r>
  <r>
    <s v="N1OUDQPA"/>
    <x v="496"/>
    <s v="84340-73931-VV"/>
    <n v="5"/>
    <n v="4"/>
    <x v="21"/>
    <x v="0"/>
    <s v="Ashbourne"/>
    <x v="0"/>
    <x v="9"/>
    <x v="1"/>
    <s v="Dark Blue"/>
    <n v="28.99"/>
    <n v="12.99"/>
    <n v="63.999999999999993"/>
    <n v="115.96"/>
  </r>
  <r>
    <s v="A7ZEZHYK"/>
    <x v="497"/>
    <s v="69037-66822-DW"/>
    <n v="6"/>
    <n v="1"/>
    <x v="278"/>
    <x v="1"/>
    <s v="Aberystwyth"/>
    <x v="0"/>
    <x v="0"/>
    <x v="0"/>
    <s v="Light Blue"/>
    <n v="27.99"/>
    <n v="14.99"/>
    <n v="12.999999999999998"/>
    <n v="27.99"/>
  </r>
  <r>
    <s v="EVFPRKJA"/>
    <x v="497"/>
    <s v="71253-00052-RN"/>
    <n v="4"/>
    <n v="2"/>
    <x v="231"/>
    <x v="0"/>
    <s v="Birmingham"/>
    <x v="1"/>
    <x v="6"/>
    <x v="0"/>
    <s v="Light Blue"/>
    <n v="26.99"/>
    <n v="11.99"/>
    <n v="29.999999999999996"/>
    <n v="53.98"/>
  </r>
  <r>
    <s v="HLRC0S1Q"/>
    <x v="497"/>
    <s v="86447-02699-UT"/>
    <n v="6"/>
    <n v="3"/>
    <x v="46"/>
    <x v="0"/>
    <s v="Southport"/>
    <x v="0"/>
    <x v="0"/>
    <x v="0"/>
    <s v="Light Blue"/>
    <n v="27.99"/>
    <n v="14.99"/>
    <n v="38.999999999999993"/>
    <n v="83.97"/>
  </r>
  <r>
    <s v="STFVPLLQ"/>
    <x v="497"/>
    <s v="76239-90137-UQ"/>
    <n v="4"/>
    <n v="4"/>
    <x v="159"/>
    <x v="0"/>
    <s v="Newcastle"/>
    <x v="1"/>
    <x v="6"/>
    <x v="0"/>
    <s v="Light Blue"/>
    <n v="26.99"/>
    <n v="11.99"/>
    <n v="59.999999999999993"/>
    <n v="107.96"/>
  </r>
  <r>
    <s v="TP7PZWKN"/>
    <x v="497"/>
    <s v="84132-22322-QT"/>
    <n v="6"/>
    <n v="3"/>
    <x v="19"/>
    <x v="2"/>
    <s v="Dunblane"/>
    <x v="0"/>
    <x v="0"/>
    <x v="0"/>
    <s v="Light Blue"/>
    <n v="27.99"/>
    <n v="14.99"/>
    <n v="38.999999999999993"/>
    <n v="83.97"/>
  </r>
  <r>
    <s v="GHLYW0H7"/>
    <x v="498"/>
    <s v="85425-33494-HQ"/>
    <n v="6"/>
    <n v="3"/>
    <x v="95"/>
    <x v="0"/>
    <s v="Ilkley"/>
    <x v="0"/>
    <x v="0"/>
    <x v="0"/>
    <s v="Light Blue"/>
    <n v="27.99"/>
    <n v="14.99"/>
    <n v="38.999999999999993"/>
    <n v="83.97"/>
  </r>
  <r>
    <s v="PCBEFOPW"/>
    <x v="498"/>
    <s v="82246-82543-DW"/>
    <n v="6"/>
    <n v="3"/>
    <x v="3"/>
    <x v="0"/>
    <s v="Bridgwater"/>
    <x v="0"/>
    <x v="0"/>
    <x v="0"/>
    <s v="Light Blue"/>
    <n v="27.99"/>
    <n v="14.99"/>
    <n v="38.999999999999993"/>
    <n v="83.97"/>
  </r>
  <r>
    <s v="XWIV814S"/>
    <x v="498"/>
    <s v="58689-55264-VK"/>
    <n v="5"/>
    <n v="4"/>
    <x v="170"/>
    <x v="1"/>
    <s v="Newport"/>
    <x v="1"/>
    <x v="9"/>
    <x v="1"/>
    <s v="Dark Blue"/>
    <n v="28.99"/>
    <n v="12.99"/>
    <n v="63.999999999999993"/>
    <n v="115.96"/>
  </r>
  <r>
    <s v="S1PYXQGS"/>
    <x v="499"/>
    <s v="50124-88608-EO"/>
    <n v="4"/>
    <n v="4"/>
    <x v="130"/>
    <x v="2"/>
    <s v="Stirling"/>
    <x v="1"/>
    <x v="6"/>
    <x v="0"/>
    <s v="Light Blue"/>
    <n v="26.99"/>
    <n v="11.99"/>
    <n v="59.999999999999993"/>
    <n v="107.96"/>
  </r>
  <r>
    <s v="YEMSQRD9"/>
    <x v="499"/>
    <s v="77634-13918-GJ"/>
    <n v="5"/>
    <n v="4"/>
    <x v="101"/>
    <x v="0"/>
    <s v="Gloucester"/>
    <x v="1"/>
    <x v="9"/>
    <x v="1"/>
    <s v="Dark Blue"/>
    <n v="28.99"/>
    <n v="12.99"/>
    <n v="63.999999999999993"/>
    <n v="115.96"/>
  </r>
  <r>
    <s v="QDDA9YGZ"/>
    <x v="500"/>
    <s v="58690-31815-VY"/>
    <n v="3"/>
    <n v="1"/>
    <x v="279"/>
    <x v="2"/>
    <s v="Blairgowrie"/>
    <x v="0"/>
    <x v="5"/>
    <x v="1"/>
    <s v="Light Blue"/>
    <n v="27.99"/>
    <n v="12.99"/>
    <n v="14.999999999999998"/>
    <n v="27.99"/>
  </r>
  <r>
    <s v="STFOKIC6"/>
    <x v="500"/>
    <s v="83895-90735-XH"/>
    <n v="5"/>
    <n v="3"/>
    <x v="80"/>
    <x v="0"/>
    <s v="Scarborough"/>
    <x v="0"/>
    <x v="9"/>
    <x v="1"/>
    <s v="Dark Blue"/>
    <n v="28.99"/>
    <n v="12.99"/>
    <n v="47.999999999999993"/>
    <n v="86.97"/>
  </r>
  <r>
    <s v="BVEHZXX3"/>
    <x v="501"/>
    <s v="89711-56688-GG"/>
    <n v="6"/>
    <n v="3"/>
    <x v="40"/>
    <x v="2"/>
    <s v="Oban"/>
    <x v="0"/>
    <x v="0"/>
    <x v="0"/>
    <s v="Light Blue"/>
    <n v="27.99"/>
    <n v="14.99"/>
    <n v="38.999999999999993"/>
    <n v="83.97"/>
  </r>
  <r>
    <s v="FPFPESSQ"/>
    <x v="501"/>
    <s v="08523-01791-TI"/>
    <n v="4"/>
    <n v="3"/>
    <x v="174"/>
    <x v="0"/>
    <s v="Luton"/>
    <x v="1"/>
    <x v="6"/>
    <x v="0"/>
    <s v="Light Blue"/>
    <n v="26.99"/>
    <n v="11.99"/>
    <n v="44.999999999999993"/>
    <n v="80.97"/>
  </r>
  <r>
    <s v="PN8HQNOO"/>
    <x v="501"/>
    <s v="75986-98864-EZ"/>
    <n v="5"/>
    <n v="2"/>
    <x v="280"/>
    <x v="0"/>
    <s v="Bishop Auckland"/>
    <x v="0"/>
    <x v="9"/>
    <x v="1"/>
    <s v="Dark Blue"/>
    <n v="28.99"/>
    <n v="12.99"/>
    <n v="31.999999999999996"/>
    <n v="57.98"/>
  </r>
  <r>
    <s v="QONJ1QKG"/>
    <x v="502"/>
    <s v="90961-35603-RP"/>
    <n v="6"/>
    <n v="3"/>
    <x v="42"/>
    <x v="0"/>
    <s v="Kendal"/>
    <x v="0"/>
    <x v="0"/>
    <x v="0"/>
    <s v="Light Blue"/>
    <n v="27.99"/>
    <n v="14.99"/>
    <n v="38.999999999999993"/>
    <n v="83.97"/>
  </r>
  <r>
    <s v="GAOAJRBI"/>
    <x v="503"/>
    <s v="91829-99544-DS"/>
    <n v="6"/>
    <n v="3"/>
    <x v="84"/>
    <x v="0"/>
    <s v="Nelson"/>
    <x v="0"/>
    <x v="0"/>
    <x v="0"/>
    <s v="Light Blue"/>
    <n v="27.99"/>
    <n v="14.99"/>
    <n v="38.999999999999993"/>
    <n v="83.97"/>
  </r>
  <r>
    <s v="SWU1ODBC"/>
    <x v="504"/>
    <s v="89711-56688-GG"/>
    <n v="6"/>
    <n v="3"/>
    <x v="40"/>
    <x v="2"/>
    <s v="Oban"/>
    <x v="0"/>
    <x v="0"/>
    <x v="0"/>
    <s v="Light Blue"/>
    <n v="27.99"/>
    <n v="14.99"/>
    <n v="38.999999999999993"/>
    <n v="83.97"/>
  </r>
  <r>
    <s v="EKAQDEHI"/>
    <x v="505"/>
    <s v="92926-08470-YS"/>
    <n v="6"/>
    <n v="3"/>
    <x v="65"/>
    <x v="2"/>
    <s v="Dunfermline"/>
    <x v="0"/>
    <x v="0"/>
    <x v="0"/>
    <s v="Light Blue"/>
    <n v="27.99"/>
    <n v="14.99"/>
    <n v="38.999999999999993"/>
    <n v="83.97"/>
  </r>
  <r>
    <s v="NGRZNKBG"/>
    <x v="505"/>
    <s v="86779-84838-EJ"/>
    <n v="6"/>
    <n v="3"/>
    <x v="28"/>
    <x v="0"/>
    <s v="Kenilworth"/>
    <x v="0"/>
    <x v="0"/>
    <x v="0"/>
    <s v="Light Blue"/>
    <n v="27.99"/>
    <n v="14.99"/>
    <n v="38.999999999999993"/>
    <n v="83.97"/>
  </r>
  <r>
    <s v="CZ6ZICIS"/>
    <x v="506"/>
    <s v="80310-92912-JA"/>
    <n v="6"/>
    <n v="3"/>
    <x v="43"/>
    <x v="0"/>
    <s v="Congleton"/>
    <x v="0"/>
    <x v="0"/>
    <x v="0"/>
    <s v="Light Blue"/>
    <n v="27.99"/>
    <n v="14.99"/>
    <n v="38.999999999999993"/>
    <n v="83.97"/>
  </r>
  <r>
    <s v="OOSJTXXN"/>
    <x v="506"/>
    <s v="85425-33494-HQ"/>
    <n v="6"/>
    <n v="3"/>
    <x v="95"/>
    <x v="0"/>
    <s v="Ilkley"/>
    <x v="0"/>
    <x v="0"/>
    <x v="0"/>
    <s v="Light Blue"/>
    <n v="27.99"/>
    <n v="14.99"/>
    <n v="38.999999999999993"/>
    <n v="83.97"/>
  </r>
  <r>
    <s v="NGDAO7PI"/>
    <x v="507"/>
    <s v="89714-19856-WX"/>
    <n v="6"/>
    <n v="3"/>
    <x v="39"/>
    <x v="0"/>
    <s v="Wrexham"/>
    <x v="0"/>
    <x v="0"/>
    <x v="0"/>
    <s v="Light Blue"/>
    <n v="27.99"/>
    <n v="14.99"/>
    <n v="38.999999999999993"/>
    <n v="83.97"/>
  </r>
  <r>
    <s v="AZTAEAZF"/>
    <x v="508"/>
    <s v="80444-58185-FX"/>
    <n v="6"/>
    <n v="3"/>
    <x v="12"/>
    <x v="1"/>
    <s v="Llandovery"/>
    <x v="0"/>
    <x v="0"/>
    <x v="0"/>
    <s v="Light Blue"/>
    <n v="27.99"/>
    <n v="14.99"/>
    <n v="38.999999999999993"/>
    <n v="83.97"/>
  </r>
  <r>
    <s v="LT8V7MKL"/>
    <x v="508"/>
    <s v="84340-73931-VV"/>
    <n v="6"/>
    <n v="3"/>
    <x v="21"/>
    <x v="0"/>
    <s v="Ashbourne"/>
    <x v="0"/>
    <x v="0"/>
    <x v="0"/>
    <s v="Light Blue"/>
    <n v="27.99"/>
    <n v="14.99"/>
    <n v="38.999999999999993"/>
    <n v="83.97"/>
  </r>
  <r>
    <s v="O1JI7B0T"/>
    <x v="509"/>
    <s v="99421-80253-UI"/>
    <n v="6"/>
    <n v="3"/>
    <x v="5"/>
    <x v="2"/>
    <s v="Dunoon"/>
    <x v="0"/>
    <x v="0"/>
    <x v="0"/>
    <s v="Light Blue"/>
    <n v="27.99"/>
    <n v="14.99"/>
    <n v="38.999999999999993"/>
    <n v="83.97"/>
  </r>
  <r>
    <s v="QQO1LLEZ"/>
    <x v="510"/>
    <s v="56248-75861-JX"/>
    <n v="3"/>
    <n v="2"/>
    <x v="281"/>
    <x v="0"/>
    <s v="Sale"/>
    <x v="0"/>
    <x v="5"/>
    <x v="1"/>
    <s v="Light Blue"/>
    <n v="27.99"/>
    <n v="12.99"/>
    <n v="29.999999999999996"/>
    <n v="55.98"/>
  </r>
  <r>
    <s v="VGNBZWHI"/>
    <x v="510"/>
    <s v="90312-11148-LA"/>
    <n v="6"/>
    <n v="3"/>
    <x v="81"/>
    <x v="0"/>
    <s v="Thetford"/>
    <x v="0"/>
    <x v="0"/>
    <x v="0"/>
    <s v="Light Blue"/>
    <n v="27.99"/>
    <n v="14.99"/>
    <n v="38.999999999999993"/>
    <n v="83.97"/>
  </r>
  <r>
    <s v="UKKV770J"/>
    <x v="511"/>
    <s v="66806-41795-MX"/>
    <n v="5"/>
    <n v="1"/>
    <x v="282"/>
    <x v="2"/>
    <s v="Nairn"/>
    <x v="0"/>
    <x v="9"/>
    <x v="1"/>
    <s v="Dark Blue"/>
    <n v="28.99"/>
    <n v="12.99"/>
    <n v="15.999999999999998"/>
    <n v="28.99"/>
  </r>
  <r>
    <s v="YLTYTMOK"/>
    <x v="511"/>
    <s v="86447-02699-UT"/>
    <n v="6"/>
    <n v="3"/>
    <x v="46"/>
    <x v="0"/>
    <s v="Southport"/>
    <x v="0"/>
    <x v="0"/>
    <x v="0"/>
    <s v="Light Blue"/>
    <n v="27.99"/>
    <n v="14.99"/>
    <n v="38.999999999999993"/>
    <n v="83.97"/>
  </r>
  <r>
    <s v="FI092U0C"/>
    <x v="512"/>
    <s v="82246-82543-DW"/>
    <n v="6"/>
    <n v="3"/>
    <x v="3"/>
    <x v="0"/>
    <s v="Bridgwater"/>
    <x v="0"/>
    <x v="0"/>
    <x v="0"/>
    <s v="Light Blue"/>
    <n v="27.99"/>
    <n v="14.99"/>
    <n v="38.999999999999993"/>
    <n v="83.97"/>
  </r>
  <r>
    <s v="TU5WFNHE"/>
    <x v="512"/>
    <s v="80179-44620-WN"/>
    <n v="6"/>
    <n v="3"/>
    <x v="8"/>
    <x v="1"/>
    <s v="Llanrwst"/>
    <x v="0"/>
    <x v="0"/>
    <x v="0"/>
    <s v="Light Blue"/>
    <n v="27.99"/>
    <n v="14.99"/>
    <n v="38.999999999999993"/>
    <n v="83.97"/>
  </r>
  <r>
    <s v="Y5EWDDSU"/>
    <x v="512"/>
    <s v="90123-70970-NY"/>
    <n v="6"/>
    <n v="3"/>
    <x v="59"/>
    <x v="0"/>
    <s v="Clitheroe"/>
    <x v="0"/>
    <x v="0"/>
    <x v="0"/>
    <s v="Light Blue"/>
    <n v="27.99"/>
    <n v="14.99"/>
    <n v="38.999999999999993"/>
    <n v="83.97"/>
  </r>
  <r>
    <s v="E7KWG5MM"/>
    <x v="513"/>
    <s v="86768-91598-FA"/>
    <n v="6"/>
    <n v="3"/>
    <x v="9"/>
    <x v="2"/>
    <s v="Pitlochry"/>
    <x v="0"/>
    <x v="0"/>
    <x v="0"/>
    <s v="Light Blue"/>
    <n v="27.99"/>
    <n v="14.99"/>
    <n v="38.999999999999993"/>
    <n v="83.97"/>
  </r>
  <r>
    <s v="QPXO2QFV"/>
    <x v="514"/>
    <s v="86881-41559-OR"/>
    <n v="6"/>
    <n v="3"/>
    <x v="0"/>
    <x v="0"/>
    <s v="Hartlepool"/>
    <x v="0"/>
    <x v="0"/>
    <x v="0"/>
    <s v="Light Blue"/>
    <n v="27.99"/>
    <n v="14.99"/>
    <n v="38.999999999999993"/>
    <n v="83.97"/>
  </r>
  <r>
    <s v="A2ZNIUQO"/>
    <x v="515"/>
    <s v="22349-47389-GY"/>
    <n v="9"/>
    <n v="3"/>
    <x v="283"/>
    <x v="1"/>
    <s v="Caernarfon"/>
    <x v="0"/>
    <x v="8"/>
    <x v="0"/>
    <s v="Light Blue"/>
    <n v="32.99"/>
    <n v="18.989999999999998"/>
    <n v="42.000000000000014"/>
    <n v="98.97"/>
  </r>
  <r>
    <s v="GG0KMW37"/>
    <x v="515"/>
    <s v="89422-58281-FD"/>
    <n v="6"/>
    <n v="3"/>
    <x v="22"/>
    <x v="1"/>
    <s v="Brecon"/>
    <x v="0"/>
    <x v="0"/>
    <x v="0"/>
    <s v="Light Blue"/>
    <n v="27.99"/>
    <n v="14.99"/>
    <n v="38.999999999999993"/>
    <n v="83.97"/>
  </r>
  <r>
    <s v="VYZOHNIZ"/>
    <x v="515"/>
    <s v="83895-90735-XH"/>
    <n v="6"/>
    <n v="3"/>
    <x v="80"/>
    <x v="0"/>
    <s v="Scarborough"/>
    <x v="0"/>
    <x v="0"/>
    <x v="0"/>
    <s v="Light Blue"/>
    <n v="27.99"/>
    <n v="14.99"/>
    <n v="38.999999999999993"/>
    <n v="83.97"/>
  </r>
  <r>
    <s v="VZJS0VO7"/>
    <x v="515"/>
    <s v="79420-11075-MY"/>
    <n v="6"/>
    <n v="3"/>
    <x v="1"/>
    <x v="1"/>
    <s v="Holyhead"/>
    <x v="0"/>
    <x v="0"/>
    <x v="0"/>
    <s v="Light Blue"/>
    <n v="27.99"/>
    <n v="14.99"/>
    <n v="38.999999999999993"/>
    <n v="83.97"/>
  </r>
  <r>
    <s v="KM6HF7J4"/>
    <x v="516"/>
    <s v="80310-92912-JA"/>
    <n v="6"/>
    <n v="3"/>
    <x v="43"/>
    <x v="0"/>
    <s v="Congleton"/>
    <x v="0"/>
    <x v="0"/>
    <x v="0"/>
    <s v="Light Blue"/>
    <n v="27.99"/>
    <n v="14.99"/>
    <n v="38.999999999999993"/>
    <n v="83.97"/>
  </r>
  <r>
    <s v="AZEVUS2I"/>
    <x v="517"/>
    <s v="76624-72205-CK"/>
    <n v="5"/>
    <n v="2"/>
    <x v="284"/>
    <x v="1"/>
    <s v="Holywell"/>
    <x v="0"/>
    <x v="9"/>
    <x v="1"/>
    <s v="Dark Blue"/>
    <n v="28.99"/>
    <n v="12.99"/>
    <n v="31.999999999999996"/>
    <n v="57.98"/>
  </r>
  <r>
    <s v="XWU7JUOP"/>
    <x v="517"/>
    <s v="07878-45872-CC"/>
    <n v="4"/>
    <n v="1"/>
    <x v="285"/>
    <x v="0"/>
    <s v="Sandwich"/>
    <x v="0"/>
    <x v="6"/>
    <x v="0"/>
    <s v="Light Blue"/>
    <n v="26.99"/>
    <n v="11.99"/>
    <n v="14.999999999999998"/>
    <n v="26.99"/>
  </r>
  <r>
    <s v="GXT3ACAI"/>
    <x v="518"/>
    <s v="77877-11993-QH"/>
    <n v="6"/>
    <n v="3"/>
    <x v="35"/>
    <x v="0"/>
    <s v="Leek"/>
    <x v="0"/>
    <x v="0"/>
    <x v="0"/>
    <s v="Light Blue"/>
    <n v="27.99"/>
    <n v="14.99"/>
    <n v="38.999999999999993"/>
    <n v="83.97"/>
  </r>
  <r>
    <s v="TYLR5CLC"/>
    <x v="518"/>
    <s v="92588-14671-JM"/>
    <n v="6"/>
    <n v="3"/>
    <x v="18"/>
    <x v="2"/>
    <s v="Melrose"/>
    <x v="0"/>
    <x v="0"/>
    <x v="0"/>
    <s v="Light Blue"/>
    <n v="27.99"/>
    <n v="14.99"/>
    <n v="38.999999999999993"/>
    <n v="83.97"/>
  </r>
  <r>
    <s v="EYZVJKAS"/>
    <x v="519"/>
    <s v="43974-44760-QI"/>
    <n v="8"/>
    <n v="3"/>
    <x v="286"/>
    <x v="0"/>
    <s v="Malvern"/>
    <x v="0"/>
    <x v="4"/>
    <x v="0"/>
    <s v="Light Blue"/>
    <n v="21.99"/>
    <n v="11.99"/>
    <n v="29.999999999999993"/>
    <n v="65.97"/>
  </r>
  <r>
    <s v="UX1KR963"/>
    <x v="520"/>
    <s v="82246-82543-DW"/>
    <n v="6"/>
    <n v="3"/>
    <x v="3"/>
    <x v="0"/>
    <s v="Bridgwater"/>
    <x v="0"/>
    <x v="0"/>
    <x v="0"/>
    <s v="Light Blue"/>
    <n v="27.99"/>
    <n v="14.99"/>
    <n v="38.999999999999993"/>
    <n v="83.97"/>
  </r>
  <r>
    <s v="G2VTKOOU"/>
    <x v="521"/>
    <s v="92588-14671-JM"/>
    <n v="6"/>
    <n v="3"/>
    <x v="18"/>
    <x v="2"/>
    <s v="Melrose"/>
    <x v="0"/>
    <x v="0"/>
    <x v="0"/>
    <s v="Light Blue"/>
    <n v="27.99"/>
    <n v="14.99"/>
    <n v="38.999999999999993"/>
    <n v="83.97"/>
  </r>
  <r>
    <s v="SVNWFJUX"/>
    <x v="522"/>
    <s v="76841-77583-BJ"/>
    <n v="6"/>
    <n v="3"/>
    <x v="38"/>
    <x v="0"/>
    <s v="Tamworth"/>
    <x v="0"/>
    <x v="0"/>
    <x v="0"/>
    <s v="Light Blue"/>
    <n v="27.99"/>
    <n v="14.99"/>
    <n v="38.999999999999993"/>
    <n v="83.97"/>
  </r>
  <r>
    <s v="GZNVDZ07"/>
    <x v="523"/>
    <s v="79216-73157-TE"/>
    <n v="6"/>
    <n v="3"/>
    <x v="20"/>
    <x v="2"/>
    <s v="Fortrose"/>
    <x v="0"/>
    <x v="0"/>
    <x v="0"/>
    <s v="Light Blue"/>
    <n v="27.99"/>
    <n v="14.99"/>
    <n v="38.999999999999993"/>
    <n v="83.97"/>
  </r>
  <r>
    <s v="YCJNKDBO"/>
    <x v="523"/>
    <s v="87602-55754-VN"/>
    <n v="6"/>
    <n v="3"/>
    <x v="27"/>
    <x v="2"/>
    <s v="Kirkcaldy"/>
    <x v="0"/>
    <x v="0"/>
    <x v="0"/>
    <s v="Light Blue"/>
    <n v="27.99"/>
    <n v="14.99"/>
    <n v="38.999999999999993"/>
    <n v="83.97"/>
  </r>
  <r>
    <s v="LULNISMJ"/>
    <x v="524"/>
    <s v="86768-91598-FA"/>
    <n v="6"/>
    <n v="3"/>
    <x v="9"/>
    <x v="2"/>
    <s v="Pitlochry"/>
    <x v="0"/>
    <x v="0"/>
    <x v="0"/>
    <s v="Light Blue"/>
    <n v="27.99"/>
    <n v="14.99"/>
    <n v="38.999999999999993"/>
    <n v="83.97"/>
  </r>
  <r>
    <s v="MKZNDAPO"/>
    <x v="525"/>
    <s v="80179-44620-WN"/>
    <n v="6"/>
    <n v="3"/>
    <x v="8"/>
    <x v="1"/>
    <s v="Llanrwst"/>
    <x v="0"/>
    <x v="0"/>
    <x v="0"/>
    <s v="Light Blue"/>
    <n v="27.99"/>
    <n v="14.99"/>
    <n v="38.999999999999993"/>
    <n v="83.97"/>
  </r>
  <r>
    <s v="S8IFM0EQ"/>
    <x v="525"/>
    <s v="90123-70970-NY"/>
    <n v="6"/>
    <n v="3"/>
    <x v="59"/>
    <x v="0"/>
    <s v="Clitheroe"/>
    <x v="0"/>
    <x v="0"/>
    <x v="0"/>
    <s v="Light Blue"/>
    <n v="27.99"/>
    <n v="14.99"/>
    <n v="38.999999999999993"/>
    <n v="83.97"/>
  </r>
  <r>
    <s v="B7HSHCOJ"/>
    <x v="526"/>
    <s v="37490-01572-JW"/>
    <n v="9"/>
    <n v="4"/>
    <x v="287"/>
    <x v="0"/>
    <s v="Petersfield"/>
    <x v="0"/>
    <x v="8"/>
    <x v="0"/>
    <s v="Light Blue"/>
    <n v="32.99"/>
    <n v="18.989999999999998"/>
    <n v="56.000000000000014"/>
    <n v="131.96"/>
  </r>
  <r>
    <s v="BPHJQEDW"/>
    <x v="526"/>
    <s v="98573-41811-EQ"/>
    <n v="6"/>
    <n v="3"/>
    <x v="82"/>
    <x v="0"/>
    <s v="Alnwick"/>
    <x v="0"/>
    <x v="0"/>
    <x v="0"/>
    <s v="Light Blue"/>
    <n v="27.99"/>
    <n v="14.99"/>
    <n v="38.999999999999993"/>
    <n v="83.97"/>
  </r>
  <r>
    <s v="LMLHGKVR"/>
    <x v="526"/>
    <s v="84269-49816-ML"/>
    <n v="6"/>
    <n v="3"/>
    <x v="61"/>
    <x v="2"/>
    <s v="Moffat"/>
    <x v="0"/>
    <x v="0"/>
    <x v="0"/>
    <s v="Light Blue"/>
    <n v="27.99"/>
    <n v="14.99"/>
    <n v="38.999999999999993"/>
    <n v="83.97"/>
  </r>
  <r>
    <s v="OWPRGR4G"/>
    <x v="526"/>
    <s v="64395-74865-WF"/>
    <n v="8"/>
    <n v="1"/>
    <x v="288"/>
    <x v="0"/>
    <s v="Harrogate"/>
    <x v="0"/>
    <x v="4"/>
    <x v="0"/>
    <s v="Light Blue"/>
    <n v="21.99"/>
    <n v="11.99"/>
    <n v="9.9999999999999982"/>
    <n v="21.99"/>
  </r>
  <r>
    <s v="JGYCZ118"/>
    <x v="527"/>
    <s v="66776-88682-RG"/>
    <n v="8"/>
    <n v="3"/>
    <x v="289"/>
    <x v="0"/>
    <s v="Warminster"/>
    <x v="0"/>
    <x v="4"/>
    <x v="0"/>
    <s v="Light Blue"/>
    <n v="21.99"/>
    <n v="11.99"/>
    <n v="29.999999999999993"/>
    <n v="65.97"/>
  </r>
  <r>
    <s v="TDCA9RV6"/>
    <x v="527"/>
    <s v="76841-77583-BJ"/>
    <n v="6"/>
    <n v="3"/>
    <x v="38"/>
    <x v="0"/>
    <s v="Tamworth"/>
    <x v="0"/>
    <x v="0"/>
    <x v="0"/>
    <s v="Light Blue"/>
    <n v="27.99"/>
    <n v="14.99"/>
    <n v="38.999999999999993"/>
    <n v="83.97"/>
  </r>
  <r>
    <s v="GDVLSWE9"/>
    <x v="528"/>
    <s v="89115-11966-VF"/>
    <n v="6"/>
    <n v="3"/>
    <x v="32"/>
    <x v="0"/>
    <s v="Thornbury"/>
    <x v="0"/>
    <x v="0"/>
    <x v="0"/>
    <s v="Light Blue"/>
    <n v="27.99"/>
    <n v="14.99"/>
    <n v="38.999999999999993"/>
    <n v="83.97"/>
  </r>
  <r>
    <s v="WLZCXRUV"/>
    <x v="529"/>
    <s v="89711-56688-GG"/>
    <n v="6"/>
    <n v="3"/>
    <x v="40"/>
    <x v="2"/>
    <s v="Oban"/>
    <x v="0"/>
    <x v="0"/>
    <x v="0"/>
    <s v="Light Blue"/>
    <n v="27.99"/>
    <n v="14.99"/>
    <n v="38.999999999999993"/>
    <n v="83.97"/>
  </r>
  <r>
    <s v="RFNCCPWB"/>
    <x v="530"/>
    <s v="37078-56703-AF"/>
    <n v="6"/>
    <n v="4"/>
    <x v="290"/>
    <x v="0"/>
    <s v="Cranbrook"/>
    <x v="0"/>
    <x v="0"/>
    <x v="0"/>
    <s v="Light Blue"/>
    <n v="27.99"/>
    <n v="14.99"/>
    <n v="51.999999999999993"/>
    <n v="111.96"/>
  </r>
  <r>
    <s v="HJ6ZWOCL"/>
    <x v="531"/>
    <s v="42394-07234-AM"/>
    <n v="6"/>
    <n v="1"/>
    <x v="291"/>
    <x v="0"/>
    <s v="Macclesfield"/>
    <x v="0"/>
    <x v="0"/>
    <x v="0"/>
    <s v="Light Blue"/>
    <n v="27.99"/>
    <n v="14.99"/>
    <n v="12.999999999999998"/>
    <n v="27.99"/>
  </r>
  <r>
    <s v="X67XETG6"/>
    <x v="531"/>
    <s v="80310-92912-JA"/>
    <n v="6"/>
    <n v="3"/>
    <x v="43"/>
    <x v="0"/>
    <s v="Congleton"/>
    <x v="0"/>
    <x v="0"/>
    <x v="0"/>
    <s v="Light Blue"/>
    <n v="27.99"/>
    <n v="14.99"/>
    <n v="38.999999999999993"/>
    <n v="83.97"/>
  </r>
  <r>
    <s v="NFMYM3UM"/>
    <x v="532"/>
    <s v="03157-23165-UB"/>
    <n v="2"/>
    <n v="4"/>
    <x v="292"/>
    <x v="2"/>
    <s v="Stranraer"/>
    <x v="0"/>
    <x v="3"/>
    <x v="0"/>
    <s v="Dark Blue"/>
    <n v="29.99"/>
    <n v="16.989999999999998"/>
    <n v="52"/>
    <n v="119.96"/>
  </r>
  <r>
    <s v="XFKULKLE"/>
    <x v="533"/>
    <s v="84132-22322-QT"/>
    <n v="6"/>
    <n v="3"/>
    <x v="19"/>
    <x v="2"/>
    <s v="Dunblane"/>
    <x v="0"/>
    <x v="0"/>
    <x v="0"/>
    <s v="Light Blue"/>
    <n v="27.99"/>
    <n v="14.99"/>
    <n v="38.999999999999993"/>
    <n v="83.97"/>
  </r>
  <r>
    <s v="YDSH8KQA"/>
    <x v="534"/>
    <s v="89442-35633-HJ"/>
    <n v="6"/>
    <n v="3"/>
    <x v="55"/>
    <x v="2"/>
    <s v="Elgin"/>
    <x v="0"/>
    <x v="0"/>
    <x v="0"/>
    <s v="Light Blue"/>
    <n v="27.99"/>
    <n v="14.99"/>
    <n v="38.999999999999993"/>
    <n v="83.97"/>
  </r>
  <r>
    <s v="BTFT8KBR"/>
    <x v="535"/>
    <s v="37191-12203-MX"/>
    <n v="9"/>
    <n v="4"/>
    <x v="293"/>
    <x v="2"/>
    <s v="Dunbar"/>
    <x v="0"/>
    <x v="8"/>
    <x v="0"/>
    <s v="Light Blue"/>
    <n v="32.99"/>
    <n v="18.989999999999998"/>
    <n v="56.000000000000014"/>
    <n v="131.96"/>
  </r>
  <r>
    <s v="YTTSF8PK"/>
    <x v="535"/>
    <s v="90312-11148-LA"/>
    <n v="6"/>
    <n v="3"/>
    <x v="81"/>
    <x v="0"/>
    <s v="Thetford"/>
    <x v="0"/>
    <x v="0"/>
    <x v="0"/>
    <s v="Light Blue"/>
    <n v="27.99"/>
    <n v="14.99"/>
    <n v="38.999999999999993"/>
    <n v="83.97"/>
  </r>
  <r>
    <s v="FXTAIQ3D"/>
    <x v="536"/>
    <s v="61954-61462-RJ"/>
    <n v="8"/>
    <n v="2"/>
    <x v="294"/>
    <x v="0"/>
    <s v="Cannock"/>
    <x v="0"/>
    <x v="4"/>
    <x v="0"/>
    <s v="Light Blue"/>
    <n v="21.99"/>
    <n v="11.99"/>
    <n v="19.999999999999996"/>
    <n v="43.98"/>
  </r>
  <r>
    <s v="NZHDX2IY"/>
    <x v="536"/>
    <s v="97855-54761-IS"/>
    <n v="6"/>
    <n v="3"/>
    <x v="45"/>
    <x v="2"/>
    <s v="Dingwall"/>
    <x v="0"/>
    <x v="0"/>
    <x v="0"/>
    <s v="Light Blue"/>
    <n v="27.99"/>
    <n v="14.99"/>
    <n v="38.999999999999993"/>
    <n v="83.97"/>
  </r>
  <r>
    <s v="PNIPUZ8U"/>
    <x v="536"/>
    <s v="75977-30364-AY"/>
    <n v="2"/>
    <n v="3"/>
    <x v="295"/>
    <x v="0"/>
    <s v="Redditch"/>
    <x v="0"/>
    <x v="3"/>
    <x v="0"/>
    <s v="Dark Blue"/>
    <n v="29.99"/>
    <n v="16.989999999999998"/>
    <n v="39"/>
    <n v="89.97"/>
  </r>
  <r>
    <s v="CCDXR1J8"/>
    <x v="537"/>
    <s v="28279-78469-YW"/>
    <n v="1"/>
    <n v="1"/>
    <x v="296"/>
    <x v="2"/>
    <s v="Rothesay"/>
    <x v="0"/>
    <x v="2"/>
    <x v="1"/>
    <s v="Light Blue"/>
    <n v="25.99"/>
    <n v="13.99"/>
    <n v="11.999999999999998"/>
    <n v="25.99"/>
  </r>
  <r>
    <s v="DZQEZ3V4"/>
    <x v="538"/>
    <s v="88446-59251-SQ"/>
    <n v="6"/>
    <n v="3"/>
    <x v="6"/>
    <x v="0"/>
    <s v="St Albans"/>
    <x v="0"/>
    <x v="0"/>
    <x v="0"/>
    <s v="Light Blue"/>
    <n v="27.99"/>
    <n v="14.99"/>
    <n v="38.999999999999993"/>
    <n v="83.97"/>
  </r>
  <r>
    <s v="F7JS4UT0"/>
    <x v="539"/>
    <s v="98573-41811-EQ"/>
    <n v="6"/>
    <n v="3"/>
    <x v="82"/>
    <x v="0"/>
    <s v="Alnwick"/>
    <x v="0"/>
    <x v="0"/>
    <x v="0"/>
    <s v="Light Blue"/>
    <n v="27.99"/>
    <n v="14.99"/>
    <n v="38.999999999999993"/>
    <n v="83.97"/>
  </r>
  <r>
    <s v="G0SVPPIS"/>
    <x v="539"/>
    <s v="85425-33494-HQ"/>
    <n v="6"/>
    <n v="3"/>
    <x v="95"/>
    <x v="0"/>
    <s v="Ilkley"/>
    <x v="0"/>
    <x v="0"/>
    <x v="0"/>
    <s v="Light Blue"/>
    <n v="27.99"/>
    <n v="14.99"/>
    <n v="38.999999999999993"/>
    <n v="83.97"/>
  </r>
  <r>
    <s v="LJBZBMOA"/>
    <x v="540"/>
    <s v="88593-59934-VU"/>
    <n v="6"/>
    <n v="3"/>
    <x v="29"/>
    <x v="2"/>
    <s v="Dumfries"/>
    <x v="0"/>
    <x v="0"/>
    <x v="0"/>
    <s v="Light Blue"/>
    <n v="27.99"/>
    <n v="14.99"/>
    <n v="38.999999999999993"/>
    <n v="83.97"/>
  </r>
  <r>
    <s v="MBASCU5U"/>
    <x v="541"/>
    <s v="01338-83217-GV"/>
    <n v="5"/>
    <n v="4"/>
    <x v="297"/>
    <x v="0"/>
    <s v="Ripon"/>
    <x v="0"/>
    <x v="9"/>
    <x v="1"/>
    <s v="Dark Blue"/>
    <n v="28.99"/>
    <n v="12.99"/>
    <n v="63.999999999999993"/>
    <n v="115.96"/>
  </r>
  <r>
    <s v="QYRCNWEB"/>
    <x v="541"/>
    <s v="84340-73931-VV"/>
    <n v="6"/>
    <n v="3"/>
    <x v="21"/>
    <x v="0"/>
    <s v="Ashbourne"/>
    <x v="0"/>
    <x v="0"/>
    <x v="0"/>
    <s v="Light Blue"/>
    <n v="27.99"/>
    <n v="14.99"/>
    <n v="38.999999999999993"/>
    <n v="83.97"/>
  </r>
  <r>
    <s v="WYLUVPZL"/>
    <x v="541"/>
    <s v="87049-37901-FU"/>
    <n v="6"/>
    <n v="3"/>
    <x v="36"/>
    <x v="0"/>
    <s v="Scunthorpe"/>
    <x v="0"/>
    <x v="0"/>
    <x v="0"/>
    <s v="Light Blue"/>
    <n v="27.99"/>
    <n v="14.99"/>
    <n v="38.999999999999993"/>
    <n v="83.97"/>
  </r>
  <r>
    <s v="DCBVXZ0X"/>
    <x v="542"/>
    <s v="89714-19856-WX"/>
    <n v="6"/>
    <n v="3"/>
    <x v="39"/>
    <x v="0"/>
    <s v="Wrexham"/>
    <x v="0"/>
    <x v="0"/>
    <x v="0"/>
    <s v="Light Blue"/>
    <n v="27.99"/>
    <n v="14.99"/>
    <n v="38.999999999999993"/>
    <n v="83.97"/>
  </r>
  <r>
    <s v="MX9KEFWM"/>
    <x v="543"/>
    <s v="81431-12577-VD"/>
    <n v="6"/>
    <n v="3"/>
    <x v="30"/>
    <x v="0"/>
    <s v="Newbury"/>
    <x v="0"/>
    <x v="0"/>
    <x v="0"/>
    <s v="Light Blue"/>
    <n v="27.99"/>
    <n v="14.99"/>
    <n v="38.999999999999993"/>
    <n v="83.97"/>
  </r>
  <r>
    <s v="CR2BG9U3"/>
    <x v="544"/>
    <s v="79216-73157-TE"/>
    <n v="6"/>
    <n v="3"/>
    <x v="20"/>
    <x v="2"/>
    <s v="Fortrose"/>
    <x v="0"/>
    <x v="0"/>
    <x v="0"/>
    <s v="Light Blue"/>
    <n v="27.99"/>
    <n v="14.99"/>
    <n v="38.999999999999993"/>
    <n v="83.97"/>
  </r>
  <r>
    <s v="EQMJMHH8"/>
    <x v="544"/>
    <s v="86768-91598-FA"/>
    <n v="6"/>
    <n v="3"/>
    <x v="9"/>
    <x v="2"/>
    <s v="Pitlochry"/>
    <x v="0"/>
    <x v="0"/>
    <x v="0"/>
    <s v="Light Blue"/>
    <n v="27.99"/>
    <n v="14.99"/>
    <n v="38.999999999999993"/>
    <n v="83.97"/>
  </r>
  <r>
    <s v="IZMFU395"/>
    <x v="544"/>
    <s v="84340-73931-VV"/>
    <n v="6"/>
    <n v="3"/>
    <x v="21"/>
    <x v="0"/>
    <s v="Ashbourne"/>
    <x v="0"/>
    <x v="0"/>
    <x v="0"/>
    <s v="Light Blue"/>
    <n v="27.99"/>
    <n v="14.99"/>
    <n v="38.999999999999993"/>
    <n v="83.97"/>
  </r>
  <r>
    <s v="J7C9AL4P"/>
    <x v="544"/>
    <s v="65223-29612-CB"/>
    <n v="2"/>
    <n v="3"/>
    <x v="152"/>
    <x v="0"/>
    <s v="Leeds"/>
    <x v="1"/>
    <x v="3"/>
    <x v="0"/>
    <s v="Dark Blue"/>
    <n v="29.99"/>
    <n v="16.989999999999998"/>
    <n v="39"/>
    <n v="89.97"/>
  </r>
  <r>
    <s v="NWFMZDCQ"/>
    <x v="544"/>
    <s v="77343-52608-FF"/>
    <n v="2"/>
    <n v="3"/>
    <x v="154"/>
    <x v="0"/>
    <s v="Shrewsbury"/>
    <x v="1"/>
    <x v="3"/>
    <x v="0"/>
    <s v="Dark Blue"/>
    <n v="29.99"/>
    <n v="16.989999999999998"/>
    <n v="39"/>
    <n v="89.97"/>
  </r>
  <r>
    <s v="GTGWUTEW"/>
    <x v="545"/>
    <s v="32070-55528-UG"/>
    <n v="8"/>
    <n v="3"/>
    <x v="298"/>
    <x v="1"/>
    <s v="Machynlleth"/>
    <x v="0"/>
    <x v="4"/>
    <x v="0"/>
    <s v="Light Blue"/>
    <n v="21.99"/>
    <n v="11.99"/>
    <n v="29.999999999999993"/>
    <n v="65.97"/>
  </r>
  <r>
    <s v="LSCU6FAO"/>
    <x v="545"/>
    <s v="81861-66046-SU"/>
    <n v="6"/>
    <n v="3"/>
    <x v="44"/>
    <x v="2"/>
    <s v="Arbroath"/>
    <x v="0"/>
    <x v="0"/>
    <x v="0"/>
    <s v="Light Blue"/>
    <n v="27.99"/>
    <n v="14.99"/>
    <n v="38.999999999999993"/>
    <n v="83.97"/>
  </r>
  <r>
    <s v="WCPD9RBZ"/>
    <x v="545"/>
    <s v="88446-59251-SQ"/>
    <n v="6"/>
    <n v="3"/>
    <x v="6"/>
    <x v="0"/>
    <s v="St Albans"/>
    <x v="0"/>
    <x v="0"/>
    <x v="0"/>
    <s v="Light Blue"/>
    <n v="27.99"/>
    <n v="14.99"/>
    <n v="38.999999999999993"/>
    <n v="83.97"/>
  </r>
  <r>
    <s v="JVKTKRNU"/>
    <x v="546"/>
    <s v="73342-18763-UW"/>
    <n v="6"/>
    <n v="4"/>
    <x v="214"/>
    <x v="2"/>
    <s v="Edinburgh"/>
    <x v="1"/>
    <x v="0"/>
    <x v="0"/>
    <s v="Light Blue"/>
    <n v="27.99"/>
    <n v="14.99"/>
    <n v="51.999999999999993"/>
    <n v="111.96"/>
  </r>
  <r>
    <s v="MJBVJEZE"/>
    <x v="546"/>
    <s v="39123-12846-YJ"/>
    <n v="6"/>
    <n v="4"/>
    <x v="126"/>
    <x v="0"/>
    <s v="Worcester"/>
    <x v="1"/>
    <x v="0"/>
    <x v="0"/>
    <s v="Light Blue"/>
    <n v="27.99"/>
    <n v="14.99"/>
    <n v="51.999999999999993"/>
    <n v="111.96"/>
  </r>
  <r>
    <s v="TLKM9WRM"/>
    <x v="546"/>
    <s v="99421-80253-UI"/>
    <n v="6"/>
    <n v="3"/>
    <x v="5"/>
    <x v="2"/>
    <s v="Dunoon"/>
    <x v="0"/>
    <x v="0"/>
    <x v="0"/>
    <s v="Light Blue"/>
    <n v="27.99"/>
    <n v="14.99"/>
    <n v="38.999999999999993"/>
    <n v="83.97"/>
  </r>
  <r>
    <s v="HU1WUHSL"/>
    <x v="547"/>
    <s v="40768-49176-BL"/>
    <n v="6"/>
    <n v="5"/>
    <x v="131"/>
    <x v="0"/>
    <s v="Southend"/>
    <x v="1"/>
    <x v="0"/>
    <x v="0"/>
    <s v="Light Blue"/>
    <n v="27.99"/>
    <n v="14.99"/>
    <n v="64.999999999999986"/>
    <n v="139.94999999999999"/>
  </r>
  <r>
    <s v="OE53WF7I"/>
    <x v="547"/>
    <s v="92926-08470-YS"/>
    <n v="6"/>
    <n v="3"/>
    <x v="65"/>
    <x v="2"/>
    <s v="Dunfermline"/>
    <x v="0"/>
    <x v="0"/>
    <x v="0"/>
    <s v="Light Blue"/>
    <n v="27.99"/>
    <n v="14.99"/>
    <n v="38.999999999999993"/>
    <n v="83.97"/>
  </r>
  <r>
    <s v="JPM3OGFW"/>
    <x v="548"/>
    <s v="23806-46781-OU"/>
    <n v="6"/>
    <n v="4"/>
    <x v="178"/>
    <x v="2"/>
    <s v="Glasgow"/>
    <x v="1"/>
    <x v="0"/>
    <x v="0"/>
    <s v="Light Blue"/>
    <n v="27.99"/>
    <n v="14.99"/>
    <n v="51.999999999999993"/>
    <n v="111.96"/>
  </r>
  <r>
    <s v="KSTYJ1BA"/>
    <x v="548"/>
    <s v="52082-49024-ON"/>
    <n v="6"/>
    <n v="4"/>
    <x v="120"/>
    <x v="0"/>
    <s v="Ipswich"/>
    <x v="1"/>
    <x v="0"/>
    <x v="0"/>
    <s v="Light Blue"/>
    <n v="27.99"/>
    <n v="14.99"/>
    <n v="51.999999999999993"/>
    <n v="111.96"/>
  </r>
  <r>
    <s v="Q7RLCZ6R"/>
    <x v="548"/>
    <s v="87602-55754-VN"/>
    <n v="6"/>
    <n v="4"/>
    <x v="27"/>
    <x v="2"/>
    <s v="Kirkcaldy"/>
    <x v="0"/>
    <x v="0"/>
    <x v="0"/>
    <s v="Light Blue"/>
    <n v="27.99"/>
    <n v="14.99"/>
    <n v="51.999999999999993"/>
    <n v="111.96"/>
  </r>
  <r>
    <s v="HP4GHOYP"/>
    <x v="549"/>
    <s v="88446-59251-SQ"/>
    <n v="6"/>
    <n v="3"/>
    <x v="6"/>
    <x v="0"/>
    <s v="St Albans"/>
    <x v="0"/>
    <x v="0"/>
    <x v="0"/>
    <s v="Light Blue"/>
    <n v="27.99"/>
    <n v="14.99"/>
    <n v="38.999999999999993"/>
    <n v="83.97"/>
  </r>
  <r>
    <s v="PWAIOYMR"/>
    <x v="549"/>
    <s v="21134-81676-FR"/>
    <n v="2"/>
    <n v="4"/>
    <x v="100"/>
    <x v="2"/>
    <s v="Aberdeen"/>
    <x v="1"/>
    <x v="3"/>
    <x v="0"/>
    <s v="Dark Blue"/>
    <n v="29.99"/>
    <n v="16.989999999999998"/>
    <n v="52"/>
    <n v="119.96"/>
  </r>
  <r>
    <s v="DNOZWOHR"/>
    <x v="550"/>
    <s v="86779-84838-EJ"/>
    <n v="6"/>
    <n v="3"/>
    <x v="28"/>
    <x v="0"/>
    <s v="Kenilworth"/>
    <x v="0"/>
    <x v="0"/>
    <x v="0"/>
    <s v="Light Blue"/>
    <n v="27.99"/>
    <n v="14.99"/>
    <n v="38.999999999999993"/>
    <n v="83.97"/>
  </r>
  <r>
    <s v="E37O0JTO"/>
    <x v="550"/>
    <s v="23806-46781-OU"/>
    <n v="2"/>
    <n v="3"/>
    <x v="178"/>
    <x v="2"/>
    <s v="Glasgow"/>
    <x v="1"/>
    <x v="3"/>
    <x v="0"/>
    <s v="Dark Blue"/>
    <n v="29.99"/>
    <n v="16.989999999999998"/>
    <n v="39"/>
    <n v="89.97"/>
  </r>
  <r>
    <s v="E8MQNBQM"/>
    <x v="550"/>
    <s v="32948-34398-HC"/>
    <n v="2"/>
    <n v="4"/>
    <x v="88"/>
    <x v="0"/>
    <s v="Maidstone"/>
    <x v="1"/>
    <x v="3"/>
    <x v="0"/>
    <s v="Dark Blue"/>
    <n v="29.99"/>
    <n v="16.989999999999998"/>
    <n v="52"/>
    <n v="119.96"/>
  </r>
  <r>
    <s v="IBZVSZES"/>
    <x v="550"/>
    <s v="89422-58281-FD"/>
    <n v="6"/>
    <n v="5"/>
    <x v="22"/>
    <x v="1"/>
    <s v="Brecon"/>
    <x v="0"/>
    <x v="0"/>
    <x v="0"/>
    <s v="Light Blue"/>
    <n v="27.99"/>
    <n v="14.99"/>
    <n v="64.999999999999986"/>
    <n v="139.94999999999999"/>
  </r>
  <r>
    <s v="SJAORXYB"/>
    <x v="550"/>
    <s v="65223-29612-CB"/>
    <n v="2"/>
    <n v="5"/>
    <x v="152"/>
    <x v="0"/>
    <s v="Leeds"/>
    <x v="1"/>
    <x v="3"/>
    <x v="0"/>
    <s v="Dark Blue"/>
    <n v="29.99"/>
    <n v="16.989999999999998"/>
    <n v="65"/>
    <n v="149.94999999999999"/>
  </r>
  <r>
    <s v="WQUGKKJ4"/>
    <x v="550"/>
    <s v="94573-61802-PH"/>
    <n v="6"/>
    <n v="5"/>
    <x v="37"/>
    <x v="0"/>
    <s v="Dartford"/>
    <x v="0"/>
    <x v="0"/>
    <x v="0"/>
    <s v="Light Blue"/>
    <n v="27.99"/>
    <n v="14.99"/>
    <n v="64.999999999999986"/>
    <n v="139.94999999999999"/>
  </r>
  <r>
    <s v="BVSA6PMX"/>
    <x v="551"/>
    <s v="58689-55264-VK"/>
    <n v="2"/>
    <n v="3"/>
    <x v="170"/>
    <x v="1"/>
    <s v="Newport"/>
    <x v="1"/>
    <x v="3"/>
    <x v="0"/>
    <s v="Dark Blue"/>
    <n v="29.99"/>
    <n v="16.989999999999998"/>
    <n v="39"/>
    <n v="89.97"/>
  </r>
  <r>
    <s v="CKOVBXTU"/>
    <x v="551"/>
    <s v="51432-27169-KN"/>
    <n v="8"/>
    <n v="1"/>
    <x v="299"/>
    <x v="2"/>
    <s v="Forfar"/>
    <x v="0"/>
    <x v="4"/>
    <x v="0"/>
    <s v="Light Blue"/>
    <n v="21.99"/>
    <n v="11.99"/>
    <n v="9.9999999999999982"/>
    <n v="21.99"/>
  </r>
  <r>
    <s v="L8UFFBSI"/>
    <x v="551"/>
    <s v="76841-77583-BJ"/>
    <n v="6"/>
    <n v="3"/>
    <x v="38"/>
    <x v="0"/>
    <s v="Tamworth"/>
    <x v="0"/>
    <x v="0"/>
    <x v="0"/>
    <s v="Light Blue"/>
    <n v="27.99"/>
    <n v="14.99"/>
    <n v="38.999999999999993"/>
    <n v="83.97"/>
  </r>
  <r>
    <s v="OUVRICAC"/>
    <x v="551"/>
    <s v="80247-70000-HT"/>
    <n v="6"/>
    <n v="3"/>
    <x v="85"/>
    <x v="0"/>
    <s v="Northallerton"/>
    <x v="0"/>
    <x v="0"/>
    <x v="0"/>
    <s v="Light Blue"/>
    <n v="27.99"/>
    <n v="14.99"/>
    <n v="38.999999999999993"/>
    <n v="83.97"/>
  </r>
  <r>
    <s v="RKZTVWO8"/>
    <x v="551"/>
    <s v="65552-60476-KY"/>
    <n v="6"/>
    <n v="5"/>
    <x v="116"/>
    <x v="0"/>
    <s v="Northampton"/>
    <x v="1"/>
    <x v="0"/>
    <x v="0"/>
    <s v="Light Blue"/>
    <n v="27.99"/>
    <n v="14.99"/>
    <n v="64.999999999999986"/>
    <n v="139.94999999999999"/>
  </r>
  <r>
    <s v="VEY2XU6B"/>
    <x v="551"/>
    <s v="81861-66046-SU"/>
    <n v="6"/>
    <n v="3"/>
    <x v="44"/>
    <x v="2"/>
    <s v="Arbroath"/>
    <x v="0"/>
    <x v="0"/>
    <x v="0"/>
    <s v="Light Blue"/>
    <n v="27.99"/>
    <n v="14.99"/>
    <n v="38.999999999999993"/>
    <n v="83.97"/>
  </r>
  <r>
    <s v="XZ6SF6FK"/>
    <x v="551"/>
    <s v="79436-73011-MM"/>
    <n v="2"/>
    <n v="5"/>
    <x v="141"/>
    <x v="0"/>
    <s v="Milton Keynes"/>
    <x v="1"/>
    <x v="3"/>
    <x v="0"/>
    <s v="Dark Blue"/>
    <n v="29.99"/>
    <n v="16.989999999999998"/>
    <n v="65"/>
    <n v="149.94999999999999"/>
  </r>
  <r>
    <s v="KNMXEKTI"/>
    <x v="552"/>
    <s v="24825-51803-CQ"/>
    <n v="6"/>
    <n v="5"/>
    <x v="177"/>
    <x v="0"/>
    <s v="Lincoln"/>
    <x v="1"/>
    <x v="0"/>
    <x v="0"/>
    <s v="Light Blue"/>
    <n v="27.99"/>
    <n v="14.99"/>
    <n v="64.999999999999986"/>
    <n v="139.94999999999999"/>
  </r>
  <r>
    <s v="NLVXYN9J"/>
    <x v="552"/>
    <s v="21134-81676-FR"/>
    <n v="2"/>
    <n v="5"/>
    <x v="100"/>
    <x v="2"/>
    <s v="Aberdeen"/>
    <x v="1"/>
    <x v="3"/>
    <x v="0"/>
    <s v="Dark Blue"/>
    <n v="29.99"/>
    <n v="16.989999999999998"/>
    <n v="65"/>
    <n v="149.94999999999999"/>
  </r>
  <r>
    <s v="V7SJWSIB"/>
    <x v="552"/>
    <s v="85425-33494-HQ"/>
    <n v="6"/>
    <n v="3"/>
    <x v="95"/>
    <x v="0"/>
    <s v="Ilkley"/>
    <x v="0"/>
    <x v="0"/>
    <x v="0"/>
    <s v="Light Blue"/>
    <n v="27.99"/>
    <n v="14.99"/>
    <n v="38.999999999999993"/>
    <n v="83.97"/>
  </r>
  <r>
    <s v="DQ6XDZR2"/>
    <x v="553"/>
    <s v="93809-05424-MG"/>
    <n v="6"/>
    <n v="3"/>
    <x v="49"/>
    <x v="0"/>
    <s v="Sherborne"/>
    <x v="0"/>
    <x v="0"/>
    <x v="0"/>
    <s v="Light Blue"/>
    <n v="27.99"/>
    <n v="14.99"/>
    <n v="38.999999999999993"/>
    <n v="83.97"/>
  </r>
  <r>
    <s v="FUD4YCCS"/>
    <x v="553"/>
    <s v="37397-05992-VO"/>
    <n v="8"/>
    <n v="4"/>
    <x v="300"/>
    <x v="0"/>
    <s v="Kidderminster"/>
    <x v="0"/>
    <x v="4"/>
    <x v="0"/>
    <s v="Light Blue"/>
    <n v="21.99"/>
    <n v="11.99"/>
    <n v="39.999999999999993"/>
    <n v="87.96"/>
  </r>
  <r>
    <s v="ICLEJ22L"/>
    <x v="553"/>
    <s v="23806-46781-OU"/>
    <n v="2"/>
    <n v="4"/>
    <x v="178"/>
    <x v="2"/>
    <s v="Glasgow"/>
    <x v="1"/>
    <x v="3"/>
    <x v="0"/>
    <s v="Dark Blue"/>
    <n v="29.99"/>
    <n v="16.989999999999998"/>
    <n v="52"/>
    <n v="119.96"/>
  </r>
  <r>
    <s v="JHR1WQLA"/>
    <x v="553"/>
    <s v="99421-80253-UI"/>
    <n v="6"/>
    <n v="5"/>
    <x v="5"/>
    <x v="2"/>
    <s v="Dunoon"/>
    <x v="0"/>
    <x v="0"/>
    <x v="0"/>
    <s v="Light Blue"/>
    <n v="27.99"/>
    <n v="14.99"/>
    <n v="64.999999999999986"/>
    <n v="139.94999999999999"/>
  </r>
  <r>
    <s v="MTBCT6VE"/>
    <x v="553"/>
    <s v="92588-14671-JM"/>
    <n v="6"/>
    <n v="5"/>
    <x v="18"/>
    <x v="2"/>
    <s v="Melrose"/>
    <x v="0"/>
    <x v="0"/>
    <x v="0"/>
    <s v="Light Blue"/>
    <n v="27.99"/>
    <n v="14.99"/>
    <n v="64.999999999999986"/>
    <n v="139.94999999999999"/>
  </r>
  <r>
    <s v="JZVWVQLT"/>
    <x v="554"/>
    <s v="89422-58281-FD"/>
    <n v="6"/>
    <n v="3"/>
    <x v="22"/>
    <x v="1"/>
    <s v="Brecon"/>
    <x v="0"/>
    <x v="0"/>
    <x v="0"/>
    <s v="Light Blue"/>
    <n v="27.99"/>
    <n v="14.99"/>
    <n v="38.999999999999993"/>
    <n v="83.97"/>
  </r>
  <r>
    <s v="ROALE5MN"/>
    <x v="554"/>
    <s v="97855-54761-IS"/>
    <n v="6"/>
    <n v="3"/>
    <x v="45"/>
    <x v="2"/>
    <s v="Dingwall"/>
    <x v="0"/>
    <x v="0"/>
    <x v="0"/>
    <s v="Light Blue"/>
    <n v="27.99"/>
    <n v="14.99"/>
    <n v="38.999999999999993"/>
    <n v="83.97"/>
  </r>
  <r>
    <s v="DL8CPIFN"/>
    <x v="555"/>
    <s v="76841-77583-BJ"/>
    <n v="6"/>
    <n v="3"/>
    <x v="38"/>
    <x v="0"/>
    <s v="Tamworth"/>
    <x v="0"/>
    <x v="0"/>
    <x v="0"/>
    <s v="Light Blue"/>
    <n v="27.99"/>
    <n v="14.99"/>
    <n v="38.999999999999993"/>
    <n v="83.97"/>
  </r>
  <r>
    <s v="DZTXTESI"/>
    <x v="555"/>
    <s v="03396-68805-ZC"/>
    <n v="2"/>
    <n v="5"/>
    <x v="118"/>
    <x v="0"/>
    <s v="Bristol"/>
    <x v="1"/>
    <x v="3"/>
    <x v="0"/>
    <s v="Dark Blue"/>
    <n v="29.99"/>
    <n v="16.989999999999998"/>
    <n v="65"/>
    <n v="149.94999999999999"/>
  </r>
  <r>
    <s v="IDLEBPUG"/>
    <x v="555"/>
    <s v="49231-44455-IC"/>
    <n v="6"/>
    <n v="3"/>
    <x v="89"/>
    <x v="0"/>
    <s v="Bath"/>
    <x v="1"/>
    <x v="0"/>
    <x v="0"/>
    <s v="Light Blue"/>
    <n v="27.99"/>
    <n v="14.99"/>
    <n v="38.999999999999993"/>
    <n v="83.97"/>
  </r>
  <r>
    <s v="JOFK2DFB"/>
    <x v="555"/>
    <s v="85589-17020-CX"/>
    <n v="2"/>
    <n v="3"/>
    <x v="144"/>
    <x v="0"/>
    <s v="Huddersfield"/>
    <x v="1"/>
    <x v="3"/>
    <x v="0"/>
    <s v="Dark Blue"/>
    <n v="29.99"/>
    <n v="16.989999999999998"/>
    <n v="39"/>
    <n v="89.97"/>
  </r>
  <r>
    <s v="OTCGGPJY"/>
    <x v="555"/>
    <s v="24825-51803-CQ"/>
    <n v="6"/>
    <n v="3"/>
    <x v="177"/>
    <x v="0"/>
    <s v="Lincoln"/>
    <x v="1"/>
    <x v="0"/>
    <x v="0"/>
    <s v="Light Blue"/>
    <n v="27.99"/>
    <n v="14.99"/>
    <n v="38.999999999999993"/>
    <n v="83.97"/>
  </r>
  <r>
    <s v="PAT5TOKH"/>
    <x v="555"/>
    <s v="37651-47492-NC"/>
    <n v="2"/>
    <n v="4"/>
    <x v="147"/>
    <x v="0"/>
    <s v="Plymouth"/>
    <x v="1"/>
    <x v="3"/>
    <x v="0"/>
    <s v="Dark Blue"/>
    <n v="29.99"/>
    <n v="16.989999999999998"/>
    <n v="52"/>
    <n v="119.96"/>
  </r>
  <r>
    <s v="C7WBD7UI"/>
    <x v="556"/>
    <s v="83895-90735-XH"/>
    <n v="6"/>
    <n v="4"/>
    <x v="80"/>
    <x v="0"/>
    <s v="Scarborough"/>
    <x v="0"/>
    <x v="0"/>
    <x v="0"/>
    <s v="Light Blue"/>
    <n v="27.99"/>
    <n v="14.99"/>
    <n v="51.999999999999993"/>
    <n v="111.96"/>
  </r>
  <r>
    <s v="CQG68ZXX"/>
    <x v="556"/>
    <s v="44981-99666-XB"/>
    <n v="6"/>
    <n v="5"/>
    <x v="134"/>
    <x v="1"/>
    <s v="Cardiff"/>
    <x v="1"/>
    <x v="0"/>
    <x v="0"/>
    <s v="Light Blue"/>
    <n v="27.99"/>
    <n v="14.99"/>
    <n v="64.999999999999986"/>
    <n v="139.94999999999999"/>
  </r>
  <r>
    <s v="DRMNFLMV"/>
    <x v="556"/>
    <s v="57504-13456-UO"/>
    <n v="6"/>
    <n v="4"/>
    <x v="301"/>
    <x v="2"/>
    <s v="Nairn"/>
    <x v="0"/>
    <x v="0"/>
    <x v="0"/>
    <s v="Light Blue"/>
    <n v="27.99"/>
    <n v="14.99"/>
    <n v="51.999999999999993"/>
    <n v="111.96"/>
  </r>
  <r>
    <s v="FNKAC6SK"/>
    <x v="556"/>
    <s v="66708-26678-QK"/>
    <n v="1"/>
    <n v="2"/>
    <x v="302"/>
    <x v="0"/>
    <s v="Midsomer Norton"/>
    <x v="0"/>
    <x v="2"/>
    <x v="1"/>
    <s v="Light Blue"/>
    <n v="25.99"/>
    <n v="13.99"/>
    <n v="23.999999999999996"/>
    <n v="51.98"/>
  </r>
  <r>
    <s v="FX9PFAXI"/>
    <x v="557"/>
    <s v="91074-60023-IP"/>
    <n v="6"/>
    <n v="3"/>
    <x v="74"/>
    <x v="0"/>
    <s v="Wellingborough"/>
    <x v="0"/>
    <x v="0"/>
    <x v="0"/>
    <s v="Light Blue"/>
    <n v="27.99"/>
    <n v="14.99"/>
    <n v="38.999999999999993"/>
    <n v="83.97"/>
  </r>
  <r>
    <s v="RID4MHQH"/>
    <x v="557"/>
    <s v="80444-58185-FX"/>
    <n v="6"/>
    <n v="3"/>
    <x v="12"/>
    <x v="1"/>
    <s v="Llandovery"/>
    <x v="0"/>
    <x v="0"/>
    <x v="0"/>
    <s v="Light Blue"/>
    <n v="27.99"/>
    <n v="14.99"/>
    <n v="38.999999999999993"/>
    <n v="83.97"/>
  </r>
  <r>
    <s v="VZJBG9MF"/>
    <x v="557"/>
    <s v="81744-27332-RR"/>
    <n v="6"/>
    <n v="4"/>
    <x v="114"/>
    <x v="0"/>
    <s v="Cheltenham"/>
    <x v="1"/>
    <x v="0"/>
    <x v="0"/>
    <s v="Light Blue"/>
    <n v="27.99"/>
    <n v="14.99"/>
    <n v="51.999999999999993"/>
    <n v="111.96"/>
  </r>
  <r>
    <s v="VHN0HGQE"/>
    <x v="558"/>
    <s v="65552-60476-KY"/>
    <n v="2"/>
    <n v="4"/>
    <x v="116"/>
    <x v="0"/>
    <s v="Northampton"/>
    <x v="1"/>
    <x v="3"/>
    <x v="0"/>
    <s v="Dark Blue"/>
    <n v="29.99"/>
    <n v="16.989999999999998"/>
    <n v="52"/>
    <n v="119.96"/>
  </r>
  <r>
    <s v="W0CLWTSA"/>
    <x v="558"/>
    <s v="73284-01385-SJ"/>
    <n v="2"/>
    <n v="3"/>
    <x v="271"/>
    <x v="0"/>
    <s v="Sunderland"/>
    <x v="1"/>
    <x v="3"/>
    <x v="0"/>
    <s v="Dark Blue"/>
    <n v="29.99"/>
    <n v="16.989999999999998"/>
    <n v="39"/>
    <n v="89.97"/>
  </r>
  <r>
    <s v="IKQEOPDL"/>
    <x v="559"/>
    <s v="83163-65741-IH"/>
    <n v="6"/>
    <n v="4"/>
    <x v="11"/>
    <x v="0"/>
    <s v="Stamford"/>
    <x v="0"/>
    <x v="0"/>
    <x v="0"/>
    <s v="Light Blue"/>
    <n v="27.99"/>
    <n v="14.99"/>
    <n v="51.999999999999993"/>
    <n v="111.96"/>
  </r>
  <r>
    <s v="JJ2XKID2"/>
    <x v="559"/>
    <s v="08523-01791-TI"/>
    <n v="2"/>
    <n v="4"/>
    <x v="174"/>
    <x v="0"/>
    <s v="Luton"/>
    <x v="1"/>
    <x v="3"/>
    <x v="0"/>
    <s v="Dark Blue"/>
    <n v="29.99"/>
    <n v="16.989999999999998"/>
    <n v="52"/>
    <n v="119.96"/>
  </r>
  <r>
    <s v="SCTGOT5J"/>
    <x v="559"/>
    <s v="86561-91660-RB"/>
    <n v="6"/>
    <n v="5"/>
    <x v="256"/>
    <x v="0"/>
    <s v="Liverpool"/>
    <x v="1"/>
    <x v="0"/>
    <x v="0"/>
    <s v="Light Blue"/>
    <n v="27.99"/>
    <n v="14.99"/>
    <n v="64.999999999999986"/>
    <n v="139.94999999999999"/>
  </r>
  <r>
    <s v="USQFDAU3"/>
    <x v="559"/>
    <s v="77877-11993-QH"/>
    <n v="6"/>
    <n v="3"/>
    <x v="35"/>
    <x v="0"/>
    <s v="Leek"/>
    <x v="0"/>
    <x v="0"/>
    <x v="0"/>
    <s v="Light Blue"/>
    <n v="27.99"/>
    <n v="14.99"/>
    <n v="38.999999999999993"/>
    <n v="83.97"/>
  </r>
  <r>
    <s v="BAWP9TKN"/>
    <x v="560"/>
    <s v="91829-99544-DS"/>
    <n v="6"/>
    <n v="3"/>
    <x v="84"/>
    <x v="0"/>
    <s v="Nelson"/>
    <x v="0"/>
    <x v="0"/>
    <x v="0"/>
    <s v="Light Blue"/>
    <n v="27.99"/>
    <n v="14.99"/>
    <n v="38.999999999999993"/>
    <n v="83.97"/>
  </r>
  <r>
    <s v="UXIF9M3N"/>
    <x v="560"/>
    <s v="91074-60023-IP"/>
    <n v="6"/>
    <n v="5"/>
    <x v="74"/>
    <x v="0"/>
    <s v="Wellingborough"/>
    <x v="0"/>
    <x v="0"/>
    <x v="0"/>
    <s v="Light Blue"/>
    <n v="27.99"/>
    <n v="14.99"/>
    <n v="64.999999999999986"/>
    <n v="139.94999999999999"/>
  </r>
  <r>
    <s v="XRLTQWYL"/>
    <x v="560"/>
    <s v="84260-39432-ML"/>
    <n v="6"/>
    <n v="3"/>
    <x v="58"/>
    <x v="1"/>
    <s v="Cowbridge"/>
    <x v="0"/>
    <x v="0"/>
    <x v="0"/>
    <s v="Light Blue"/>
    <n v="27.99"/>
    <n v="14.99"/>
    <n v="38.999999999999993"/>
    <n v="83.97"/>
  </r>
  <r>
    <s v="EBEQPEIJ"/>
    <x v="561"/>
    <s v="76534-45229-SG"/>
    <n v="2"/>
    <n v="4"/>
    <x v="167"/>
    <x v="0"/>
    <s v="Truro"/>
    <x v="1"/>
    <x v="3"/>
    <x v="0"/>
    <s v="Dark Blue"/>
    <n v="29.99"/>
    <n v="16.989999999999998"/>
    <n v="52"/>
    <n v="119.96"/>
  </r>
  <r>
    <s v="EKH7IONY"/>
    <x v="561"/>
    <s v="69533-84907-FA"/>
    <n v="6"/>
    <n v="5"/>
    <x v="138"/>
    <x v="0"/>
    <s v="Hereford"/>
    <x v="1"/>
    <x v="0"/>
    <x v="0"/>
    <s v="Light Blue"/>
    <n v="27.99"/>
    <n v="14.99"/>
    <n v="64.999999999999986"/>
    <n v="139.94999999999999"/>
  </r>
  <r>
    <s v="EM9J8I46"/>
    <x v="561"/>
    <s v="95875-73336-RG"/>
    <n v="2"/>
    <n v="3"/>
    <x v="160"/>
    <x v="0"/>
    <s v="Oxford"/>
    <x v="1"/>
    <x v="3"/>
    <x v="0"/>
    <s v="Dark Blue"/>
    <n v="29.99"/>
    <n v="16.989999999999998"/>
    <n v="39"/>
    <n v="89.97"/>
  </r>
  <r>
    <s v="FFTOB4BD"/>
    <x v="561"/>
    <s v="90312-11148-LA"/>
    <n v="6"/>
    <n v="3"/>
    <x v="81"/>
    <x v="0"/>
    <s v="Thetford"/>
    <x v="0"/>
    <x v="0"/>
    <x v="0"/>
    <s v="Light Blue"/>
    <n v="27.99"/>
    <n v="14.99"/>
    <n v="38.999999999999993"/>
    <n v="83.97"/>
  </r>
  <r>
    <s v="GZTTW782"/>
    <x v="561"/>
    <s v="17670-51384-MA"/>
    <n v="2"/>
    <n v="5"/>
    <x v="139"/>
    <x v="0"/>
    <s v="London"/>
    <x v="1"/>
    <x v="3"/>
    <x v="0"/>
    <s v="Dark Blue"/>
    <n v="29.99"/>
    <n v="16.989999999999998"/>
    <n v="65"/>
    <n v="149.94999999999999"/>
  </r>
  <r>
    <s v="IIIR1I0T"/>
    <x v="561"/>
    <s v="37430-29579-HD"/>
    <n v="8"/>
    <n v="1"/>
    <x v="303"/>
    <x v="1"/>
    <s v="Denbigh"/>
    <x v="0"/>
    <x v="4"/>
    <x v="0"/>
    <s v="Light Blue"/>
    <n v="21.99"/>
    <n v="11.99"/>
    <n v="9.9999999999999982"/>
    <n v="21.99"/>
  </r>
  <r>
    <s v="RRBDKQ6A"/>
    <x v="561"/>
    <s v="86447-02699-UT"/>
    <n v="6"/>
    <n v="3"/>
    <x v="46"/>
    <x v="0"/>
    <s v="Southport"/>
    <x v="0"/>
    <x v="0"/>
    <x v="0"/>
    <s v="Light Blue"/>
    <n v="27.99"/>
    <n v="14.99"/>
    <n v="38.999999999999993"/>
    <n v="83.97"/>
  </r>
  <r>
    <s v="XGVD11B7"/>
    <x v="561"/>
    <s v="76447-50326-IC"/>
    <n v="6"/>
    <n v="4"/>
    <x v="113"/>
    <x v="1"/>
    <s v="Swansea"/>
    <x v="1"/>
    <x v="0"/>
    <x v="0"/>
    <s v="Light Blue"/>
    <n v="27.99"/>
    <n v="14.99"/>
    <n v="51.999999999999993"/>
    <n v="111.96"/>
  </r>
  <r>
    <s v="F5YUQ8IV"/>
    <x v="562"/>
    <s v="34136-36674-OM"/>
    <n v="2"/>
    <n v="5"/>
    <x v="206"/>
    <x v="0"/>
    <s v="Nottingham"/>
    <x v="1"/>
    <x v="3"/>
    <x v="0"/>
    <s v="Dark Blue"/>
    <n v="29.99"/>
    <n v="16.989999999999998"/>
    <n v="65"/>
    <n v="149.94999999999999"/>
  </r>
  <r>
    <s v="KZXLXPST"/>
    <x v="562"/>
    <s v="49315-21985-BB"/>
    <n v="2"/>
    <n v="4"/>
    <x v="155"/>
    <x v="0"/>
    <s v="Southampton"/>
    <x v="1"/>
    <x v="3"/>
    <x v="0"/>
    <s v="Dark Blue"/>
    <n v="29.99"/>
    <n v="16.989999999999998"/>
    <n v="52"/>
    <n v="119.96"/>
  </r>
  <r>
    <s v="CKQRMW07"/>
    <x v="563"/>
    <s v="69904-02729-YS"/>
    <n v="2"/>
    <n v="4"/>
    <x v="127"/>
    <x v="0"/>
    <s v="Blackpool"/>
    <x v="1"/>
    <x v="3"/>
    <x v="0"/>
    <s v="Dark Blue"/>
    <n v="29.99"/>
    <n v="16.989999999999998"/>
    <n v="52"/>
    <n v="119.96"/>
  </r>
  <r>
    <s v="CVREFBAV"/>
    <x v="563"/>
    <s v="92926-08470-YS"/>
    <n v="6"/>
    <n v="3"/>
    <x v="65"/>
    <x v="2"/>
    <s v="Dunfermline"/>
    <x v="0"/>
    <x v="0"/>
    <x v="0"/>
    <s v="Light Blue"/>
    <n v="27.99"/>
    <n v="14.99"/>
    <n v="38.999999999999993"/>
    <n v="83.97"/>
  </r>
  <r>
    <s v="ZZSVZH5Y"/>
    <x v="563"/>
    <s v="84033-80762-EQ"/>
    <n v="6"/>
    <n v="3"/>
    <x v="31"/>
    <x v="2"/>
    <s v="Ullapool"/>
    <x v="0"/>
    <x v="0"/>
    <x v="0"/>
    <s v="Light Blue"/>
    <n v="27.99"/>
    <n v="14.99"/>
    <n v="38.999999999999993"/>
    <n v="83.97"/>
  </r>
  <r>
    <s v="BTVIIZWU"/>
    <x v="564"/>
    <s v="93405-51204-UW"/>
    <n v="6"/>
    <n v="3"/>
    <x v="33"/>
    <x v="0"/>
    <s v="Radstock"/>
    <x v="0"/>
    <x v="0"/>
    <x v="0"/>
    <s v="Light Blue"/>
    <n v="27.99"/>
    <n v="14.99"/>
    <n v="38.999999999999993"/>
    <n v="83.97"/>
  </r>
  <r>
    <s v="BW7NN5OM"/>
    <x v="564"/>
    <s v="54619-08558-ZU"/>
    <n v="2"/>
    <n v="4"/>
    <x v="115"/>
    <x v="0"/>
    <s v="Portsmouth"/>
    <x v="1"/>
    <x v="3"/>
    <x v="0"/>
    <s v="Dark Blue"/>
    <n v="29.99"/>
    <n v="16.989999999999998"/>
    <n v="52"/>
    <n v="119.96"/>
  </r>
  <r>
    <s v="KGJHUZMW"/>
    <x v="564"/>
    <s v="39019-13649-CL"/>
    <n v="1"/>
    <n v="3"/>
    <x v="304"/>
    <x v="2"/>
    <s v="Alloa"/>
    <x v="0"/>
    <x v="2"/>
    <x v="1"/>
    <s v="Light Blue"/>
    <n v="25.99"/>
    <n v="13.99"/>
    <n v="35.999999999999993"/>
    <n v="77.97"/>
  </r>
  <r>
    <s v="LQXE95SJ"/>
    <x v="564"/>
    <s v="00888-74814-UZ"/>
    <n v="2"/>
    <n v="4"/>
    <x v="107"/>
    <x v="2"/>
    <s v="Perth"/>
    <x v="1"/>
    <x v="3"/>
    <x v="0"/>
    <s v="Dark Blue"/>
    <n v="29.99"/>
    <n v="16.989999999999998"/>
    <n v="52"/>
    <n v="119.96"/>
  </r>
  <r>
    <s v="W9WEUUNC"/>
    <x v="564"/>
    <s v="94573-61802-PH"/>
    <n v="6"/>
    <n v="3"/>
    <x v="37"/>
    <x v="0"/>
    <s v="Dartford"/>
    <x v="0"/>
    <x v="0"/>
    <x v="0"/>
    <s v="Light Blue"/>
    <n v="27.99"/>
    <n v="14.99"/>
    <n v="38.999999999999993"/>
    <n v="83.97"/>
  </r>
  <r>
    <s v="ZIEULXXJ"/>
    <x v="564"/>
    <s v="49860-68865-AB"/>
    <n v="6"/>
    <n v="4"/>
    <x v="99"/>
    <x v="0"/>
    <s v="Wolverhampton"/>
    <x v="1"/>
    <x v="0"/>
    <x v="0"/>
    <s v="Light Blue"/>
    <n v="27.99"/>
    <n v="14.99"/>
    <n v="51.999999999999993"/>
    <n v="111.96"/>
  </r>
  <r>
    <s v="MEJ9GLM1"/>
    <x v="565"/>
    <s v="93809-05424-MG"/>
    <n v="6"/>
    <n v="5"/>
    <x v="49"/>
    <x v="0"/>
    <s v="Sherborne"/>
    <x v="0"/>
    <x v="0"/>
    <x v="0"/>
    <s v="Light Blue"/>
    <n v="27.99"/>
    <n v="14.99"/>
    <n v="64.999999999999986"/>
    <n v="139.94999999999999"/>
  </r>
  <r>
    <s v="TYKMNMB3"/>
    <x v="565"/>
    <s v="83895-90735-XH"/>
    <n v="6"/>
    <n v="3"/>
    <x v="80"/>
    <x v="0"/>
    <s v="Scarborough"/>
    <x v="0"/>
    <x v="0"/>
    <x v="0"/>
    <s v="Light Blue"/>
    <n v="27.99"/>
    <n v="14.99"/>
    <n v="38.999999999999993"/>
    <n v="83.97"/>
  </r>
  <r>
    <s v="BPUURXS0"/>
    <x v="566"/>
    <s v="84340-73931-VV"/>
    <n v="6"/>
    <n v="3"/>
    <x v="21"/>
    <x v="0"/>
    <s v="Ashbourne"/>
    <x v="0"/>
    <x v="0"/>
    <x v="0"/>
    <s v="Light Blue"/>
    <n v="27.99"/>
    <n v="14.99"/>
    <n v="38.999999999999993"/>
    <n v="83.97"/>
  </r>
  <r>
    <s v="X4DY0FEI"/>
    <x v="566"/>
    <s v="06631-86965-XP"/>
    <n v="2"/>
    <n v="5"/>
    <x v="169"/>
    <x v="0"/>
    <s v="Swindon"/>
    <x v="1"/>
    <x v="3"/>
    <x v="0"/>
    <s v="Dark Blue"/>
    <n v="29.99"/>
    <n v="16.989999999999998"/>
    <n v="65"/>
    <n v="149.94999999999999"/>
  </r>
  <r>
    <s v="X940SKOF"/>
    <x v="566"/>
    <s v="89208-74646-UK"/>
    <n v="6"/>
    <n v="4"/>
    <x v="13"/>
    <x v="0"/>
    <s v="Tring"/>
    <x v="0"/>
    <x v="0"/>
    <x v="0"/>
    <s v="Light Blue"/>
    <n v="27.99"/>
    <n v="14.99"/>
    <n v="51.999999999999993"/>
    <n v="111.96"/>
  </r>
  <r>
    <s v="FCYOF0GW"/>
    <x v="567"/>
    <s v="94573-61802-PH"/>
    <n v="6"/>
    <n v="3"/>
    <x v="37"/>
    <x v="0"/>
    <s v="Dartford"/>
    <x v="0"/>
    <x v="0"/>
    <x v="0"/>
    <s v="Light Blue"/>
    <n v="27.99"/>
    <n v="14.99"/>
    <n v="38.999999999999993"/>
    <n v="83.97"/>
  </r>
  <r>
    <s v="POPTHWDC"/>
    <x v="567"/>
    <s v="21125-22134-PX"/>
    <n v="2"/>
    <n v="4"/>
    <x v="90"/>
    <x v="0"/>
    <s v="Manchester"/>
    <x v="1"/>
    <x v="3"/>
    <x v="0"/>
    <s v="Dark Blue"/>
    <n v="29.99"/>
    <n v="16.989999999999998"/>
    <n v="52"/>
    <n v="119.96"/>
  </r>
  <r>
    <s v="AJCUY9EB"/>
    <x v="568"/>
    <s v="54904-18397-UD"/>
    <n v="6"/>
    <n v="3"/>
    <x v="305"/>
    <x v="1"/>
    <s v="Haverfordwest"/>
    <x v="0"/>
    <x v="0"/>
    <x v="0"/>
    <s v="Light Blue"/>
    <n v="27.99"/>
    <n v="14.99"/>
    <n v="38.999999999999993"/>
    <n v="83.97"/>
  </r>
  <r>
    <s v="EZ7H6BKF"/>
    <x v="568"/>
    <s v="99643-51048-IQ"/>
    <n v="2"/>
    <n v="4"/>
    <x v="200"/>
    <x v="0"/>
    <s v="Coventry"/>
    <x v="1"/>
    <x v="3"/>
    <x v="0"/>
    <s v="Dark Blue"/>
    <n v="29.99"/>
    <n v="16.989999999999998"/>
    <n v="52"/>
    <n v="119.96"/>
  </r>
  <r>
    <s v="IGJ4PN0P"/>
    <x v="568"/>
    <s v="39396-12890-PE"/>
    <n v="2"/>
    <n v="4"/>
    <x v="106"/>
    <x v="0"/>
    <s v="Leicester"/>
    <x v="1"/>
    <x v="3"/>
    <x v="0"/>
    <s v="Dark Blue"/>
    <n v="29.99"/>
    <n v="16.989999999999998"/>
    <n v="52"/>
    <n v="119.96"/>
  </r>
  <r>
    <s v="L54FLREF"/>
    <x v="568"/>
    <s v="79420-11075-MY"/>
    <n v="6"/>
    <n v="3"/>
    <x v="1"/>
    <x v="1"/>
    <s v="Holyhead"/>
    <x v="0"/>
    <x v="0"/>
    <x v="0"/>
    <s v="Light Blue"/>
    <n v="27.99"/>
    <n v="14.99"/>
    <n v="38.999999999999993"/>
    <n v="83.97"/>
  </r>
  <r>
    <s v="OAMSXFLR"/>
    <x v="568"/>
    <s v="25473-43727-BY"/>
    <n v="2"/>
    <n v="4"/>
    <x v="105"/>
    <x v="0"/>
    <s v="Cambridge"/>
    <x v="1"/>
    <x v="3"/>
    <x v="0"/>
    <s v="Dark Blue"/>
    <n v="29.99"/>
    <n v="16.989999999999998"/>
    <n v="52"/>
    <n v="119.96"/>
  </r>
  <r>
    <s v="PPCBLQED"/>
    <x v="568"/>
    <s v="86437-17399-FK"/>
    <n v="2"/>
    <n v="4"/>
    <x v="97"/>
    <x v="0"/>
    <s v="Hastings"/>
    <x v="1"/>
    <x v="3"/>
    <x v="0"/>
    <s v="Dark Blue"/>
    <n v="29.99"/>
    <n v="16.989999999999998"/>
    <n v="52"/>
    <n v="119.96"/>
  </r>
  <r>
    <s v="RTBEIEJO"/>
    <x v="568"/>
    <s v="81744-27332-RR"/>
    <n v="2"/>
    <n v="4"/>
    <x v="114"/>
    <x v="0"/>
    <s v="Cheltenham"/>
    <x v="1"/>
    <x v="3"/>
    <x v="0"/>
    <s v="Dark Blue"/>
    <n v="29.99"/>
    <n v="16.989999999999998"/>
    <n v="52"/>
    <n v="119.96"/>
  </r>
  <r>
    <s v="SPR10PEU"/>
    <x v="568"/>
    <s v="04540-43685-DV"/>
    <n v="6"/>
    <n v="5"/>
    <x v="306"/>
    <x v="2"/>
    <s v="Falkirk"/>
    <x v="1"/>
    <x v="0"/>
    <x v="0"/>
    <s v="Light Blue"/>
    <n v="27.99"/>
    <n v="14.99"/>
    <n v="64.999999999999986"/>
    <n v="139.94999999999999"/>
  </r>
  <r>
    <s v="LRR5XTU8"/>
    <x v="569"/>
    <s v="49231-44455-IC"/>
    <n v="2"/>
    <n v="4"/>
    <x v="89"/>
    <x v="0"/>
    <s v="Bath"/>
    <x v="1"/>
    <x v="3"/>
    <x v="0"/>
    <s v="Dark Blue"/>
    <n v="29.99"/>
    <n v="16.989999999999998"/>
    <n v="52"/>
    <n v="119.96"/>
  </r>
  <r>
    <s v="M94A167Y"/>
    <x v="569"/>
    <s v="12018-75670-EU"/>
    <n v="2"/>
    <n v="4"/>
    <x v="225"/>
    <x v="0"/>
    <s v="Salisbury"/>
    <x v="1"/>
    <x v="3"/>
    <x v="0"/>
    <s v="Dark Blue"/>
    <n v="29.99"/>
    <n v="16.989999999999998"/>
    <n v="52"/>
    <n v="119.96"/>
  </r>
  <r>
    <s v="VMELHDCU"/>
    <x v="569"/>
    <s v="86504-96610-BH"/>
    <n v="6"/>
    <n v="5"/>
    <x v="15"/>
    <x v="0"/>
    <s v="Chester-le-Street"/>
    <x v="0"/>
    <x v="0"/>
    <x v="0"/>
    <s v="Light Blue"/>
    <n v="27.99"/>
    <n v="14.99"/>
    <n v="64.999999999999986"/>
    <n v="139.94999999999999"/>
  </r>
  <r>
    <s v="XJC1RJ2G"/>
    <x v="569"/>
    <s v="36078-91009-WU"/>
    <n v="2"/>
    <n v="3"/>
    <x v="98"/>
    <x v="0"/>
    <s v="Milton Keynes"/>
    <x v="1"/>
    <x v="3"/>
    <x v="0"/>
    <s v="Dark Blue"/>
    <n v="29.99"/>
    <n v="16.989999999999998"/>
    <n v="39"/>
    <n v="89.97"/>
  </r>
  <r>
    <s v="ENX2GZ9L"/>
    <x v="570"/>
    <s v="80310-92912-JA"/>
    <n v="6"/>
    <n v="3"/>
    <x v="43"/>
    <x v="0"/>
    <s v="Congleton"/>
    <x v="0"/>
    <x v="0"/>
    <x v="0"/>
    <s v="Light Blue"/>
    <n v="27.99"/>
    <n v="14.99"/>
    <n v="38.999999999999993"/>
    <n v="83.97"/>
  </r>
  <r>
    <s v="KPQCVKV6"/>
    <x v="570"/>
    <s v="58689-55264-VK"/>
    <n v="6"/>
    <n v="5"/>
    <x v="170"/>
    <x v="1"/>
    <s v="Newport"/>
    <x v="1"/>
    <x v="0"/>
    <x v="0"/>
    <s v="Light Blue"/>
    <n v="27.99"/>
    <n v="14.99"/>
    <n v="64.999999999999986"/>
    <n v="139.94999999999999"/>
  </r>
  <r>
    <s v="PXWSC3GN"/>
    <x v="570"/>
    <s v="79058-02767-CP"/>
    <n v="6"/>
    <n v="3"/>
    <x v="17"/>
    <x v="1"/>
    <s v="Monmouth"/>
    <x v="0"/>
    <x v="0"/>
    <x v="0"/>
    <s v="Light Blue"/>
    <n v="27.99"/>
    <n v="14.99"/>
    <n v="38.999999999999993"/>
    <n v="83.97"/>
  </r>
  <r>
    <s v="YRJ8FLUO"/>
    <x v="570"/>
    <s v="92588-14671-JM"/>
    <n v="6"/>
    <n v="3"/>
    <x v="18"/>
    <x v="2"/>
    <s v="Melrose"/>
    <x v="0"/>
    <x v="0"/>
    <x v="0"/>
    <s v="Light Blue"/>
    <n v="27.99"/>
    <n v="14.99"/>
    <n v="38.999999999999993"/>
    <n v="83.97"/>
  </r>
  <r>
    <s v="ZAMNFJWJ"/>
    <x v="570"/>
    <s v="95399-57205-HI"/>
    <n v="6"/>
    <n v="3"/>
    <x v="137"/>
    <x v="0"/>
    <s v="Brighton"/>
    <x v="1"/>
    <x v="0"/>
    <x v="0"/>
    <s v="Light Blue"/>
    <n v="27.99"/>
    <n v="14.99"/>
    <n v="38.999999999999993"/>
    <n v="83.97"/>
  </r>
  <r>
    <s v="I2ADPGRT"/>
    <x v="571"/>
    <s v="80179-44620-WN"/>
    <n v="6"/>
    <n v="3"/>
    <x v="8"/>
    <x v="1"/>
    <s v="Llanrwst"/>
    <x v="0"/>
    <x v="0"/>
    <x v="0"/>
    <s v="Light Blue"/>
    <n v="27.99"/>
    <n v="14.99"/>
    <n v="38.999999999999993"/>
    <n v="83.97"/>
  </r>
  <r>
    <s v="LW5U0HRN"/>
    <x v="571"/>
    <s v="39396-12890-PE"/>
    <n v="2"/>
    <n v="3"/>
    <x v="106"/>
    <x v="0"/>
    <s v="Leicester"/>
    <x v="1"/>
    <x v="3"/>
    <x v="0"/>
    <s v="Dark Blue"/>
    <n v="29.99"/>
    <n v="16.989999999999998"/>
    <n v="39"/>
    <n v="89.97"/>
  </r>
  <r>
    <s v="TTNRHITU"/>
    <x v="571"/>
    <s v="87979-56781-YV"/>
    <n v="6"/>
    <n v="3"/>
    <x v="7"/>
    <x v="0"/>
    <s v="Rugby"/>
    <x v="0"/>
    <x v="0"/>
    <x v="0"/>
    <s v="Light Blue"/>
    <n v="27.99"/>
    <n v="14.99"/>
    <n v="38.999999999999993"/>
    <n v="83.97"/>
  </r>
  <r>
    <s v="TXROE8PN"/>
    <x v="571"/>
    <s v="49860-68865-AB"/>
    <n v="6"/>
    <n v="3"/>
    <x v="99"/>
    <x v="0"/>
    <s v="Wolverhampton"/>
    <x v="1"/>
    <x v="0"/>
    <x v="0"/>
    <s v="Light Blue"/>
    <n v="27.99"/>
    <n v="14.99"/>
    <n v="38.999999999999993"/>
    <n v="83.97"/>
  </r>
  <r>
    <s v="HINNFIEB"/>
    <x v="572"/>
    <s v="09960-34242-LZ"/>
    <n v="2"/>
    <n v="4"/>
    <x v="165"/>
    <x v="0"/>
    <s v="Middlesbrough"/>
    <x v="1"/>
    <x v="3"/>
    <x v="0"/>
    <s v="Dark Blue"/>
    <n v="29.99"/>
    <n v="16.989999999999998"/>
    <n v="52"/>
    <n v="119.96"/>
  </r>
  <r>
    <s v="K0RHPMUZ"/>
    <x v="572"/>
    <s v="81861-66046-SU"/>
    <n v="6"/>
    <n v="3"/>
    <x v="44"/>
    <x v="2"/>
    <s v="Arbroath"/>
    <x v="0"/>
    <x v="0"/>
    <x v="0"/>
    <s v="Light Blue"/>
    <n v="27.99"/>
    <n v="14.99"/>
    <n v="38.999999999999993"/>
    <n v="83.97"/>
  </r>
  <r>
    <s v="MESYJT2F"/>
    <x v="572"/>
    <s v="95875-73336-RG"/>
    <n v="6"/>
    <n v="4"/>
    <x v="160"/>
    <x v="0"/>
    <s v="Oxford"/>
    <x v="1"/>
    <x v="0"/>
    <x v="0"/>
    <s v="Light Blue"/>
    <n v="27.99"/>
    <n v="14.99"/>
    <n v="51.999999999999993"/>
    <n v="111.96"/>
  </r>
  <r>
    <s v="NCSJTYVV"/>
    <x v="572"/>
    <s v="76447-50326-IC"/>
    <n v="2"/>
    <n v="5"/>
    <x v="113"/>
    <x v="1"/>
    <s v="Swansea"/>
    <x v="1"/>
    <x v="3"/>
    <x v="0"/>
    <s v="Dark Blue"/>
    <n v="29.99"/>
    <n v="16.989999999999998"/>
    <n v="65"/>
    <n v="149.94999999999999"/>
  </r>
  <r>
    <s v="OD83TLWS"/>
    <x v="572"/>
    <s v="92588-14671-JM"/>
    <n v="6"/>
    <n v="4"/>
    <x v="18"/>
    <x v="2"/>
    <s v="Melrose"/>
    <x v="0"/>
    <x v="0"/>
    <x v="0"/>
    <s v="Light Blue"/>
    <n v="27.99"/>
    <n v="14.99"/>
    <n v="51.999999999999993"/>
    <n v="111.96"/>
  </r>
  <r>
    <s v="AL2DJ3HO"/>
    <x v="573"/>
    <s v="22107-86640-SB"/>
    <n v="2"/>
    <n v="4"/>
    <x v="150"/>
    <x v="0"/>
    <s v="Colchester"/>
    <x v="1"/>
    <x v="3"/>
    <x v="0"/>
    <s v="Dark Blue"/>
    <n v="29.99"/>
    <n v="16.989999999999998"/>
    <n v="52"/>
    <n v="119.96"/>
  </r>
  <r>
    <s v="BNO6RCSZ"/>
    <x v="573"/>
    <s v="51427-89175-QJ"/>
    <n v="2"/>
    <n v="5"/>
    <x v="92"/>
    <x v="0"/>
    <s v="Chester"/>
    <x v="1"/>
    <x v="3"/>
    <x v="0"/>
    <s v="Dark Blue"/>
    <n v="29.99"/>
    <n v="16.989999999999998"/>
    <n v="65"/>
    <n v="149.94999999999999"/>
  </r>
  <r>
    <s v="ERS1RAIM"/>
    <x v="573"/>
    <s v="90312-11148-LA"/>
    <n v="6"/>
    <n v="3"/>
    <x v="81"/>
    <x v="0"/>
    <s v="Thetford"/>
    <x v="0"/>
    <x v="0"/>
    <x v="0"/>
    <s v="Light Blue"/>
    <n v="27.99"/>
    <n v="14.99"/>
    <n v="38.999999999999993"/>
    <n v="83.97"/>
  </r>
  <r>
    <s v="JJR20TRP"/>
    <x v="573"/>
    <s v="88446-59251-SQ"/>
    <n v="6"/>
    <n v="5"/>
    <x v="6"/>
    <x v="0"/>
    <s v="St Albans"/>
    <x v="0"/>
    <x v="0"/>
    <x v="0"/>
    <s v="Light Blue"/>
    <n v="27.99"/>
    <n v="14.99"/>
    <n v="64.999999999999986"/>
    <n v="139.94999999999999"/>
  </r>
  <r>
    <s v="N8NJBPNG"/>
    <x v="573"/>
    <s v="21125-22134-PX"/>
    <n v="2"/>
    <n v="4"/>
    <x v="90"/>
    <x v="0"/>
    <s v="Manchester"/>
    <x v="1"/>
    <x v="3"/>
    <x v="0"/>
    <s v="Dark Blue"/>
    <n v="29.99"/>
    <n v="16.989999999999998"/>
    <n v="52"/>
    <n v="119.96"/>
  </r>
  <r>
    <s v="OCC5NWFU"/>
    <x v="573"/>
    <s v="44981-99666-XB"/>
    <n v="2"/>
    <n v="3"/>
    <x v="134"/>
    <x v="1"/>
    <s v="Cardiff"/>
    <x v="1"/>
    <x v="3"/>
    <x v="0"/>
    <s v="Dark Blue"/>
    <n v="29.99"/>
    <n v="16.989999999999998"/>
    <n v="39"/>
    <n v="89.97"/>
  </r>
  <r>
    <s v="RN9FBO8O"/>
    <x v="573"/>
    <s v="25729-68859-UA"/>
    <n v="6"/>
    <n v="4"/>
    <x v="96"/>
    <x v="0"/>
    <s v="Basingstoke"/>
    <x v="1"/>
    <x v="0"/>
    <x v="0"/>
    <s v="Light Blue"/>
    <n v="27.99"/>
    <n v="14.99"/>
    <n v="51.999999999999993"/>
    <n v="111.96"/>
  </r>
  <r>
    <s v="TORVD9GX"/>
    <x v="573"/>
    <s v="84269-49816-ML"/>
    <n v="6"/>
    <n v="4"/>
    <x v="61"/>
    <x v="2"/>
    <s v="Moffat"/>
    <x v="0"/>
    <x v="0"/>
    <x v="0"/>
    <s v="Light Blue"/>
    <n v="27.99"/>
    <n v="14.99"/>
    <n v="51.999999999999993"/>
    <n v="111.96"/>
  </r>
  <r>
    <s v="BP53PKC7"/>
    <x v="574"/>
    <s v="83895-90735-XH"/>
    <n v="6"/>
    <n v="3"/>
    <x v="80"/>
    <x v="0"/>
    <s v="Scarborough"/>
    <x v="0"/>
    <x v="0"/>
    <x v="0"/>
    <s v="Light Blue"/>
    <n v="27.99"/>
    <n v="14.99"/>
    <n v="38.999999999999993"/>
    <n v="83.97"/>
  </r>
  <r>
    <s v="EHIFJ4TJ"/>
    <x v="574"/>
    <s v="04521-04300-OK"/>
    <n v="6"/>
    <n v="4"/>
    <x v="143"/>
    <x v="0"/>
    <s v="Hull"/>
    <x v="1"/>
    <x v="0"/>
    <x v="0"/>
    <s v="Light Blue"/>
    <n v="27.99"/>
    <n v="14.99"/>
    <n v="51.999999999999993"/>
    <n v="111.96"/>
  </r>
  <r>
    <s v="FZAGIKVZ"/>
    <x v="574"/>
    <s v="52082-49024-ON"/>
    <n v="6"/>
    <n v="4"/>
    <x v="120"/>
    <x v="0"/>
    <s v="Ipswich"/>
    <x v="1"/>
    <x v="0"/>
    <x v="0"/>
    <s v="Light Blue"/>
    <n v="27.99"/>
    <n v="14.99"/>
    <n v="51.999999999999993"/>
    <n v="111.96"/>
  </r>
  <r>
    <s v="HRLXCTTT"/>
    <x v="574"/>
    <s v="92588-14671-JM"/>
    <n v="6"/>
    <n v="5"/>
    <x v="18"/>
    <x v="2"/>
    <s v="Melrose"/>
    <x v="0"/>
    <x v="0"/>
    <x v="0"/>
    <s v="Light Blue"/>
    <n v="27.99"/>
    <n v="14.99"/>
    <n v="64.999999999999986"/>
    <n v="139.94999999999999"/>
  </r>
  <r>
    <s v="SMF46BHI"/>
    <x v="574"/>
    <s v="76005-95461-CI"/>
    <n v="6"/>
    <n v="4"/>
    <x v="204"/>
    <x v="0"/>
    <s v="Carlisle"/>
    <x v="1"/>
    <x v="0"/>
    <x v="0"/>
    <s v="Light Blue"/>
    <n v="27.99"/>
    <n v="14.99"/>
    <n v="51.999999999999993"/>
    <n v="111.96"/>
  </r>
  <r>
    <s v="WNOTT1EF"/>
    <x v="574"/>
    <s v="83163-65741-IH"/>
    <n v="6"/>
    <n v="3"/>
    <x v="11"/>
    <x v="0"/>
    <s v="Stamford"/>
    <x v="0"/>
    <x v="0"/>
    <x v="0"/>
    <s v="Light Blue"/>
    <n v="27.99"/>
    <n v="14.99"/>
    <n v="38.999999999999993"/>
    <n v="83.97"/>
  </r>
  <r>
    <s v="XXI46RPS"/>
    <x v="574"/>
    <s v="79058-02767-CP"/>
    <n v="6"/>
    <n v="4"/>
    <x v="17"/>
    <x v="1"/>
    <s v="Monmouth"/>
    <x v="0"/>
    <x v="0"/>
    <x v="0"/>
    <s v="Light Blue"/>
    <n v="27.99"/>
    <n v="14.99"/>
    <n v="51.999999999999993"/>
    <n v="111.96"/>
  </r>
  <r>
    <s v="YRFNGZUM"/>
    <x v="574"/>
    <s v="92588-14671-JM"/>
    <n v="6"/>
    <n v="3"/>
    <x v="18"/>
    <x v="2"/>
    <s v="Melrose"/>
    <x v="0"/>
    <x v="0"/>
    <x v="0"/>
    <s v="Light Blue"/>
    <n v="27.99"/>
    <n v="14.99"/>
    <n v="38.999999999999993"/>
    <n v="83.97"/>
  </r>
  <r>
    <s v="U2JA9DVF"/>
    <x v="575"/>
    <s v="00888-74814-UZ"/>
    <n v="2"/>
    <n v="4"/>
    <x v="107"/>
    <x v="2"/>
    <s v="Perth"/>
    <x v="1"/>
    <x v="3"/>
    <x v="0"/>
    <s v="Dark Blue"/>
    <n v="29.99"/>
    <n v="16.989999999999998"/>
    <n v="52"/>
    <n v="119.96"/>
  </r>
  <r>
    <s v="H5VMZSQ2"/>
    <x v="576"/>
    <s v="30373-66619-CB"/>
    <n v="2"/>
    <n v="3"/>
    <x v="122"/>
    <x v="0"/>
    <s v="Taunton"/>
    <x v="1"/>
    <x v="3"/>
    <x v="0"/>
    <s v="Dark Blue"/>
    <n v="29.99"/>
    <n v="16.989999999999998"/>
    <n v="39"/>
    <n v="89.97"/>
  </r>
  <r>
    <s v="GRGEA7W2"/>
    <x v="577"/>
    <s v="84132-22322-QT"/>
    <n v="6"/>
    <n v="3"/>
    <x v="19"/>
    <x v="2"/>
    <s v="Dunblane"/>
    <x v="0"/>
    <x v="0"/>
    <x v="0"/>
    <s v="Light Blue"/>
    <n v="27.99"/>
    <n v="14.99"/>
    <n v="38.999999999999993"/>
    <n v="83.97"/>
  </r>
  <r>
    <s v="XGUNHHQR"/>
    <x v="577"/>
    <s v="32638-38620-AX"/>
    <n v="9"/>
    <n v="4"/>
    <x v="307"/>
    <x v="2"/>
    <s v="Dunoon"/>
    <x v="0"/>
    <x v="8"/>
    <x v="0"/>
    <s v="Light Blue"/>
    <n v="32.99"/>
    <n v="18.989999999999998"/>
    <n v="56.000000000000014"/>
    <n v="131.96"/>
  </r>
  <r>
    <s v="XJ2QIA8D"/>
    <x v="577"/>
    <s v="27226-53717-SY"/>
    <n v="6"/>
    <n v="4"/>
    <x v="308"/>
    <x v="2"/>
    <s v="Campbeltown"/>
    <x v="0"/>
    <x v="0"/>
    <x v="0"/>
    <s v="Light Blue"/>
    <n v="27.99"/>
    <n v="14.99"/>
    <n v="51.999999999999993"/>
    <n v="111.96"/>
  </r>
  <r>
    <s v="ELJQ2VXU"/>
    <x v="578"/>
    <s v="99421-80253-UI"/>
    <n v="6"/>
    <n v="3"/>
    <x v="5"/>
    <x v="2"/>
    <s v="Dunoon"/>
    <x v="0"/>
    <x v="0"/>
    <x v="0"/>
    <s v="Light Blue"/>
    <n v="27.99"/>
    <n v="14.99"/>
    <n v="38.999999999999993"/>
    <n v="83.97"/>
  </r>
  <r>
    <s v="AWNUPFUI"/>
    <x v="579"/>
    <s v="86768-91598-FA"/>
    <n v="6"/>
    <n v="4"/>
    <x v="9"/>
    <x v="2"/>
    <s v="Pitlochry"/>
    <x v="0"/>
    <x v="0"/>
    <x v="0"/>
    <s v="Light Blue"/>
    <n v="27.99"/>
    <n v="14.99"/>
    <n v="51.999999999999993"/>
    <n v="111.96"/>
  </r>
  <r>
    <s v="JLL0LVQX"/>
    <x v="579"/>
    <s v="86504-96610-BH"/>
    <n v="6"/>
    <n v="3"/>
    <x v="15"/>
    <x v="0"/>
    <s v="Chester-le-Street"/>
    <x v="0"/>
    <x v="0"/>
    <x v="0"/>
    <s v="Light Blue"/>
    <n v="27.99"/>
    <n v="14.99"/>
    <n v="38.999999999999993"/>
    <n v="83.97"/>
  </r>
  <r>
    <s v="P3M460WG"/>
    <x v="579"/>
    <s v="76664-37050-DT"/>
    <n v="2"/>
    <n v="4"/>
    <x v="158"/>
    <x v="0"/>
    <s v="Exeter"/>
    <x v="1"/>
    <x v="3"/>
    <x v="0"/>
    <s v="Dark Blue"/>
    <n v="29.99"/>
    <n v="16.989999999999998"/>
    <n v="52"/>
    <n v="119.96"/>
  </r>
  <r>
    <s v="Q1KOJKTS"/>
    <x v="579"/>
    <s v="92588-14671-JM"/>
    <n v="6"/>
    <n v="3"/>
    <x v="18"/>
    <x v="2"/>
    <s v="Melrose"/>
    <x v="0"/>
    <x v="0"/>
    <x v="0"/>
    <s v="Light Blue"/>
    <n v="27.99"/>
    <n v="14.99"/>
    <n v="38.999999999999993"/>
    <n v="83.97"/>
  </r>
  <r>
    <s v="Z49DHGPT"/>
    <x v="579"/>
    <s v="21240-83132-SP"/>
    <n v="6"/>
    <n v="4"/>
    <x v="146"/>
    <x v="0"/>
    <s v="Derby"/>
    <x v="1"/>
    <x v="0"/>
    <x v="0"/>
    <s v="Light Blue"/>
    <n v="27.99"/>
    <n v="14.99"/>
    <n v="51.999999999999993"/>
    <n v="111.96"/>
  </r>
  <r>
    <s v="FH5XGZXL"/>
    <x v="580"/>
    <s v="92926-08470-YS"/>
    <n v="6"/>
    <n v="4"/>
    <x v="65"/>
    <x v="2"/>
    <s v="Dunfermline"/>
    <x v="0"/>
    <x v="0"/>
    <x v="0"/>
    <s v="Light Blue"/>
    <n v="27.99"/>
    <n v="14.99"/>
    <n v="51.999999999999993"/>
    <n v="111.96"/>
  </r>
  <r>
    <s v="WYU6R3WB"/>
    <x v="580"/>
    <s v="90961-35603-RP"/>
    <n v="6"/>
    <n v="3"/>
    <x v="42"/>
    <x v="0"/>
    <s v="Kendal"/>
    <x v="0"/>
    <x v="0"/>
    <x v="0"/>
    <s v="Light Blue"/>
    <n v="27.99"/>
    <n v="14.99"/>
    <n v="38.999999999999993"/>
    <n v="83.97"/>
  </r>
  <r>
    <s v="F6GYES7T"/>
    <x v="581"/>
    <s v="86447-02699-UT"/>
    <n v="6"/>
    <n v="3"/>
    <x v="46"/>
    <x v="0"/>
    <s v="Southport"/>
    <x v="0"/>
    <x v="0"/>
    <x v="0"/>
    <s v="Light Blue"/>
    <n v="27.99"/>
    <n v="14.99"/>
    <n v="38.999999999999993"/>
    <n v="83.97"/>
  </r>
  <r>
    <s v="F8ESSX89"/>
    <x v="581"/>
    <s v="81744-27332-RR"/>
    <n v="2"/>
    <n v="3"/>
    <x v="114"/>
    <x v="0"/>
    <s v="Cheltenham"/>
    <x v="1"/>
    <x v="3"/>
    <x v="0"/>
    <s v="Dark Blue"/>
    <n v="29.99"/>
    <n v="16.989999999999998"/>
    <n v="39"/>
    <n v="89.97"/>
  </r>
  <r>
    <s v="GGRBBZBH"/>
    <x v="581"/>
    <s v="76841-77583-BJ"/>
    <n v="6"/>
    <n v="3"/>
    <x v="38"/>
    <x v="0"/>
    <s v="Tamworth"/>
    <x v="0"/>
    <x v="0"/>
    <x v="0"/>
    <s v="Light Blue"/>
    <n v="27.99"/>
    <n v="14.99"/>
    <n v="38.999999999999993"/>
    <n v="83.97"/>
  </r>
  <r>
    <s v="GOTK6JPC"/>
    <x v="581"/>
    <s v="24825-51803-CQ"/>
    <n v="2"/>
    <n v="3"/>
    <x v="177"/>
    <x v="0"/>
    <s v="Lincoln"/>
    <x v="1"/>
    <x v="3"/>
    <x v="0"/>
    <s v="Dark Blue"/>
    <n v="29.99"/>
    <n v="16.989999999999998"/>
    <n v="39"/>
    <n v="89.97"/>
  </r>
  <r>
    <s v="H8J4XPSN"/>
    <x v="581"/>
    <s v="94573-61802-PH"/>
    <n v="6"/>
    <n v="3"/>
    <x v="37"/>
    <x v="0"/>
    <s v="Dartford"/>
    <x v="0"/>
    <x v="0"/>
    <x v="0"/>
    <s v="Light Blue"/>
    <n v="27.99"/>
    <n v="14.99"/>
    <n v="38.999999999999993"/>
    <n v="83.97"/>
  </r>
  <r>
    <s v="KPXT9A4Q"/>
    <x v="581"/>
    <s v="24825-51803-CQ"/>
    <n v="6"/>
    <n v="5"/>
    <x v="177"/>
    <x v="0"/>
    <s v="Lincoln"/>
    <x v="1"/>
    <x v="0"/>
    <x v="0"/>
    <s v="Light Blue"/>
    <n v="27.99"/>
    <n v="14.99"/>
    <n v="64.999999999999986"/>
    <n v="139.94999999999999"/>
  </r>
  <r>
    <s v="LJSMR4F8"/>
    <x v="581"/>
    <s v="90961-35603-RP"/>
    <n v="6"/>
    <n v="4"/>
    <x v="42"/>
    <x v="0"/>
    <s v="Kendal"/>
    <x v="0"/>
    <x v="0"/>
    <x v="0"/>
    <s v="Light Blue"/>
    <n v="27.99"/>
    <n v="14.99"/>
    <n v="51.999999999999993"/>
    <n v="111.96"/>
  </r>
  <r>
    <s v="D1DYYIGP"/>
    <x v="582"/>
    <s v="24010-66714-HW"/>
    <n v="6"/>
    <n v="5"/>
    <x v="129"/>
    <x v="0"/>
    <s v="Durham"/>
    <x v="1"/>
    <x v="0"/>
    <x v="0"/>
    <s v="Light Blue"/>
    <n v="27.99"/>
    <n v="14.99"/>
    <n v="64.999999999999986"/>
    <n v="139.94999999999999"/>
  </r>
  <r>
    <s v="DJ4NY242"/>
    <x v="582"/>
    <s v="91460-04823-BX"/>
    <n v="2"/>
    <n v="4"/>
    <x v="124"/>
    <x v="0"/>
    <s v="Slough"/>
    <x v="1"/>
    <x v="3"/>
    <x v="0"/>
    <s v="Dark Blue"/>
    <n v="29.99"/>
    <n v="16.989999999999998"/>
    <n v="52"/>
    <n v="119.96"/>
  </r>
  <r>
    <s v="RHVUXJFE"/>
    <x v="582"/>
    <s v="79420-11075-MY"/>
    <n v="6"/>
    <n v="3"/>
    <x v="1"/>
    <x v="1"/>
    <s v="Holyhead"/>
    <x v="0"/>
    <x v="0"/>
    <x v="0"/>
    <s v="Light Blue"/>
    <n v="27.99"/>
    <n v="14.99"/>
    <n v="38.999999999999993"/>
    <n v="83.97"/>
  </r>
  <r>
    <s v="RS4XLBNU"/>
    <x v="582"/>
    <s v="86447-02699-UT"/>
    <n v="6"/>
    <n v="3"/>
    <x v="46"/>
    <x v="0"/>
    <s v="Southport"/>
    <x v="0"/>
    <x v="0"/>
    <x v="0"/>
    <s v="Light Blue"/>
    <n v="27.99"/>
    <n v="14.99"/>
    <n v="38.999999999999993"/>
    <n v="83.97"/>
  </r>
  <r>
    <s v="SQK3RLCE"/>
    <x v="582"/>
    <s v="14204-14186-LA"/>
    <n v="6"/>
    <n v="4"/>
    <x v="93"/>
    <x v="0"/>
    <s v="Darlington"/>
    <x v="1"/>
    <x v="0"/>
    <x v="0"/>
    <s v="Light Blue"/>
    <n v="27.99"/>
    <n v="14.99"/>
    <n v="51.999999999999993"/>
    <n v="111.96"/>
  </r>
  <r>
    <s v="ZW7WLSYE"/>
    <x v="582"/>
    <s v="12018-75670-EU"/>
    <n v="2"/>
    <n v="4"/>
    <x v="225"/>
    <x v="0"/>
    <s v="Salisbury"/>
    <x v="1"/>
    <x v="3"/>
    <x v="0"/>
    <s v="Dark Blue"/>
    <n v="29.99"/>
    <n v="16.989999999999998"/>
    <n v="52"/>
    <n v="119.96"/>
  </r>
  <r>
    <s v="DROXJS3U"/>
    <x v="583"/>
    <s v="89442-35633-HJ"/>
    <n v="6"/>
    <n v="3"/>
    <x v="55"/>
    <x v="2"/>
    <s v="Elgin"/>
    <x v="0"/>
    <x v="0"/>
    <x v="0"/>
    <s v="Light Blue"/>
    <n v="27.99"/>
    <n v="14.99"/>
    <n v="38.999999999999993"/>
    <n v="83.97"/>
  </r>
  <r>
    <s v="PMUKCVKE"/>
    <x v="583"/>
    <s v="25473-43727-BY"/>
    <n v="2"/>
    <n v="3"/>
    <x v="105"/>
    <x v="0"/>
    <s v="Cambridge"/>
    <x v="1"/>
    <x v="3"/>
    <x v="0"/>
    <s v="Dark Blue"/>
    <n v="29.99"/>
    <n v="16.989999999999998"/>
    <n v="39"/>
    <n v="89.97"/>
  </r>
  <r>
    <s v="XVQPSPVG"/>
    <x v="583"/>
    <s v="25729-68859-UA"/>
    <n v="2"/>
    <n v="3"/>
    <x v="96"/>
    <x v="0"/>
    <s v="Basingstoke"/>
    <x v="1"/>
    <x v="3"/>
    <x v="0"/>
    <s v="Dark Blue"/>
    <n v="29.99"/>
    <n v="16.989999999999998"/>
    <n v="39"/>
    <n v="89.97"/>
  </r>
  <r>
    <s v="EM6Z8OJQ"/>
    <x v="584"/>
    <s v="76841-77583-BJ"/>
    <n v="6"/>
    <n v="3"/>
    <x v="38"/>
    <x v="0"/>
    <s v="Tamworth"/>
    <x v="0"/>
    <x v="0"/>
    <x v="0"/>
    <s v="Light Blue"/>
    <n v="27.99"/>
    <n v="14.99"/>
    <n v="38.999999999999993"/>
    <n v="83.97"/>
  </r>
  <r>
    <s v="R8KMXR9L"/>
    <x v="584"/>
    <s v="99421-80253-UI"/>
    <n v="6"/>
    <n v="3"/>
    <x v="5"/>
    <x v="2"/>
    <s v="Dunoon"/>
    <x v="0"/>
    <x v="0"/>
    <x v="0"/>
    <s v="Light Blue"/>
    <n v="27.99"/>
    <n v="14.99"/>
    <n v="38.999999999999993"/>
    <n v="83.97"/>
  </r>
  <r>
    <s v="E2GWCBEP"/>
    <x v="585"/>
    <s v="69904-02729-YS"/>
    <n v="2"/>
    <n v="4"/>
    <x v="127"/>
    <x v="0"/>
    <s v="Blackpool"/>
    <x v="1"/>
    <x v="3"/>
    <x v="0"/>
    <s v="Dark Blue"/>
    <n v="29.99"/>
    <n v="16.989999999999998"/>
    <n v="52"/>
    <n v="119.96"/>
  </r>
  <r>
    <s v="GQW7DQQ1"/>
    <x v="585"/>
    <s v="81861-66046-SU"/>
    <n v="6"/>
    <n v="5"/>
    <x v="44"/>
    <x v="2"/>
    <s v="Arbroath"/>
    <x v="0"/>
    <x v="0"/>
    <x v="0"/>
    <s v="Light Blue"/>
    <n v="27.99"/>
    <n v="14.99"/>
    <n v="64.999999999999986"/>
    <n v="139.94999999999999"/>
  </r>
  <r>
    <s v="AFS4V7NE"/>
    <x v="586"/>
    <s v="50124-88608-EO"/>
    <n v="2"/>
    <n v="4"/>
    <x v="130"/>
    <x v="2"/>
    <s v="Stirling"/>
    <x v="1"/>
    <x v="3"/>
    <x v="0"/>
    <s v="Dark Blue"/>
    <n v="29.99"/>
    <n v="16.989999999999998"/>
    <n v="52"/>
    <n v="119.96"/>
  </r>
  <r>
    <s v="D5K5PHZM"/>
    <x v="586"/>
    <s v="89711-56688-GG"/>
    <n v="6"/>
    <n v="3"/>
    <x v="40"/>
    <x v="2"/>
    <s v="Oban"/>
    <x v="0"/>
    <x v="0"/>
    <x v="0"/>
    <s v="Light Blue"/>
    <n v="27.99"/>
    <n v="14.99"/>
    <n v="38.999999999999993"/>
    <n v="83.97"/>
  </r>
  <r>
    <s v="ETS8XIA0"/>
    <x v="586"/>
    <s v="07972-83748-JI"/>
    <n v="7"/>
    <n v="4"/>
    <x v="309"/>
    <x v="2"/>
    <s v="Galashiels"/>
    <x v="0"/>
    <x v="7"/>
    <x v="1"/>
    <s v="Dark Blue"/>
    <n v="26.99"/>
    <n v="14.99"/>
    <n v="47.999999999999993"/>
    <n v="107.96"/>
  </r>
  <r>
    <s v="FSVINVTD"/>
    <x v="586"/>
    <s v="70290-38099-GB"/>
    <n v="6"/>
    <n v="3"/>
    <x v="310"/>
    <x v="1"/>
    <s v="Bala"/>
    <x v="0"/>
    <x v="0"/>
    <x v="0"/>
    <s v="Light Blue"/>
    <n v="27.99"/>
    <n v="14.99"/>
    <n v="38.999999999999993"/>
    <n v="83.97"/>
  </r>
  <r>
    <s v="ILCMVMVO"/>
    <x v="586"/>
    <s v="94573-61802-PH"/>
    <n v="6"/>
    <n v="4"/>
    <x v="37"/>
    <x v="0"/>
    <s v="Dartford"/>
    <x v="0"/>
    <x v="0"/>
    <x v="0"/>
    <s v="Light Blue"/>
    <n v="27.99"/>
    <n v="14.99"/>
    <n v="51.999999999999993"/>
    <n v="111.96"/>
  </r>
  <r>
    <s v="RMHQRMR3"/>
    <x v="586"/>
    <s v="04540-43685-DV"/>
    <n v="2"/>
    <n v="5"/>
    <x v="306"/>
    <x v="2"/>
    <s v="Falkirk"/>
    <x v="1"/>
    <x v="3"/>
    <x v="0"/>
    <s v="Dark Blue"/>
    <n v="29.99"/>
    <n v="16.989999999999998"/>
    <n v="65"/>
    <n v="149.94999999999999"/>
  </r>
  <r>
    <s v="UOANKN4W"/>
    <x v="586"/>
    <s v="96112-42558-EA"/>
    <n v="6"/>
    <n v="3"/>
    <x v="34"/>
    <x v="2"/>
    <s v="Keith"/>
    <x v="0"/>
    <x v="0"/>
    <x v="0"/>
    <s v="Light Blue"/>
    <n v="27.99"/>
    <n v="14.99"/>
    <n v="38.999999999999993"/>
    <n v="83.97"/>
  </r>
  <r>
    <s v="BTML6FO6"/>
    <x v="587"/>
    <s v="95399-57205-HI"/>
    <n v="2"/>
    <n v="5"/>
    <x v="137"/>
    <x v="0"/>
    <s v="Brighton"/>
    <x v="1"/>
    <x v="3"/>
    <x v="0"/>
    <s v="Dark Blue"/>
    <n v="29.99"/>
    <n v="16.989999999999998"/>
    <n v="65"/>
    <n v="149.94999999999999"/>
  </r>
  <r>
    <s v="GGA7YL5I"/>
    <x v="587"/>
    <s v="90305-50099-SV"/>
    <n v="6"/>
    <n v="3"/>
    <x v="64"/>
    <x v="0"/>
    <s v="Wakefield"/>
    <x v="0"/>
    <x v="0"/>
    <x v="0"/>
    <s v="Light Blue"/>
    <n v="27.99"/>
    <n v="14.99"/>
    <n v="38.999999999999993"/>
    <n v="83.97"/>
  </r>
  <r>
    <s v="M9C8V2T2"/>
    <x v="587"/>
    <s v="39396-12890-PE"/>
    <n v="2"/>
    <n v="3"/>
    <x v="106"/>
    <x v="0"/>
    <s v="Leicester"/>
    <x v="1"/>
    <x v="3"/>
    <x v="0"/>
    <s v="Dark Blue"/>
    <n v="29.99"/>
    <n v="16.989999999999998"/>
    <n v="39"/>
    <n v="89.97"/>
  </r>
  <r>
    <s v="MHCAJARF"/>
    <x v="587"/>
    <s v="08523-01791-TI"/>
    <n v="6"/>
    <n v="5"/>
    <x v="174"/>
    <x v="0"/>
    <s v="Luton"/>
    <x v="1"/>
    <x v="0"/>
    <x v="0"/>
    <s v="Light Blue"/>
    <n v="27.99"/>
    <n v="14.99"/>
    <n v="64.999999999999986"/>
    <n v="139.94999999999999"/>
  </r>
  <r>
    <s v="YS1SP7VW"/>
    <x v="587"/>
    <s v="32948-34398-HC"/>
    <n v="2"/>
    <n v="3"/>
    <x v="88"/>
    <x v="0"/>
    <s v="Maidstone"/>
    <x v="1"/>
    <x v="3"/>
    <x v="0"/>
    <s v="Dark Blue"/>
    <n v="29.99"/>
    <n v="16.989999999999998"/>
    <n v="39"/>
    <n v="89.97"/>
  </r>
  <r>
    <s v="H8EMKXAC"/>
    <x v="588"/>
    <s v="23806-46781-OU"/>
    <n v="6"/>
    <n v="3"/>
    <x v="178"/>
    <x v="2"/>
    <s v="Glasgow"/>
    <x v="1"/>
    <x v="0"/>
    <x v="0"/>
    <s v="Light Blue"/>
    <n v="27.99"/>
    <n v="14.99"/>
    <n v="38.999999999999993"/>
    <n v="83.97"/>
  </r>
  <r>
    <s v="J2FGCANO"/>
    <x v="588"/>
    <s v="57611-05522-ST"/>
    <n v="2"/>
    <n v="3"/>
    <x v="132"/>
    <x v="2"/>
    <s v="Dundee"/>
    <x v="1"/>
    <x v="3"/>
    <x v="0"/>
    <s v="Dark Blue"/>
    <n v="29.99"/>
    <n v="16.989999999999998"/>
    <n v="39"/>
    <n v="89.97"/>
  </r>
  <r>
    <s v="OBUSNCLF"/>
    <x v="588"/>
    <s v="83895-90735-XH"/>
    <n v="6"/>
    <n v="5"/>
    <x v="80"/>
    <x v="0"/>
    <s v="Scarborough"/>
    <x v="0"/>
    <x v="0"/>
    <x v="0"/>
    <s v="Light Blue"/>
    <n v="27.99"/>
    <n v="14.99"/>
    <n v="64.999999999999986"/>
    <n v="139.94999999999999"/>
  </r>
  <r>
    <s v="OCYARYXQ"/>
    <x v="588"/>
    <s v="81744-27332-RR"/>
    <n v="2"/>
    <n v="3"/>
    <x v="114"/>
    <x v="0"/>
    <s v="Cheltenham"/>
    <x v="1"/>
    <x v="3"/>
    <x v="0"/>
    <s v="Dark Blue"/>
    <n v="29.99"/>
    <n v="16.989999999999998"/>
    <n v="39"/>
    <n v="89.97"/>
  </r>
  <r>
    <s v="XQGKBWTS"/>
    <x v="588"/>
    <s v="69533-84907-FA"/>
    <n v="2"/>
    <n v="4"/>
    <x v="138"/>
    <x v="0"/>
    <s v="Hereford"/>
    <x v="1"/>
    <x v="3"/>
    <x v="0"/>
    <s v="Dark Blue"/>
    <n v="29.99"/>
    <n v="16.989999999999998"/>
    <n v="52"/>
    <n v="119.96"/>
  </r>
  <r>
    <s v="HNR9NQYF"/>
    <x v="589"/>
    <s v="90312-11148-LA"/>
    <n v="6"/>
    <n v="3"/>
    <x v="81"/>
    <x v="0"/>
    <s v="Thetford"/>
    <x v="0"/>
    <x v="0"/>
    <x v="0"/>
    <s v="Light Blue"/>
    <n v="27.99"/>
    <n v="14.99"/>
    <n v="38.999999999999993"/>
    <n v="83.97"/>
  </r>
  <r>
    <s v="QRWM4OQZ"/>
    <x v="589"/>
    <s v="00888-74814-UZ"/>
    <n v="2"/>
    <n v="3"/>
    <x v="107"/>
    <x v="2"/>
    <s v="Perth"/>
    <x v="1"/>
    <x v="3"/>
    <x v="0"/>
    <s v="Dark Blue"/>
    <n v="29.99"/>
    <n v="16.989999999999998"/>
    <n v="39"/>
    <n v="89.97"/>
  </r>
  <r>
    <s v="WXCVWCXJ"/>
    <x v="589"/>
    <s v="76239-90137-UQ"/>
    <n v="6"/>
    <n v="4"/>
    <x v="159"/>
    <x v="0"/>
    <s v="Newcastle"/>
    <x v="1"/>
    <x v="0"/>
    <x v="0"/>
    <s v="Light Blue"/>
    <n v="27.99"/>
    <n v="14.99"/>
    <n v="51.999999999999993"/>
    <n v="111.96"/>
  </r>
  <r>
    <s v="CNI3Q9KK"/>
    <x v="590"/>
    <s v="77343-52608-FF"/>
    <n v="2"/>
    <n v="5"/>
    <x v="154"/>
    <x v="0"/>
    <s v="Shrewsbury"/>
    <x v="1"/>
    <x v="3"/>
    <x v="0"/>
    <s v="Dark Blue"/>
    <n v="29.99"/>
    <n v="16.989999999999998"/>
    <n v="65"/>
    <n v="149.94999999999999"/>
  </r>
  <r>
    <s v="DZJ6FKWQ"/>
    <x v="590"/>
    <s v="95399-57205-HI"/>
    <n v="6"/>
    <n v="4"/>
    <x v="137"/>
    <x v="0"/>
    <s v="Brighton"/>
    <x v="1"/>
    <x v="0"/>
    <x v="0"/>
    <s v="Light Blue"/>
    <n v="27.99"/>
    <n v="14.99"/>
    <n v="51.999999999999993"/>
    <n v="111.96"/>
  </r>
  <r>
    <s v="H0FNAMSN"/>
    <x v="590"/>
    <s v="49612-33852-CN"/>
    <n v="9"/>
    <n v="4"/>
    <x v="311"/>
    <x v="2"/>
    <s v="Troon"/>
    <x v="0"/>
    <x v="8"/>
    <x v="0"/>
    <s v="Light Blue"/>
    <n v="32.99"/>
    <n v="18.989999999999998"/>
    <n v="56.000000000000014"/>
    <n v="131.96"/>
  </r>
  <r>
    <s v="JZ4XZ5OH"/>
    <x v="590"/>
    <s v="90305-50099-SV"/>
    <n v="6"/>
    <n v="3"/>
    <x v="64"/>
    <x v="0"/>
    <s v="Wakefield"/>
    <x v="0"/>
    <x v="0"/>
    <x v="0"/>
    <s v="Light Blue"/>
    <n v="27.99"/>
    <n v="14.99"/>
    <n v="38.999999999999993"/>
    <n v="83.97"/>
  </r>
  <r>
    <s v="VFRBZ3TX"/>
    <x v="590"/>
    <s v="73342-18763-UW"/>
    <n v="2"/>
    <n v="4"/>
    <x v="214"/>
    <x v="2"/>
    <s v="Edinburgh"/>
    <x v="1"/>
    <x v="3"/>
    <x v="0"/>
    <s v="Dark Blue"/>
    <n v="29.99"/>
    <n v="16.989999999999998"/>
    <n v="52"/>
    <n v="119.96"/>
  </r>
  <r>
    <s v="A5B9EIAC"/>
    <x v="591"/>
    <s v="62173-15287-CU"/>
    <n v="2"/>
    <n v="5"/>
    <x v="128"/>
    <x v="0"/>
    <s v="York"/>
    <x v="1"/>
    <x v="3"/>
    <x v="0"/>
    <s v="Dark Blue"/>
    <n v="29.99"/>
    <n v="16.989999999999998"/>
    <n v="65"/>
    <n v="149.94999999999999"/>
  </r>
  <r>
    <s v="JOCIONNE"/>
    <x v="591"/>
    <s v="25754-33191-ZI"/>
    <n v="1"/>
    <n v="1"/>
    <x v="312"/>
    <x v="2"/>
    <s v="Ullapool"/>
    <x v="0"/>
    <x v="2"/>
    <x v="1"/>
    <s v="Light Blue"/>
    <n v="25.99"/>
    <n v="13.99"/>
    <n v="11.999999999999998"/>
    <n v="25.99"/>
  </r>
  <r>
    <s v="N5YYAIM4"/>
    <x v="591"/>
    <s v="76005-95461-CI"/>
    <n v="6"/>
    <n v="3"/>
    <x v="204"/>
    <x v="0"/>
    <s v="Carlisle"/>
    <x v="1"/>
    <x v="0"/>
    <x v="0"/>
    <s v="Light Blue"/>
    <n v="27.99"/>
    <n v="14.99"/>
    <n v="38.999999999999993"/>
    <n v="83.97"/>
  </r>
  <r>
    <s v="SMIQEFLZ"/>
    <x v="591"/>
    <s v="04521-04300-OK"/>
    <n v="2"/>
    <n v="5"/>
    <x v="143"/>
    <x v="0"/>
    <s v="Hull"/>
    <x v="1"/>
    <x v="3"/>
    <x v="0"/>
    <s v="Dark Blue"/>
    <n v="29.99"/>
    <n v="16.989999999999998"/>
    <n v="65"/>
    <n v="149.94999999999999"/>
  </r>
  <r>
    <s v="AP2OA7BS"/>
    <x v="592"/>
    <s v="65223-29612-CB"/>
    <n v="2"/>
    <n v="5"/>
    <x v="152"/>
    <x v="0"/>
    <s v="Leeds"/>
    <x v="1"/>
    <x v="3"/>
    <x v="0"/>
    <s v="Dark Blue"/>
    <n v="29.99"/>
    <n v="16.989999999999998"/>
    <n v="65"/>
    <n v="149.94999999999999"/>
  </r>
  <r>
    <s v="QTCZZQXV"/>
    <x v="592"/>
    <s v="69533-84907-FA"/>
    <n v="2"/>
    <n v="4"/>
    <x v="138"/>
    <x v="0"/>
    <s v="Hereford"/>
    <x v="1"/>
    <x v="3"/>
    <x v="0"/>
    <s v="Dark Blue"/>
    <n v="29.99"/>
    <n v="16.989999999999998"/>
    <n v="52"/>
    <n v="119.96"/>
  </r>
  <r>
    <s v="JAHIF9JS"/>
    <x v="593"/>
    <s v="82246-82543-DW"/>
    <n v="6"/>
    <n v="3"/>
    <x v="3"/>
    <x v="0"/>
    <s v="Bridgwater"/>
    <x v="0"/>
    <x v="0"/>
    <x v="0"/>
    <s v="Light Blue"/>
    <n v="27.99"/>
    <n v="14.99"/>
    <n v="38.999999999999993"/>
    <n v="83.97"/>
  </r>
  <r>
    <s v="JAWXGDVA"/>
    <x v="593"/>
    <s v="76447-50326-IC"/>
    <n v="6"/>
    <n v="3"/>
    <x v="113"/>
    <x v="1"/>
    <s v="Swansea"/>
    <x v="1"/>
    <x v="0"/>
    <x v="0"/>
    <s v="Light Blue"/>
    <n v="27.99"/>
    <n v="14.99"/>
    <n v="38.999999999999993"/>
    <n v="83.97"/>
  </r>
  <r>
    <s v="TDWYQ3QE"/>
    <x v="593"/>
    <s v="30373-66619-CB"/>
    <n v="6"/>
    <n v="3"/>
    <x v="122"/>
    <x v="0"/>
    <s v="Taunton"/>
    <x v="1"/>
    <x v="0"/>
    <x v="0"/>
    <s v="Light Blue"/>
    <n v="27.99"/>
    <n v="14.99"/>
    <n v="38.999999999999993"/>
    <n v="83.97"/>
  </r>
  <r>
    <s v="CZWDRSQC"/>
    <x v="594"/>
    <s v="39123-12846-YJ"/>
    <n v="6"/>
    <n v="3"/>
    <x v="126"/>
    <x v="0"/>
    <s v="Worcester"/>
    <x v="1"/>
    <x v="0"/>
    <x v="0"/>
    <s v="Light Blue"/>
    <n v="27.99"/>
    <n v="14.99"/>
    <n v="38.999999999999993"/>
    <n v="83.97"/>
  </r>
  <r>
    <s v="GJFVVAO9"/>
    <x v="594"/>
    <s v="91460-04823-BX"/>
    <n v="2"/>
    <n v="5"/>
    <x v="124"/>
    <x v="0"/>
    <s v="Slough"/>
    <x v="1"/>
    <x v="3"/>
    <x v="0"/>
    <s v="Dark Blue"/>
    <n v="29.99"/>
    <n v="16.989999999999998"/>
    <n v="65"/>
    <n v="149.94999999999999"/>
  </r>
  <r>
    <s v="N4BW7EOP"/>
    <x v="594"/>
    <s v="76239-90137-UQ"/>
    <n v="2"/>
    <n v="5"/>
    <x v="159"/>
    <x v="0"/>
    <s v="Newcastle"/>
    <x v="1"/>
    <x v="3"/>
    <x v="0"/>
    <s v="Dark Blue"/>
    <n v="29.99"/>
    <n v="16.989999999999998"/>
    <n v="65"/>
    <n v="149.94999999999999"/>
  </r>
  <r>
    <s v="TLAHFOUB"/>
    <x v="594"/>
    <s v="86447-02699-UT"/>
    <n v="6"/>
    <n v="3"/>
    <x v="46"/>
    <x v="0"/>
    <s v="Southport"/>
    <x v="0"/>
    <x v="0"/>
    <x v="0"/>
    <s v="Light Blue"/>
    <n v="27.99"/>
    <n v="14.99"/>
    <n v="38.999999999999993"/>
    <n v="83.97"/>
  </r>
  <r>
    <s v="ENW7VKQ3"/>
    <x v="595"/>
    <s v="54810-81899-HL"/>
    <n v="2"/>
    <n v="3"/>
    <x v="232"/>
    <x v="2"/>
    <s v="Oban"/>
    <x v="1"/>
    <x v="3"/>
    <x v="0"/>
    <s v="Dark Blue"/>
    <n v="29.99"/>
    <n v="16.989999999999998"/>
    <n v="39"/>
    <n v="89.97"/>
  </r>
  <r>
    <s v="KKYEJCRC"/>
    <x v="595"/>
    <s v="73284-01385-SJ"/>
    <n v="6"/>
    <n v="5"/>
    <x v="271"/>
    <x v="0"/>
    <s v="Sunderland"/>
    <x v="1"/>
    <x v="0"/>
    <x v="0"/>
    <s v="Light Blue"/>
    <n v="27.99"/>
    <n v="14.99"/>
    <n v="64.999999999999986"/>
    <n v="139.94999999999999"/>
  </r>
  <r>
    <s v="LDVJNU2V"/>
    <x v="595"/>
    <s v="14204-14186-LA"/>
    <n v="2"/>
    <n v="4"/>
    <x v="93"/>
    <x v="0"/>
    <s v="Darlington"/>
    <x v="1"/>
    <x v="3"/>
    <x v="0"/>
    <s v="Dark Blue"/>
    <n v="29.99"/>
    <n v="16.989999999999998"/>
    <n v="52"/>
    <n v="119.96"/>
  </r>
  <r>
    <s v="S43I3SAM"/>
    <x v="595"/>
    <s v="84340-73931-VV"/>
    <n v="6"/>
    <n v="5"/>
    <x v="21"/>
    <x v="0"/>
    <s v="Ashbourne"/>
    <x v="0"/>
    <x v="0"/>
    <x v="0"/>
    <s v="Light Blue"/>
    <n v="27.99"/>
    <n v="14.99"/>
    <n v="64.999999999999986"/>
    <n v="139.94999999999999"/>
  </r>
  <r>
    <s v="XJWWUI3W"/>
    <x v="595"/>
    <s v="62173-15287-CU"/>
    <n v="2"/>
    <n v="4"/>
    <x v="128"/>
    <x v="0"/>
    <s v="York"/>
    <x v="1"/>
    <x v="3"/>
    <x v="0"/>
    <s v="Dark Blue"/>
    <n v="29.99"/>
    <n v="16.989999999999998"/>
    <n v="52"/>
    <n v="119.96"/>
  </r>
  <r>
    <s v="AERUQ0QI"/>
    <x v="596"/>
    <s v="99562-88650-YF"/>
    <n v="6"/>
    <n v="3"/>
    <x v="2"/>
    <x v="0"/>
    <s v="Tenbury Wells"/>
    <x v="0"/>
    <x v="0"/>
    <x v="0"/>
    <s v="Light Blue"/>
    <n v="27.99"/>
    <n v="14.99"/>
    <n v="38.999999999999993"/>
    <n v="83.97"/>
  </r>
  <r>
    <s v="AV7OAYFL"/>
    <x v="596"/>
    <s v="98573-41811-EQ"/>
    <n v="6"/>
    <n v="3"/>
    <x v="82"/>
    <x v="0"/>
    <s v="Alnwick"/>
    <x v="0"/>
    <x v="0"/>
    <x v="0"/>
    <s v="Light Blue"/>
    <n v="27.99"/>
    <n v="14.99"/>
    <n v="38.999999999999993"/>
    <n v="83.97"/>
  </r>
  <r>
    <s v="CX6BH3UU"/>
    <x v="596"/>
    <s v="36078-91009-WU"/>
    <n v="2"/>
    <n v="5"/>
    <x v="98"/>
    <x v="0"/>
    <s v="Milton Keynes"/>
    <x v="1"/>
    <x v="3"/>
    <x v="0"/>
    <s v="Dark Blue"/>
    <n v="29.99"/>
    <n v="16.989999999999998"/>
    <n v="65"/>
    <n v="149.94999999999999"/>
  </r>
  <r>
    <s v="FMYRPN0E"/>
    <x v="596"/>
    <s v="57611-05522-ST"/>
    <n v="6"/>
    <n v="4"/>
    <x v="132"/>
    <x v="2"/>
    <s v="Dundee"/>
    <x v="1"/>
    <x v="0"/>
    <x v="0"/>
    <s v="Light Blue"/>
    <n v="27.99"/>
    <n v="14.99"/>
    <n v="51.999999999999993"/>
    <n v="111.96"/>
  </r>
  <r>
    <s v="GQKPCHRZ"/>
    <x v="596"/>
    <s v="87602-55754-VN"/>
    <n v="6"/>
    <n v="3"/>
    <x v="27"/>
    <x v="2"/>
    <s v="Kirkcaldy"/>
    <x v="0"/>
    <x v="0"/>
    <x v="0"/>
    <s v="Light Blue"/>
    <n v="27.99"/>
    <n v="14.99"/>
    <n v="38.999999999999993"/>
    <n v="83.97"/>
  </r>
  <r>
    <s v="IUWVXQ1G"/>
    <x v="596"/>
    <s v="14103-58987-ZU"/>
    <n v="2"/>
    <n v="3"/>
    <x v="103"/>
    <x v="0"/>
    <s v="Hemel Hempstead"/>
    <x v="1"/>
    <x v="3"/>
    <x v="0"/>
    <s v="Dark Blue"/>
    <n v="29.99"/>
    <n v="16.989999999999998"/>
    <n v="39"/>
    <n v="89.97"/>
  </r>
  <r>
    <s v="UEDNVXML"/>
    <x v="596"/>
    <s v="24825-51803-CQ"/>
    <n v="6"/>
    <n v="3"/>
    <x v="177"/>
    <x v="0"/>
    <s v="Lincoln"/>
    <x v="1"/>
    <x v="0"/>
    <x v="0"/>
    <s v="Light Blue"/>
    <n v="27.99"/>
    <n v="14.99"/>
    <n v="38.999999999999993"/>
    <n v="83.97"/>
  </r>
  <r>
    <s v="UI9A4IZU"/>
    <x v="596"/>
    <s v="04521-04300-OK"/>
    <n v="2"/>
    <n v="4"/>
    <x v="143"/>
    <x v="0"/>
    <s v="Hull"/>
    <x v="1"/>
    <x v="3"/>
    <x v="0"/>
    <s v="Dark Blue"/>
    <n v="29.99"/>
    <n v="16.989999999999998"/>
    <n v="52"/>
    <n v="119.96"/>
  </r>
  <r>
    <s v="UWWXRQW0"/>
    <x v="596"/>
    <s v="84033-80762-EQ"/>
    <n v="6"/>
    <n v="5"/>
    <x v="31"/>
    <x v="2"/>
    <s v="Ullapool"/>
    <x v="0"/>
    <x v="0"/>
    <x v="0"/>
    <s v="Light Blue"/>
    <n v="27.99"/>
    <n v="14.99"/>
    <n v="64.999999999999986"/>
    <n v="139.94999999999999"/>
  </r>
  <r>
    <s v="XBUIBYHB"/>
    <x v="597"/>
    <s v="96112-42558-EA"/>
    <n v="6"/>
    <n v="3"/>
    <x v="34"/>
    <x v="2"/>
    <s v="Keith"/>
    <x v="0"/>
    <x v="0"/>
    <x v="0"/>
    <s v="Light Blue"/>
    <n v="27.99"/>
    <n v="14.99"/>
    <n v="38.999999999999993"/>
    <n v="83.97"/>
  </r>
  <r>
    <s v="Y7RG3O2Y"/>
    <x v="597"/>
    <s v="85851-78384-DM"/>
    <n v="6"/>
    <n v="3"/>
    <x v="171"/>
    <x v="0"/>
    <s v="Penrith"/>
    <x v="0"/>
    <x v="0"/>
    <x v="0"/>
    <s v="Light Blue"/>
    <n v="27.99"/>
    <n v="14.99"/>
    <n v="38.999999999999993"/>
    <n v="83.97"/>
  </r>
  <r>
    <s v="BZJQHRGD"/>
    <x v="598"/>
    <s v="80444-58185-FX"/>
    <n v="6"/>
    <n v="4"/>
    <x v="12"/>
    <x v="1"/>
    <s v="Llandovery"/>
    <x v="0"/>
    <x v="0"/>
    <x v="0"/>
    <s v="Light Blue"/>
    <n v="27.99"/>
    <n v="14.99"/>
    <n v="51.999999999999993"/>
    <n v="111.96"/>
  </r>
  <r>
    <s v="IVNXSS7X"/>
    <x v="598"/>
    <s v="69904-02729-YS"/>
    <n v="2"/>
    <n v="5"/>
    <x v="127"/>
    <x v="0"/>
    <s v="Blackpool"/>
    <x v="1"/>
    <x v="3"/>
    <x v="0"/>
    <s v="Dark Blue"/>
    <n v="29.99"/>
    <n v="16.989999999999998"/>
    <n v="65"/>
    <n v="149.94999999999999"/>
  </r>
  <r>
    <s v="NRMKPKZL"/>
    <x v="598"/>
    <s v="98573-41811-EQ"/>
    <n v="6"/>
    <n v="3"/>
    <x v="82"/>
    <x v="0"/>
    <s v="Alnwick"/>
    <x v="0"/>
    <x v="0"/>
    <x v="0"/>
    <s v="Light Blue"/>
    <n v="27.99"/>
    <n v="14.99"/>
    <n v="38.999999999999993"/>
    <n v="83.97"/>
  </r>
  <r>
    <s v="O3C7LASE"/>
    <x v="598"/>
    <s v="51427-89175-QJ"/>
    <n v="2"/>
    <n v="4"/>
    <x v="92"/>
    <x v="0"/>
    <s v="Chester"/>
    <x v="1"/>
    <x v="3"/>
    <x v="0"/>
    <s v="Dark Blue"/>
    <n v="29.99"/>
    <n v="16.989999999999998"/>
    <n v="52"/>
    <n v="119.96"/>
  </r>
  <r>
    <s v="VLCIKF1X"/>
    <x v="598"/>
    <s v="22107-86640-SB"/>
    <n v="6"/>
    <n v="3"/>
    <x v="150"/>
    <x v="0"/>
    <s v="Colchester"/>
    <x v="1"/>
    <x v="0"/>
    <x v="0"/>
    <s v="Light Blue"/>
    <n v="27.99"/>
    <n v="14.99"/>
    <n v="38.999999999999993"/>
    <n v="83.97"/>
  </r>
  <r>
    <s v="B9HPPX7J"/>
    <x v="599"/>
    <s v="86768-91598-FA"/>
    <n v="6"/>
    <n v="5"/>
    <x v="9"/>
    <x v="2"/>
    <s v="Pitlochry"/>
    <x v="0"/>
    <x v="0"/>
    <x v="0"/>
    <s v="Light Blue"/>
    <n v="27.99"/>
    <n v="14.99"/>
    <n v="64.999999999999986"/>
    <n v="139.94999999999999"/>
  </r>
  <r>
    <s v="RQZTFSM6"/>
    <x v="599"/>
    <s v="14103-58987-ZU"/>
    <n v="2"/>
    <n v="4"/>
    <x v="103"/>
    <x v="0"/>
    <s v="Hemel Hempstead"/>
    <x v="1"/>
    <x v="3"/>
    <x v="0"/>
    <s v="Dark Blue"/>
    <n v="29.99"/>
    <n v="16.989999999999998"/>
    <n v="52"/>
    <n v="119.96"/>
  </r>
  <r>
    <s v="WOFRDA16"/>
    <x v="599"/>
    <s v="14204-14186-LA"/>
    <n v="6"/>
    <n v="5"/>
    <x v="93"/>
    <x v="0"/>
    <s v="Darlington"/>
    <x v="1"/>
    <x v="0"/>
    <x v="0"/>
    <s v="Light Blue"/>
    <n v="27.99"/>
    <n v="14.99"/>
    <n v="64.999999999999986"/>
    <n v="139.94999999999999"/>
  </r>
  <r>
    <s v="IKO1B6XD"/>
    <x v="600"/>
    <s v="99562-88650-YF"/>
    <n v="6"/>
    <n v="3"/>
    <x v="2"/>
    <x v="0"/>
    <s v="Tenbury Wells"/>
    <x v="0"/>
    <x v="0"/>
    <x v="0"/>
    <s v="Light Blue"/>
    <n v="27.99"/>
    <n v="14.99"/>
    <n v="38.999999999999993"/>
    <n v="83.97"/>
  </r>
  <r>
    <s v="LOKYFCTT"/>
    <x v="600"/>
    <s v="76534-45229-SG"/>
    <n v="2"/>
    <n v="3"/>
    <x v="167"/>
    <x v="0"/>
    <s v="Truro"/>
    <x v="1"/>
    <x v="3"/>
    <x v="0"/>
    <s v="Dark Blue"/>
    <n v="29.99"/>
    <n v="16.989999999999998"/>
    <n v="39"/>
    <n v="89.97"/>
  </r>
  <r>
    <s v="NFLYBLNP"/>
    <x v="600"/>
    <s v="91074-60023-IP"/>
    <n v="6"/>
    <n v="3"/>
    <x v="74"/>
    <x v="0"/>
    <s v="Wellingborough"/>
    <x v="0"/>
    <x v="0"/>
    <x v="0"/>
    <s v="Light Blue"/>
    <n v="27.99"/>
    <n v="14.99"/>
    <n v="38.999999999999993"/>
    <n v="83.97"/>
  </r>
  <r>
    <s v="SXMRUWDI"/>
    <x v="600"/>
    <s v="73342-18763-UW"/>
    <n v="6"/>
    <n v="5"/>
    <x v="214"/>
    <x v="2"/>
    <s v="Edinburgh"/>
    <x v="1"/>
    <x v="0"/>
    <x v="0"/>
    <s v="Light Blue"/>
    <n v="27.99"/>
    <n v="14.99"/>
    <n v="64.999999999999986"/>
    <n v="139.94999999999999"/>
  </r>
  <r>
    <s v="JTXIIWZF"/>
    <x v="601"/>
    <s v="49231-44455-IC"/>
    <n v="2"/>
    <n v="3"/>
    <x v="89"/>
    <x v="0"/>
    <s v="Bath"/>
    <x v="1"/>
    <x v="3"/>
    <x v="0"/>
    <s v="Dark Blue"/>
    <n v="29.99"/>
    <n v="16.989999999999998"/>
    <n v="39"/>
    <n v="89.97"/>
  </r>
  <r>
    <s v="N7QSNFGK"/>
    <x v="601"/>
    <s v="76005-95461-CI"/>
    <n v="6"/>
    <n v="5"/>
    <x v="204"/>
    <x v="0"/>
    <s v="Carlisle"/>
    <x v="1"/>
    <x v="0"/>
    <x v="0"/>
    <s v="Light Blue"/>
    <n v="27.99"/>
    <n v="14.99"/>
    <n v="64.999999999999986"/>
    <n v="139.94999999999999"/>
  </r>
  <r>
    <s v="UJ6GJ1BG"/>
    <x v="601"/>
    <s v="49315-21985-BB"/>
    <n v="2"/>
    <n v="5"/>
    <x v="155"/>
    <x v="0"/>
    <s v="Southampton"/>
    <x v="1"/>
    <x v="3"/>
    <x v="0"/>
    <s v="Dark Blue"/>
    <n v="29.99"/>
    <n v="16.989999999999998"/>
    <n v="65"/>
    <n v="149.94999999999999"/>
  </r>
  <r>
    <s v="EHE9D6KX"/>
    <x v="602"/>
    <s v="24010-66714-HW"/>
    <n v="2"/>
    <n v="5"/>
    <x v="129"/>
    <x v="0"/>
    <s v="Durham"/>
    <x v="1"/>
    <x v="3"/>
    <x v="0"/>
    <s v="Dark Blue"/>
    <n v="29.99"/>
    <n v="16.989999999999998"/>
    <n v="65"/>
    <n v="149.94999999999999"/>
  </r>
  <r>
    <s v="FLQX5TMY"/>
    <x v="602"/>
    <s v="15395-90855-VB"/>
    <n v="2"/>
    <n v="3"/>
    <x v="266"/>
    <x v="0"/>
    <s v="Telford"/>
    <x v="1"/>
    <x v="3"/>
    <x v="0"/>
    <s v="Dark Blue"/>
    <n v="29.99"/>
    <n v="16.989999999999998"/>
    <n v="39"/>
    <n v="89.97"/>
  </r>
  <r>
    <s v="M69ZRUCR"/>
    <x v="602"/>
    <s v="23806-46781-OU"/>
    <n v="6"/>
    <n v="3"/>
    <x v="178"/>
    <x v="2"/>
    <s v="Glasgow"/>
    <x v="1"/>
    <x v="0"/>
    <x v="0"/>
    <s v="Light Blue"/>
    <n v="27.99"/>
    <n v="14.99"/>
    <n v="38.999999999999993"/>
    <n v="83.97"/>
  </r>
  <r>
    <s v="P24ZJWKG"/>
    <x v="602"/>
    <s v="39396-12890-PE"/>
    <n v="2"/>
    <n v="5"/>
    <x v="106"/>
    <x v="0"/>
    <s v="Leicester"/>
    <x v="1"/>
    <x v="3"/>
    <x v="0"/>
    <s v="Dark Blue"/>
    <n v="29.99"/>
    <n v="16.989999999999998"/>
    <n v="65"/>
    <n v="149.94999999999999"/>
  </r>
  <r>
    <s v="V7UMY52T"/>
    <x v="602"/>
    <s v="26103-41504-IB"/>
    <n v="2"/>
    <n v="4"/>
    <x v="176"/>
    <x v="0"/>
    <s v="Winchester"/>
    <x v="1"/>
    <x v="3"/>
    <x v="0"/>
    <s v="Dark Blue"/>
    <n v="29.99"/>
    <n v="16.989999999999998"/>
    <n v="52"/>
    <n v="11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F0E439-C360-4BEC-A317-946E9B144C4A}" name="PivotTable8"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Total Customers">
  <location ref="O2:P315" firstHeaderRow="1" firstDataRow="1" firstDataCol="1"/>
  <pivotFields count="18">
    <pivotField dataField="1"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axis="axisRow" showAll="0">
      <items count="314">
        <item x="271"/>
        <item x="74"/>
        <item x="289"/>
        <item x="291"/>
        <item x="184"/>
        <item x="92"/>
        <item x="302"/>
        <item x="192"/>
        <item x="215"/>
        <item x="266"/>
        <item x="22"/>
        <item x="139"/>
        <item x="176"/>
        <item x="166"/>
        <item x="42"/>
        <item x="93"/>
        <item x="60"/>
        <item x="147"/>
        <item x="127"/>
        <item x="77"/>
        <item x="171"/>
        <item x="168"/>
        <item x="73"/>
        <item x="150"/>
        <item x="98"/>
        <item x="14"/>
        <item x="151"/>
        <item x="187"/>
        <item x="158"/>
        <item x="204"/>
        <item x="135"/>
        <item x="133"/>
        <item x="299"/>
        <item x="30"/>
        <item x="32"/>
        <item x="88"/>
        <item x="283"/>
        <item x="256"/>
        <item x="13"/>
        <item x="83"/>
        <item x="65"/>
        <item x="250"/>
        <item x="50"/>
        <item x="12"/>
        <item x="3"/>
        <item x="78"/>
        <item x="36"/>
        <item x="80"/>
        <item x="114"/>
        <item x="307"/>
        <item x="265"/>
        <item x="243"/>
        <item x="26"/>
        <item x="257"/>
        <item x="220"/>
        <item x="51"/>
        <item x="202"/>
        <item x="178"/>
        <item x="199"/>
        <item x="129"/>
        <item x="71"/>
        <item x="121"/>
        <item x="232"/>
        <item x="8"/>
        <item x="285"/>
        <item x="31"/>
        <item x="97"/>
        <item x="21"/>
        <item x="17"/>
        <item x="95"/>
        <item x="212"/>
        <item x="170"/>
        <item x="185"/>
        <item x="241"/>
        <item x="260"/>
        <item x="238"/>
        <item x="5"/>
        <item x="194"/>
        <item x="267"/>
        <item x="268"/>
        <item x="20"/>
        <item x="231"/>
        <item x="222"/>
        <item x="277"/>
        <item x="67"/>
        <item x="39"/>
        <item x="273"/>
        <item x="144"/>
        <item x="25"/>
        <item x="119"/>
        <item x="182"/>
        <item x="174"/>
        <item x="45"/>
        <item x="155"/>
        <item x="247"/>
        <item x="208"/>
        <item x="209"/>
        <item x="10"/>
        <item x="189"/>
        <item x="224"/>
        <item x="55"/>
        <item x="196"/>
        <item x="85"/>
        <item x="87"/>
        <item x="191"/>
        <item x="282"/>
        <item x="1"/>
        <item x="236"/>
        <item x="261"/>
        <item x="296"/>
        <item x="303"/>
        <item x="29"/>
        <item x="153"/>
        <item x="274"/>
        <item x="177"/>
        <item x="102"/>
        <item x="263"/>
        <item x="159"/>
        <item x="217"/>
        <item x="292"/>
        <item x="245"/>
        <item x="40"/>
        <item x="126"/>
        <item x="103"/>
        <item x="57"/>
        <item x="48"/>
        <item x="246"/>
        <item x="41"/>
        <item x="304"/>
        <item x="221"/>
        <item x="172"/>
        <item x="290"/>
        <item x="118"/>
        <item x="117"/>
        <item x="190"/>
        <item x="94"/>
        <item x="148"/>
        <item x="248"/>
        <item x="300"/>
        <item x="131"/>
        <item x="99"/>
        <item x="308"/>
        <item x="288"/>
        <item x="18"/>
        <item x="207"/>
        <item x="112"/>
        <item x="137"/>
        <item x="223"/>
        <item x="43"/>
        <item x="259"/>
        <item x="279"/>
        <item x="124"/>
        <item x="56"/>
        <item x="90"/>
        <item x="310"/>
        <item x="284"/>
        <item x="24"/>
        <item x="75"/>
        <item x="258"/>
        <item x="123"/>
        <item x="146"/>
        <item x="295"/>
        <item x="278"/>
        <item x="16"/>
        <item x="34"/>
        <item x="113"/>
        <item x="15"/>
        <item x="181"/>
        <item x="125"/>
        <item x="218"/>
        <item x="63"/>
        <item x="149"/>
        <item x="28"/>
        <item x="164"/>
        <item x="251"/>
        <item x="272"/>
        <item x="264"/>
        <item x="2"/>
        <item x="229"/>
        <item x="186"/>
        <item x="281"/>
        <item x="33"/>
        <item x="183"/>
        <item x="105"/>
        <item x="254"/>
        <item x="110"/>
        <item x="81"/>
        <item x="52"/>
        <item x="276"/>
        <item x="195"/>
        <item x="11"/>
        <item x="249"/>
        <item x="312"/>
        <item x="219"/>
        <item x="270"/>
        <item x="311"/>
        <item x="197"/>
        <item x="108"/>
        <item x="225"/>
        <item x="100"/>
        <item x="211"/>
        <item x="216"/>
        <item x="210"/>
        <item x="233"/>
        <item x="58"/>
        <item x="200"/>
        <item x="46"/>
        <item x="234"/>
        <item x="35"/>
        <item x="68"/>
        <item x="297"/>
        <item x="161"/>
        <item x="294"/>
        <item x="203"/>
        <item x="205"/>
        <item x="226"/>
        <item x="154"/>
        <item x="136"/>
        <item x="72"/>
        <item x="306"/>
        <item x="59"/>
        <item x="262"/>
        <item x="66"/>
        <item x="116"/>
        <item x="173"/>
        <item x="84"/>
        <item x="169"/>
        <item x="69"/>
        <item x="213"/>
        <item x="49"/>
        <item x="157"/>
        <item x="193"/>
        <item x="0"/>
        <item x="132"/>
        <item x="141"/>
        <item x="19"/>
        <item x="301"/>
        <item x="160"/>
        <item x="4"/>
        <item x="242"/>
        <item x="293"/>
        <item x="115"/>
        <item x="275"/>
        <item x="214"/>
        <item x="61"/>
        <item x="64"/>
        <item x="6"/>
        <item x="305"/>
        <item x="120"/>
        <item x="180"/>
        <item x="82"/>
        <item x="128"/>
        <item x="86"/>
        <item x="309"/>
        <item x="156"/>
        <item x="206"/>
        <item x="111"/>
        <item x="96"/>
        <item x="91"/>
        <item x="227"/>
        <item x="44"/>
        <item x="165"/>
        <item x="298"/>
        <item x="53"/>
        <item x="140"/>
        <item x="89"/>
        <item x="37"/>
        <item x="179"/>
        <item x="142"/>
        <item x="152"/>
        <item x="167"/>
        <item x="240"/>
        <item x="138"/>
        <item x="253"/>
        <item x="23"/>
        <item x="145"/>
        <item x="230"/>
        <item x="7"/>
        <item x="143"/>
        <item x="70"/>
        <item x="175"/>
        <item x="47"/>
        <item x="38"/>
        <item x="188"/>
        <item x="79"/>
        <item x="104"/>
        <item x="62"/>
        <item x="76"/>
        <item x="106"/>
        <item x="54"/>
        <item x="162"/>
        <item x="107"/>
        <item x="280"/>
        <item x="252"/>
        <item x="228"/>
        <item x="27"/>
        <item x="235"/>
        <item x="9"/>
        <item x="134"/>
        <item x="269"/>
        <item x="287"/>
        <item x="109"/>
        <item x="163"/>
        <item x="255"/>
        <item x="130"/>
        <item x="201"/>
        <item x="286"/>
        <item x="237"/>
        <item x="239"/>
        <item x="122"/>
        <item x="244"/>
        <item x="198"/>
        <item x="101"/>
        <item t="default"/>
      </items>
    </pivotField>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3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rowItems>
  <colItems count="1">
    <i/>
  </colItems>
  <dataFields count="1">
    <dataField name="Count of Order ID" fld="0" subtotal="count" baseField="0" baseItem="0" numFmtId="3"/>
  </dataFields>
  <formats count="3">
    <format dxfId="132">
      <pivotArea dataOnly="0" labelOnly="1" outline="0" axis="axisValues" fieldPosition="0"/>
    </format>
    <format dxfId="131">
      <pivotArea outline="0" fieldPosition="0">
        <references count="1">
          <reference field="4294967294" count="1">
            <x v="0"/>
          </reference>
        </references>
      </pivotArea>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B0CADF-27C7-43B7-9451-17FEB82682F0}" name="PivotTable10"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Total Profit " fld="14" baseField="0" baseItem="0"/>
  </dataFields>
  <formats count="2">
    <format dxfId="154">
      <pivotArea outline="0" collapsedLevelsAreSubtotals="1" fieldPosition="0"/>
    </format>
    <format dxfId="1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F738AF-C38E-46D4-B5E6-182960FD3F9C}" name="PivotTable5" cacheId="15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 colHeaderCaption="">
  <location ref="U2:Y16" firstHeaderRow="1" firstDataRow="2" firstDataCol="1"/>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name="Select Product(s)" axis="axisCol" showAll="0">
      <items count="11">
        <item x="3"/>
        <item x="6"/>
        <item h="1" x="8"/>
        <item x="0"/>
        <item h="1" x="2"/>
        <item h="1" x="5"/>
        <item h="1" x="1"/>
        <item x="9"/>
        <item h="1" x="7"/>
        <item h="1" x="4"/>
        <item t="default"/>
      </items>
    </pivotField>
    <pivotField showAll="0">
      <items count="3">
        <item x="0"/>
        <item x="1"/>
        <item t="default"/>
      </items>
    </pivotField>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6"/>
  </rowFields>
  <rowItems count="13">
    <i>
      <x v="1"/>
    </i>
    <i>
      <x v="2"/>
    </i>
    <i>
      <x v="3"/>
    </i>
    <i>
      <x v="4"/>
    </i>
    <i>
      <x v="5"/>
    </i>
    <i>
      <x v="6"/>
    </i>
    <i>
      <x v="7"/>
    </i>
    <i>
      <x v="8"/>
    </i>
    <i>
      <x v="9"/>
    </i>
    <i>
      <x v="10"/>
    </i>
    <i>
      <x v="11"/>
    </i>
    <i>
      <x v="12"/>
    </i>
    <i t="grand">
      <x/>
    </i>
  </rowItems>
  <colFields count="1">
    <field x="9"/>
  </colFields>
  <colItems count="4">
    <i>
      <x/>
    </i>
    <i>
      <x v="1"/>
    </i>
    <i>
      <x v="3"/>
    </i>
    <i>
      <x v="7"/>
    </i>
  </colItems>
  <dataFields count="1">
    <dataField name="Total Monthly Sales by Product" fld="15" baseField="0" baseItem="0" numFmtId="164"/>
  </dataFields>
  <formats count="2">
    <format dxfId="156">
      <pivotArea outline="0" collapsedLevelsAreSubtotals="1" fieldPosition="0"/>
    </format>
    <format dxfId="155">
      <pivotArea dataOnly="0" labelOnly="1" outline="0" axis="axisValues" fieldPosition="0"/>
    </format>
  </formats>
  <chartFormats count="9">
    <chartFormat chart="4" format="14" series="1">
      <pivotArea type="data" outline="0" fieldPosition="0">
        <references count="2">
          <reference field="4294967294" count="1" selected="0">
            <x v="0"/>
          </reference>
          <reference field="9" count="1" selected="0">
            <x v="0"/>
          </reference>
        </references>
      </pivotArea>
    </chartFormat>
    <chartFormat chart="4" format="15" series="1">
      <pivotArea type="data" outline="0" fieldPosition="0">
        <references count="2">
          <reference field="4294967294" count="1" selected="0">
            <x v="0"/>
          </reference>
          <reference field="9" count="1" selected="0">
            <x v="1"/>
          </reference>
        </references>
      </pivotArea>
    </chartFormat>
    <chartFormat chart="4" format="16" series="1">
      <pivotArea type="data" outline="0" fieldPosition="0">
        <references count="2">
          <reference field="4294967294" count="1" selected="0">
            <x v="0"/>
          </reference>
          <reference field="9" count="1" selected="0">
            <x v="3"/>
          </reference>
        </references>
      </pivotArea>
    </chartFormat>
    <chartFormat chart="4" format="17" series="1">
      <pivotArea type="data" outline="0" fieldPosition="0">
        <references count="2">
          <reference field="4294967294" count="1" selected="0">
            <x v="0"/>
          </reference>
          <reference field="9" count="1" selected="0">
            <x v="7"/>
          </reference>
        </references>
      </pivotArea>
    </chartFormat>
    <chartFormat chart="5" format="18" series="1">
      <pivotArea type="data" outline="0" fieldPosition="0">
        <references count="2">
          <reference field="4294967294" count="1" selected="0">
            <x v="0"/>
          </reference>
          <reference field="9" count="1" selected="0">
            <x v="0"/>
          </reference>
        </references>
      </pivotArea>
    </chartFormat>
    <chartFormat chart="5" format="19" series="1">
      <pivotArea type="data" outline="0" fieldPosition="0">
        <references count="2">
          <reference field="4294967294" count="1" selected="0">
            <x v="0"/>
          </reference>
          <reference field="9" count="1" selected="0">
            <x v="1"/>
          </reference>
        </references>
      </pivotArea>
    </chartFormat>
    <chartFormat chart="5" format="20" series="1">
      <pivotArea type="data" outline="0" fieldPosition="0">
        <references count="2">
          <reference field="4294967294" count="1" selected="0">
            <x v="0"/>
          </reference>
          <reference field="9" count="1" selected="0">
            <x v="3"/>
          </reference>
        </references>
      </pivotArea>
    </chartFormat>
    <chartFormat chart="5" format="21" series="1">
      <pivotArea type="data" outline="0" fieldPosition="0">
        <references count="2">
          <reference field="4294967294" count="1" selected="0">
            <x v="0"/>
          </reference>
          <reference field="9" count="1" selected="0">
            <x v="7"/>
          </reference>
        </references>
      </pivotArea>
    </chartFormat>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60AF8C-E54E-4B75-97F3-2B54D5288C8D}" name="PivotTable13" cacheId="159"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D6:D7" firstHeaderRow="1" firstDataRow="1" firstDataCol="0"/>
  <pivotFields count="18">
    <pivotField showAll="0" measureFilter="1"/>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dataField="1" showAll="0"/>
    <pivotField showAll="0"/>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Total Product Quantity" fld="4" baseField="0" baseItem="0"/>
  </dataFields>
  <formats count="2">
    <format dxfId="158">
      <pivotArea dataOnly="0" labelOnly="1" outline="0" axis="axisValues" fieldPosition="0"/>
    </format>
    <format dxfId="157">
      <pivotArea outline="0" collapsedLevelsAreSubtotals="1" fieldPosition="0"/>
    </format>
  </formats>
  <pivotTableStyleInfo name="PivotStyleLight16" showRowHeaders="1" showColHeaders="1" showRowStripes="0" showColStripes="0" showLastColumn="1"/>
  <filters count="1">
    <filter fld="0" type="valueEqual" evalOrder="-1" id="1"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248DD-A6C6-427F-A1D4-0EB8FDB2B687}" name="PivotTable6"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Total Sales" fld="15" baseField="0" baseItem="0" numFmtId="164"/>
  </dataFields>
  <formats count="2">
    <format dxfId="134">
      <pivotArea outline="0" collapsedLevelsAreSubtotals="1" fieldPosition="0"/>
    </format>
    <format dxfId="1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F6870-D7BA-4B77-8789-D262A7AE391A}" name="PivotTable3"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 by Loyalty Card">
  <location ref="A31:B34" firstHeaderRow="1" firstDataRow="1" firstDataCol="1"/>
  <pivotFields count="18">
    <pivotField dataField="1"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Count of Order ID" fld="0" subtotal="count" showDataAs="percentOfTotal" baseField="8" baseItem="0" numFmtId="10"/>
  </dataFields>
  <formats count="3">
    <format dxfId="137">
      <pivotArea outline="0" collapsedLevelsAreSubtotals="1" fieldPosition="0"/>
    </format>
    <format dxfId="136">
      <pivotArea dataOnly="0" labelOnly="1" outline="0" axis="axisValues" fieldPosition="0"/>
    </format>
    <format dxfId="13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765B5-018F-4361-8F77-795EF6430B9B}" name="PivotTable1"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26">
  <location ref="G2:H5" firstHeaderRow="1" firstDataRow="1" firstDataCol="1"/>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axis="axisRow" showAll="0" measureFilter="1" sortType="descending">
      <items count="11">
        <item x="4"/>
        <item x="7"/>
        <item x="9"/>
        <item x="1"/>
        <item x="5"/>
        <item x="2"/>
        <item x="0"/>
        <item x="8"/>
        <item x="6"/>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9"/>
  </rowFields>
  <rowItems count="3">
    <i>
      <x v="6"/>
    </i>
    <i>
      <x v="2"/>
    </i>
    <i>
      <x v="9"/>
    </i>
  </rowItems>
  <colItems count="1">
    <i/>
  </colItems>
  <dataFields count="1">
    <dataField name="Top 3 Products by Total Profit" fld="14" baseField="9" baseItem="6" numFmtId="3"/>
  </dataFields>
  <formats count="2">
    <format dxfId="139">
      <pivotArea dataOnly="0" labelOnly="1" outline="0" axis="axisValues" fieldPosition="0"/>
    </format>
    <format dxfId="138">
      <pivotArea outline="0" fieldPosition="0">
        <references count="1">
          <reference field="4294967294" count="1">
            <x v="0"/>
          </reference>
        </references>
      </pivotArea>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50E60D-C198-4723-A700-B4A3A81E100F}" name="PivotTable9"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10">
  <location ref="A44:C55" firstHeaderRow="1" firstDataRow="2" firstDataCol="1"/>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11">
        <item x="3"/>
        <item x="6"/>
        <item x="8"/>
        <item x="0"/>
        <item x="2"/>
        <item x="5"/>
        <item x="1"/>
        <item x="9"/>
        <item x="7"/>
        <item x="4"/>
        <item t="default"/>
      </items>
    </pivotField>
    <pivotField showAll="0">
      <items count="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9"/>
  </rowFields>
  <rowItems count="10">
    <i>
      <x/>
    </i>
    <i>
      <x v="1"/>
    </i>
    <i>
      <x v="2"/>
    </i>
    <i>
      <x v="3"/>
    </i>
    <i>
      <x v="4"/>
    </i>
    <i>
      <x v="5"/>
    </i>
    <i>
      <x v="6"/>
    </i>
    <i>
      <x v="7"/>
    </i>
    <i>
      <x v="8"/>
    </i>
    <i>
      <x v="9"/>
    </i>
  </rowItems>
  <colFields count="1">
    <field x="17"/>
  </colFields>
  <colItems count="2">
    <i>
      <x v="1"/>
    </i>
    <i>
      <x v="2"/>
    </i>
  </colItems>
  <dataFields count="1">
    <dataField name="Total Sales by Product " fld="15" baseField="0" baseItem="0" numFmtId="164"/>
  </dataFields>
  <formats count="2">
    <format dxfId="141">
      <pivotArea outline="0" fieldPosition="0">
        <references count="1">
          <reference field="4294967294" count="1">
            <x v="0"/>
          </reference>
        </references>
      </pivotArea>
    </format>
    <format dxfId="140">
      <pivotArea dataOnly="0" labelOnly="1" outline="0" axis="axisValues" fieldPosition="0"/>
    </format>
  </formats>
  <chartFormats count="3">
    <chartFormat chart="4" format="4" series="1">
      <pivotArea type="data" outline="0" fieldPosition="0">
        <references count="2">
          <reference field="4294967294" count="1" selected="0">
            <x v="0"/>
          </reference>
          <reference field="17" count="1" selected="0">
            <x v="1"/>
          </reference>
        </references>
      </pivotArea>
    </chartFormat>
    <chartFormat chart="4" format="5" series="1">
      <pivotArea type="data" outline="0" fieldPosition="0">
        <references count="2">
          <reference field="4294967294" count="1" selected="0">
            <x v="0"/>
          </reference>
          <reference field="17" count="1" selected="0">
            <x v="2"/>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561958-4D82-4579-9370-8EFCE55414F6}" name="PivotTable4" cacheId="159" applyNumberFormats="0" applyBorderFormats="0" applyFontFormats="0" applyPatternFormats="0" applyAlignmentFormats="0" applyWidthHeightFormats="1" dataCaption="Values" updatedVersion="8" minRefreshableVersion="3" useAutoFormatting="1" colGrandTotals="0" itemPrintTitles="1" createdVersion="8" indent="0" showHeaders="0" outline="1" outlineData="1" multipleFieldFilters="0">
  <location ref="A7:C10" firstHeaderRow="0" firstDataRow="1" firstDataCol="1"/>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1">
    <field x="17"/>
  </rowFields>
  <rowItems count="3">
    <i>
      <x v="1"/>
    </i>
    <i>
      <x v="2"/>
    </i>
    <i t="grand">
      <x/>
    </i>
  </rowItems>
  <colFields count="1">
    <field x="-2"/>
  </colFields>
  <colItems count="2">
    <i>
      <x/>
    </i>
    <i i="1">
      <x v="1"/>
    </i>
  </colItems>
  <dataFields count="2">
    <dataField name="Total Sales " fld="15" baseField="0" baseItem="0" numFmtId="164"/>
    <dataField name="YoY % Growth" fld="15" showDataAs="percentDiff" baseField="17" baseItem="1048828" numFmtId="10"/>
  </dataFields>
  <formats count="4">
    <format dxfId="145">
      <pivotArea outline="0" fieldPosition="0">
        <references count="1">
          <reference field="4294967294" count="1">
            <x v="0"/>
          </reference>
        </references>
      </pivotArea>
    </format>
    <format dxfId="144">
      <pivotArea dataOnly="0" labelOnly="1" outline="0" axis="axisValues" fieldPosition="0"/>
    </format>
    <format dxfId="143">
      <pivotArea outline="0" fieldPosition="0">
        <references count="1">
          <reference field="4294967294" count="1">
            <x v="1"/>
          </reference>
        </references>
      </pivotArea>
    </format>
    <format dxfId="142">
      <pivotArea collapsedLevelsAreSubtotals="1" fieldPosition="0">
        <references count="2">
          <reference field="4294967294" count="1" selected="0">
            <x v="1"/>
          </reference>
          <reference field="17"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7A5893-874E-44BF-8A2E-801BC2B112B3}" name="PivotTable2"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Unique Customers">
  <location ref="J2:K175" firstHeaderRow="1" firstDataRow="1" firstDataCol="1"/>
  <pivotFields count="18">
    <pivotField dataField="1"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axis="axisRow" showAll="0" measureFilter="1">
      <items count="314">
        <item x="271"/>
        <item x="74"/>
        <item x="289"/>
        <item x="291"/>
        <item x="184"/>
        <item x="92"/>
        <item x="302"/>
        <item x="192"/>
        <item x="215"/>
        <item x="266"/>
        <item x="22"/>
        <item x="139"/>
        <item x="176"/>
        <item x="166"/>
        <item x="42"/>
        <item x="93"/>
        <item x="60"/>
        <item x="147"/>
        <item x="127"/>
        <item x="77"/>
        <item x="171"/>
        <item x="168"/>
        <item x="73"/>
        <item x="150"/>
        <item x="98"/>
        <item x="14"/>
        <item x="151"/>
        <item x="187"/>
        <item x="158"/>
        <item x="204"/>
        <item x="135"/>
        <item x="133"/>
        <item x="299"/>
        <item x="30"/>
        <item x="32"/>
        <item x="88"/>
        <item x="283"/>
        <item x="256"/>
        <item x="13"/>
        <item x="83"/>
        <item x="65"/>
        <item x="250"/>
        <item x="50"/>
        <item x="12"/>
        <item x="3"/>
        <item x="78"/>
        <item x="36"/>
        <item x="80"/>
        <item x="114"/>
        <item x="307"/>
        <item x="265"/>
        <item x="243"/>
        <item x="26"/>
        <item x="257"/>
        <item x="220"/>
        <item x="51"/>
        <item x="202"/>
        <item x="178"/>
        <item x="199"/>
        <item x="129"/>
        <item x="71"/>
        <item x="121"/>
        <item x="232"/>
        <item x="8"/>
        <item x="285"/>
        <item x="31"/>
        <item x="97"/>
        <item x="21"/>
        <item x="17"/>
        <item x="95"/>
        <item x="212"/>
        <item x="170"/>
        <item x="185"/>
        <item x="241"/>
        <item x="260"/>
        <item x="238"/>
        <item x="5"/>
        <item x="194"/>
        <item x="267"/>
        <item x="268"/>
        <item x="20"/>
        <item x="231"/>
        <item x="222"/>
        <item x="277"/>
        <item x="67"/>
        <item x="39"/>
        <item x="273"/>
        <item x="144"/>
        <item x="25"/>
        <item x="119"/>
        <item x="182"/>
        <item x="174"/>
        <item x="45"/>
        <item x="155"/>
        <item x="247"/>
        <item x="208"/>
        <item x="209"/>
        <item x="10"/>
        <item x="189"/>
        <item x="224"/>
        <item x="55"/>
        <item x="196"/>
        <item x="85"/>
        <item x="87"/>
        <item x="191"/>
        <item x="282"/>
        <item x="1"/>
        <item x="236"/>
        <item x="261"/>
        <item x="296"/>
        <item x="303"/>
        <item x="29"/>
        <item x="153"/>
        <item x="274"/>
        <item x="177"/>
        <item x="102"/>
        <item x="263"/>
        <item x="159"/>
        <item x="217"/>
        <item x="292"/>
        <item x="245"/>
        <item x="40"/>
        <item x="126"/>
        <item x="103"/>
        <item x="57"/>
        <item x="48"/>
        <item x="246"/>
        <item x="41"/>
        <item x="304"/>
        <item x="221"/>
        <item x="172"/>
        <item x="290"/>
        <item x="118"/>
        <item x="117"/>
        <item x="190"/>
        <item x="94"/>
        <item x="148"/>
        <item x="248"/>
        <item x="300"/>
        <item x="131"/>
        <item x="99"/>
        <item x="308"/>
        <item x="288"/>
        <item x="18"/>
        <item x="207"/>
        <item x="112"/>
        <item x="137"/>
        <item x="223"/>
        <item x="43"/>
        <item x="259"/>
        <item x="279"/>
        <item x="124"/>
        <item x="56"/>
        <item x="90"/>
        <item x="310"/>
        <item x="284"/>
        <item x="24"/>
        <item x="75"/>
        <item x="258"/>
        <item x="123"/>
        <item x="146"/>
        <item x="295"/>
        <item x="278"/>
        <item x="16"/>
        <item x="34"/>
        <item x="113"/>
        <item x="15"/>
        <item x="181"/>
        <item x="125"/>
        <item x="218"/>
        <item x="63"/>
        <item x="149"/>
        <item x="28"/>
        <item x="164"/>
        <item x="251"/>
        <item x="272"/>
        <item x="264"/>
        <item x="2"/>
        <item x="229"/>
        <item x="186"/>
        <item x="281"/>
        <item x="33"/>
        <item x="183"/>
        <item x="105"/>
        <item x="254"/>
        <item x="110"/>
        <item x="81"/>
        <item x="52"/>
        <item x="276"/>
        <item x="195"/>
        <item x="11"/>
        <item x="249"/>
        <item x="312"/>
        <item x="219"/>
        <item x="270"/>
        <item x="311"/>
        <item x="197"/>
        <item x="108"/>
        <item x="225"/>
        <item x="100"/>
        <item x="211"/>
        <item x="216"/>
        <item x="210"/>
        <item x="233"/>
        <item x="58"/>
        <item x="200"/>
        <item x="46"/>
        <item x="234"/>
        <item x="35"/>
        <item x="68"/>
        <item x="297"/>
        <item x="161"/>
        <item x="294"/>
        <item x="203"/>
        <item x="205"/>
        <item x="226"/>
        <item x="154"/>
        <item x="136"/>
        <item x="72"/>
        <item x="306"/>
        <item x="59"/>
        <item x="262"/>
        <item x="66"/>
        <item x="116"/>
        <item x="173"/>
        <item x="84"/>
        <item x="169"/>
        <item x="69"/>
        <item x="213"/>
        <item x="49"/>
        <item x="157"/>
        <item x="193"/>
        <item x="0"/>
        <item x="132"/>
        <item x="141"/>
        <item x="19"/>
        <item x="301"/>
        <item x="160"/>
        <item x="4"/>
        <item x="242"/>
        <item x="293"/>
        <item x="115"/>
        <item x="275"/>
        <item x="214"/>
        <item x="61"/>
        <item x="64"/>
        <item x="6"/>
        <item x="305"/>
        <item x="120"/>
        <item x="180"/>
        <item x="82"/>
        <item x="128"/>
        <item x="86"/>
        <item x="309"/>
        <item x="156"/>
        <item x="206"/>
        <item x="111"/>
        <item x="96"/>
        <item x="91"/>
        <item x="227"/>
        <item x="44"/>
        <item x="165"/>
        <item x="298"/>
        <item x="53"/>
        <item x="140"/>
        <item x="89"/>
        <item x="37"/>
        <item x="179"/>
        <item x="142"/>
        <item x="152"/>
        <item x="167"/>
        <item x="240"/>
        <item x="138"/>
        <item x="253"/>
        <item x="23"/>
        <item x="145"/>
        <item x="230"/>
        <item x="7"/>
        <item x="143"/>
        <item x="70"/>
        <item x="175"/>
        <item x="47"/>
        <item x="38"/>
        <item x="188"/>
        <item x="79"/>
        <item x="104"/>
        <item x="62"/>
        <item x="76"/>
        <item x="106"/>
        <item x="54"/>
        <item x="162"/>
        <item x="107"/>
        <item x="280"/>
        <item x="252"/>
        <item x="228"/>
        <item x="27"/>
        <item x="235"/>
        <item x="9"/>
        <item x="134"/>
        <item x="269"/>
        <item x="287"/>
        <item x="109"/>
        <item x="163"/>
        <item x="255"/>
        <item x="130"/>
        <item x="201"/>
        <item x="286"/>
        <item x="237"/>
        <item x="239"/>
        <item x="122"/>
        <item x="244"/>
        <item x="198"/>
        <item x="101"/>
        <item t="default"/>
      </items>
    </pivotField>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173">
    <i>
      <x v="2"/>
    </i>
    <i>
      <x v="3"/>
    </i>
    <i>
      <x v="4"/>
    </i>
    <i>
      <x v="6"/>
    </i>
    <i>
      <x v="7"/>
    </i>
    <i>
      <x v="8"/>
    </i>
    <i>
      <x v="13"/>
    </i>
    <i>
      <x v="16"/>
    </i>
    <i>
      <x v="19"/>
    </i>
    <i>
      <x v="21"/>
    </i>
    <i>
      <x v="22"/>
    </i>
    <i>
      <x v="25"/>
    </i>
    <i>
      <x v="26"/>
    </i>
    <i>
      <x v="27"/>
    </i>
    <i>
      <x v="31"/>
    </i>
    <i>
      <x v="32"/>
    </i>
    <i>
      <x v="36"/>
    </i>
    <i>
      <x v="39"/>
    </i>
    <i>
      <x v="41"/>
    </i>
    <i>
      <x v="42"/>
    </i>
    <i>
      <x v="45"/>
    </i>
    <i>
      <x v="49"/>
    </i>
    <i>
      <x v="50"/>
    </i>
    <i>
      <x v="51"/>
    </i>
    <i>
      <x v="52"/>
    </i>
    <i>
      <x v="53"/>
    </i>
    <i>
      <x v="54"/>
    </i>
    <i>
      <x v="55"/>
    </i>
    <i>
      <x v="56"/>
    </i>
    <i>
      <x v="58"/>
    </i>
    <i>
      <x v="60"/>
    </i>
    <i>
      <x v="61"/>
    </i>
    <i>
      <x v="64"/>
    </i>
    <i>
      <x v="70"/>
    </i>
    <i>
      <x v="72"/>
    </i>
    <i>
      <x v="73"/>
    </i>
    <i>
      <x v="74"/>
    </i>
    <i>
      <x v="77"/>
    </i>
    <i>
      <x v="78"/>
    </i>
    <i>
      <x v="79"/>
    </i>
    <i>
      <x v="82"/>
    </i>
    <i>
      <x v="83"/>
    </i>
    <i>
      <x v="84"/>
    </i>
    <i>
      <x v="86"/>
    </i>
    <i>
      <x v="88"/>
    </i>
    <i>
      <x v="89"/>
    </i>
    <i>
      <x v="90"/>
    </i>
    <i>
      <x v="94"/>
    </i>
    <i>
      <x v="95"/>
    </i>
    <i>
      <x v="96"/>
    </i>
    <i>
      <x v="97"/>
    </i>
    <i>
      <x v="98"/>
    </i>
    <i>
      <x v="99"/>
    </i>
    <i>
      <x v="101"/>
    </i>
    <i>
      <x v="103"/>
    </i>
    <i>
      <x v="104"/>
    </i>
    <i>
      <x v="105"/>
    </i>
    <i>
      <x v="107"/>
    </i>
    <i>
      <x v="108"/>
    </i>
    <i>
      <x v="109"/>
    </i>
    <i>
      <x v="110"/>
    </i>
    <i>
      <x v="112"/>
    </i>
    <i>
      <x v="113"/>
    </i>
    <i>
      <x v="116"/>
    </i>
    <i>
      <x v="118"/>
    </i>
    <i>
      <x v="119"/>
    </i>
    <i>
      <x v="120"/>
    </i>
    <i>
      <x v="124"/>
    </i>
    <i>
      <x v="126"/>
    </i>
    <i>
      <x v="128"/>
    </i>
    <i>
      <x v="129"/>
    </i>
    <i>
      <x v="130"/>
    </i>
    <i>
      <x v="131"/>
    </i>
    <i>
      <x v="134"/>
    </i>
    <i>
      <x v="137"/>
    </i>
    <i>
      <x v="138"/>
    </i>
    <i>
      <x v="141"/>
    </i>
    <i>
      <x v="142"/>
    </i>
    <i>
      <x v="144"/>
    </i>
    <i>
      <x v="147"/>
    </i>
    <i>
      <x v="149"/>
    </i>
    <i>
      <x v="150"/>
    </i>
    <i>
      <x v="152"/>
    </i>
    <i>
      <x v="154"/>
    </i>
    <i>
      <x v="155"/>
    </i>
    <i>
      <x v="156"/>
    </i>
    <i>
      <x v="157"/>
    </i>
    <i>
      <x v="158"/>
    </i>
    <i>
      <x v="161"/>
    </i>
    <i>
      <x v="162"/>
    </i>
    <i>
      <x v="163"/>
    </i>
    <i>
      <x v="167"/>
    </i>
    <i>
      <x v="169"/>
    </i>
    <i>
      <x v="170"/>
    </i>
    <i>
      <x v="171"/>
    </i>
    <i>
      <x v="174"/>
    </i>
    <i>
      <x v="175"/>
    </i>
    <i>
      <x v="176"/>
    </i>
    <i>
      <x v="178"/>
    </i>
    <i>
      <x v="179"/>
    </i>
    <i>
      <x v="180"/>
    </i>
    <i>
      <x v="182"/>
    </i>
    <i>
      <x v="187"/>
    </i>
    <i>
      <x v="188"/>
    </i>
    <i>
      <x v="189"/>
    </i>
    <i>
      <x v="191"/>
    </i>
    <i>
      <x v="192"/>
    </i>
    <i>
      <x v="193"/>
    </i>
    <i>
      <x v="194"/>
    </i>
    <i>
      <x v="195"/>
    </i>
    <i>
      <x v="196"/>
    </i>
    <i>
      <x v="200"/>
    </i>
    <i>
      <x v="201"/>
    </i>
    <i>
      <x v="202"/>
    </i>
    <i>
      <x v="203"/>
    </i>
    <i>
      <x v="207"/>
    </i>
    <i>
      <x v="209"/>
    </i>
    <i>
      <x v="210"/>
    </i>
    <i>
      <x v="212"/>
    </i>
    <i>
      <x v="213"/>
    </i>
    <i>
      <x v="214"/>
    </i>
    <i>
      <x v="215"/>
    </i>
    <i>
      <x v="217"/>
    </i>
    <i>
      <x v="218"/>
    </i>
    <i>
      <x v="221"/>
    </i>
    <i>
      <x v="222"/>
    </i>
    <i>
      <x v="224"/>
    </i>
    <i>
      <x v="227"/>
    </i>
    <i>
      <x v="228"/>
    </i>
    <i>
      <x v="230"/>
    </i>
    <i>
      <x v="231"/>
    </i>
    <i>
      <x v="236"/>
    </i>
    <i>
      <x v="238"/>
    </i>
    <i>
      <x v="239"/>
    </i>
    <i>
      <x v="240"/>
    </i>
    <i>
      <x v="242"/>
    </i>
    <i>
      <x v="247"/>
    </i>
    <i>
      <x v="252"/>
    </i>
    <i>
      <x v="253"/>
    </i>
    <i>
      <x v="256"/>
    </i>
    <i>
      <x v="258"/>
    </i>
    <i>
      <x v="259"/>
    </i>
    <i>
      <x v="262"/>
    </i>
    <i>
      <x v="263"/>
    </i>
    <i>
      <x v="264"/>
    </i>
    <i>
      <x v="268"/>
    </i>
    <i>
      <x v="271"/>
    </i>
    <i>
      <x v="273"/>
    </i>
    <i>
      <x v="274"/>
    </i>
    <i>
      <x v="276"/>
    </i>
    <i>
      <x v="279"/>
    </i>
    <i>
      <x v="280"/>
    </i>
    <i>
      <x v="281"/>
    </i>
    <i>
      <x v="283"/>
    </i>
    <i>
      <x v="284"/>
    </i>
    <i>
      <x v="285"/>
    </i>
    <i>
      <x v="286"/>
    </i>
    <i>
      <x v="287"/>
    </i>
    <i>
      <x v="289"/>
    </i>
    <i>
      <x v="292"/>
    </i>
    <i>
      <x v="293"/>
    </i>
    <i>
      <x v="294"/>
    </i>
    <i>
      <x v="296"/>
    </i>
    <i>
      <x v="299"/>
    </i>
    <i>
      <x v="300"/>
    </i>
    <i>
      <x v="301"/>
    </i>
    <i>
      <x v="302"/>
    </i>
    <i>
      <x v="303"/>
    </i>
    <i>
      <x v="305"/>
    </i>
    <i>
      <x v="306"/>
    </i>
    <i>
      <x v="308"/>
    </i>
    <i>
      <x v="310"/>
    </i>
    <i>
      <x v="311"/>
    </i>
  </rowItems>
  <colItems count="1">
    <i/>
  </colItems>
  <dataFields count="1">
    <dataField name="Count of Order ID" fld="0" subtotal="count" baseField="0" baseItem="0" numFmtId="3"/>
  </dataFields>
  <formats count="3">
    <format dxfId="148">
      <pivotArea dataOnly="0" labelOnly="1" outline="0" axis="axisValues" fieldPosition="0"/>
    </format>
    <format dxfId="147">
      <pivotArea outline="0" fieldPosition="0">
        <references count="1">
          <reference field="4294967294" count="1">
            <x v="0"/>
          </reference>
        </references>
      </pivotArea>
    </format>
    <format dxfId="146">
      <pivotArea outline="0" collapsedLevelsAreSubtotals="1" fieldPosition="0"/>
    </format>
  </formats>
  <pivotTableStyleInfo name="PivotStyleLight16" showRowHeaders="1" showColHeaders="1" showRowStripes="0" showColStripes="0" showLastColumn="1"/>
  <filters count="1">
    <filter fld="5" type="valueEqual" evalOrder="-1" id="1"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A36A8D-33F7-40E9-85AD-8CA55E801B37}" name="PivotTable7"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2" firstHeaderRow="1" firstDataRow="1" firstDataCol="0"/>
  <pivotFields count="18">
    <pivotField dataField="1"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Total Order" fld="0" subtotal="count" baseField="0" baseItem="0" numFmtId="3"/>
  </dataFields>
  <formats count="3">
    <format dxfId="151">
      <pivotArea dataOnly="0" labelOnly="1" outline="0" axis="axisValues" fieldPosition="0"/>
    </format>
    <format dxfId="150">
      <pivotArea outline="0" fieldPosition="0">
        <references count="1">
          <reference field="4294967294" count="1">
            <x v="0"/>
          </reference>
        </references>
      </pivotArea>
    </format>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B715DC-14C9-4009-B6AB-075CDA371EAE}" name="PivotTable14"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6">
  <location ref="G8:H11" firstHeaderRow="1" firstDataRow="1" firstDataCol="1"/>
  <pivotFields count="18">
    <pivotField showAll="0"/>
    <pivotField numFmtId="14" showAll="0">
      <items count="6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t="default"/>
      </items>
    </pivotField>
    <pivotField showAll="0"/>
    <pivotField showAll="0"/>
    <pivotField showAll="0"/>
    <pivotField showAll="0"/>
    <pivotField showAll="0">
      <items count="4">
        <item x="0"/>
        <item x="2"/>
        <item x="1"/>
        <item t="default"/>
      </items>
    </pivotField>
    <pivotField showAll="0"/>
    <pivotField showAll="0"/>
    <pivotField axis="axisRow" showAll="0" measureFilter="1" sortType="descending">
      <items count="11">
        <item x="4"/>
        <item x="7"/>
        <item x="9"/>
        <item x="1"/>
        <item x="5"/>
        <item x="2"/>
        <item x="0"/>
        <item x="8"/>
        <item x="6"/>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9"/>
  </rowFields>
  <rowItems count="3">
    <i>
      <x v="1"/>
    </i>
    <i>
      <x v="3"/>
    </i>
    <i>
      <x/>
    </i>
  </rowItems>
  <colItems count="1">
    <i/>
  </colItems>
  <dataFields count="1">
    <dataField name="Botton 3 Products by Total Profit" fld="14" baseField="9" baseItem="1"/>
  </dataFields>
  <formats count="1">
    <format dxfId="15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51FDAEF-A816-4321-894C-2DF0747D863F}" sourceName="Country">
  <pivotTables>
    <pivotTable tabId="71" name="PivotTable1"/>
    <pivotTable tabId="71" name="PivotTable10"/>
    <pivotTable tabId="71" name="PivotTable13"/>
    <pivotTable tabId="71" name="PivotTable14"/>
    <pivotTable tabId="71" name="PivotTable3"/>
    <pivotTable tabId="71" name="PivotTable4"/>
    <pivotTable tabId="71" name="PivotTable6"/>
    <pivotTable tabId="71" name="PivotTable7"/>
    <pivotTable tabId="71" name="PivotTable2"/>
    <pivotTable tabId="71" name="PivotTable8"/>
    <pivotTable tabId="71" name="PivotTable9"/>
    <pivotTable tabId="71" name="PivotTable5"/>
  </pivotTables>
  <data>
    <tabular pivotCacheId="15419270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A1898DC-DB2E-4444-AA09-3E923D8C5A4A}" sourceName="Category">
  <pivotTables>
    <pivotTable tabId="71" name="PivotTable1"/>
    <pivotTable tabId="71" name="PivotTable10"/>
    <pivotTable tabId="71" name="PivotTable13"/>
    <pivotTable tabId="71" name="PivotTable14"/>
    <pivotTable tabId="71" name="PivotTable3"/>
    <pivotTable tabId="71" name="PivotTable4"/>
    <pivotTable tabId="71" name="PivotTable6"/>
    <pivotTable tabId="71" name="PivotTable7"/>
    <pivotTable tabId="71" name="PivotTable2"/>
    <pivotTable tabId="71" name="PivotTable8"/>
    <pivotTable tabId="71" name="PivotTable9"/>
    <pivotTable tabId="71" name="PivotTable5"/>
  </pivotTables>
  <data>
    <tabular pivotCacheId="1541927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4149589-E9B2-40A9-8ACD-77B3D4D1411C}" sourceName="Years (Order Date)">
  <pivotTables>
    <pivotTable tabId="71" name="PivotTable1"/>
    <pivotTable tabId="71" name="PivotTable10"/>
    <pivotTable tabId="71" name="PivotTable13"/>
    <pivotTable tabId="71" name="PivotTable14"/>
    <pivotTable tabId="71" name="PivotTable3"/>
    <pivotTable tabId="71" name="PivotTable6"/>
    <pivotTable tabId="71" name="PivotTable7"/>
    <pivotTable tabId="71" name="PivotTable2"/>
    <pivotTable tabId="71" name="PivotTable8"/>
    <pivotTable tabId="71" name="PivotTable5"/>
  </pivotTables>
  <data>
    <tabular pivotCacheId="15419270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584491-6F6D-4D53-B165-EF68BF994818}" cache="Slicer_Country1" caption="Country" columnCount="3" style="Blue Slicer " rowHeight="180000"/>
  <slicer name="Category" xr10:uid="{C33D8E81-1D6D-4579-A376-794F445986AF}" cache="Slicer_Category1" caption="Category" columnCount="2" style="Loyalty Card" rowHeight="180000"/>
  <slicer name="Years (Order Date)" xr10:uid="{399E3322-5773-4924-9A28-4E2C1FF92AF9}" cache="Slicer_Years__Order_Date" caption="Select Years" columnCount="2" style="Loyalty Card"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3CCFC9-9935-434B-9A7C-0145034E360E}" name="Table3" displayName="Table3" ref="A1:I314" totalsRowShown="0" headerRowDxfId="169">
  <autoFilter ref="A1:I314" xr:uid="{3A3CCFC9-9935-434B-9A7C-0145034E360E}"/>
  <tableColumns count="9">
    <tableColumn id="1" xr3:uid="{DE021267-7A26-46DB-888A-D9893A418B89}" name="Customer ID"/>
    <tableColumn id="2" xr3:uid="{5E9C18F7-3C48-4420-A2B4-D9451A29D92A}" name="Customer Name"/>
    <tableColumn id="3" xr3:uid="{6B763118-30A2-436F-92D0-798053D80E6C}" name="Email"/>
    <tableColumn id="4" xr3:uid="{A23374A9-B62F-420C-9F0F-1A103CD20109}" name="Phone Number"/>
    <tableColumn id="5" xr3:uid="{6067B6F9-2A40-47F1-B4D9-09A4DD7D828A}" name="Address Line"/>
    <tableColumn id="6" xr3:uid="{9E295C8C-422A-4F09-B8C9-1455B1352E92}" name="Country"/>
    <tableColumn id="7" xr3:uid="{3DCE008A-7DA1-4692-B9F2-599C6B23C028}" name="City"/>
    <tableColumn id="8" xr3:uid="{B3A1D18E-8D77-4FEB-984D-3B48FC802EE0}" name="Age"/>
    <tableColumn id="9" xr3:uid="{CE405F88-CF07-48CE-9A4E-6FF3BEA421B0}"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7B0930-52CD-4206-8111-883F5E8FE481}" name="Table4" displayName="Table4" ref="A1:F11" totalsRowShown="0" headerRowDxfId="168" dataDxfId="167">
  <autoFilter ref="A1:F11" xr:uid="{367B0930-52CD-4206-8111-883F5E8FE481}"/>
  <tableColumns count="6">
    <tableColumn id="1" xr3:uid="{CD237AAE-EDAA-4864-B4C7-4E537276F04D}" name="Product ID" dataDxfId="166"/>
    <tableColumn id="2" xr3:uid="{E6902266-8B30-4DC2-856B-F44065DE4EB9}" name="Product Name" dataDxfId="165"/>
    <tableColumn id="3" xr3:uid="{F12C8B97-D51B-4EAB-9C77-C4C53A25E6FD}" name="Unit Price" dataDxfId="164"/>
    <tableColumn id="4" xr3:uid="{92376C12-6C20-471A-965F-AA257DE01F09}" name="Unit Cost" dataDxfId="163"/>
    <tableColumn id="5" xr3:uid="{97630162-9E04-4612-A9DA-DBC6CE98B0FD}" name="Category" dataDxfId="162"/>
    <tableColumn id="6" xr3:uid="{CD22ABA6-C992-4385-BAB3-7598CCFF2A1B}" name="Colour" dataDxfId="16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B3F7D-EDD8-4D36-ABC9-FC4C55629D68}" name="Table1" displayName="Table1" ref="A1:P1516" totalsRowShown="0" headerRowDxfId="160">
  <autoFilter ref="A1:P1516" xr:uid="{513B3F7D-EDD8-4D36-ABC9-FC4C55629D68}"/>
  <tableColumns count="16">
    <tableColumn id="1" xr3:uid="{C25E706F-9B82-4568-8EB9-CEBFA7590D20}" name="Order ID"/>
    <tableColumn id="2" xr3:uid="{248C256D-8625-4027-84AC-47361897C7A0}" name="Order Date" dataDxfId="159"/>
    <tableColumn id="3" xr3:uid="{4D47C5B6-1550-421C-B779-00FD14407B49}" name="Customer ID"/>
    <tableColumn id="4" xr3:uid="{E2571CB6-6241-4AC3-BDD0-C91A928EF880}" name="Product ID"/>
    <tableColumn id="5" xr3:uid="{AE7FC74D-3A77-4C36-B2CA-E82FC93EB523}" name="Quantity"/>
    <tableColumn id="6" xr3:uid="{93A9E656-2F8E-4CF8-A800-ED86D5FC6C7C}" name="Customer Name">
      <calculatedColumnFormula>_xlfn.XLOOKUP(C2,customers!$A$2:$A$314,customers!$B$2:$B$314,,0)</calculatedColumnFormula>
    </tableColumn>
    <tableColumn id="7" xr3:uid="{7F4E1F9F-DA22-4098-B339-176EB10F140B}" name="Country">
      <calculatedColumnFormula>_xlfn.XLOOKUP(C2,customers!$A$2:$A$314,customers!$F$2:$F$314,,0)</calculatedColumnFormula>
    </tableColumn>
    <tableColumn id="8" xr3:uid="{77D90F83-04D9-461C-A4D1-11A2CB97C621}" name="City">
      <calculatedColumnFormula>VLOOKUP(C2,customers!$A$2:$I$314,7,FALSE)</calculatedColumnFormula>
    </tableColumn>
    <tableColumn id="9" xr3:uid="{73C22C05-B5D0-4526-9694-9AFF0FE3C019}" name="Loyalty Card">
      <calculatedColumnFormula>VLOOKUP(C2,customers!$A$2:$I$314,9,FALSE)</calculatedColumnFormula>
    </tableColumn>
    <tableColumn id="10" xr3:uid="{113D30F7-65B5-457D-9118-19D50707FBF4}" name="Product Name">
      <calculatedColumnFormula>INDEX(products!$A$1:$F$11,MATCH(orders!$D2,products!$A$1:$A$11,0),MATCH(orders!J$1,products!$A$1:$F$1,0))</calculatedColumnFormula>
    </tableColumn>
    <tableColumn id="11" xr3:uid="{A2B7962D-6CA9-458D-907E-F2E9E3B41355}" name="Category">
      <calculatedColumnFormula>INDEX(products!$A$1:$F$11,MATCH(orders!$D2,products!$A$1:$A$11,0),MATCH(orders!K$1,products!$A$1:$F$1,0))</calculatedColumnFormula>
    </tableColumn>
    <tableColumn id="12" xr3:uid="{39D77328-0EA4-45E9-9356-F64933A78C01}" name="Colour">
      <calculatedColumnFormula>INDEX(products!$A$1:$F$11,MATCH(orders!$D2,products!$A$1:$A$11,0),MATCH(orders!L$1,products!$A$1:$F$1,0))</calculatedColumnFormula>
    </tableColumn>
    <tableColumn id="13" xr3:uid="{63A6B742-D8D2-4C6C-A383-8F9446073C22}" name="Unit Price">
      <calculatedColumnFormula>INDEX(products!$A$1:$F$11,MATCH(orders!$D2,products!$A$1:$A$11,0),MATCH(orders!M$1,products!$A$1:$F$1,0))</calculatedColumnFormula>
    </tableColumn>
    <tableColumn id="14" xr3:uid="{1B8F7641-F4D9-4032-BA72-72B8A5E6BCFD}" name="Unit Cost">
      <calculatedColumnFormula>INDEX(products!$A$1:$F$11,MATCH(orders!$D2,products!$A$1:$A$11,0),MATCH(orders!N$1,products!$A$1:$F$1,0))</calculatedColumnFormula>
    </tableColumn>
    <tableColumn id="15" xr3:uid="{56DF2741-5081-4DC4-87D9-FC59BEC6B9EF}" name="Profit ">
      <calculatedColumnFormula>(M2-N2)*E2</calculatedColumnFormula>
    </tableColumn>
    <tableColumn id="16" xr3:uid="{86779E0C-F8E3-4F53-BEB7-7445ED521AE3}" name="Sales">
      <calculatedColumnFormula>M2*E2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4040-9493-412C-8D9E-9DFFA26E04FD}">
  <dimension ref="A1:I314"/>
  <sheetViews>
    <sheetView workbookViewId="0">
      <selection activeCell="L16" sqref="L16"/>
    </sheetView>
  </sheetViews>
  <sheetFormatPr defaultRowHeight="14.25" x14ac:dyDescent="0.45"/>
  <cols>
    <col min="1" max="1" width="15.33203125" bestFit="1" customWidth="1"/>
    <col min="2" max="2" width="19.19921875" bestFit="1" customWidth="1"/>
    <col min="3" max="3" width="32.53125" bestFit="1" customWidth="1"/>
    <col min="4" max="4" width="16.46484375" bestFit="1" customWidth="1"/>
    <col min="5" max="5" width="24.33203125" bestFit="1" customWidth="1"/>
    <col min="6" max="6" width="9.06640625" customWidth="1"/>
    <col min="7" max="7" width="16.3984375" bestFit="1" customWidth="1"/>
    <col min="8" max="8" width="5.73046875" customWidth="1"/>
    <col min="9" max="9" width="12.53125" customWidth="1"/>
  </cols>
  <sheetData>
    <row r="1" spans="1:9" x14ac:dyDescent="0.45">
      <c r="A1" s="10" t="s">
        <v>3</v>
      </c>
      <c r="B1" s="10" t="s">
        <v>4</v>
      </c>
      <c r="C1" s="10" t="s">
        <v>2</v>
      </c>
      <c r="D1" s="10" t="s">
        <v>23</v>
      </c>
      <c r="E1" s="10" t="s">
        <v>1769</v>
      </c>
      <c r="F1" s="10" t="s">
        <v>6</v>
      </c>
      <c r="G1" s="10" t="s">
        <v>5</v>
      </c>
      <c r="H1" s="10" t="s">
        <v>1750</v>
      </c>
      <c r="I1" s="10" t="s">
        <v>1226</v>
      </c>
    </row>
    <row r="2" spans="1:9" x14ac:dyDescent="0.45">
      <c r="A2" t="s">
        <v>664</v>
      </c>
      <c r="B2" t="s">
        <v>665</v>
      </c>
      <c r="D2" t="s">
        <v>1635</v>
      </c>
      <c r="E2" t="s">
        <v>666</v>
      </c>
      <c r="F2" t="s">
        <v>1231</v>
      </c>
      <c r="G2" t="s">
        <v>1376</v>
      </c>
      <c r="H2">
        <v>49</v>
      </c>
      <c r="I2" t="s">
        <v>1228</v>
      </c>
    </row>
    <row r="3" spans="1:9" x14ac:dyDescent="0.45">
      <c r="A3" t="s">
        <v>410</v>
      </c>
      <c r="B3" t="s">
        <v>411</v>
      </c>
      <c r="C3" t="s">
        <v>412</v>
      </c>
      <c r="D3" t="s">
        <v>1572</v>
      </c>
      <c r="E3" t="s">
        <v>413</v>
      </c>
      <c r="F3" t="s">
        <v>1231</v>
      </c>
      <c r="G3" t="s">
        <v>1321</v>
      </c>
      <c r="H3">
        <v>36</v>
      </c>
      <c r="I3" t="s">
        <v>1228</v>
      </c>
    </row>
    <row r="4" spans="1:9" x14ac:dyDescent="0.45">
      <c r="A4" t="s">
        <v>134</v>
      </c>
      <c r="B4" t="s">
        <v>135</v>
      </c>
      <c r="C4" t="s">
        <v>136</v>
      </c>
      <c r="D4" t="s">
        <v>1515</v>
      </c>
      <c r="E4" t="s">
        <v>137</v>
      </c>
      <c r="F4" t="s">
        <v>1232</v>
      </c>
      <c r="G4" t="s">
        <v>1254</v>
      </c>
      <c r="H4">
        <v>23</v>
      </c>
      <c r="I4" t="s">
        <v>1227</v>
      </c>
    </row>
    <row r="5" spans="1:9" x14ac:dyDescent="0.45">
      <c r="A5" t="s">
        <v>827</v>
      </c>
      <c r="B5" t="s">
        <v>828</v>
      </c>
      <c r="C5" t="s">
        <v>829</v>
      </c>
      <c r="D5" t="s">
        <v>1669</v>
      </c>
      <c r="E5" t="s">
        <v>830</v>
      </c>
      <c r="F5" t="s">
        <v>1231</v>
      </c>
      <c r="G5" t="s">
        <v>1417</v>
      </c>
      <c r="H5">
        <v>34</v>
      </c>
      <c r="I5" t="s">
        <v>1228</v>
      </c>
    </row>
    <row r="6" spans="1:9" x14ac:dyDescent="0.45">
      <c r="A6" t="s">
        <v>571</v>
      </c>
      <c r="B6" t="s">
        <v>572</v>
      </c>
      <c r="C6" t="s">
        <v>573</v>
      </c>
      <c r="D6" t="s">
        <v>1610</v>
      </c>
      <c r="E6" t="s">
        <v>574</v>
      </c>
      <c r="F6" t="s">
        <v>1232</v>
      </c>
      <c r="G6" t="s">
        <v>1352</v>
      </c>
      <c r="H6">
        <v>18</v>
      </c>
      <c r="I6" t="s">
        <v>1228</v>
      </c>
    </row>
    <row r="7" spans="1:9" x14ac:dyDescent="0.45">
      <c r="A7" t="s">
        <v>733</v>
      </c>
      <c r="B7" t="s">
        <v>734</v>
      </c>
      <c r="C7" t="s">
        <v>735</v>
      </c>
      <c r="D7" t="s">
        <v>1650</v>
      </c>
      <c r="E7" t="s">
        <v>736</v>
      </c>
      <c r="F7" t="s">
        <v>1231</v>
      </c>
      <c r="G7" t="s">
        <v>1394</v>
      </c>
      <c r="H7">
        <v>24</v>
      </c>
      <c r="I7" t="s">
        <v>1228</v>
      </c>
    </row>
    <row r="8" spans="1:9" x14ac:dyDescent="0.45">
      <c r="A8" t="s">
        <v>271</v>
      </c>
      <c r="B8" t="s">
        <v>272</v>
      </c>
      <c r="D8" t="s">
        <v>1544</v>
      </c>
      <c r="E8" t="s">
        <v>273</v>
      </c>
      <c r="F8" t="s">
        <v>1231</v>
      </c>
      <c r="G8" t="s">
        <v>1287</v>
      </c>
      <c r="H8">
        <v>28</v>
      </c>
      <c r="I8" t="s">
        <v>1227</v>
      </c>
    </row>
    <row r="9" spans="1:9" x14ac:dyDescent="0.45">
      <c r="A9" t="s">
        <v>804</v>
      </c>
      <c r="B9" t="s">
        <v>805</v>
      </c>
      <c r="D9" t="s">
        <v>1665</v>
      </c>
      <c r="E9" t="s">
        <v>806</v>
      </c>
      <c r="F9" t="s">
        <v>1231</v>
      </c>
      <c r="G9" t="s">
        <v>1411</v>
      </c>
      <c r="H9">
        <v>32</v>
      </c>
      <c r="I9" t="s">
        <v>1228</v>
      </c>
    </row>
    <row r="10" spans="1:9" x14ac:dyDescent="0.45">
      <c r="A10" t="s">
        <v>851</v>
      </c>
      <c r="B10" t="s">
        <v>852</v>
      </c>
      <c r="C10" t="s">
        <v>853</v>
      </c>
      <c r="D10" t="s">
        <v>1674</v>
      </c>
      <c r="E10" t="s">
        <v>854</v>
      </c>
      <c r="F10" t="s">
        <v>1231</v>
      </c>
      <c r="G10" t="s">
        <v>1422</v>
      </c>
      <c r="H10">
        <v>28</v>
      </c>
      <c r="I10" t="s">
        <v>1228</v>
      </c>
    </row>
    <row r="11" spans="1:9" x14ac:dyDescent="0.45">
      <c r="A11" t="s">
        <v>540</v>
      </c>
      <c r="B11" t="s">
        <v>541</v>
      </c>
      <c r="E11" t="s">
        <v>542</v>
      </c>
      <c r="F11" t="s">
        <v>1231</v>
      </c>
      <c r="G11" t="s">
        <v>1344</v>
      </c>
      <c r="H11">
        <v>35</v>
      </c>
      <c r="I11" t="s">
        <v>1228</v>
      </c>
    </row>
    <row r="12" spans="1:9" x14ac:dyDescent="0.45">
      <c r="A12" t="s">
        <v>107</v>
      </c>
      <c r="B12" t="s">
        <v>108</v>
      </c>
      <c r="C12" t="s">
        <v>109</v>
      </c>
      <c r="D12" t="s">
        <v>1508</v>
      </c>
      <c r="E12" t="s">
        <v>110</v>
      </c>
      <c r="F12" t="s">
        <v>1231</v>
      </c>
      <c r="G12" t="s">
        <v>1248</v>
      </c>
      <c r="H12">
        <v>42</v>
      </c>
      <c r="I12" t="s">
        <v>1227</v>
      </c>
    </row>
    <row r="13" spans="1:9" x14ac:dyDescent="0.45">
      <c r="A13" t="s">
        <v>1106</v>
      </c>
      <c r="B13" t="s">
        <v>1107</v>
      </c>
      <c r="C13" t="s">
        <v>1108</v>
      </c>
      <c r="D13" t="s">
        <v>1109</v>
      </c>
      <c r="E13" t="s">
        <v>1110</v>
      </c>
      <c r="F13" t="s">
        <v>1232</v>
      </c>
      <c r="G13" t="s">
        <v>1481</v>
      </c>
      <c r="H13">
        <v>27</v>
      </c>
      <c r="I13" t="s">
        <v>1228</v>
      </c>
    </row>
    <row r="14" spans="1:9" x14ac:dyDescent="0.45">
      <c r="A14" t="s">
        <v>532</v>
      </c>
      <c r="B14" t="s">
        <v>533</v>
      </c>
      <c r="C14" t="s">
        <v>534</v>
      </c>
      <c r="D14" t="s">
        <v>1601</v>
      </c>
      <c r="E14" t="s">
        <v>535</v>
      </c>
      <c r="F14" t="s">
        <v>1232</v>
      </c>
      <c r="G14" t="s">
        <v>1258</v>
      </c>
      <c r="H14">
        <v>41</v>
      </c>
      <c r="I14" t="s">
        <v>1228</v>
      </c>
    </row>
    <row r="15" spans="1:9" x14ac:dyDescent="0.45">
      <c r="A15" t="s">
        <v>56</v>
      </c>
      <c r="B15" t="s">
        <v>57</v>
      </c>
      <c r="C15" t="s">
        <v>58</v>
      </c>
      <c r="D15" t="s">
        <v>1498</v>
      </c>
      <c r="E15" t="s">
        <v>59</v>
      </c>
      <c r="F15" t="s">
        <v>1231</v>
      </c>
      <c r="G15" t="s">
        <v>12</v>
      </c>
      <c r="H15">
        <v>49</v>
      </c>
      <c r="I15" t="s">
        <v>1227</v>
      </c>
    </row>
    <row r="16" spans="1:9" x14ac:dyDescent="0.45">
      <c r="A16" t="s">
        <v>192</v>
      </c>
      <c r="B16" t="s">
        <v>193</v>
      </c>
      <c r="D16" t="s">
        <v>1527</v>
      </c>
      <c r="E16" t="s">
        <v>194</v>
      </c>
      <c r="F16" t="s">
        <v>1231</v>
      </c>
      <c r="G16" t="s">
        <v>1268</v>
      </c>
      <c r="H16">
        <v>32</v>
      </c>
      <c r="I16" t="s">
        <v>1227</v>
      </c>
    </row>
    <row r="17" spans="1:9" x14ac:dyDescent="0.45">
      <c r="A17" t="s">
        <v>598</v>
      </c>
      <c r="B17" t="s">
        <v>599</v>
      </c>
      <c r="C17" t="s">
        <v>600</v>
      </c>
      <c r="D17" t="s">
        <v>1617</v>
      </c>
      <c r="E17" t="s">
        <v>601</v>
      </c>
      <c r="F17" t="s">
        <v>1232</v>
      </c>
      <c r="G17" t="s">
        <v>1359</v>
      </c>
      <c r="H17">
        <v>48</v>
      </c>
      <c r="I17" t="s">
        <v>1228</v>
      </c>
    </row>
    <row r="18" spans="1:9" x14ac:dyDescent="0.45">
      <c r="A18" t="s">
        <v>252</v>
      </c>
      <c r="B18" t="s">
        <v>253</v>
      </c>
      <c r="C18" t="s">
        <v>254</v>
      </c>
      <c r="E18" t="s">
        <v>255</v>
      </c>
      <c r="F18" t="s">
        <v>1231</v>
      </c>
      <c r="G18" t="s">
        <v>1283</v>
      </c>
      <c r="H18">
        <v>48</v>
      </c>
      <c r="I18" t="s">
        <v>1227</v>
      </c>
    </row>
    <row r="19" spans="1:9" x14ac:dyDescent="0.45">
      <c r="A19" t="s">
        <v>149</v>
      </c>
      <c r="B19" t="s">
        <v>150</v>
      </c>
      <c r="C19" t="s">
        <v>151</v>
      </c>
      <c r="D19" t="s">
        <v>1519</v>
      </c>
      <c r="E19" t="s">
        <v>152</v>
      </c>
      <c r="F19" t="s">
        <v>1232</v>
      </c>
      <c r="G19" t="s">
        <v>1258</v>
      </c>
      <c r="H19">
        <v>22</v>
      </c>
      <c r="I19" t="s">
        <v>1227</v>
      </c>
    </row>
    <row r="20" spans="1:9" x14ac:dyDescent="0.45">
      <c r="A20" t="s">
        <v>990</v>
      </c>
      <c r="B20" t="s">
        <v>991</v>
      </c>
      <c r="D20" t="s">
        <v>1705</v>
      </c>
      <c r="E20" t="s">
        <v>992</v>
      </c>
      <c r="F20" t="s">
        <v>1232</v>
      </c>
      <c r="G20" t="s">
        <v>1409</v>
      </c>
      <c r="H20">
        <v>37</v>
      </c>
      <c r="I20" t="s">
        <v>1228</v>
      </c>
    </row>
    <row r="21" spans="1:9" x14ac:dyDescent="0.45">
      <c r="A21" t="s">
        <v>1005</v>
      </c>
      <c r="B21" t="s">
        <v>1006</v>
      </c>
      <c r="C21" t="s">
        <v>1007</v>
      </c>
      <c r="D21" t="s">
        <v>1708</v>
      </c>
      <c r="E21" t="s">
        <v>1008</v>
      </c>
      <c r="F21" t="s">
        <v>1231</v>
      </c>
      <c r="G21" t="s">
        <v>1458</v>
      </c>
      <c r="H21">
        <v>23</v>
      </c>
      <c r="I21" t="s">
        <v>1228</v>
      </c>
    </row>
    <row r="22" spans="1:9" x14ac:dyDescent="0.45">
      <c r="A22" t="s">
        <v>241</v>
      </c>
      <c r="B22" t="s">
        <v>242</v>
      </c>
      <c r="C22" t="s">
        <v>243</v>
      </c>
      <c r="D22" t="s">
        <v>1538</v>
      </c>
      <c r="E22" t="s">
        <v>244</v>
      </c>
      <c r="F22" t="s">
        <v>1231</v>
      </c>
      <c r="G22" t="s">
        <v>1280</v>
      </c>
      <c r="H22">
        <v>48</v>
      </c>
      <c r="I22" t="s">
        <v>1227</v>
      </c>
    </row>
    <row r="23" spans="1:9" x14ac:dyDescent="0.45">
      <c r="A23" t="s">
        <v>687</v>
      </c>
      <c r="B23" t="s">
        <v>688</v>
      </c>
      <c r="D23" t="s">
        <v>1639</v>
      </c>
      <c r="E23" t="s">
        <v>689</v>
      </c>
      <c r="F23" t="s">
        <v>1231</v>
      </c>
      <c r="G23" t="s">
        <v>1382</v>
      </c>
      <c r="H23">
        <v>32</v>
      </c>
      <c r="I23" t="s">
        <v>1228</v>
      </c>
    </row>
    <row r="24" spans="1:9" x14ac:dyDescent="0.45">
      <c r="A24" t="s">
        <v>979</v>
      </c>
      <c r="B24" t="s">
        <v>980</v>
      </c>
      <c r="D24" t="s">
        <v>1702</v>
      </c>
      <c r="E24" t="s">
        <v>981</v>
      </c>
      <c r="F24" t="s">
        <v>1231</v>
      </c>
      <c r="G24" t="s">
        <v>1453</v>
      </c>
      <c r="H24">
        <v>49</v>
      </c>
      <c r="I24" t="s">
        <v>1228</v>
      </c>
    </row>
    <row r="25" spans="1:9" x14ac:dyDescent="0.45">
      <c r="A25" t="s">
        <v>249</v>
      </c>
      <c r="B25" t="s">
        <v>250</v>
      </c>
      <c r="D25" t="s">
        <v>1540</v>
      </c>
      <c r="E25" t="s">
        <v>251</v>
      </c>
      <c r="F25" t="s">
        <v>1231</v>
      </c>
      <c r="G25" t="s">
        <v>1282</v>
      </c>
      <c r="H25">
        <v>23</v>
      </c>
      <c r="I25" t="s">
        <v>1227</v>
      </c>
    </row>
    <row r="26" spans="1:9" x14ac:dyDescent="0.45">
      <c r="A26" t="s">
        <v>903</v>
      </c>
      <c r="B26" t="s">
        <v>904</v>
      </c>
      <c r="C26" t="s">
        <v>905</v>
      </c>
      <c r="D26" t="s">
        <v>1686</v>
      </c>
      <c r="E26" t="s">
        <v>906</v>
      </c>
      <c r="F26" t="s">
        <v>1231</v>
      </c>
      <c r="G26" t="s">
        <v>1434</v>
      </c>
      <c r="H26">
        <v>16</v>
      </c>
      <c r="I26" t="s">
        <v>1228</v>
      </c>
    </row>
    <row r="27" spans="1:9" x14ac:dyDescent="0.45">
      <c r="A27" t="s">
        <v>195</v>
      </c>
      <c r="B27" t="s">
        <v>196</v>
      </c>
      <c r="C27" t="s">
        <v>197</v>
      </c>
      <c r="D27" t="s">
        <v>1528</v>
      </c>
      <c r="E27" t="s">
        <v>198</v>
      </c>
      <c r="F27" t="s">
        <v>1231</v>
      </c>
      <c r="G27" t="s">
        <v>19</v>
      </c>
      <c r="H27">
        <v>39</v>
      </c>
      <c r="I27" t="s">
        <v>1227</v>
      </c>
    </row>
    <row r="28" spans="1:9" x14ac:dyDescent="0.45">
      <c r="A28" t="s">
        <v>654</v>
      </c>
      <c r="B28" t="s">
        <v>655</v>
      </c>
      <c r="D28" t="s">
        <v>1632</v>
      </c>
      <c r="E28" t="s">
        <v>656</v>
      </c>
      <c r="F28" t="s">
        <v>1233</v>
      </c>
      <c r="G28" t="s">
        <v>1373</v>
      </c>
      <c r="H28">
        <v>17</v>
      </c>
      <c r="I28" t="s">
        <v>1228</v>
      </c>
    </row>
    <row r="29" spans="1:9" x14ac:dyDescent="0.45">
      <c r="A29" t="s">
        <v>438</v>
      </c>
      <c r="B29" t="s">
        <v>439</v>
      </c>
      <c r="D29" t="s">
        <v>1579</v>
      </c>
      <c r="E29" t="s">
        <v>440</v>
      </c>
      <c r="F29" t="s">
        <v>1232</v>
      </c>
      <c r="G29" t="s">
        <v>1247</v>
      </c>
      <c r="H29">
        <v>44</v>
      </c>
      <c r="I29" t="s">
        <v>1228</v>
      </c>
    </row>
    <row r="30" spans="1:9" x14ac:dyDescent="0.45">
      <c r="A30" t="s">
        <v>453</v>
      </c>
      <c r="B30" t="s">
        <v>454</v>
      </c>
      <c r="C30" t="s">
        <v>455</v>
      </c>
      <c r="D30" t="s">
        <v>1582</v>
      </c>
      <c r="E30" t="s">
        <v>456</v>
      </c>
      <c r="F30" t="s">
        <v>1231</v>
      </c>
      <c r="G30" t="s">
        <v>1329</v>
      </c>
      <c r="H30">
        <v>40</v>
      </c>
      <c r="I30" t="s">
        <v>1228</v>
      </c>
    </row>
    <row r="31" spans="1:9" x14ac:dyDescent="0.45">
      <c r="A31" t="s">
        <v>123</v>
      </c>
      <c r="B31" t="s">
        <v>124</v>
      </c>
      <c r="D31" t="s">
        <v>1512</v>
      </c>
      <c r="E31" t="s">
        <v>125</v>
      </c>
      <c r="F31" t="s">
        <v>1231</v>
      </c>
      <c r="G31" t="s">
        <v>1251</v>
      </c>
      <c r="H31">
        <v>15</v>
      </c>
      <c r="I31" t="s">
        <v>1227</v>
      </c>
    </row>
    <row r="32" spans="1:9" x14ac:dyDescent="0.45">
      <c r="A32" t="s">
        <v>1013</v>
      </c>
      <c r="B32" t="s">
        <v>1014</v>
      </c>
      <c r="C32" t="s">
        <v>1015</v>
      </c>
      <c r="D32" t="s">
        <v>1710</v>
      </c>
      <c r="E32" t="s">
        <v>1016</v>
      </c>
      <c r="F32" t="s">
        <v>1231</v>
      </c>
      <c r="G32" t="s">
        <v>1460</v>
      </c>
      <c r="H32">
        <v>24</v>
      </c>
      <c r="I32" t="s">
        <v>1228</v>
      </c>
    </row>
    <row r="33" spans="1:9" x14ac:dyDescent="0.45">
      <c r="A33" t="s">
        <v>1049</v>
      </c>
      <c r="B33" t="s">
        <v>1050</v>
      </c>
      <c r="C33" t="s">
        <v>1051</v>
      </c>
      <c r="D33" t="s">
        <v>1716</v>
      </c>
      <c r="E33" t="s">
        <v>1052</v>
      </c>
      <c r="F33" t="s">
        <v>1233</v>
      </c>
      <c r="G33" t="s">
        <v>1467</v>
      </c>
      <c r="H33">
        <v>22</v>
      </c>
      <c r="I33" t="s">
        <v>1228</v>
      </c>
    </row>
    <row r="34" spans="1:9" x14ac:dyDescent="0.45">
      <c r="A34" t="s">
        <v>557</v>
      </c>
      <c r="B34" t="s">
        <v>558</v>
      </c>
      <c r="D34" t="s">
        <v>1607</v>
      </c>
      <c r="E34" t="s">
        <v>559</v>
      </c>
      <c r="F34" t="s">
        <v>1232</v>
      </c>
      <c r="G34" t="s">
        <v>1348</v>
      </c>
      <c r="H34">
        <v>40</v>
      </c>
      <c r="I34" t="s">
        <v>1228</v>
      </c>
    </row>
    <row r="35" spans="1:9" x14ac:dyDescent="0.45">
      <c r="A35" t="s">
        <v>184</v>
      </c>
      <c r="B35" t="s">
        <v>185</v>
      </c>
      <c r="C35" t="s">
        <v>186</v>
      </c>
      <c r="D35" t="s">
        <v>1525</v>
      </c>
      <c r="E35" t="s">
        <v>187</v>
      </c>
      <c r="F35" t="s">
        <v>1231</v>
      </c>
      <c r="G35" t="s">
        <v>1266</v>
      </c>
      <c r="H35">
        <v>45</v>
      </c>
      <c r="I35" t="s">
        <v>1227</v>
      </c>
    </row>
    <row r="36" spans="1:9" x14ac:dyDescent="0.45">
      <c r="A36" t="s">
        <v>959</v>
      </c>
      <c r="B36" t="s">
        <v>960</v>
      </c>
      <c r="C36" t="s">
        <v>961</v>
      </c>
      <c r="D36" t="s">
        <v>1698</v>
      </c>
      <c r="E36" t="s">
        <v>962</v>
      </c>
      <c r="F36" t="s">
        <v>1231</v>
      </c>
      <c r="G36" t="s">
        <v>1448</v>
      </c>
      <c r="H36">
        <v>17</v>
      </c>
      <c r="I36" t="s">
        <v>1228</v>
      </c>
    </row>
    <row r="37" spans="1:9" x14ac:dyDescent="0.45">
      <c r="A37" t="s">
        <v>174</v>
      </c>
      <c r="B37" t="s">
        <v>175</v>
      </c>
      <c r="C37" t="s">
        <v>176</v>
      </c>
      <c r="D37" t="s">
        <v>1523</v>
      </c>
      <c r="E37" t="s">
        <v>177</v>
      </c>
      <c r="F37" t="s">
        <v>1231</v>
      </c>
      <c r="G37" t="s">
        <v>1263</v>
      </c>
      <c r="H37">
        <v>45</v>
      </c>
      <c r="I37" t="s">
        <v>1227</v>
      </c>
    </row>
    <row r="38" spans="1:9" x14ac:dyDescent="0.45">
      <c r="A38" t="s">
        <v>560</v>
      </c>
      <c r="B38" t="s">
        <v>561</v>
      </c>
      <c r="C38" t="s">
        <v>562</v>
      </c>
      <c r="D38" t="s">
        <v>1608</v>
      </c>
      <c r="E38" t="s">
        <v>563</v>
      </c>
      <c r="F38" t="s">
        <v>1231</v>
      </c>
      <c r="G38" t="s">
        <v>1349</v>
      </c>
      <c r="H38">
        <v>39</v>
      </c>
      <c r="I38" t="s">
        <v>1228</v>
      </c>
    </row>
    <row r="39" spans="1:9" x14ac:dyDescent="0.45">
      <c r="A39" t="s">
        <v>796</v>
      </c>
      <c r="B39" t="s">
        <v>797</v>
      </c>
      <c r="C39" t="s">
        <v>798</v>
      </c>
      <c r="D39" t="s">
        <v>1663</v>
      </c>
      <c r="E39" t="s">
        <v>799</v>
      </c>
      <c r="F39" t="s">
        <v>1232</v>
      </c>
      <c r="G39" t="s">
        <v>1409</v>
      </c>
      <c r="H39">
        <v>17</v>
      </c>
      <c r="I39" t="s">
        <v>1228</v>
      </c>
    </row>
    <row r="40" spans="1:9" x14ac:dyDescent="0.45">
      <c r="A40" t="s">
        <v>407</v>
      </c>
      <c r="B40" t="s">
        <v>408</v>
      </c>
      <c r="D40" t="s">
        <v>1571</v>
      </c>
      <c r="E40" t="s">
        <v>409</v>
      </c>
      <c r="F40" t="s">
        <v>1231</v>
      </c>
      <c r="G40" t="s">
        <v>1320</v>
      </c>
      <c r="H40">
        <v>47</v>
      </c>
      <c r="I40" t="s">
        <v>1228</v>
      </c>
    </row>
    <row r="41" spans="1:9" x14ac:dyDescent="0.45">
      <c r="A41" t="s">
        <v>982</v>
      </c>
      <c r="B41" t="s">
        <v>983</v>
      </c>
      <c r="C41" t="s">
        <v>984</v>
      </c>
      <c r="D41" t="s">
        <v>1703</v>
      </c>
      <c r="E41" t="s">
        <v>985</v>
      </c>
      <c r="F41" t="s">
        <v>1231</v>
      </c>
      <c r="G41" t="s">
        <v>1454</v>
      </c>
      <c r="H41">
        <v>26</v>
      </c>
      <c r="I41" t="s">
        <v>1228</v>
      </c>
    </row>
    <row r="42" spans="1:9" x14ac:dyDescent="0.45">
      <c r="A42" t="s">
        <v>445</v>
      </c>
      <c r="B42" t="s">
        <v>446</v>
      </c>
      <c r="C42" t="s">
        <v>447</v>
      </c>
      <c r="D42" t="s">
        <v>1581</v>
      </c>
      <c r="E42" t="s">
        <v>448</v>
      </c>
      <c r="F42" t="s">
        <v>1233</v>
      </c>
      <c r="G42" t="s">
        <v>1328</v>
      </c>
      <c r="H42">
        <v>27</v>
      </c>
      <c r="I42" t="s">
        <v>1228</v>
      </c>
    </row>
    <row r="43" spans="1:9" x14ac:dyDescent="0.45">
      <c r="A43" t="s">
        <v>1161</v>
      </c>
      <c r="B43" t="s">
        <v>1162</v>
      </c>
      <c r="C43" t="s">
        <v>1163</v>
      </c>
      <c r="D43" t="s">
        <v>1738</v>
      </c>
      <c r="E43" t="s">
        <v>1164</v>
      </c>
      <c r="F43" t="s">
        <v>1232</v>
      </c>
      <c r="G43" t="s">
        <v>1441</v>
      </c>
      <c r="H43">
        <v>35</v>
      </c>
      <c r="I43" t="s">
        <v>1228</v>
      </c>
    </row>
    <row r="44" spans="1:9" x14ac:dyDescent="0.45">
      <c r="A44" t="s">
        <v>238</v>
      </c>
      <c r="B44" t="s">
        <v>239</v>
      </c>
      <c r="D44" t="s">
        <v>1537</v>
      </c>
      <c r="E44" t="s">
        <v>240</v>
      </c>
      <c r="F44" t="s">
        <v>1231</v>
      </c>
      <c r="G44" t="s">
        <v>1279</v>
      </c>
      <c r="H44">
        <v>24</v>
      </c>
      <c r="I44" t="s">
        <v>1227</v>
      </c>
    </row>
    <row r="45" spans="1:9" x14ac:dyDescent="0.45">
      <c r="A45" t="s">
        <v>871</v>
      </c>
      <c r="B45" t="s">
        <v>872</v>
      </c>
      <c r="C45" t="s">
        <v>873</v>
      </c>
      <c r="D45" t="s">
        <v>1679</v>
      </c>
      <c r="E45" t="s">
        <v>874</v>
      </c>
      <c r="F45" t="s">
        <v>1231</v>
      </c>
      <c r="G45" t="s">
        <v>1427</v>
      </c>
      <c r="H45">
        <v>16</v>
      </c>
      <c r="I45" t="s">
        <v>1228</v>
      </c>
    </row>
    <row r="46" spans="1:9" x14ac:dyDescent="0.45">
      <c r="A46" t="s">
        <v>923</v>
      </c>
      <c r="B46" t="s">
        <v>924</v>
      </c>
      <c r="C46" t="s">
        <v>925</v>
      </c>
      <c r="D46" t="s">
        <v>1690</v>
      </c>
      <c r="E46" t="s">
        <v>926</v>
      </c>
      <c r="F46" t="s">
        <v>1231</v>
      </c>
      <c r="G46" t="s">
        <v>1439</v>
      </c>
      <c r="H46">
        <v>28</v>
      </c>
      <c r="I46" t="s">
        <v>1228</v>
      </c>
    </row>
    <row r="47" spans="1:9" x14ac:dyDescent="0.45">
      <c r="A47" t="s">
        <v>886</v>
      </c>
      <c r="B47" t="s">
        <v>887</v>
      </c>
      <c r="C47" t="s">
        <v>888</v>
      </c>
      <c r="D47" t="s">
        <v>1683</v>
      </c>
      <c r="E47" t="s">
        <v>889</v>
      </c>
      <c r="F47" t="s">
        <v>1231</v>
      </c>
      <c r="G47" t="s">
        <v>1431</v>
      </c>
      <c r="H47">
        <v>34</v>
      </c>
      <c r="I47" t="s">
        <v>1228</v>
      </c>
    </row>
    <row r="48" spans="1:9" x14ac:dyDescent="0.45">
      <c r="A48" t="s">
        <v>317</v>
      </c>
      <c r="B48" t="s">
        <v>318</v>
      </c>
      <c r="D48" t="s">
        <v>1555</v>
      </c>
      <c r="E48" t="s">
        <v>319</v>
      </c>
      <c r="F48" t="s">
        <v>1231</v>
      </c>
      <c r="G48" t="s">
        <v>1299</v>
      </c>
      <c r="H48">
        <v>40</v>
      </c>
      <c r="I48" t="s">
        <v>1227</v>
      </c>
    </row>
    <row r="49" spans="1:9" x14ac:dyDescent="0.45">
      <c r="A49" t="s">
        <v>616</v>
      </c>
      <c r="B49" t="s">
        <v>617</v>
      </c>
      <c r="C49" t="s">
        <v>618</v>
      </c>
      <c r="D49" t="s">
        <v>1622</v>
      </c>
      <c r="E49" t="s">
        <v>619</v>
      </c>
      <c r="F49" t="s">
        <v>1231</v>
      </c>
      <c r="G49" t="s">
        <v>1364</v>
      </c>
      <c r="H49">
        <v>41</v>
      </c>
      <c r="I49" t="s">
        <v>1228</v>
      </c>
    </row>
    <row r="50" spans="1:9" x14ac:dyDescent="0.45">
      <c r="A50" t="s">
        <v>1017</v>
      </c>
      <c r="B50" t="s">
        <v>1018</v>
      </c>
      <c r="C50" t="s">
        <v>1019</v>
      </c>
      <c r="D50" t="s">
        <v>1020</v>
      </c>
      <c r="E50" t="s">
        <v>1021</v>
      </c>
      <c r="F50" t="s">
        <v>1232</v>
      </c>
      <c r="G50" t="s">
        <v>1461</v>
      </c>
      <c r="H50">
        <v>15</v>
      </c>
      <c r="I50" t="s">
        <v>1228</v>
      </c>
    </row>
    <row r="51" spans="1:9" x14ac:dyDescent="0.45">
      <c r="A51" t="s">
        <v>595</v>
      </c>
      <c r="B51" t="s">
        <v>596</v>
      </c>
      <c r="D51" t="s">
        <v>1616</v>
      </c>
      <c r="E51" t="s">
        <v>597</v>
      </c>
      <c r="F51" t="s">
        <v>1231</v>
      </c>
      <c r="G51" t="s">
        <v>1358</v>
      </c>
      <c r="H51">
        <v>17</v>
      </c>
      <c r="I51" t="s">
        <v>1228</v>
      </c>
    </row>
    <row r="52" spans="1:9" x14ac:dyDescent="0.45">
      <c r="A52" t="s">
        <v>1067</v>
      </c>
      <c r="B52" t="s">
        <v>1068</v>
      </c>
      <c r="C52" t="s">
        <v>1069</v>
      </c>
      <c r="D52" t="s">
        <v>1720</v>
      </c>
      <c r="E52" t="s">
        <v>1070</v>
      </c>
      <c r="F52" t="s">
        <v>1233</v>
      </c>
      <c r="G52" t="s">
        <v>1472</v>
      </c>
      <c r="H52">
        <v>22</v>
      </c>
      <c r="I52" t="s">
        <v>1228</v>
      </c>
    </row>
    <row r="53" spans="1:9" x14ac:dyDescent="0.45">
      <c r="A53" t="s">
        <v>948</v>
      </c>
      <c r="B53" t="s">
        <v>949</v>
      </c>
      <c r="D53" t="s">
        <v>1695</v>
      </c>
      <c r="E53" t="s">
        <v>950</v>
      </c>
      <c r="F53" t="s">
        <v>1232</v>
      </c>
      <c r="G53" t="s">
        <v>1445</v>
      </c>
      <c r="H53">
        <v>31</v>
      </c>
      <c r="I53" t="s">
        <v>1228</v>
      </c>
    </row>
    <row r="54" spans="1:9" x14ac:dyDescent="0.45">
      <c r="A54" t="s">
        <v>404</v>
      </c>
      <c r="B54" t="s">
        <v>405</v>
      </c>
      <c r="D54" t="s">
        <v>1570</v>
      </c>
      <c r="E54" t="s">
        <v>406</v>
      </c>
      <c r="F54" t="s">
        <v>1231</v>
      </c>
      <c r="G54" t="s">
        <v>1319</v>
      </c>
      <c r="H54">
        <v>20</v>
      </c>
      <c r="I54" t="s">
        <v>1228</v>
      </c>
    </row>
    <row r="55" spans="1:9" x14ac:dyDescent="0.45">
      <c r="A55" t="s">
        <v>882</v>
      </c>
      <c r="B55" t="s">
        <v>883</v>
      </c>
      <c r="C55" t="s">
        <v>884</v>
      </c>
      <c r="D55" t="s">
        <v>1682</v>
      </c>
      <c r="E55" t="s">
        <v>885</v>
      </c>
      <c r="F55" t="s">
        <v>1233</v>
      </c>
      <c r="G55" t="s">
        <v>1430</v>
      </c>
      <c r="H55">
        <v>18</v>
      </c>
      <c r="I55" t="s">
        <v>1228</v>
      </c>
    </row>
    <row r="56" spans="1:9" x14ac:dyDescent="0.45">
      <c r="A56" t="s">
        <v>386</v>
      </c>
      <c r="B56" t="s">
        <v>387</v>
      </c>
      <c r="E56" t="s">
        <v>388</v>
      </c>
      <c r="F56" t="s">
        <v>1231</v>
      </c>
      <c r="G56" t="s">
        <v>1314</v>
      </c>
      <c r="H56">
        <v>18</v>
      </c>
      <c r="I56" t="s">
        <v>1228</v>
      </c>
    </row>
    <row r="57" spans="1:9" x14ac:dyDescent="0.45">
      <c r="A57" t="s">
        <v>170</v>
      </c>
      <c r="B57" t="s">
        <v>171</v>
      </c>
      <c r="C57" t="s">
        <v>172</v>
      </c>
      <c r="D57" t="s">
        <v>1522</v>
      </c>
      <c r="E57" t="s">
        <v>173</v>
      </c>
      <c r="F57" t="s">
        <v>1231</v>
      </c>
      <c r="G57" t="s">
        <v>1262</v>
      </c>
      <c r="H57">
        <v>30</v>
      </c>
      <c r="I57" t="s">
        <v>1227</v>
      </c>
    </row>
    <row r="58" spans="1:9" x14ac:dyDescent="0.45">
      <c r="A58" t="s">
        <v>290</v>
      </c>
      <c r="B58" t="s">
        <v>291</v>
      </c>
      <c r="C58" t="s">
        <v>292</v>
      </c>
      <c r="D58" t="s">
        <v>293</v>
      </c>
      <c r="E58" t="s">
        <v>294</v>
      </c>
      <c r="F58" t="s">
        <v>1231</v>
      </c>
      <c r="G58" t="s">
        <v>1292</v>
      </c>
      <c r="H58">
        <v>19</v>
      </c>
      <c r="I58" t="s">
        <v>1227</v>
      </c>
    </row>
    <row r="59" spans="1:9" x14ac:dyDescent="0.45">
      <c r="A59" t="s">
        <v>138</v>
      </c>
      <c r="B59" t="s">
        <v>139</v>
      </c>
      <c r="C59" t="s">
        <v>140</v>
      </c>
      <c r="D59" t="s">
        <v>1516</v>
      </c>
      <c r="E59" t="s">
        <v>141</v>
      </c>
      <c r="F59" t="s">
        <v>1232</v>
      </c>
      <c r="G59" t="s">
        <v>1255</v>
      </c>
      <c r="H59">
        <v>20</v>
      </c>
      <c r="I59" t="s">
        <v>1227</v>
      </c>
    </row>
    <row r="60" spans="1:9" x14ac:dyDescent="0.45">
      <c r="A60" t="s">
        <v>274</v>
      </c>
      <c r="B60" t="s">
        <v>275</v>
      </c>
      <c r="C60" t="s">
        <v>276</v>
      </c>
      <c r="D60" t="s">
        <v>1545</v>
      </c>
      <c r="E60" t="s">
        <v>277</v>
      </c>
      <c r="F60" t="s">
        <v>1231</v>
      </c>
      <c r="G60" t="s">
        <v>1288</v>
      </c>
      <c r="H60">
        <v>41</v>
      </c>
      <c r="I60" t="s">
        <v>1227</v>
      </c>
    </row>
    <row r="61" spans="1:9" x14ac:dyDescent="0.45">
      <c r="A61" t="s">
        <v>955</v>
      </c>
      <c r="B61" t="s">
        <v>956</v>
      </c>
      <c r="C61" t="s">
        <v>957</v>
      </c>
      <c r="D61" t="s">
        <v>1697</v>
      </c>
      <c r="E61" t="s">
        <v>958</v>
      </c>
      <c r="F61" t="s">
        <v>1232</v>
      </c>
      <c r="G61" t="s">
        <v>1447</v>
      </c>
      <c r="H61">
        <v>26</v>
      </c>
      <c r="I61" t="s">
        <v>1228</v>
      </c>
    </row>
    <row r="62" spans="1:9" x14ac:dyDescent="0.45">
      <c r="A62" t="s">
        <v>867</v>
      </c>
      <c r="B62" t="s">
        <v>868</v>
      </c>
      <c r="C62" t="s">
        <v>869</v>
      </c>
      <c r="D62" t="s">
        <v>1678</v>
      </c>
      <c r="E62" t="s">
        <v>870</v>
      </c>
      <c r="F62" t="s">
        <v>1231</v>
      </c>
      <c r="G62" t="s">
        <v>1426</v>
      </c>
      <c r="H62">
        <v>33</v>
      </c>
      <c r="I62" t="s">
        <v>1228</v>
      </c>
    </row>
    <row r="63" spans="1:9" x14ac:dyDescent="0.45">
      <c r="A63" t="s">
        <v>624</v>
      </c>
      <c r="B63" t="s">
        <v>625</v>
      </c>
      <c r="C63" t="s">
        <v>626</v>
      </c>
      <c r="D63" t="s">
        <v>1624</v>
      </c>
      <c r="E63" t="s">
        <v>627</v>
      </c>
      <c r="F63" t="s">
        <v>1232</v>
      </c>
      <c r="G63" t="s">
        <v>1274</v>
      </c>
      <c r="H63">
        <v>41</v>
      </c>
      <c r="I63" t="s">
        <v>1228</v>
      </c>
    </row>
    <row r="64" spans="1:9" x14ac:dyDescent="0.45">
      <c r="A64" t="s">
        <v>306</v>
      </c>
      <c r="B64" t="s">
        <v>307</v>
      </c>
      <c r="D64" t="s">
        <v>1552</v>
      </c>
      <c r="E64" t="s">
        <v>308</v>
      </c>
      <c r="F64" t="s">
        <v>1231</v>
      </c>
      <c r="G64" t="s">
        <v>1296</v>
      </c>
      <c r="H64">
        <v>49</v>
      </c>
      <c r="I64" t="s">
        <v>1227</v>
      </c>
    </row>
    <row r="65" spans="1:9" x14ac:dyDescent="0.45">
      <c r="A65" t="s">
        <v>434</v>
      </c>
      <c r="B65" t="s">
        <v>435</v>
      </c>
      <c r="C65" t="s">
        <v>436</v>
      </c>
      <c r="D65" t="s">
        <v>1578</v>
      </c>
      <c r="E65" t="s">
        <v>437</v>
      </c>
      <c r="F65" t="s">
        <v>1231</v>
      </c>
      <c r="G65" t="s">
        <v>1326</v>
      </c>
      <c r="H65">
        <v>27</v>
      </c>
      <c r="I65" t="s">
        <v>1228</v>
      </c>
    </row>
    <row r="66" spans="1:9" x14ac:dyDescent="0.45">
      <c r="A66" t="s">
        <v>210</v>
      </c>
      <c r="B66" t="s">
        <v>211</v>
      </c>
      <c r="C66" t="s">
        <v>212</v>
      </c>
      <c r="E66" t="s">
        <v>213</v>
      </c>
      <c r="F66" t="s">
        <v>1231</v>
      </c>
      <c r="G66" t="s">
        <v>1272</v>
      </c>
      <c r="H66">
        <v>48</v>
      </c>
      <c r="I66" t="s">
        <v>1227</v>
      </c>
    </row>
    <row r="67" spans="1:9" x14ac:dyDescent="0.45">
      <c r="A67" t="s">
        <v>1079</v>
      </c>
      <c r="B67" t="s">
        <v>1080</v>
      </c>
      <c r="C67" t="s">
        <v>1081</v>
      </c>
      <c r="D67" t="s">
        <v>1723</v>
      </c>
      <c r="E67" t="s">
        <v>1082</v>
      </c>
      <c r="F67" t="s">
        <v>1233</v>
      </c>
      <c r="G67" t="s">
        <v>1475</v>
      </c>
      <c r="H67">
        <v>44</v>
      </c>
      <c r="I67" t="s">
        <v>1228</v>
      </c>
    </row>
    <row r="68" spans="1:9" x14ac:dyDescent="0.45">
      <c r="A68" t="s">
        <v>1185</v>
      </c>
      <c r="B68" t="s">
        <v>1186</v>
      </c>
      <c r="C68" t="s">
        <v>1187</v>
      </c>
      <c r="E68" t="s">
        <v>1188</v>
      </c>
      <c r="F68" t="s">
        <v>1232</v>
      </c>
      <c r="G68" t="s">
        <v>1255</v>
      </c>
      <c r="H68">
        <v>28</v>
      </c>
      <c r="I68" t="s">
        <v>1228</v>
      </c>
    </row>
    <row r="69" spans="1:9" x14ac:dyDescent="0.45">
      <c r="A69" t="s">
        <v>772</v>
      </c>
      <c r="B69" t="s">
        <v>773</v>
      </c>
      <c r="C69" t="s">
        <v>774</v>
      </c>
      <c r="E69" t="s">
        <v>775</v>
      </c>
      <c r="F69" t="s">
        <v>1231</v>
      </c>
      <c r="G69" t="s">
        <v>1403</v>
      </c>
      <c r="H69">
        <v>42</v>
      </c>
      <c r="I69" t="s">
        <v>1228</v>
      </c>
    </row>
    <row r="70" spans="1:9" x14ac:dyDescent="0.45">
      <c r="A70" t="s">
        <v>378</v>
      </c>
      <c r="B70" t="s">
        <v>379</v>
      </c>
      <c r="D70" t="s">
        <v>1567</v>
      </c>
      <c r="E70" t="s">
        <v>380</v>
      </c>
      <c r="F70" t="s">
        <v>1231</v>
      </c>
      <c r="G70" t="s">
        <v>1312</v>
      </c>
      <c r="H70">
        <v>45</v>
      </c>
      <c r="I70" t="s">
        <v>1228</v>
      </c>
    </row>
    <row r="71" spans="1:9" x14ac:dyDescent="0.45">
      <c r="A71" t="s">
        <v>634</v>
      </c>
      <c r="B71" t="s">
        <v>635</v>
      </c>
      <c r="C71" t="s">
        <v>636</v>
      </c>
      <c r="D71" t="s">
        <v>1627</v>
      </c>
      <c r="E71" t="s">
        <v>637</v>
      </c>
      <c r="F71" t="s">
        <v>1231</v>
      </c>
      <c r="G71" t="s">
        <v>1368</v>
      </c>
      <c r="H71">
        <v>28</v>
      </c>
      <c r="I71" t="s">
        <v>1228</v>
      </c>
    </row>
    <row r="72" spans="1:9" x14ac:dyDescent="0.45">
      <c r="A72" t="s">
        <v>1130</v>
      </c>
      <c r="B72" t="s">
        <v>1131</v>
      </c>
      <c r="D72" t="s">
        <v>1733</v>
      </c>
      <c r="E72" t="s">
        <v>1132</v>
      </c>
      <c r="F72" t="s">
        <v>1233</v>
      </c>
      <c r="G72" t="s">
        <v>1486</v>
      </c>
      <c r="H72">
        <v>16</v>
      </c>
      <c r="I72" t="s">
        <v>1228</v>
      </c>
    </row>
    <row r="73" spans="1:9" x14ac:dyDescent="0.45">
      <c r="A73" t="s">
        <v>27</v>
      </c>
      <c r="B73" t="s">
        <v>28</v>
      </c>
      <c r="C73" t="s">
        <v>29</v>
      </c>
      <c r="D73" t="s">
        <v>1490</v>
      </c>
      <c r="E73" t="s">
        <v>30</v>
      </c>
      <c r="F73" t="s">
        <v>1231</v>
      </c>
      <c r="G73" t="s">
        <v>16</v>
      </c>
      <c r="H73">
        <v>46</v>
      </c>
      <c r="I73" t="s">
        <v>1227</v>
      </c>
    </row>
    <row r="74" spans="1:9" x14ac:dyDescent="0.45">
      <c r="A74" t="s">
        <v>1202</v>
      </c>
      <c r="B74" t="s">
        <v>1203</v>
      </c>
      <c r="C74" t="s">
        <v>1204</v>
      </c>
      <c r="D74" t="s">
        <v>1745</v>
      </c>
      <c r="E74" t="s">
        <v>1205</v>
      </c>
      <c r="F74" t="s">
        <v>1233</v>
      </c>
      <c r="G74" t="s">
        <v>1467</v>
      </c>
      <c r="H74">
        <v>24</v>
      </c>
      <c r="I74" t="s">
        <v>1228</v>
      </c>
    </row>
    <row r="75" spans="1:9" x14ac:dyDescent="0.45">
      <c r="A75" t="s">
        <v>517</v>
      </c>
      <c r="B75" t="s">
        <v>518</v>
      </c>
      <c r="C75" t="s">
        <v>519</v>
      </c>
      <c r="D75" t="s">
        <v>1597</v>
      </c>
      <c r="E75" t="s">
        <v>520</v>
      </c>
      <c r="F75" t="s">
        <v>1231</v>
      </c>
      <c r="G75" t="s">
        <v>24</v>
      </c>
      <c r="H75">
        <v>41</v>
      </c>
      <c r="I75" t="s">
        <v>1228</v>
      </c>
    </row>
    <row r="76" spans="1:9" x14ac:dyDescent="0.45">
      <c r="A76" t="s">
        <v>729</v>
      </c>
      <c r="B76" t="s">
        <v>730</v>
      </c>
      <c r="C76" t="s">
        <v>731</v>
      </c>
      <c r="D76" t="s">
        <v>1649</v>
      </c>
      <c r="E76" t="s">
        <v>732</v>
      </c>
      <c r="F76" t="s">
        <v>1231</v>
      </c>
      <c r="G76" t="s">
        <v>1393</v>
      </c>
      <c r="H76">
        <v>40</v>
      </c>
      <c r="I76" t="s">
        <v>1228</v>
      </c>
    </row>
    <row r="77" spans="1:9" x14ac:dyDescent="0.45">
      <c r="A77" t="s">
        <v>469</v>
      </c>
      <c r="B77" t="s">
        <v>470</v>
      </c>
      <c r="C77" t="s">
        <v>471</v>
      </c>
      <c r="D77" t="s">
        <v>1585</v>
      </c>
      <c r="E77" t="s">
        <v>472</v>
      </c>
      <c r="F77" t="s">
        <v>1231</v>
      </c>
      <c r="G77" t="s">
        <v>1332</v>
      </c>
      <c r="H77">
        <v>39</v>
      </c>
      <c r="I77" t="s">
        <v>1228</v>
      </c>
    </row>
    <row r="78" spans="1:9" x14ac:dyDescent="0.45">
      <c r="A78" t="s">
        <v>975</v>
      </c>
      <c r="B78" t="s">
        <v>976</v>
      </c>
      <c r="C78" t="s">
        <v>977</v>
      </c>
      <c r="D78" t="s">
        <v>1701</v>
      </c>
      <c r="E78" t="s">
        <v>978</v>
      </c>
      <c r="F78" t="s">
        <v>1232</v>
      </c>
      <c r="G78" t="s">
        <v>1452</v>
      </c>
      <c r="H78">
        <v>48</v>
      </c>
      <c r="I78" t="s">
        <v>1228</v>
      </c>
    </row>
    <row r="79" spans="1:9" x14ac:dyDescent="0.45">
      <c r="A79" t="s">
        <v>35</v>
      </c>
      <c r="B79" t="s">
        <v>36</v>
      </c>
      <c r="C79" t="s">
        <v>37</v>
      </c>
      <c r="D79" t="s">
        <v>1492</v>
      </c>
      <c r="E79" t="s">
        <v>38</v>
      </c>
      <c r="F79" t="s">
        <v>1231</v>
      </c>
      <c r="G79" t="s">
        <v>22</v>
      </c>
      <c r="H79">
        <v>41</v>
      </c>
      <c r="I79" t="s">
        <v>1227</v>
      </c>
    </row>
    <row r="80" spans="1:9" x14ac:dyDescent="0.45">
      <c r="A80" t="s">
        <v>53</v>
      </c>
      <c r="B80" t="s">
        <v>54</v>
      </c>
      <c r="D80" t="s">
        <v>1497</v>
      </c>
      <c r="E80" t="s">
        <v>55</v>
      </c>
      <c r="F80" t="s">
        <v>1232</v>
      </c>
      <c r="G80" t="s">
        <v>1236</v>
      </c>
      <c r="H80">
        <v>45</v>
      </c>
      <c r="I80" t="s">
        <v>1227</v>
      </c>
    </row>
    <row r="81" spans="1:9" x14ac:dyDescent="0.45">
      <c r="A81" t="s">
        <v>1151</v>
      </c>
      <c r="B81" t="s">
        <v>1152</v>
      </c>
      <c r="D81" t="s">
        <v>1736</v>
      </c>
      <c r="E81" t="s">
        <v>1153</v>
      </c>
      <c r="F81" t="s">
        <v>1232</v>
      </c>
      <c r="G81" t="s">
        <v>1407</v>
      </c>
      <c r="H81">
        <v>38</v>
      </c>
      <c r="I81" t="s">
        <v>1228</v>
      </c>
    </row>
    <row r="82" spans="1:9" x14ac:dyDescent="0.45">
      <c r="A82" t="s">
        <v>181</v>
      </c>
      <c r="B82" t="s">
        <v>182</v>
      </c>
      <c r="D82" t="s">
        <v>1524</v>
      </c>
      <c r="E82" t="s">
        <v>183</v>
      </c>
      <c r="F82" t="s">
        <v>1231</v>
      </c>
      <c r="G82" t="s">
        <v>1265</v>
      </c>
      <c r="H82">
        <v>44</v>
      </c>
      <c r="I82" t="s">
        <v>1227</v>
      </c>
    </row>
    <row r="83" spans="1:9" x14ac:dyDescent="0.45">
      <c r="A83" t="s">
        <v>234</v>
      </c>
      <c r="B83" t="s">
        <v>235</v>
      </c>
      <c r="C83" t="s">
        <v>236</v>
      </c>
      <c r="D83" t="s">
        <v>1536</v>
      </c>
      <c r="E83" t="s">
        <v>237</v>
      </c>
      <c r="F83" t="s">
        <v>1231</v>
      </c>
      <c r="G83" t="s">
        <v>1278</v>
      </c>
      <c r="H83">
        <v>39</v>
      </c>
      <c r="I83" t="s">
        <v>1227</v>
      </c>
    </row>
    <row r="84" spans="1:9" x14ac:dyDescent="0.45">
      <c r="A84" t="s">
        <v>441</v>
      </c>
      <c r="B84" t="s">
        <v>442</v>
      </c>
      <c r="C84" t="s">
        <v>443</v>
      </c>
      <c r="D84" t="s">
        <v>1580</v>
      </c>
      <c r="E84" t="s">
        <v>444</v>
      </c>
      <c r="F84" t="s">
        <v>1231</v>
      </c>
      <c r="G84" t="s">
        <v>1327</v>
      </c>
      <c r="H84">
        <v>19</v>
      </c>
      <c r="I84" t="s">
        <v>1228</v>
      </c>
    </row>
    <row r="85" spans="1:9" x14ac:dyDescent="0.45">
      <c r="A85" t="s">
        <v>1193</v>
      </c>
      <c r="B85" t="s">
        <v>1194</v>
      </c>
      <c r="C85" t="s">
        <v>1195</v>
      </c>
      <c r="D85" t="s">
        <v>1196</v>
      </c>
      <c r="E85" t="s">
        <v>1197</v>
      </c>
      <c r="F85" t="s">
        <v>1233</v>
      </c>
      <c r="G85" t="s">
        <v>1446</v>
      </c>
      <c r="H85">
        <v>21</v>
      </c>
      <c r="I85" t="s">
        <v>1228</v>
      </c>
    </row>
    <row r="86" spans="1:9" x14ac:dyDescent="0.45">
      <c r="A86" t="s">
        <v>784</v>
      </c>
      <c r="B86" t="s">
        <v>785</v>
      </c>
      <c r="C86" t="s">
        <v>786</v>
      </c>
      <c r="D86" t="s">
        <v>1661</v>
      </c>
      <c r="E86" t="s">
        <v>787</v>
      </c>
      <c r="F86" t="s">
        <v>1231</v>
      </c>
      <c r="G86" t="s">
        <v>1406</v>
      </c>
      <c r="H86">
        <v>38</v>
      </c>
      <c r="I86" t="s">
        <v>1228</v>
      </c>
    </row>
    <row r="87" spans="1:9" x14ac:dyDescent="0.45">
      <c r="A87" t="s">
        <v>1053</v>
      </c>
      <c r="B87" t="s">
        <v>1054</v>
      </c>
      <c r="D87" t="s">
        <v>1717</v>
      </c>
      <c r="E87" t="s">
        <v>1055</v>
      </c>
      <c r="F87" t="s">
        <v>1231</v>
      </c>
      <c r="G87" t="s">
        <v>1468</v>
      </c>
      <c r="H87">
        <v>25</v>
      </c>
      <c r="I87" t="s">
        <v>1228</v>
      </c>
    </row>
    <row r="88" spans="1:9" x14ac:dyDescent="0.45">
      <c r="A88" t="s">
        <v>911</v>
      </c>
      <c r="B88" t="s">
        <v>912</v>
      </c>
      <c r="D88" t="s">
        <v>1688</v>
      </c>
      <c r="E88" t="s">
        <v>913</v>
      </c>
      <c r="F88" t="s">
        <v>1233</v>
      </c>
      <c r="G88" t="s">
        <v>1436</v>
      </c>
      <c r="H88">
        <v>48</v>
      </c>
      <c r="I88" t="s">
        <v>1228</v>
      </c>
    </row>
    <row r="89" spans="1:9" x14ac:dyDescent="0.45">
      <c r="A89" t="s">
        <v>605</v>
      </c>
      <c r="B89" t="s">
        <v>606</v>
      </c>
      <c r="C89" t="s">
        <v>607</v>
      </c>
      <c r="D89" t="s">
        <v>1619</v>
      </c>
      <c r="E89" t="s">
        <v>608</v>
      </c>
      <c r="F89" t="s">
        <v>1232</v>
      </c>
      <c r="G89" t="s">
        <v>1361</v>
      </c>
      <c r="H89">
        <v>17</v>
      </c>
      <c r="I89" t="s">
        <v>1228</v>
      </c>
    </row>
    <row r="90" spans="1:9" x14ac:dyDescent="0.45">
      <c r="A90" t="s">
        <v>43</v>
      </c>
      <c r="B90" t="s">
        <v>44</v>
      </c>
      <c r="D90" t="s">
        <v>1494</v>
      </c>
      <c r="E90" t="s">
        <v>45</v>
      </c>
      <c r="F90" t="s">
        <v>1232</v>
      </c>
      <c r="G90" t="s">
        <v>1234</v>
      </c>
      <c r="H90">
        <v>18</v>
      </c>
      <c r="I90" t="s">
        <v>1227</v>
      </c>
    </row>
    <row r="91" spans="1:9" x14ac:dyDescent="0.45">
      <c r="A91" t="s">
        <v>119</v>
      </c>
      <c r="B91" t="s">
        <v>120</v>
      </c>
      <c r="C91" t="s">
        <v>121</v>
      </c>
      <c r="D91" t="s">
        <v>1511</v>
      </c>
      <c r="E91" t="s">
        <v>122</v>
      </c>
      <c r="F91" t="s">
        <v>1231</v>
      </c>
      <c r="G91" t="s">
        <v>11</v>
      </c>
      <c r="H91">
        <v>49</v>
      </c>
      <c r="I91" t="s">
        <v>1227</v>
      </c>
    </row>
    <row r="92" spans="1:9" x14ac:dyDescent="0.45">
      <c r="A92" t="s">
        <v>807</v>
      </c>
      <c r="B92" t="s">
        <v>808</v>
      </c>
      <c r="D92" t="s">
        <v>1666</v>
      </c>
      <c r="E92" t="s">
        <v>809</v>
      </c>
      <c r="F92" t="s">
        <v>1231</v>
      </c>
      <c r="G92" t="s">
        <v>1412</v>
      </c>
      <c r="H92">
        <v>29</v>
      </c>
      <c r="I92" t="s">
        <v>1228</v>
      </c>
    </row>
    <row r="93" spans="1:9" x14ac:dyDescent="0.45">
      <c r="A93" t="s">
        <v>162</v>
      </c>
      <c r="B93" t="s">
        <v>163</v>
      </c>
      <c r="C93" t="s">
        <v>164</v>
      </c>
      <c r="D93" t="s">
        <v>1520</v>
      </c>
      <c r="E93" t="s">
        <v>165</v>
      </c>
      <c r="F93" t="s">
        <v>1231</v>
      </c>
      <c r="G93" t="s">
        <v>18</v>
      </c>
      <c r="H93">
        <v>23</v>
      </c>
      <c r="I93" t="s">
        <v>1227</v>
      </c>
    </row>
    <row r="94" spans="1:9" x14ac:dyDescent="0.45">
      <c r="A94" t="s">
        <v>84</v>
      </c>
      <c r="B94" t="s">
        <v>85</v>
      </c>
      <c r="C94" t="s">
        <v>86</v>
      </c>
      <c r="E94" t="s">
        <v>87</v>
      </c>
      <c r="F94" t="s">
        <v>1231</v>
      </c>
      <c r="G94" t="s">
        <v>1242</v>
      </c>
      <c r="H94">
        <v>21</v>
      </c>
      <c r="I94" t="s">
        <v>1227</v>
      </c>
    </row>
    <row r="95" spans="1:9" x14ac:dyDescent="0.45">
      <c r="A95" t="s">
        <v>1056</v>
      </c>
      <c r="B95" t="s">
        <v>1057</v>
      </c>
      <c r="C95" t="s">
        <v>1058</v>
      </c>
      <c r="D95" t="s">
        <v>1718</v>
      </c>
      <c r="E95" t="s">
        <v>1059</v>
      </c>
      <c r="F95" t="s">
        <v>1233</v>
      </c>
      <c r="G95" t="s">
        <v>1469</v>
      </c>
      <c r="H95">
        <v>45</v>
      </c>
      <c r="I95" t="s">
        <v>1228</v>
      </c>
    </row>
    <row r="96" spans="1:9" x14ac:dyDescent="0.45">
      <c r="A96" t="s">
        <v>245</v>
      </c>
      <c r="B96" t="s">
        <v>246</v>
      </c>
      <c r="C96" t="s">
        <v>247</v>
      </c>
      <c r="D96" t="s">
        <v>1539</v>
      </c>
      <c r="E96" t="s">
        <v>248</v>
      </c>
      <c r="F96" t="s">
        <v>1231</v>
      </c>
      <c r="G96" t="s">
        <v>1281</v>
      </c>
      <c r="H96">
        <v>48</v>
      </c>
      <c r="I96" t="s">
        <v>1227</v>
      </c>
    </row>
    <row r="97" spans="1:9" x14ac:dyDescent="0.45">
      <c r="A97" t="s">
        <v>1034</v>
      </c>
      <c r="B97" t="s">
        <v>1035</v>
      </c>
      <c r="D97" t="s">
        <v>1713</v>
      </c>
      <c r="E97" t="s">
        <v>1036</v>
      </c>
      <c r="F97" t="s">
        <v>1232</v>
      </c>
      <c r="G97" t="s">
        <v>1444</v>
      </c>
      <c r="H97">
        <v>35</v>
      </c>
      <c r="I97" t="s">
        <v>1228</v>
      </c>
    </row>
    <row r="98" spans="1:9" x14ac:dyDescent="0.45">
      <c r="A98" t="s">
        <v>332</v>
      </c>
      <c r="B98" t="s">
        <v>333</v>
      </c>
      <c r="C98" t="s">
        <v>334</v>
      </c>
      <c r="D98" t="s">
        <v>1559</v>
      </c>
      <c r="E98" t="s">
        <v>335</v>
      </c>
      <c r="F98" t="s">
        <v>1231</v>
      </c>
      <c r="G98" t="s">
        <v>1303</v>
      </c>
      <c r="H98">
        <v>18</v>
      </c>
      <c r="I98" t="s">
        <v>1227</v>
      </c>
    </row>
    <row r="99" spans="1:9" x14ac:dyDescent="0.45">
      <c r="A99" t="s">
        <v>226</v>
      </c>
      <c r="B99" t="s">
        <v>227</v>
      </c>
      <c r="C99" t="s">
        <v>228</v>
      </c>
      <c r="E99" t="s">
        <v>229</v>
      </c>
      <c r="F99" t="s">
        <v>1231</v>
      </c>
      <c r="G99" t="s">
        <v>1276</v>
      </c>
      <c r="H99">
        <v>48</v>
      </c>
      <c r="I99" t="s">
        <v>1227</v>
      </c>
    </row>
    <row r="100" spans="1:9" x14ac:dyDescent="0.45">
      <c r="A100" t="s">
        <v>847</v>
      </c>
      <c r="B100" t="s">
        <v>848</v>
      </c>
      <c r="C100" t="s">
        <v>849</v>
      </c>
      <c r="D100" t="s">
        <v>1673</v>
      </c>
      <c r="E100" t="s">
        <v>850</v>
      </c>
      <c r="F100" t="s">
        <v>1232</v>
      </c>
      <c r="G100" t="s">
        <v>1421</v>
      </c>
      <c r="H100">
        <v>45</v>
      </c>
      <c r="I100" t="s">
        <v>1228</v>
      </c>
    </row>
    <row r="101" spans="1:9" x14ac:dyDescent="0.45">
      <c r="A101" t="s">
        <v>1083</v>
      </c>
      <c r="B101" t="s">
        <v>1084</v>
      </c>
      <c r="C101" t="s">
        <v>1085</v>
      </c>
      <c r="D101" t="s">
        <v>1724</v>
      </c>
      <c r="E101" t="s">
        <v>1086</v>
      </c>
      <c r="F101" t="s">
        <v>1233</v>
      </c>
      <c r="G101" t="s">
        <v>1476</v>
      </c>
      <c r="H101">
        <v>16</v>
      </c>
      <c r="I101" t="s">
        <v>1228</v>
      </c>
    </row>
    <row r="102" spans="1:9" x14ac:dyDescent="0.45">
      <c r="A102" t="s">
        <v>690</v>
      </c>
      <c r="B102" t="s">
        <v>691</v>
      </c>
      <c r="C102" t="s">
        <v>692</v>
      </c>
      <c r="D102" t="s">
        <v>1640</v>
      </c>
      <c r="E102" t="s">
        <v>693</v>
      </c>
      <c r="F102" t="s">
        <v>1232</v>
      </c>
      <c r="G102" t="s">
        <v>1383</v>
      </c>
      <c r="H102">
        <v>26</v>
      </c>
      <c r="I102" t="s">
        <v>1228</v>
      </c>
    </row>
    <row r="103" spans="1:9" x14ac:dyDescent="0.45">
      <c r="A103" t="s">
        <v>313</v>
      </c>
      <c r="B103" t="s">
        <v>314</v>
      </c>
      <c r="C103" t="s">
        <v>315</v>
      </c>
      <c r="D103" t="s">
        <v>1554</v>
      </c>
      <c r="E103" t="s">
        <v>316</v>
      </c>
      <c r="F103" t="s">
        <v>1232</v>
      </c>
      <c r="G103" t="s">
        <v>1298</v>
      </c>
      <c r="H103">
        <v>19</v>
      </c>
      <c r="I103" t="s">
        <v>1227</v>
      </c>
    </row>
    <row r="104" spans="1:9" x14ac:dyDescent="0.45">
      <c r="A104" t="s">
        <v>741</v>
      </c>
      <c r="B104" t="s">
        <v>742</v>
      </c>
      <c r="C104" t="s">
        <v>743</v>
      </c>
      <c r="D104" t="s">
        <v>1651</v>
      </c>
      <c r="E104" t="s">
        <v>744</v>
      </c>
      <c r="F104" t="s">
        <v>1232</v>
      </c>
      <c r="G104" t="s">
        <v>1396</v>
      </c>
      <c r="H104">
        <v>36</v>
      </c>
      <c r="I104" t="s">
        <v>1228</v>
      </c>
    </row>
    <row r="105" spans="1:9" x14ac:dyDescent="0.45">
      <c r="A105" t="s">
        <v>393</v>
      </c>
      <c r="B105" t="s">
        <v>394</v>
      </c>
      <c r="C105" t="s">
        <v>395</v>
      </c>
      <c r="E105" t="s">
        <v>396</v>
      </c>
      <c r="F105" t="s">
        <v>1231</v>
      </c>
      <c r="G105" t="s">
        <v>1316</v>
      </c>
      <c r="H105">
        <v>42</v>
      </c>
      <c r="I105" t="s">
        <v>1228</v>
      </c>
    </row>
    <row r="106" spans="1:9" x14ac:dyDescent="0.45">
      <c r="A106" t="s">
        <v>543</v>
      </c>
      <c r="B106" t="s">
        <v>544</v>
      </c>
      <c r="C106" t="s">
        <v>545</v>
      </c>
      <c r="D106" t="s">
        <v>1603</v>
      </c>
      <c r="E106" t="s">
        <v>546</v>
      </c>
      <c r="F106" t="s">
        <v>1231</v>
      </c>
      <c r="G106" t="s">
        <v>1345</v>
      </c>
      <c r="H106">
        <v>48</v>
      </c>
      <c r="I106" t="s">
        <v>1228</v>
      </c>
    </row>
    <row r="107" spans="1:9" x14ac:dyDescent="0.45">
      <c r="A107" t="s">
        <v>347</v>
      </c>
      <c r="B107" t="s">
        <v>348</v>
      </c>
      <c r="C107" t="s">
        <v>349</v>
      </c>
      <c r="D107" t="s">
        <v>1563</v>
      </c>
      <c r="E107" t="s">
        <v>350</v>
      </c>
      <c r="F107" t="s">
        <v>1231</v>
      </c>
      <c r="G107" t="s">
        <v>1306</v>
      </c>
      <c r="H107">
        <v>17</v>
      </c>
      <c r="I107" t="s">
        <v>1227</v>
      </c>
    </row>
    <row r="108" spans="1:9" x14ac:dyDescent="0.45">
      <c r="A108" t="s">
        <v>374</v>
      </c>
      <c r="B108" t="s">
        <v>375</v>
      </c>
      <c r="C108" t="s">
        <v>376</v>
      </c>
      <c r="D108" t="s">
        <v>1566</v>
      </c>
      <c r="E108" t="s">
        <v>377</v>
      </c>
      <c r="F108" t="s">
        <v>1233</v>
      </c>
      <c r="G108" t="s">
        <v>1311</v>
      </c>
      <c r="H108">
        <v>29</v>
      </c>
      <c r="I108" t="s">
        <v>1228</v>
      </c>
    </row>
    <row r="109" spans="1:9" x14ac:dyDescent="0.45">
      <c r="A109" t="s">
        <v>1075</v>
      </c>
      <c r="B109" t="s">
        <v>1076</v>
      </c>
      <c r="C109" t="s">
        <v>1077</v>
      </c>
      <c r="D109" t="s">
        <v>1722</v>
      </c>
      <c r="E109" t="s">
        <v>1078</v>
      </c>
      <c r="F109" t="s">
        <v>1233</v>
      </c>
      <c r="G109" t="s">
        <v>1474</v>
      </c>
      <c r="H109">
        <v>44</v>
      </c>
      <c r="I109" t="s">
        <v>1228</v>
      </c>
    </row>
    <row r="110" spans="1:9" x14ac:dyDescent="0.45">
      <c r="A110" t="s">
        <v>351</v>
      </c>
      <c r="B110" t="s">
        <v>352</v>
      </c>
      <c r="C110" t="s">
        <v>353</v>
      </c>
      <c r="E110" t="s">
        <v>354</v>
      </c>
      <c r="F110" t="s">
        <v>1231</v>
      </c>
      <c r="G110" t="s">
        <v>1281</v>
      </c>
      <c r="H110">
        <v>41</v>
      </c>
      <c r="I110" t="s">
        <v>1228</v>
      </c>
    </row>
    <row r="111" spans="1:9" x14ac:dyDescent="0.45">
      <c r="A111" t="s">
        <v>927</v>
      </c>
      <c r="B111" t="s">
        <v>928</v>
      </c>
      <c r="E111" t="s">
        <v>929</v>
      </c>
      <c r="F111" t="s">
        <v>1233</v>
      </c>
      <c r="G111" t="s">
        <v>1440</v>
      </c>
      <c r="H111">
        <v>17</v>
      </c>
      <c r="I111" t="s">
        <v>1228</v>
      </c>
    </row>
    <row r="112" spans="1:9" x14ac:dyDescent="0.45">
      <c r="A112" t="s">
        <v>1189</v>
      </c>
      <c r="B112" t="s">
        <v>1190</v>
      </c>
      <c r="C112" t="s">
        <v>1191</v>
      </c>
      <c r="E112" t="s">
        <v>1192</v>
      </c>
      <c r="F112" t="s">
        <v>1233</v>
      </c>
      <c r="G112" t="s">
        <v>1440</v>
      </c>
      <c r="H112">
        <v>42</v>
      </c>
      <c r="I112" t="s">
        <v>1228</v>
      </c>
    </row>
    <row r="113" spans="1:9" x14ac:dyDescent="0.45">
      <c r="A113" t="s">
        <v>1030</v>
      </c>
      <c r="B113" t="s">
        <v>1031</v>
      </c>
      <c r="C113" t="s">
        <v>1032</v>
      </c>
      <c r="D113" t="s">
        <v>1712</v>
      </c>
      <c r="E113" t="s">
        <v>1033</v>
      </c>
      <c r="F113" t="s">
        <v>1231</v>
      </c>
      <c r="G113" t="s">
        <v>1464</v>
      </c>
      <c r="H113">
        <v>24</v>
      </c>
      <c r="I113" t="s">
        <v>1228</v>
      </c>
    </row>
    <row r="114" spans="1:9" x14ac:dyDescent="0.45">
      <c r="A114" t="s">
        <v>745</v>
      </c>
      <c r="B114" t="s">
        <v>746</v>
      </c>
      <c r="C114" t="s">
        <v>747</v>
      </c>
      <c r="D114" t="s">
        <v>1652</v>
      </c>
      <c r="E114" t="s">
        <v>748</v>
      </c>
      <c r="F114" t="s">
        <v>1232</v>
      </c>
      <c r="G114" t="s">
        <v>1397</v>
      </c>
      <c r="H114">
        <v>24</v>
      </c>
      <c r="I114" t="s">
        <v>1228</v>
      </c>
    </row>
    <row r="115" spans="1:9" x14ac:dyDescent="0.45">
      <c r="A115" t="s">
        <v>934</v>
      </c>
      <c r="B115" t="s">
        <v>935</v>
      </c>
      <c r="D115" t="s">
        <v>1692</v>
      </c>
      <c r="E115" t="s">
        <v>936</v>
      </c>
      <c r="F115" t="s">
        <v>1231</v>
      </c>
      <c r="G115" t="s">
        <v>1442</v>
      </c>
      <c r="H115">
        <v>26</v>
      </c>
      <c r="I115" t="s">
        <v>1228</v>
      </c>
    </row>
    <row r="116" spans="1:9" x14ac:dyDescent="0.45">
      <c r="A116" t="s">
        <v>278</v>
      </c>
      <c r="B116" t="s">
        <v>279</v>
      </c>
      <c r="C116" t="s">
        <v>280</v>
      </c>
      <c r="D116" t="s">
        <v>1546</v>
      </c>
      <c r="E116" t="s">
        <v>281</v>
      </c>
      <c r="F116" t="s">
        <v>1231</v>
      </c>
      <c r="G116" t="s">
        <v>1289</v>
      </c>
      <c r="H116">
        <v>16</v>
      </c>
      <c r="I116" t="s">
        <v>1227</v>
      </c>
    </row>
    <row r="117" spans="1:9" x14ac:dyDescent="0.45">
      <c r="A117" t="s">
        <v>1173</v>
      </c>
      <c r="B117" t="s">
        <v>1174</v>
      </c>
      <c r="C117" t="s">
        <v>1175</v>
      </c>
      <c r="D117" t="s">
        <v>1741</v>
      </c>
      <c r="E117" t="s">
        <v>1176</v>
      </c>
      <c r="F117" t="s">
        <v>1232</v>
      </c>
      <c r="G117" t="s">
        <v>1402</v>
      </c>
      <c r="H117">
        <v>15</v>
      </c>
      <c r="I117" t="s">
        <v>1228</v>
      </c>
    </row>
    <row r="118" spans="1:9" x14ac:dyDescent="0.45">
      <c r="A118" t="s">
        <v>713</v>
      </c>
      <c r="B118" t="s">
        <v>714</v>
      </c>
      <c r="C118" t="s">
        <v>715</v>
      </c>
      <c r="D118" t="s">
        <v>1645</v>
      </c>
      <c r="E118" t="s">
        <v>716</v>
      </c>
      <c r="F118" t="s">
        <v>1233</v>
      </c>
      <c r="G118" t="s">
        <v>1389</v>
      </c>
      <c r="H118">
        <v>45</v>
      </c>
      <c r="I118" t="s">
        <v>1228</v>
      </c>
    </row>
    <row r="119" spans="1:9" x14ac:dyDescent="0.45">
      <c r="A119" t="s">
        <v>422</v>
      </c>
      <c r="B119" t="s">
        <v>423</v>
      </c>
      <c r="C119" t="s">
        <v>424</v>
      </c>
      <c r="D119" t="s">
        <v>1575</v>
      </c>
      <c r="E119" t="s">
        <v>425</v>
      </c>
      <c r="F119" t="s">
        <v>1232</v>
      </c>
      <c r="G119" t="s">
        <v>1253</v>
      </c>
      <c r="H119">
        <v>46</v>
      </c>
      <c r="I119" t="s">
        <v>1228</v>
      </c>
    </row>
    <row r="120" spans="1:9" x14ac:dyDescent="0.45">
      <c r="A120" t="s">
        <v>72</v>
      </c>
      <c r="B120" t="s">
        <v>73</v>
      </c>
      <c r="C120" t="s">
        <v>74</v>
      </c>
      <c r="D120" t="s">
        <v>1502</v>
      </c>
      <c r="E120" t="s">
        <v>75</v>
      </c>
      <c r="F120" t="s">
        <v>1231</v>
      </c>
      <c r="G120" t="s">
        <v>1239</v>
      </c>
      <c r="H120">
        <v>42</v>
      </c>
      <c r="I120" t="s">
        <v>1227</v>
      </c>
    </row>
    <row r="121" spans="1:9" x14ac:dyDescent="0.45">
      <c r="A121" t="s">
        <v>1022</v>
      </c>
      <c r="B121" t="s">
        <v>1023</v>
      </c>
      <c r="C121" t="s">
        <v>1024</v>
      </c>
      <c r="E121" t="s">
        <v>1025</v>
      </c>
      <c r="F121" t="s">
        <v>1232</v>
      </c>
      <c r="G121" t="s">
        <v>1462</v>
      </c>
      <c r="H121">
        <v>38</v>
      </c>
      <c r="I121" t="s">
        <v>1228</v>
      </c>
    </row>
    <row r="122" spans="1:9" x14ac:dyDescent="0.45">
      <c r="A122" t="s">
        <v>843</v>
      </c>
      <c r="B122" t="s">
        <v>844</v>
      </c>
      <c r="C122" t="s">
        <v>845</v>
      </c>
      <c r="D122" t="s">
        <v>1672</v>
      </c>
      <c r="E122" t="s">
        <v>846</v>
      </c>
      <c r="F122" t="s">
        <v>1231</v>
      </c>
      <c r="G122" t="s">
        <v>1403</v>
      </c>
      <c r="H122">
        <v>50</v>
      </c>
      <c r="I122" t="s">
        <v>1228</v>
      </c>
    </row>
    <row r="123" spans="1:9" x14ac:dyDescent="0.45">
      <c r="A123" t="s">
        <v>206</v>
      </c>
      <c r="B123" t="s">
        <v>207</v>
      </c>
      <c r="C123" t="s">
        <v>208</v>
      </c>
      <c r="D123" t="s">
        <v>1531</v>
      </c>
      <c r="E123" t="s">
        <v>209</v>
      </c>
      <c r="F123" t="s">
        <v>1231</v>
      </c>
      <c r="G123" t="s">
        <v>1271</v>
      </c>
      <c r="H123">
        <v>16</v>
      </c>
      <c r="I123" t="s">
        <v>1227</v>
      </c>
    </row>
    <row r="124" spans="1:9" x14ac:dyDescent="0.45">
      <c r="A124" t="s">
        <v>1040</v>
      </c>
      <c r="B124" t="s">
        <v>1041</v>
      </c>
      <c r="C124" t="s">
        <v>1042</v>
      </c>
      <c r="D124" t="s">
        <v>1715</v>
      </c>
      <c r="E124" t="s">
        <v>1043</v>
      </c>
      <c r="F124" t="s">
        <v>1231</v>
      </c>
      <c r="G124" t="s">
        <v>1465</v>
      </c>
      <c r="H124">
        <v>45</v>
      </c>
      <c r="I124" t="s">
        <v>1228</v>
      </c>
    </row>
    <row r="125" spans="1:9" x14ac:dyDescent="0.45">
      <c r="A125" t="s">
        <v>1087</v>
      </c>
      <c r="B125" t="s">
        <v>1088</v>
      </c>
      <c r="C125" t="s">
        <v>1089</v>
      </c>
      <c r="D125" t="s">
        <v>1725</v>
      </c>
      <c r="E125" t="s">
        <v>1090</v>
      </c>
      <c r="F125" t="s">
        <v>1231</v>
      </c>
      <c r="G125" t="s">
        <v>1477</v>
      </c>
      <c r="H125">
        <v>38</v>
      </c>
      <c r="I125" t="s">
        <v>1228</v>
      </c>
    </row>
    <row r="126" spans="1:9" x14ac:dyDescent="0.45">
      <c r="A126" t="s">
        <v>1181</v>
      </c>
      <c r="B126" t="s">
        <v>1182</v>
      </c>
      <c r="C126" t="s">
        <v>1183</v>
      </c>
      <c r="D126" t="s">
        <v>1743</v>
      </c>
      <c r="E126" t="s">
        <v>1184</v>
      </c>
      <c r="F126" t="s">
        <v>1232</v>
      </c>
      <c r="G126" t="s">
        <v>1445</v>
      </c>
      <c r="H126">
        <v>27</v>
      </c>
      <c r="I126" t="s">
        <v>1228</v>
      </c>
    </row>
    <row r="127" spans="1:9" x14ac:dyDescent="0.45">
      <c r="A127" t="s">
        <v>509</v>
      </c>
      <c r="B127" t="s">
        <v>510</v>
      </c>
      <c r="C127" t="s">
        <v>511</v>
      </c>
      <c r="D127" t="s">
        <v>1595</v>
      </c>
      <c r="E127" t="s">
        <v>512</v>
      </c>
      <c r="F127" t="s">
        <v>1231</v>
      </c>
      <c r="G127" t="s">
        <v>1340</v>
      </c>
      <c r="H127">
        <v>47</v>
      </c>
      <c r="I127" t="s">
        <v>1228</v>
      </c>
    </row>
    <row r="128" spans="1:9" x14ac:dyDescent="0.45">
      <c r="A128" t="s">
        <v>1210</v>
      </c>
      <c r="B128" t="s">
        <v>1211</v>
      </c>
      <c r="C128" t="s">
        <v>1212</v>
      </c>
      <c r="D128" t="s">
        <v>1746</v>
      </c>
      <c r="E128" t="s">
        <v>1213</v>
      </c>
      <c r="F128" t="s">
        <v>1233</v>
      </c>
      <c r="G128" t="s">
        <v>1475</v>
      </c>
      <c r="H128">
        <v>30</v>
      </c>
      <c r="I128" t="s">
        <v>1228</v>
      </c>
    </row>
    <row r="129" spans="1:9" x14ac:dyDescent="0.45">
      <c r="A129" t="s">
        <v>1222</v>
      </c>
      <c r="B129" t="s">
        <v>1223</v>
      </c>
      <c r="C129" t="s">
        <v>1224</v>
      </c>
      <c r="D129" t="s">
        <v>1749</v>
      </c>
      <c r="E129" t="s">
        <v>1225</v>
      </c>
      <c r="F129" t="s">
        <v>1233</v>
      </c>
      <c r="G129" t="s">
        <v>1446</v>
      </c>
      <c r="H129">
        <v>34</v>
      </c>
      <c r="I129" t="s">
        <v>1228</v>
      </c>
    </row>
    <row r="130" spans="1:9" x14ac:dyDescent="0.45">
      <c r="A130" t="s">
        <v>800</v>
      </c>
      <c r="B130" t="s">
        <v>801</v>
      </c>
      <c r="C130" t="s">
        <v>802</v>
      </c>
      <c r="D130" t="s">
        <v>1664</v>
      </c>
      <c r="E130" t="s">
        <v>803</v>
      </c>
      <c r="F130" t="s">
        <v>1231</v>
      </c>
      <c r="G130" t="s">
        <v>1410</v>
      </c>
      <c r="H130">
        <v>21</v>
      </c>
      <c r="I130" t="s">
        <v>1228</v>
      </c>
    </row>
    <row r="131" spans="1:9" x14ac:dyDescent="0.45">
      <c r="A131" t="s">
        <v>111</v>
      </c>
      <c r="B131" t="s">
        <v>112</v>
      </c>
      <c r="C131" t="s">
        <v>113</v>
      </c>
      <c r="D131" t="s">
        <v>1509</v>
      </c>
      <c r="E131" t="s">
        <v>114</v>
      </c>
      <c r="F131" t="s">
        <v>1231</v>
      </c>
      <c r="G131" t="s">
        <v>1249</v>
      </c>
      <c r="H131">
        <v>22</v>
      </c>
      <c r="I131" t="s">
        <v>1227</v>
      </c>
    </row>
    <row r="132" spans="1:9" x14ac:dyDescent="0.45">
      <c r="A132" t="s">
        <v>855</v>
      </c>
      <c r="B132" t="s">
        <v>856</v>
      </c>
      <c r="C132" t="s">
        <v>857</v>
      </c>
      <c r="D132" t="s">
        <v>1675</v>
      </c>
      <c r="E132" t="s">
        <v>858</v>
      </c>
      <c r="F132" t="s">
        <v>1231</v>
      </c>
      <c r="G132" t="s">
        <v>1423</v>
      </c>
      <c r="H132">
        <v>22</v>
      </c>
      <c r="I132" t="s">
        <v>1228</v>
      </c>
    </row>
    <row r="133" spans="1:9" x14ac:dyDescent="0.45">
      <c r="A133" t="s">
        <v>667</v>
      </c>
      <c r="B133" t="s">
        <v>668</v>
      </c>
      <c r="C133" t="s">
        <v>669</v>
      </c>
      <c r="D133" t="s">
        <v>1636</v>
      </c>
      <c r="E133" t="s">
        <v>670</v>
      </c>
      <c r="F133" t="s">
        <v>1231</v>
      </c>
      <c r="G133" t="s">
        <v>1377</v>
      </c>
      <c r="H133">
        <v>22</v>
      </c>
      <c r="I133" t="s">
        <v>1228</v>
      </c>
    </row>
    <row r="134" spans="1:9" x14ac:dyDescent="0.45">
      <c r="A134" t="s">
        <v>485</v>
      </c>
      <c r="B134" t="s">
        <v>486</v>
      </c>
      <c r="C134" t="s">
        <v>487</v>
      </c>
      <c r="D134" t="s">
        <v>1589</v>
      </c>
      <c r="E134" t="s">
        <v>488</v>
      </c>
      <c r="F134" t="s">
        <v>1231</v>
      </c>
      <c r="G134" t="s">
        <v>1336</v>
      </c>
      <c r="H134">
        <v>44</v>
      </c>
      <c r="I134" t="s">
        <v>1228</v>
      </c>
    </row>
    <row r="135" spans="1:9" x14ac:dyDescent="0.45">
      <c r="A135" t="s">
        <v>698</v>
      </c>
      <c r="B135" t="s">
        <v>699</v>
      </c>
      <c r="C135" t="s">
        <v>700</v>
      </c>
      <c r="E135" t="s">
        <v>701</v>
      </c>
      <c r="F135" t="s">
        <v>1233</v>
      </c>
      <c r="G135" t="s">
        <v>1385</v>
      </c>
      <c r="H135">
        <v>31</v>
      </c>
      <c r="I135" t="s">
        <v>1228</v>
      </c>
    </row>
    <row r="136" spans="1:9" x14ac:dyDescent="0.45">
      <c r="A136" t="s">
        <v>591</v>
      </c>
      <c r="B136" t="s">
        <v>592</v>
      </c>
      <c r="C136" t="s">
        <v>593</v>
      </c>
      <c r="D136" t="s">
        <v>1615</v>
      </c>
      <c r="E136" t="s">
        <v>594</v>
      </c>
      <c r="F136" t="s">
        <v>1232</v>
      </c>
      <c r="G136" t="s">
        <v>1357</v>
      </c>
      <c r="H136">
        <v>26</v>
      </c>
      <c r="I136" t="s">
        <v>1228</v>
      </c>
    </row>
    <row r="137" spans="1:9" x14ac:dyDescent="0.45">
      <c r="A137" t="s">
        <v>153</v>
      </c>
      <c r="B137" t="s">
        <v>154</v>
      </c>
      <c r="C137" t="s">
        <v>155</v>
      </c>
      <c r="E137" t="s">
        <v>156</v>
      </c>
      <c r="F137" t="s">
        <v>1231</v>
      </c>
      <c r="G137" t="s">
        <v>1259</v>
      </c>
      <c r="H137">
        <v>20</v>
      </c>
      <c r="I137" t="s">
        <v>1227</v>
      </c>
    </row>
    <row r="138" spans="1:9" x14ac:dyDescent="0.45">
      <c r="A138" t="s">
        <v>371</v>
      </c>
      <c r="B138" t="s">
        <v>372</v>
      </c>
      <c r="D138" t="s">
        <v>1565</v>
      </c>
      <c r="E138" t="s">
        <v>373</v>
      </c>
      <c r="F138" t="s">
        <v>1232</v>
      </c>
      <c r="G138" t="s">
        <v>1310</v>
      </c>
      <c r="H138">
        <v>18</v>
      </c>
      <c r="I138" t="s">
        <v>1228</v>
      </c>
    </row>
    <row r="139" spans="1:9" x14ac:dyDescent="0.45">
      <c r="A139" t="s">
        <v>76</v>
      </c>
      <c r="B139" t="s">
        <v>77</v>
      </c>
      <c r="C139" t="s">
        <v>78</v>
      </c>
      <c r="E139" t="s">
        <v>79</v>
      </c>
      <c r="F139" t="s">
        <v>1231</v>
      </c>
      <c r="G139" t="s">
        <v>1240</v>
      </c>
      <c r="H139">
        <v>38</v>
      </c>
      <c r="I139" t="s">
        <v>1227</v>
      </c>
    </row>
    <row r="140" spans="1:9" x14ac:dyDescent="0.45">
      <c r="A140" t="s">
        <v>575</v>
      </c>
      <c r="B140" t="s">
        <v>576</v>
      </c>
      <c r="C140" t="s">
        <v>577</v>
      </c>
      <c r="D140" t="s">
        <v>1611</v>
      </c>
      <c r="E140" t="s">
        <v>578</v>
      </c>
      <c r="F140" t="s">
        <v>1231</v>
      </c>
      <c r="G140" t="s">
        <v>1353</v>
      </c>
      <c r="H140">
        <v>27</v>
      </c>
      <c r="I140" t="s">
        <v>1228</v>
      </c>
    </row>
    <row r="141" spans="1:9" x14ac:dyDescent="0.45">
      <c r="A141" t="s">
        <v>583</v>
      </c>
      <c r="B141" t="s">
        <v>584</v>
      </c>
      <c r="C141" t="s">
        <v>585</v>
      </c>
      <c r="D141" t="s">
        <v>1613</v>
      </c>
      <c r="E141" t="s">
        <v>586</v>
      </c>
      <c r="F141" t="s">
        <v>1231</v>
      </c>
      <c r="G141" t="s">
        <v>1355</v>
      </c>
      <c r="H141">
        <v>17</v>
      </c>
      <c r="I141" t="s">
        <v>1228</v>
      </c>
    </row>
    <row r="142" spans="1:9" x14ac:dyDescent="0.45">
      <c r="A142" t="s">
        <v>230</v>
      </c>
      <c r="B142" t="s">
        <v>231</v>
      </c>
      <c r="C142" t="s">
        <v>232</v>
      </c>
      <c r="D142" t="s">
        <v>1535</v>
      </c>
      <c r="E142" t="s">
        <v>233</v>
      </c>
      <c r="F142" t="s">
        <v>1231</v>
      </c>
      <c r="G142" t="s">
        <v>1277</v>
      </c>
      <c r="H142">
        <v>48</v>
      </c>
      <c r="I142" t="s">
        <v>1227</v>
      </c>
    </row>
    <row r="143" spans="1:9" x14ac:dyDescent="0.45">
      <c r="A143" t="s">
        <v>389</v>
      </c>
      <c r="B143" t="s">
        <v>390</v>
      </c>
      <c r="C143" t="s">
        <v>391</v>
      </c>
      <c r="E143" t="s">
        <v>392</v>
      </c>
      <c r="F143" t="s">
        <v>1231</v>
      </c>
      <c r="G143" t="s">
        <v>1315</v>
      </c>
      <c r="H143">
        <v>43</v>
      </c>
      <c r="I143" t="s">
        <v>1228</v>
      </c>
    </row>
    <row r="144" spans="1:9" x14ac:dyDescent="0.45">
      <c r="A144" t="s">
        <v>951</v>
      </c>
      <c r="B144" t="s">
        <v>952</v>
      </c>
      <c r="C144" t="s">
        <v>953</v>
      </c>
      <c r="D144" t="s">
        <v>1696</v>
      </c>
      <c r="E144" t="s">
        <v>954</v>
      </c>
      <c r="F144" t="s">
        <v>1233</v>
      </c>
      <c r="G144" t="s">
        <v>1446</v>
      </c>
      <c r="H144">
        <v>34</v>
      </c>
      <c r="I144" t="s">
        <v>1228</v>
      </c>
    </row>
    <row r="145" spans="1:9" x14ac:dyDescent="0.45">
      <c r="A145" t="s">
        <v>587</v>
      </c>
      <c r="B145" t="s">
        <v>588</v>
      </c>
      <c r="C145" t="s">
        <v>589</v>
      </c>
      <c r="D145" t="s">
        <v>1614</v>
      </c>
      <c r="E145" t="s">
        <v>590</v>
      </c>
      <c r="F145" t="s">
        <v>1231</v>
      </c>
      <c r="G145" t="s">
        <v>1356</v>
      </c>
      <c r="H145">
        <v>18</v>
      </c>
      <c r="I145" t="s">
        <v>1228</v>
      </c>
    </row>
    <row r="146" spans="1:9" x14ac:dyDescent="0.45">
      <c r="A146" t="s">
        <v>286</v>
      </c>
      <c r="B146" t="s">
        <v>287</v>
      </c>
      <c r="C146" t="s">
        <v>288</v>
      </c>
      <c r="D146" t="s">
        <v>1548</v>
      </c>
      <c r="E146" t="s">
        <v>289</v>
      </c>
      <c r="F146" t="s">
        <v>1233</v>
      </c>
      <c r="G146" t="s">
        <v>1291</v>
      </c>
      <c r="H146">
        <v>40</v>
      </c>
      <c r="I146" t="s">
        <v>1227</v>
      </c>
    </row>
    <row r="147" spans="1:9" x14ac:dyDescent="0.45">
      <c r="A147" t="s">
        <v>683</v>
      </c>
      <c r="B147" t="s">
        <v>684</v>
      </c>
      <c r="C147" t="s">
        <v>685</v>
      </c>
      <c r="D147" t="s">
        <v>1638</v>
      </c>
      <c r="E147" t="s">
        <v>686</v>
      </c>
      <c r="F147" t="s">
        <v>1231</v>
      </c>
      <c r="G147" t="s">
        <v>1381</v>
      </c>
      <c r="H147">
        <v>16</v>
      </c>
      <c r="I147" t="s">
        <v>1228</v>
      </c>
    </row>
    <row r="148" spans="1:9" x14ac:dyDescent="0.45">
      <c r="A148" t="s">
        <v>1071</v>
      </c>
      <c r="B148" t="s">
        <v>1072</v>
      </c>
      <c r="C148" t="s">
        <v>1073</v>
      </c>
      <c r="D148" t="s">
        <v>1721</v>
      </c>
      <c r="E148" t="s">
        <v>1074</v>
      </c>
      <c r="F148" t="s">
        <v>1231</v>
      </c>
      <c r="G148" t="s">
        <v>1473</v>
      </c>
      <c r="H148">
        <v>31</v>
      </c>
      <c r="I148" t="s">
        <v>1228</v>
      </c>
    </row>
    <row r="149" spans="1:9" x14ac:dyDescent="0.45">
      <c r="A149" t="s">
        <v>157</v>
      </c>
      <c r="B149" t="s">
        <v>158</v>
      </c>
      <c r="C149" t="s">
        <v>159</v>
      </c>
      <c r="D149" t="s">
        <v>160</v>
      </c>
      <c r="E149" t="s">
        <v>161</v>
      </c>
      <c r="F149" t="s">
        <v>1233</v>
      </c>
      <c r="G149" t="s">
        <v>1260</v>
      </c>
      <c r="H149">
        <v>23</v>
      </c>
      <c r="I149" t="s">
        <v>1227</v>
      </c>
    </row>
    <row r="150" spans="1:9" x14ac:dyDescent="0.45">
      <c r="A150" t="s">
        <v>218</v>
      </c>
      <c r="B150" t="s">
        <v>219</v>
      </c>
      <c r="C150" t="s">
        <v>220</v>
      </c>
      <c r="D150" t="s">
        <v>1533</v>
      </c>
      <c r="E150" t="s">
        <v>221</v>
      </c>
      <c r="F150" t="s">
        <v>1232</v>
      </c>
      <c r="G150" t="s">
        <v>1274</v>
      </c>
      <c r="H150">
        <v>25</v>
      </c>
      <c r="I150" t="s">
        <v>1227</v>
      </c>
    </row>
    <row r="151" spans="1:9" x14ac:dyDescent="0.45">
      <c r="A151" t="s">
        <v>414</v>
      </c>
      <c r="B151" t="s">
        <v>415</v>
      </c>
      <c r="C151" t="s">
        <v>416</v>
      </c>
      <c r="D151" t="s">
        <v>1573</v>
      </c>
      <c r="E151" t="s">
        <v>417</v>
      </c>
      <c r="F151" t="s">
        <v>1232</v>
      </c>
      <c r="G151" t="s">
        <v>1322</v>
      </c>
      <c r="H151">
        <v>21</v>
      </c>
      <c r="I151" t="s">
        <v>1228</v>
      </c>
    </row>
    <row r="152" spans="1:9" x14ac:dyDescent="0.45">
      <c r="A152" t="s">
        <v>1157</v>
      </c>
      <c r="B152" t="s">
        <v>1158</v>
      </c>
      <c r="C152" t="s">
        <v>1159</v>
      </c>
      <c r="D152" t="s">
        <v>1737</v>
      </c>
      <c r="E152" t="s">
        <v>1160</v>
      </c>
      <c r="F152" t="s">
        <v>1232</v>
      </c>
      <c r="G152" t="s">
        <v>1396</v>
      </c>
      <c r="H152">
        <v>28</v>
      </c>
      <c r="I152" t="s">
        <v>1228</v>
      </c>
    </row>
    <row r="153" spans="1:9" x14ac:dyDescent="0.45">
      <c r="A153" t="s">
        <v>1126</v>
      </c>
      <c r="B153" t="s">
        <v>1127</v>
      </c>
      <c r="C153" t="s">
        <v>1128</v>
      </c>
      <c r="D153" t="s">
        <v>1732</v>
      </c>
      <c r="E153" t="s">
        <v>1129</v>
      </c>
      <c r="F153" t="s">
        <v>1232</v>
      </c>
      <c r="G153" t="s">
        <v>1485</v>
      </c>
      <c r="H153">
        <v>47</v>
      </c>
      <c r="I153" t="s">
        <v>1228</v>
      </c>
    </row>
    <row r="154" spans="1:9" x14ac:dyDescent="0.45">
      <c r="A154" t="s">
        <v>997</v>
      </c>
      <c r="B154" t="s">
        <v>998</v>
      </c>
      <c r="C154" t="s">
        <v>999</v>
      </c>
      <c r="E154" t="s">
        <v>1000</v>
      </c>
      <c r="F154" t="s">
        <v>1231</v>
      </c>
      <c r="G154" t="s">
        <v>1456</v>
      </c>
      <c r="H154">
        <v>41</v>
      </c>
      <c r="I154" t="s">
        <v>1228</v>
      </c>
    </row>
    <row r="155" spans="1:9" x14ac:dyDescent="0.45">
      <c r="A155" t="s">
        <v>525</v>
      </c>
      <c r="B155" t="s">
        <v>526</v>
      </c>
      <c r="D155" t="s">
        <v>1599</v>
      </c>
      <c r="E155" t="s">
        <v>527</v>
      </c>
      <c r="F155" t="s">
        <v>1231</v>
      </c>
      <c r="G155" t="s">
        <v>1342</v>
      </c>
      <c r="H155">
        <v>47</v>
      </c>
      <c r="I155" t="s">
        <v>1228</v>
      </c>
    </row>
    <row r="156" spans="1:9" x14ac:dyDescent="0.45">
      <c r="A156" t="s">
        <v>481</v>
      </c>
      <c r="B156" t="s">
        <v>482</v>
      </c>
      <c r="C156" t="s">
        <v>483</v>
      </c>
      <c r="D156" t="s">
        <v>1588</v>
      </c>
      <c r="E156" t="s">
        <v>484</v>
      </c>
      <c r="F156" t="s">
        <v>1231</v>
      </c>
      <c r="G156" t="s">
        <v>1335</v>
      </c>
      <c r="H156">
        <v>30</v>
      </c>
      <c r="I156" t="s">
        <v>1228</v>
      </c>
    </row>
    <row r="157" spans="1:9" x14ac:dyDescent="0.45">
      <c r="A157" t="s">
        <v>875</v>
      </c>
      <c r="B157" t="s">
        <v>876</v>
      </c>
      <c r="C157" t="s">
        <v>877</v>
      </c>
      <c r="D157" t="s">
        <v>1680</v>
      </c>
      <c r="E157" t="s">
        <v>878</v>
      </c>
      <c r="F157" t="s">
        <v>1231</v>
      </c>
      <c r="G157" t="s">
        <v>1428</v>
      </c>
      <c r="H157">
        <v>20</v>
      </c>
      <c r="I157" t="s">
        <v>1228</v>
      </c>
    </row>
    <row r="158" spans="1:9" x14ac:dyDescent="0.45">
      <c r="A158" t="s">
        <v>941</v>
      </c>
      <c r="B158" t="s">
        <v>942</v>
      </c>
      <c r="C158" t="s">
        <v>943</v>
      </c>
      <c r="D158" t="s">
        <v>1694</v>
      </c>
      <c r="E158" t="s">
        <v>944</v>
      </c>
      <c r="F158" t="s">
        <v>1233</v>
      </c>
      <c r="G158" t="s">
        <v>1443</v>
      </c>
      <c r="H158">
        <v>17</v>
      </c>
      <c r="I158" t="s">
        <v>1228</v>
      </c>
    </row>
    <row r="159" spans="1:9" x14ac:dyDescent="0.45">
      <c r="A159" t="s">
        <v>930</v>
      </c>
      <c r="B159" t="s">
        <v>931</v>
      </c>
      <c r="C159" t="s">
        <v>932</v>
      </c>
      <c r="D159" t="s">
        <v>1691</v>
      </c>
      <c r="E159" t="s">
        <v>933</v>
      </c>
      <c r="F159" t="s">
        <v>1232</v>
      </c>
      <c r="G159" t="s">
        <v>1441</v>
      </c>
      <c r="H159">
        <v>46</v>
      </c>
      <c r="I159" t="s">
        <v>1228</v>
      </c>
    </row>
    <row r="160" spans="1:9" x14ac:dyDescent="0.45">
      <c r="A160" t="s">
        <v>1060</v>
      </c>
      <c r="B160" t="s">
        <v>1061</v>
      </c>
      <c r="E160" t="s">
        <v>1062</v>
      </c>
      <c r="F160" t="s">
        <v>1233</v>
      </c>
      <c r="G160" t="s">
        <v>1470</v>
      </c>
      <c r="H160">
        <v>24</v>
      </c>
      <c r="I160" t="s">
        <v>1228</v>
      </c>
    </row>
    <row r="161" spans="1:9" x14ac:dyDescent="0.45">
      <c r="A161" t="s">
        <v>126</v>
      </c>
      <c r="B161" t="s">
        <v>127</v>
      </c>
      <c r="C161" t="s">
        <v>128</v>
      </c>
      <c r="D161" t="s">
        <v>1513</v>
      </c>
      <c r="E161" t="s">
        <v>129</v>
      </c>
      <c r="F161" t="s">
        <v>1231</v>
      </c>
      <c r="G161" t="s">
        <v>1252</v>
      </c>
      <c r="H161">
        <v>16</v>
      </c>
      <c r="I161" t="s">
        <v>1227</v>
      </c>
    </row>
    <row r="162" spans="1:9" x14ac:dyDescent="0.45">
      <c r="A162" t="s">
        <v>68</v>
      </c>
      <c r="B162" t="s">
        <v>69</v>
      </c>
      <c r="C162" t="s">
        <v>70</v>
      </c>
      <c r="D162" t="s">
        <v>1501</v>
      </c>
      <c r="E162" t="s">
        <v>71</v>
      </c>
      <c r="F162" t="s">
        <v>1231</v>
      </c>
      <c r="G162" t="s">
        <v>1238</v>
      </c>
      <c r="H162">
        <v>47</v>
      </c>
      <c r="I162" t="s">
        <v>1227</v>
      </c>
    </row>
    <row r="163" spans="1:9" x14ac:dyDescent="0.45">
      <c r="A163" t="s">
        <v>461</v>
      </c>
      <c r="B163" t="s">
        <v>462</v>
      </c>
      <c r="D163" t="s">
        <v>1584</v>
      </c>
      <c r="E163" t="s">
        <v>463</v>
      </c>
      <c r="F163" t="s">
        <v>1231</v>
      </c>
      <c r="G163" t="s">
        <v>1330</v>
      </c>
      <c r="H163">
        <v>20</v>
      </c>
      <c r="I163" t="s">
        <v>1228</v>
      </c>
    </row>
    <row r="164" spans="1:9" x14ac:dyDescent="0.45">
      <c r="A164" t="s">
        <v>1133</v>
      </c>
      <c r="B164" t="s">
        <v>1134</v>
      </c>
      <c r="E164" t="s">
        <v>1135</v>
      </c>
      <c r="F164" t="s">
        <v>1232</v>
      </c>
      <c r="G164" t="s">
        <v>1487</v>
      </c>
      <c r="H164">
        <v>27</v>
      </c>
      <c r="I164" t="s">
        <v>1228</v>
      </c>
    </row>
    <row r="165" spans="1:9" x14ac:dyDescent="0.45">
      <c r="A165" t="s">
        <v>178</v>
      </c>
      <c r="B165" t="s">
        <v>179</v>
      </c>
      <c r="E165" t="s">
        <v>180</v>
      </c>
      <c r="F165" t="s">
        <v>1231</v>
      </c>
      <c r="G165" t="s">
        <v>1264</v>
      </c>
      <c r="H165">
        <v>48</v>
      </c>
      <c r="I165" t="s">
        <v>1227</v>
      </c>
    </row>
    <row r="166" spans="1:9" x14ac:dyDescent="0.45">
      <c r="A166" t="s">
        <v>130</v>
      </c>
      <c r="B166" t="s">
        <v>131</v>
      </c>
      <c r="C166" t="s">
        <v>132</v>
      </c>
      <c r="D166" t="s">
        <v>1514</v>
      </c>
      <c r="E166" t="s">
        <v>133</v>
      </c>
      <c r="F166" t="s">
        <v>1232</v>
      </c>
      <c r="G166" t="s">
        <v>1253</v>
      </c>
      <c r="H166">
        <v>34</v>
      </c>
      <c r="I166" t="s">
        <v>1227</v>
      </c>
    </row>
    <row r="167" spans="1:9" x14ac:dyDescent="0.45">
      <c r="A167" t="s">
        <v>142</v>
      </c>
      <c r="B167" t="s">
        <v>143</v>
      </c>
      <c r="D167" t="s">
        <v>1517</v>
      </c>
      <c r="E167" t="s">
        <v>144</v>
      </c>
      <c r="F167" t="s">
        <v>1231</v>
      </c>
      <c r="G167" t="s">
        <v>1256</v>
      </c>
      <c r="H167">
        <v>27</v>
      </c>
      <c r="I167" t="s">
        <v>1227</v>
      </c>
    </row>
    <row r="168" spans="1:9" x14ac:dyDescent="0.45">
      <c r="A168" t="s">
        <v>679</v>
      </c>
      <c r="B168" t="s">
        <v>680</v>
      </c>
      <c r="C168" t="s">
        <v>681</v>
      </c>
      <c r="E168" t="s">
        <v>682</v>
      </c>
      <c r="F168" t="s">
        <v>1232</v>
      </c>
      <c r="G168" t="s">
        <v>1380</v>
      </c>
      <c r="H168">
        <v>23</v>
      </c>
      <c r="I168" t="s">
        <v>1228</v>
      </c>
    </row>
    <row r="169" spans="1:9" x14ac:dyDescent="0.45">
      <c r="A169" t="s">
        <v>1111</v>
      </c>
      <c r="B169" t="s">
        <v>1112</v>
      </c>
      <c r="C169" t="s">
        <v>1113</v>
      </c>
      <c r="D169" t="s">
        <v>1114</v>
      </c>
      <c r="E169" t="s">
        <v>1115</v>
      </c>
      <c r="F169" t="s">
        <v>1232</v>
      </c>
      <c r="G169" t="s">
        <v>1482</v>
      </c>
      <c r="H169">
        <v>30</v>
      </c>
      <c r="I169" t="s">
        <v>1228</v>
      </c>
    </row>
    <row r="170" spans="1:9" x14ac:dyDescent="0.45">
      <c r="A170" t="s">
        <v>650</v>
      </c>
      <c r="B170" t="s">
        <v>651</v>
      </c>
      <c r="C170" t="s">
        <v>652</v>
      </c>
      <c r="D170" t="s">
        <v>1631</v>
      </c>
      <c r="E170" t="s">
        <v>653</v>
      </c>
      <c r="F170" t="s">
        <v>1232</v>
      </c>
      <c r="G170" t="s">
        <v>1372</v>
      </c>
      <c r="H170">
        <v>36</v>
      </c>
      <c r="I170" t="s">
        <v>1228</v>
      </c>
    </row>
    <row r="171" spans="1:9" x14ac:dyDescent="0.45">
      <c r="A171" t="s">
        <v>145</v>
      </c>
      <c r="B171" t="s">
        <v>146</v>
      </c>
      <c r="C171" t="s">
        <v>147</v>
      </c>
      <c r="D171" t="s">
        <v>1518</v>
      </c>
      <c r="E171" t="s">
        <v>148</v>
      </c>
      <c r="F171" t="s">
        <v>1231</v>
      </c>
      <c r="G171" t="s">
        <v>1257</v>
      </c>
      <c r="H171">
        <v>32</v>
      </c>
      <c r="I171" t="s">
        <v>1227</v>
      </c>
    </row>
    <row r="172" spans="1:9" x14ac:dyDescent="0.45">
      <c r="A172" t="s">
        <v>1122</v>
      </c>
      <c r="B172" t="s">
        <v>1123</v>
      </c>
      <c r="C172" t="s">
        <v>1124</v>
      </c>
      <c r="E172" t="s">
        <v>1125</v>
      </c>
      <c r="F172" t="s">
        <v>1233</v>
      </c>
      <c r="G172" t="s">
        <v>1479</v>
      </c>
      <c r="H172">
        <v>41</v>
      </c>
      <c r="I172" t="s">
        <v>1228</v>
      </c>
    </row>
    <row r="173" spans="1:9" x14ac:dyDescent="0.45">
      <c r="A173" t="s">
        <v>1037</v>
      </c>
      <c r="B173" t="s">
        <v>1038</v>
      </c>
      <c r="D173" t="s">
        <v>1714</v>
      </c>
      <c r="E173" t="s">
        <v>1039</v>
      </c>
      <c r="F173" t="s">
        <v>1232</v>
      </c>
      <c r="G173" t="s">
        <v>1451</v>
      </c>
      <c r="H173">
        <v>34</v>
      </c>
      <c r="I173" t="s">
        <v>1228</v>
      </c>
    </row>
    <row r="174" spans="1:9" x14ac:dyDescent="0.45">
      <c r="A174" t="s">
        <v>1044</v>
      </c>
      <c r="B174" t="s">
        <v>1045</v>
      </c>
      <c r="C174" t="s">
        <v>1046</v>
      </c>
      <c r="D174" t="s">
        <v>1047</v>
      </c>
      <c r="E174" t="s">
        <v>1048</v>
      </c>
      <c r="F174" t="s">
        <v>1231</v>
      </c>
      <c r="G174" t="s">
        <v>1466</v>
      </c>
      <c r="H174">
        <v>20</v>
      </c>
      <c r="I174" t="s">
        <v>1228</v>
      </c>
    </row>
    <row r="175" spans="1:9" x14ac:dyDescent="0.45">
      <c r="A175" t="s">
        <v>1099</v>
      </c>
      <c r="B175" t="s">
        <v>1100</v>
      </c>
      <c r="D175" t="s">
        <v>1728</v>
      </c>
      <c r="E175" t="s">
        <v>1101</v>
      </c>
      <c r="F175" t="s">
        <v>1233</v>
      </c>
      <c r="G175" t="s">
        <v>1479</v>
      </c>
      <c r="H175">
        <v>16</v>
      </c>
      <c r="I175" t="s">
        <v>1228</v>
      </c>
    </row>
    <row r="176" spans="1:9" x14ac:dyDescent="0.45">
      <c r="A176" t="s">
        <v>822</v>
      </c>
      <c r="B176" t="s">
        <v>823</v>
      </c>
      <c r="C176" t="s">
        <v>824</v>
      </c>
      <c r="D176" t="s">
        <v>825</v>
      </c>
      <c r="E176" t="s">
        <v>826</v>
      </c>
      <c r="F176" t="s">
        <v>1233</v>
      </c>
      <c r="G176" t="s">
        <v>1416</v>
      </c>
      <c r="H176">
        <v>40</v>
      </c>
      <c r="I176" t="s">
        <v>1228</v>
      </c>
    </row>
    <row r="177" spans="1:9" x14ac:dyDescent="0.45">
      <c r="A177" t="s">
        <v>199</v>
      </c>
      <c r="B177" t="s">
        <v>200</v>
      </c>
      <c r="C177" t="s">
        <v>201</v>
      </c>
      <c r="D177" t="s">
        <v>1529</v>
      </c>
      <c r="E177" t="s">
        <v>202</v>
      </c>
      <c r="F177" t="s">
        <v>1231</v>
      </c>
      <c r="G177" t="s">
        <v>1269</v>
      </c>
      <c r="H177">
        <v>25</v>
      </c>
      <c r="I177" t="s">
        <v>1227</v>
      </c>
    </row>
    <row r="178" spans="1:9" x14ac:dyDescent="0.45">
      <c r="A178" t="s">
        <v>328</v>
      </c>
      <c r="B178" t="s">
        <v>329</v>
      </c>
      <c r="C178" t="s">
        <v>330</v>
      </c>
      <c r="D178" t="s">
        <v>1558</v>
      </c>
      <c r="E178" t="s">
        <v>331</v>
      </c>
      <c r="F178" t="s">
        <v>1232</v>
      </c>
      <c r="G178" t="s">
        <v>1302</v>
      </c>
      <c r="H178">
        <v>41</v>
      </c>
      <c r="I178" t="s">
        <v>1227</v>
      </c>
    </row>
    <row r="179" spans="1:9" x14ac:dyDescent="0.45">
      <c r="A179" t="s">
        <v>513</v>
      </c>
      <c r="B179" t="s">
        <v>514</v>
      </c>
      <c r="C179" t="s">
        <v>515</v>
      </c>
      <c r="D179" t="s">
        <v>1596</v>
      </c>
      <c r="E179" t="s">
        <v>516</v>
      </c>
      <c r="F179" t="s">
        <v>1233</v>
      </c>
      <c r="G179" t="s">
        <v>1341</v>
      </c>
      <c r="H179">
        <v>15</v>
      </c>
      <c r="I179" t="s">
        <v>1228</v>
      </c>
    </row>
    <row r="180" spans="1:9" x14ac:dyDescent="0.45">
      <c r="A180" t="s">
        <v>721</v>
      </c>
      <c r="B180" t="s">
        <v>722</v>
      </c>
      <c r="C180" t="s">
        <v>723</v>
      </c>
      <c r="D180" t="s">
        <v>1647</v>
      </c>
      <c r="E180" t="s">
        <v>724</v>
      </c>
      <c r="F180" t="s">
        <v>1233</v>
      </c>
      <c r="G180" t="s">
        <v>1391</v>
      </c>
      <c r="H180">
        <v>36</v>
      </c>
      <c r="I180" t="s">
        <v>1228</v>
      </c>
    </row>
    <row r="181" spans="1:9" x14ac:dyDescent="0.45">
      <c r="A181" t="s">
        <v>430</v>
      </c>
      <c r="B181" t="s">
        <v>431</v>
      </c>
      <c r="C181" t="s">
        <v>432</v>
      </c>
      <c r="D181" t="s">
        <v>1577</v>
      </c>
      <c r="E181" t="s">
        <v>433</v>
      </c>
      <c r="F181" t="s">
        <v>1231</v>
      </c>
      <c r="G181" t="s">
        <v>1325</v>
      </c>
      <c r="H181">
        <v>33</v>
      </c>
      <c r="I181" t="s">
        <v>1228</v>
      </c>
    </row>
    <row r="182" spans="1:9" x14ac:dyDescent="0.45">
      <c r="A182" t="s">
        <v>638</v>
      </c>
      <c r="B182" t="s">
        <v>639</v>
      </c>
      <c r="C182" t="s">
        <v>640</v>
      </c>
      <c r="D182" t="s">
        <v>1628</v>
      </c>
      <c r="E182" t="s">
        <v>641</v>
      </c>
      <c r="F182" t="s">
        <v>1231</v>
      </c>
      <c r="G182" t="s">
        <v>1369</v>
      </c>
      <c r="H182">
        <v>34</v>
      </c>
      <c r="I182" t="s">
        <v>1228</v>
      </c>
    </row>
    <row r="183" spans="1:9" x14ac:dyDescent="0.45">
      <c r="A183" t="s">
        <v>894</v>
      </c>
      <c r="B183" t="s">
        <v>895</v>
      </c>
      <c r="C183" t="s">
        <v>896</v>
      </c>
      <c r="D183" t="s">
        <v>897</v>
      </c>
      <c r="E183" t="s">
        <v>898</v>
      </c>
      <c r="F183" t="s">
        <v>1233</v>
      </c>
      <c r="G183" t="s">
        <v>1432</v>
      </c>
      <c r="H183">
        <v>23</v>
      </c>
      <c r="I183" t="s">
        <v>1228</v>
      </c>
    </row>
    <row r="184" spans="1:9" x14ac:dyDescent="0.45">
      <c r="A184" t="s">
        <v>1116</v>
      </c>
      <c r="B184" t="s">
        <v>1117</v>
      </c>
      <c r="D184" t="s">
        <v>1730</v>
      </c>
      <c r="E184" t="s">
        <v>1118</v>
      </c>
      <c r="F184" t="s">
        <v>1232</v>
      </c>
      <c r="G184" t="s">
        <v>1483</v>
      </c>
      <c r="H184">
        <v>28</v>
      </c>
      <c r="I184" t="s">
        <v>1228</v>
      </c>
    </row>
    <row r="185" spans="1:9" x14ac:dyDescent="0.45">
      <c r="A185" t="s">
        <v>609</v>
      </c>
      <c r="B185" t="s">
        <v>610</v>
      </c>
      <c r="D185" t="s">
        <v>1620</v>
      </c>
      <c r="E185" t="s">
        <v>611</v>
      </c>
      <c r="F185" t="s">
        <v>1231</v>
      </c>
      <c r="G185" t="s">
        <v>1362</v>
      </c>
      <c r="H185">
        <v>19</v>
      </c>
      <c r="I185" t="s">
        <v>1228</v>
      </c>
    </row>
    <row r="186" spans="1:9" x14ac:dyDescent="0.45">
      <c r="A186" t="s">
        <v>1095</v>
      </c>
      <c r="B186" t="s">
        <v>1096</v>
      </c>
      <c r="C186" t="s">
        <v>1097</v>
      </c>
      <c r="D186" t="s">
        <v>1727</v>
      </c>
      <c r="E186" t="s">
        <v>1098</v>
      </c>
      <c r="F186" t="s">
        <v>1232</v>
      </c>
      <c r="G186" t="s">
        <v>1401</v>
      </c>
      <c r="H186">
        <v>38</v>
      </c>
      <c r="I186" t="s">
        <v>1228</v>
      </c>
    </row>
    <row r="187" spans="1:9" x14ac:dyDescent="0.45">
      <c r="A187" t="s">
        <v>96</v>
      </c>
      <c r="B187" t="s">
        <v>97</v>
      </c>
      <c r="C187" t="s">
        <v>98</v>
      </c>
      <c r="E187" t="s">
        <v>99</v>
      </c>
      <c r="F187" t="s">
        <v>1232</v>
      </c>
      <c r="G187" t="s">
        <v>1245</v>
      </c>
      <c r="H187">
        <v>34</v>
      </c>
      <c r="I187" t="s">
        <v>1227</v>
      </c>
    </row>
    <row r="188" spans="1:9" x14ac:dyDescent="0.45">
      <c r="A188" t="s">
        <v>355</v>
      </c>
      <c r="B188" t="s">
        <v>356</v>
      </c>
      <c r="C188" t="s">
        <v>357</v>
      </c>
      <c r="E188" t="s">
        <v>358</v>
      </c>
      <c r="F188" t="s">
        <v>1231</v>
      </c>
      <c r="G188" t="s">
        <v>1307</v>
      </c>
      <c r="H188">
        <v>29</v>
      </c>
      <c r="I188" t="s">
        <v>1228</v>
      </c>
    </row>
    <row r="189" spans="1:9" x14ac:dyDescent="0.45">
      <c r="A189" t="s">
        <v>256</v>
      </c>
      <c r="B189" t="s">
        <v>257</v>
      </c>
      <c r="C189" t="s">
        <v>258</v>
      </c>
      <c r="D189" t="s">
        <v>1541</v>
      </c>
      <c r="E189" t="s">
        <v>259</v>
      </c>
      <c r="F189" t="s">
        <v>1233</v>
      </c>
      <c r="G189" t="s">
        <v>1284</v>
      </c>
      <c r="H189">
        <v>18</v>
      </c>
      <c r="I189" t="s">
        <v>1227</v>
      </c>
    </row>
    <row r="190" spans="1:9" x14ac:dyDescent="0.45">
      <c r="A190" t="s">
        <v>1143</v>
      </c>
      <c r="B190" t="s">
        <v>1144</v>
      </c>
      <c r="C190" t="s">
        <v>1145</v>
      </c>
      <c r="E190" t="s">
        <v>1146</v>
      </c>
      <c r="F190" t="s">
        <v>1232</v>
      </c>
      <c r="G190" t="s">
        <v>1452</v>
      </c>
      <c r="H190">
        <v>49</v>
      </c>
      <c r="I190" t="s">
        <v>1228</v>
      </c>
    </row>
    <row r="191" spans="1:9" x14ac:dyDescent="0.45">
      <c r="A191" t="s">
        <v>1009</v>
      </c>
      <c r="B191" t="s">
        <v>1010</v>
      </c>
      <c r="C191" t="s">
        <v>1011</v>
      </c>
      <c r="D191" t="s">
        <v>1709</v>
      </c>
      <c r="E191" t="s">
        <v>1012</v>
      </c>
      <c r="F191" t="s">
        <v>1231</v>
      </c>
      <c r="G191" t="s">
        <v>1459</v>
      </c>
      <c r="H191">
        <v>48</v>
      </c>
      <c r="I191" t="s">
        <v>1228</v>
      </c>
    </row>
    <row r="192" spans="1:9" x14ac:dyDescent="0.45">
      <c r="A192" t="s">
        <v>657</v>
      </c>
      <c r="B192" t="s">
        <v>658</v>
      </c>
      <c r="D192" t="s">
        <v>1633</v>
      </c>
      <c r="E192" t="s">
        <v>659</v>
      </c>
      <c r="F192" t="s">
        <v>1233</v>
      </c>
      <c r="G192" t="s">
        <v>1374</v>
      </c>
      <c r="H192">
        <v>28</v>
      </c>
      <c r="I192" t="s">
        <v>1228</v>
      </c>
    </row>
    <row r="193" spans="1:9" x14ac:dyDescent="0.45">
      <c r="A193" t="s">
        <v>620</v>
      </c>
      <c r="B193" t="s">
        <v>621</v>
      </c>
      <c r="C193" t="s">
        <v>622</v>
      </c>
      <c r="D193" t="s">
        <v>1623</v>
      </c>
      <c r="E193" t="s">
        <v>623</v>
      </c>
      <c r="F193" t="s">
        <v>1231</v>
      </c>
      <c r="G193" t="s">
        <v>1365</v>
      </c>
      <c r="H193">
        <v>25</v>
      </c>
      <c r="I193" t="s">
        <v>1228</v>
      </c>
    </row>
    <row r="194" spans="1:9" x14ac:dyDescent="0.45">
      <c r="A194" t="s">
        <v>1165</v>
      </c>
      <c r="B194" t="s">
        <v>1166</v>
      </c>
      <c r="C194" t="s">
        <v>1167</v>
      </c>
      <c r="D194" t="s">
        <v>1739</v>
      </c>
      <c r="E194" t="s">
        <v>1168</v>
      </c>
      <c r="F194" t="s">
        <v>1232</v>
      </c>
      <c r="G194" t="s">
        <v>1450</v>
      </c>
      <c r="H194">
        <v>27</v>
      </c>
      <c r="I194" t="s">
        <v>1228</v>
      </c>
    </row>
    <row r="195" spans="1:9" x14ac:dyDescent="0.45">
      <c r="A195" t="s">
        <v>579</v>
      </c>
      <c r="B195" t="s">
        <v>580</v>
      </c>
      <c r="C195" t="s">
        <v>581</v>
      </c>
      <c r="D195" t="s">
        <v>1612</v>
      </c>
      <c r="E195" t="s">
        <v>582</v>
      </c>
      <c r="F195" t="s">
        <v>1231</v>
      </c>
      <c r="G195" t="s">
        <v>1354</v>
      </c>
      <c r="H195">
        <v>43</v>
      </c>
      <c r="I195" t="s">
        <v>1228</v>
      </c>
    </row>
    <row r="196" spans="1:9" x14ac:dyDescent="0.45">
      <c r="A196" t="s">
        <v>60</v>
      </c>
      <c r="B196" t="s">
        <v>61</v>
      </c>
      <c r="C196" t="s">
        <v>62</v>
      </c>
      <c r="D196" t="s">
        <v>1499</v>
      </c>
      <c r="E196" t="s">
        <v>63</v>
      </c>
      <c r="F196" t="s">
        <v>1231</v>
      </c>
      <c r="G196" t="s">
        <v>15</v>
      </c>
      <c r="H196">
        <v>40</v>
      </c>
      <c r="I196" t="s">
        <v>1227</v>
      </c>
    </row>
    <row r="197" spans="1:9" x14ac:dyDescent="0.45">
      <c r="A197" t="s">
        <v>493</v>
      </c>
      <c r="B197" t="s">
        <v>494</v>
      </c>
      <c r="C197" t="s">
        <v>495</v>
      </c>
      <c r="D197" t="s">
        <v>1591</v>
      </c>
      <c r="E197" t="s">
        <v>496</v>
      </c>
      <c r="F197" t="s">
        <v>1231</v>
      </c>
      <c r="G197" t="s">
        <v>1338</v>
      </c>
      <c r="H197">
        <v>37</v>
      </c>
      <c r="I197" t="s">
        <v>1228</v>
      </c>
    </row>
    <row r="198" spans="1:9" x14ac:dyDescent="0.45">
      <c r="A198" t="s">
        <v>477</v>
      </c>
      <c r="B198" t="s">
        <v>478</v>
      </c>
      <c r="C198" t="s">
        <v>479</v>
      </c>
      <c r="D198" t="s">
        <v>1587</v>
      </c>
      <c r="E198" t="s">
        <v>480</v>
      </c>
      <c r="F198" t="s">
        <v>1231</v>
      </c>
      <c r="G198" t="s">
        <v>1334</v>
      </c>
      <c r="H198">
        <v>39</v>
      </c>
      <c r="I198" t="s">
        <v>1228</v>
      </c>
    </row>
    <row r="199" spans="1:9" x14ac:dyDescent="0.45">
      <c r="A199" t="s">
        <v>92</v>
      </c>
      <c r="B199" t="s">
        <v>93</v>
      </c>
      <c r="C199" t="s">
        <v>94</v>
      </c>
      <c r="D199" t="s">
        <v>1505</v>
      </c>
      <c r="E199" t="s">
        <v>95</v>
      </c>
      <c r="F199" t="s">
        <v>1231</v>
      </c>
      <c r="G199" t="s">
        <v>1244</v>
      </c>
      <c r="H199">
        <v>28</v>
      </c>
      <c r="I199" t="s">
        <v>1227</v>
      </c>
    </row>
    <row r="200" spans="1:9" x14ac:dyDescent="0.45">
      <c r="A200" t="s">
        <v>776</v>
      </c>
      <c r="B200" t="s">
        <v>777</v>
      </c>
      <c r="C200" t="s">
        <v>778</v>
      </c>
      <c r="D200" t="s">
        <v>1659</v>
      </c>
      <c r="E200" t="s">
        <v>779</v>
      </c>
      <c r="F200" t="s">
        <v>1231</v>
      </c>
      <c r="G200" t="s">
        <v>1404</v>
      </c>
      <c r="H200">
        <v>18</v>
      </c>
      <c r="I200" t="s">
        <v>1228</v>
      </c>
    </row>
    <row r="201" spans="1:9" x14ac:dyDescent="0.45">
      <c r="A201" t="s">
        <v>1206</v>
      </c>
      <c r="B201" t="s">
        <v>1207</v>
      </c>
      <c r="C201" t="s">
        <v>1208</v>
      </c>
      <c r="E201" t="s">
        <v>1209</v>
      </c>
      <c r="F201" t="s">
        <v>1233</v>
      </c>
      <c r="G201" t="s">
        <v>1479</v>
      </c>
      <c r="H201">
        <v>29</v>
      </c>
      <c r="I201" t="s">
        <v>1228</v>
      </c>
    </row>
    <row r="202" spans="1:9" x14ac:dyDescent="0.45">
      <c r="A202" t="s">
        <v>660</v>
      </c>
      <c r="B202" t="s">
        <v>661</v>
      </c>
      <c r="C202" t="s">
        <v>662</v>
      </c>
      <c r="D202" t="s">
        <v>1634</v>
      </c>
      <c r="E202" t="s">
        <v>663</v>
      </c>
      <c r="F202" t="s">
        <v>1231</v>
      </c>
      <c r="G202" t="s">
        <v>1375</v>
      </c>
      <c r="H202">
        <v>25</v>
      </c>
      <c r="I202" t="s">
        <v>1228</v>
      </c>
    </row>
    <row r="203" spans="1:9" x14ac:dyDescent="0.45">
      <c r="A203" t="s">
        <v>1147</v>
      </c>
      <c r="B203" t="s">
        <v>1148</v>
      </c>
      <c r="C203" t="s">
        <v>1149</v>
      </c>
      <c r="D203" t="s">
        <v>1735</v>
      </c>
      <c r="E203" t="s">
        <v>1150</v>
      </c>
      <c r="F203" t="s">
        <v>1232</v>
      </c>
      <c r="G203" t="s">
        <v>1402</v>
      </c>
      <c r="H203">
        <v>29</v>
      </c>
      <c r="I203" t="s">
        <v>1228</v>
      </c>
    </row>
    <row r="204" spans="1:9" x14ac:dyDescent="0.45">
      <c r="A204" t="s">
        <v>1169</v>
      </c>
      <c r="B204" t="s">
        <v>1170</v>
      </c>
      <c r="C204" t="s">
        <v>1171</v>
      </c>
      <c r="D204" t="s">
        <v>1740</v>
      </c>
      <c r="E204" t="s">
        <v>1172</v>
      </c>
      <c r="F204" t="s">
        <v>1232</v>
      </c>
      <c r="G204" t="s">
        <v>1480</v>
      </c>
      <c r="H204">
        <v>35</v>
      </c>
      <c r="I204" t="s">
        <v>1228</v>
      </c>
    </row>
    <row r="205" spans="1:9" x14ac:dyDescent="0.45">
      <c r="A205" t="s">
        <v>324</v>
      </c>
      <c r="B205" t="s">
        <v>325</v>
      </c>
      <c r="C205" t="s">
        <v>326</v>
      </c>
      <c r="D205" t="s">
        <v>1557</v>
      </c>
      <c r="E205" t="s">
        <v>327</v>
      </c>
      <c r="F205" t="s">
        <v>1231</v>
      </c>
      <c r="G205" t="s">
        <v>1301</v>
      </c>
      <c r="H205">
        <v>42</v>
      </c>
      <c r="I205" t="s">
        <v>1227</v>
      </c>
    </row>
    <row r="206" spans="1:9" x14ac:dyDescent="0.45">
      <c r="A206" t="s">
        <v>457</v>
      </c>
      <c r="B206" t="s">
        <v>458</v>
      </c>
      <c r="C206" t="s">
        <v>459</v>
      </c>
      <c r="D206" t="s">
        <v>1583</v>
      </c>
      <c r="E206" t="s">
        <v>460</v>
      </c>
      <c r="F206" t="s">
        <v>1231</v>
      </c>
      <c r="G206" t="s">
        <v>17</v>
      </c>
      <c r="H206">
        <v>19</v>
      </c>
      <c r="I206" t="s">
        <v>1228</v>
      </c>
    </row>
    <row r="207" spans="1:9" x14ac:dyDescent="0.45">
      <c r="A207" t="s">
        <v>397</v>
      </c>
      <c r="B207" t="s">
        <v>398</v>
      </c>
      <c r="C207" t="s">
        <v>399</v>
      </c>
      <c r="D207" t="s">
        <v>1568</v>
      </c>
      <c r="E207" t="s">
        <v>400</v>
      </c>
      <c r="F207" t="s">
        <v>1231</v>
      </c>
      <c r="G207" t="s">
        <v>1317</v>
      </c>
      <c r="H207">
        <v>34</v>
      </c>
      <c r="I207" t="s">
        <v>1228</v>
      </c>
    </row>
    <row r="208" spans="1:9" x14ac:dyDescent="0.45">
      <c r="A208" t="s">
        <v>1140</v>
      </c>
      <c r="B208" t="s">
        <v>1141</v>
      </c>
      <c r="E208" t="s">
        <v>1142</v>
      </c>
      <c r="F208" t="s">
        <v>1232</v>
      </c>
      <c r="G208" t="s">
        <v>1255</v>
      </c>
      <c r="H208">
        <v>22</v>
      </c>
      <c r="I208" t="s">
        <v>1228</v>
      </c>
    </row>
    <row r="209" spans="1:9" x14ac:dyDescent="0.45">
      <c r="A209" t="s">
        <v>768</v>
      </c>
      <c r="B209" t="s">
        <v>769</v>
      </c>
      <c r="C209" t="s">
        <v>770</v>
      </c>
      <c r="D209" t="s">
        <v>1658</v>
      </c>
      <c r="E209" t="s">
        <v>771</v>
      </c>
      <c r="F209" t="s">
        <v>1232</v>
      </c>
      <c r="G209" t="s">
        <v>1402</v>
      </c>
      <c r="H209">
        <v>30</v>
      </c>
      <c r="I209" t="s">
        <v>1228</v>
      </c>
    </row>
    <row r="210" spans="1:9" x14ac:dyDescent="0.45">
      <c r="A210" t="s">
        <v>49</v>
      </c>
      <c r="B210" t="s">
        <v>50</v>
      </c>
      <c r="C210" t="s">
        <v>51</v>
      </c>
      <c r="D210" t="s">
        <v>1496</v>
      </c>
      <c r="E210" t="s">
        <v>52</v>
      </c>
      <c r="F210" t="s">
        <v>1231</v>
      </c>
      <c r="G210" t="s">
        <v>1235</v>
      </c>
      <c r="H210">
        <v>25</v>
      </c>
      <c r="I210" t="s">
        <v>1227</v>
      </c>
    </row>
    <row r="211" spans="1:9" x14ac:dyDescent="0.45">
      <c r="A211" t="s">
        <v>264</v>
      </c>
      <c r="B211" t="s">
        <v>265</v>
      </c>
      <c r="D211" t="s">
        <v>1542</v>
      </c>
      <c r="E211" t="s">
        <v>266</v>
      </c>
      <c r="F211" t="s">
        <v>1231</v>
      </c>
      <c r="G211" t="s">
        <v>1285</v>
      </c>
      <c r="H211">
        <v>43</v>
      </c>
      <c r="I211" t="s">
        <v>1227</v>
      </c>
    </row>
    <row r="212" spans="1:9" x14ac:dyDescent="0.45">
      <c r="A212" t="s">
        <v>737</v>
      </c>
      <c r="B212" t="s">
        <v>738</v>
      </c>
      <c r="C212" t="s">
        <v>739</v>
      </c>
      <c r="E212" t="s">
        <v>740</v>
      </c>
      <c r="F212" t="s">
        <v>1233</v>
      </c>
      <c r="G212" t="s">
        <v>1395</v>
      </c>
      <c r="H212">
        <v>39</v>
      </c>
      <c r="I212" t="s">
        <v>1228</v>
      </c>
    </row>
    <row r="213" spans="1:9" x14ac:dyDescent="0.45">
      <c r="A213" t="s">
        <v>1119</v>
      </c>
      <c r="B213" t="s">
        <v>1120</v>
      </c>
      <c r="D213" t="s">
        <v>1731</v>
      </c>
      <c r="E213" t="s">
        <v>1121</v>
      </c>
      <c r="F213" t="s">
        <v>1232</v>
      </c>
      <c r="G213" t="s">
        <v>1484</v>
      </c>
      <c r="H213">
        <v>30</v>
      </c>
      <c r="I213" t="s">
        <v>1228</v>
      </c>
    </row>
    <row r="214" spans="1:9" x14ac:dyDescent="0.45">
      <c r="A214" t="s">
        <v>464</v>
      </c>
      <c r="B214" t="s">
        <v>465</v>
      </c>
      <c r="C214" t="s">
        <v>466</v>
      </c>
      <c r="D214" t="s">
        <v>467</v>
      </c>
      <c r="E214" t="s">
        <v>468</v>
      </c>
      <c r="F214" t="s">
        <v>1232</v>
      </c>
      <c r="G214" t="s">
        <v>1331</v>
      </c>
      <c r="H214">
        <v>17</v>
      </c>
      <c r="I214" t="s">
        <v>1228</v>
      </c>
    </row>
    <row r="215" spans="1:9" x14ac:dyDescent="0.45">
      <c r="A215" t="s">
        <v>793</v>
      </c>
      <c r="B215" t="s">
        <v>794</v>
      </c>
      <c r="D215" t="s">
        <v>1662</v>
      </c>
      <c r="E215" t="s">
        <v>795</v>
      </c>
      <c r="F215" t="s">
        <v>1231</v>
      </c>
      <c r="G215" t="s">
        <v>1408</v>
      </c>
      <c r="H215">
        <v>16</v>
      </c>
      <c r="I215" t="s">
        <v>1228</v>
      </c>
    </row>
    <row r="216" spans="1:9" x14ac:dyDescent="0.45">
      <c r="A216" t="s">
        <v>709</v>
      </c>
      <c r="B216" t="s">
        <v>710</v>
      </c>
      <c r="C216" t="s">
        <v>711</v>
      </c>
      <c r="D216" t="s">
        <v>1644</v>
      </c>
      <c r="E216" t="s">
        <v>712</v>
      </c>
      <c r="F216" t="s">
        <v>1231</v>
      </c>
      <c r="G216" t="s">
        <v>1388</v>
      </c>
      <c r="H216">
        <v>24</v>
      </c>
      <c r="I216" t="s">
        <v>1228</v>
      </c>
    </row>
    <row r="217" spans="1:9" x14ac:dyDescent="0.45">
      <c r="A217" t="s">
        <v>764</v>
      </c>
      <c r="B217" t="s">
        <v>765</v>
      </c>
      <c r="C217" t="s">
        <v>766</v>
      </c>
      <c r="D217" t="s">
        <v>1657</v>
      </c>
      <c r="E217" t="s">
        <v>767</v>
      </c>
      <c r="F217" t="s">
        <v>1232</v>
      </c>
      <c r="G217" t="s">
        <v>1401</v>
      </c>
      <c r="H217">
        <v>44</v>
      </c>
      <c r="I217" t="s">
        <v>1228</v>
      </c>
    </row>
    <row r="218" spans="1:9" x14ac:dyDescent="0.45">
      <c r="A218" t="s">
        <v>1136</v>
      </c>
      <c r="B218" t="s">
        <v>1137</v>
      </c>
      <c r="C218" t="s">
        <v>1138</v>
      </c>
      <c r="D218" t="s">
        <v>1734</v>
      </c>
      <c r="E218" t="s">
        <v>1139</v>
      </c>
      <c r="F218" t="s">
        <v>1231</v>
      </c>
      <c r="G218" t="s">
        <v>1488</v>
      </c>
      <c r="H218">
        <v>25</v>
      </c>
      <c r="I218" t="s">
        <v>1228</v>
      </c>
    </row>
    <row r="219" spans="1:9" x14ac:dyDescent="0.45">
      <c r="A219" t="s">
        <v>551</v>
      </c>
      <c r="B219" t="s">
        <v>552</v>
      </c>
      <c r="D219" t="s">
        <v>1605</v>
      </c>
      <c r="E219" t="s">
        <v>553</v>
      </c>
      <c r="F219" t="s">
        <v>1232</v>
      </c>
      <c r="G219" t="s">
        <v>26</v>
      </c>
      <c r="H219">
        <v>47</v>
      </c>
      <c r="I219" t="s">
        <v>1228</v>
      </c>
    </row>
    <row r="220" spans="1:9" x14ac:dyDescent="0.45">
      <c r="A220" t="s">
        <v>564</v>
      </c>
      <c r="B220" t="s">
        <v>565</v>
      </c>
      <c r="C220" t="s">
        <v>566</v>
      </c>
      <c r="D220" t="s">
        <v>1609</v>
      </c>
      <c r="E220" t="s">
        <v>567</v>
      </c>
      <c r="F220" t="s">
        <v>1231</v>
      </c>
      <c r="G220" t="s">
        <v>1350</v>
      </c>
      <c r="H220">
        <v>29</v>
      </c>
      <c r="I220" t="s">
        <v>1228</v>
      </c>
    </row>
    <row r="221" spans="1:9" x14ac:dyDescent="0.45">
      <c r="A221" t="s">
        <v>363</v>
      </c>
      <c r="B221" t="s">
        <v>364</v>
      </c>
      <c r="C221" t="s">
        <v>365</v>
      </c>
      <c r="E221" t="s">
        <v>366</v>
      </c>
      <c r="F221" t="s">
        <v>1231</v>
      </c>
      <c r="G221" t="s">
        <v>1308</v>
      </c>
      <c r="H221">
        <v>38</v>
      </c>
      <c r="I221" t="s">
        <v>1228</v>
      </c>
    </row>
    <row r="222" spans="1:9" x14ac:dyDescent="0.45">
      <c r="A222" t="s">
        <v>568</v>
      </c>
      <c r="B222" t="s">
        <v>569</v>
      </c>
      <c r="E222" t="s">
        <v>570</v>
      </c>
      <c r="F222" t="s">
        <v>1233</v>
      </c>
      <c r="G222" t="s">
        <v>1351</v>
      </c>
      <c r="H222">
        <v>47</v>
      </c>
      <c r="I222" t="s">
        <v>1228</v>
      </c>
    </row>
    <row r="223" spans="1:9" x14ac:dyDescent="0.45">
      <c r="A223" t="s">
        <v>299</v>
      </c>
      <c r="B223" t="s">
        <v>300</v>
      </c>
      <c r="C223" t="s">
        <v>301</v>
      </c>
      <c r="D223" t="s">
        <v>1550</v>
      </c>
      <c r="E223" t="s">
        <v>302</v>
      </c>
      <c r="F223" t="s">
        <v>1231</v>
      </c>
      <c r="G223" t="s">
        <v>1294</v>
      </c>
      <c r="H223">
        <v>45</v>
      </c>
      <c r="I223" t="s">
        <v>1227</v>
      </c>
    </row>
    <row r="224" spans="1:9" x14ac:dyDescent="0.45">
      <c r="A224" t="s">
        <v>835</v>
      </c>
      <c r="B224" t="s">
        <v>836</v>
      </c>
      <c r="C224" t="s">
        <v>837</v>
      </c>
      <c r="D224" t="s">
        <v>1670</v>
      </c>
      <c r="E224" t="s">
        <v>838</v>
      </c>
      <c r="F224" t="s">
        <v>1231</v>
      </c>
      <c r="G224" t="s">
        <v>1419</v>
      </c>
      <c r="H224">
        <v>47</v>
      </c>
      <c r="I224" t="s">
        <v>1228</v>
      </c>
    </row>
    <row r="225" spans="1:9" x14ac:dyDescent="0.45">
      <c r="A225" t="s">
        <v>267</v>
      </c>
      <c r="B225" t="s">
        <v>268</v>
      </c>
      <c r="C225" t="s">
        <v>269</v>
      </c>
      <c r="D225" t="s">
        <v>1543</v>
      </c>
      <c r="E225" t="s">
        <v>270</v>
      </c>
      <c r="F225" t="s">
        <v>1231</v>
      </c>
      <c r="G225" t="s">
        <v>1286</v>
      </c>
      <c r="H225">
        <v>31</v>
      </c>
      <c r="I225" t="s">
        <v>1227</v>
      </c>
    </row>
    <row r="226" spans="1:9" x14ac:dyDescent="0.45">
      <c r="A226" t="s">
        <v>295</v>
      </c>
      <c r="B226" t="s">
        <v>296</v>
      </c>
      <c r="C226" t="s">
        <v>297</v>
      </c>
      <c r="D226" t="s">
        <v>1549</v>
      </c>
      <c r="E226" t="s">
        <v>298</v>
      </c>
      <c r="F226" t="s">
        <v>1232</v>
      </c>
      <c r="G226" t="s">
        <v>1293</v>
      </c>
      <c r="H226">
        <v>20</v>
      </c>
      <c r="I226" t="s">
        <v>1227</v>
      </c>
    </row>
    <row r="227" spans="1:9" x14ac:dyDescent="0.45">
      <c r="A227" t="s">
        <v>1198</v>
      </c>
      <c r="B227" t="s">
        <v>1199</v>
      </c>
      <c r="C227" t="s">
        <v>1200</v>
      </c>
      <c r="D227" t="s">
        <v>1744</v>
      </c>
      <c r="E227" t="s">
        <v>1201</v>
      </c>
      <c r="F227" t="s">
        <v>1233</v>
      </c>
      <c r="G227" t="s">
        <v>1489</v>
      </c>
      <c r="H227">
        <v>31</v>
      </c>
      <c r="I227" t="s">
        <v>1228</v>
      </c>
    </row>
    <row r="228" spans="1:9" x14ac:dyDescent="0.45">
      <c r="A228" t="s">
        <v>39</v>
      </c>
      <c r="B228" t="s">
        <v>40</v>
      </c>
      <c r="C228" t="s">
        <v>41</v>
      </c>
      <c r="D228" t="s">
        <v>1493</v>
      </c>
      <c r="E228" t="s">
        <v>42</v>
      </c>
      <c r="F228" t="s">
        <v>1231</v>
      </c>
      <c r="G228" t="s">
        <v>13</v>
      </c>
      <c r="H228">
        <v>46</v>
      </c>
      <c r="I228" t="s">
        <v>1227</v>
      </c>
    </row>
    <row r="229" spans="1:9" x14ac:dyDescent="0.45">
      <c r="A229" t="s">
        <v>780</v>
      </c>
      <c r="B229" t="s">
        <v>781</v>
      </c>
      <c r="C229" t="s">
        <v>782</v>
      </c>
      <c r="D229" t="s">
        <v>1660</v>
      </c>
      <c r="E229" t="s">
        <v>783</v>
      </c>
      <c r="F229" t="s">
        <v>1231</v>
      </c>
      <c r="G229" t="s">
        <v>1405</v>
      </c>
      <c r="H229">
        <v>25</v>
      </c>
      <c r="I229" t="s">
        <v>1228</v>
      </c>
    </row>
    <row r="230" spans="1:9" x14ac:dyDescent="0.45">
      <c r="A230" t="s">
        <v>631</v>
      </c>
      <c r="B230" t="s">
        <v>632</v>
      </c>
      <c r="D230" t="s">
        <v>1626</v>
      </c>
      <c r="E230" t="s">
        <v>633</v>
      </c>
      <c r="F230" t="s">
        <v>1231</v>
      </c>
      <c r="G230" t="s">
        <v>1367</v>
      </c>
      <c r="H230">
        <v>45</v>
      </c>
      <c r="I230" t="s">
        <v>1228</v>
      </c>
    </row>
    <row r="231" spans="1:9" x14ac:dyDescent="0.45">
      <c r="A231" t="s">
        <v>863</v>
      </c>
      <c r="B231" t="s">
        <v>864</v>
      </c>
      <c r="C231" t="s">
        <v>865</v>
      </c>
      <c r="D231" t="s">
        <v>1677</v>
      </c>
      <c r="E231" t="s">
        <v>866</v>
      </c>
      <c r="F231" t="s">
        <v>1231</v>
      </c>
      <c r="G231" t="s">
        <v>1425</v>
      </c>
      <c r="H231">
        <v>22</v>
      </c>
      <c r="I231" t="s">
        <v>1228</v>
      </c>
    </row>
    <row r="232" spans="1:9" x14ac:dyDescent="0.45">
      <c r="A232" t="s">
        <v>188</v>
      </c>
      <c r="B232" t="s">
        <v>189</v>
      </c>
      <c r="C232" t="s">
        <v>190</v>
      </c>
      <c r="D232" t="s">
        <v>1526</v>
      </c>
      <c r="E232" t="s">
        <v>191</v>
      </c>
      <c r="F232" t="s">
        <v>1231</v>
      </c>
      <c r="G232" t="s">
        <v>1267</v>
      </c>
      <c r="H232">
        <v>33</v>
      </c>
      <c r="I232" t="s">
        <v>1227</v>
      </c>
    </row>
    <row r="233" spans="1:9" x14ac:dyDescent="0.45">
      <c r="A233" t="s">
        <v>31</v>
      </c>
      <c r="B233" t="s">
        <v>32</v>
      </c>
      <c r="C233" t="s">
        <v>33</v>
      </c>
      <c r="D233" t="s">
        <v>1491</v>
      </c>
      <c r="E233" t="s">
        <v>34</v>
      </c>
      <c r="F233" t="s">
        <v>1232</v>
      </c>
      <c r="G233" t="s">
        <v>20</v>
      </c>
      <c r="H233">
        <v>38</v>
      </c>
      <c r="I233" t="s">
        <v>1227</v>
      </c>
    </row>
    <row r="234" spans="1:9" x14ac:dyDescent="0.45">
      <c r="A234" t="s">
        <v>628</v>
      </c>
      <c r="B234" t="s">
        <v>629</v>
      </c>
      <c r="D234" t="s">
        <v>1625</v>
      </c>
      <c r="E234" t="s">
        <v>630</v>
      </c>
      <c r="F234" t="s">
        <v>1231</v>
      </c>
      <c r="G234" t="s">
        <v>1366</v>
      </c>
      <c r="H234">
        <v>34</v>
      </c>
      <c r="I234" t="s">
        <v>1228</v>
      </c>
    </row>
    <row r="235" spans="1:9" x14ac:dyDescent="0.45">
      <c r="A235" t="s">
        <v>505</v>
      </c>
      <c r="B235" t="s">
        <v>506</v>
      </c>
      <c r="C235" t="s">
        <v>507</v>
      </c>
      <c r="D235" t="s">
        <v>1594</v>
      </c>
      <c r="E235" t="s">
        <v>508</v>
      </c>
      <c r="F235" t="s">
        <v>1232</v>
      </c>
      <c r="G235" t="s">
        <v>1339</v>
      </c>
      <c r="H235">
        <v>31</v>
      </c>
      <c r="I235" t="s">
        <v>1228</v>
      </c>
    </row>
    <row r="236" spans="1:9" x14ac:dyDescent="0.45">
      <c r="A236" t="s">
        <v>1218</v>
      </c>
      <c r="B236" t="s">
        <v>1219</v>
      </c>
      <c r="C236" t="s">
        <v>1220</v>
      </c>
      <c r="D236" t="s">
        <v>1748</v>
      </c>
      <c r="E236" t="s">
        <v>1221</v>
      </c>
      <c r="F236" t="s">
        <v>1232</v>
      </c>
      <c r="G236" t="s">
        <v>1447</v>
      </c>
      <c r="H236">
        <v>26</v>
      </c>
      <c r="I236" t="s">
        <v>1228</v>
      </c>
    </row>
    <row r="237" spans="1:9" x14ac:dyDescent="0.45">
      <c r="A237" t="s">
        <v>612</v>
      </c>
      <c r="B237" t="s">
        <v>613</v>
      </c>
      <c r="C237" t="s">
        <v>614</v>
      </c>
      <c r="D237" t="s">
        <v>1621</v>
      </c>
      <c r="E237" t="s">
        <v>615</v>
      </c>
      <c r="F237" t="s">
        <v>1231</v>
      </c>
      <c r="G237" t="s">
        <v>1363</v>
      </c>
      <c r="H237">
        <v>21</v>
      </c>
      <c r="I237" t="s">
        <v>1228</v>
      </c>
    </row>
    <row r="238" spans="1:9" x14ac:dyDescent="0.45">
      <c r="A238" t="s">
        <v>706</v>
      </c>
      <c r="B238" t="s">
        <v>707</v>
      </c>
      <c r="D238" t="s">
        <v>1643</v>
      </c>
      <c r="E238" t="s">
        <v>708</v>
      </c>
      <c r="F238" t="s">
        <v>1231</v>
      </c>
      <c r="G238" t="s">
        <v>1387</v>
      </c>
      <c r="H238">
        <v>25</v>
      </c>
      <c r="I238" t="s">
        <v>1228</v>
      </c>
    </row>
    <row r="239" spans="1:9" x14ac:dyDescent="0.45">
      <c r="A239" t="s">
        <v>303</v>
      </c>
      <c r="B239" t="s">
        <v>304</v>
      </c>
      <c r="D239" t="s">
        <v>1551</v>
      </c>
      <c r="E239" t="s">
        <v>305</v>
      </c>
      <c r="F239" t="s">
        <v>1231</v>
      </c>
      <c r="G239" t="s">
        <v>1295</v>
      </c>
      <c r="H239">
        <v>25</v>
      </c>
      <c r="I239" t="s">
        <v>1227</v>
      </c>
    </row>
    <row r="240" spans="1:9" x14ac:dyDescent="0.45">
      <c r="A240" t="s">
        <v>64</v>
      </c>
      <c r="B240" t="s">
        <v>65</v>
      </c>
      <c r="C240" t="s">
        <v>66</v>
      </c>
      <c r="D240" t="s">
        <v>1500</v>
      </c>
      <c r="E240" t="s">
        <v>67</v>
      </c>
      <c r="F240" t="s">
        <v>1231</v>
      </c>
      <c r="G240" t="s">
        <v>1237</v>
      </c>
      <c r="H240">
        <v>20</v>
      </c>
      <c r="I240" t="s">
        <v>1227</v>
      </c>
    </row>
    <row r="241" spans="1:9" x14ac:dyDescent="0.45">
      <c r="A241" t="s">
        <v>757</v>
      </c>
      <c r="B241" t="s">
        <v>758</v>
      </c>
      <c r="C241" t="s">
        <v>759</v>
      </c>
      <c r="D241" t="s">
        <v>1655</v>
      </c>
      <c r="E241" t="s">
        <v>760</v>
      </c>
      <c r="F241" t="s">
        <v>1231</v>
      </c>
      <c r="G241" t="s">
        <v>1399</v>
      </c>
      <c r="H241">
        <v>20</v>
      </c>
      <c r="I241" t="s">
        <v>1228</v>
      </c>
    </row>
    <row r="242" spans="1:9" x14ac:dyDescent="0.45">
      <c r="A242" t="s">
        <v>222</v>
      </c>
      <c r="B242" t="s">
        <v>223</v>
      </c>
      <c r="C242" t="s">
        <v>224</v>
      </c>
      <c r="D242" t="s">
        <v>1534</v>
      </c>
      <c r="E242" t="s">
        <v>225</v>
      </c>
      <c r="F242" t="s">
        <v>1233</v>
      </c>
      <c r="G242" t="s">
        <v>1275</v>
      </c>
      <c r="H242">
        <v>46</v>
      </c>
      <c r="I242" t="s">
        <v>1227</v>
      </c>
    </row>
    <row r="243" spans="1:9" x14ac:dyDescent="0.45">
      <c r="A243" t="s">
        <v>336</v>
      </c>
      <c r="B243" t="s">
        <v>337</v>
      </c>
      <c r="C243" t="s">
        <v>338</v>
      </c>
      <c r="D243" t="s">
        <v>1560</v>
      </c>
      <c r="E243" t="s">
        <v>339</v>
      </c>
      <c r="F243" t="s">
        <v>1231</v>
      </c>
      <c r="G243" t="s">
        <v>1304</v>
      </c>
      <c r="H243">
        <v>42</v>
      </c>
      <c r="I243" t="s">
        <v>1227</v>
      </c>
    </row>
    <row r="244" spans="1:9" x14ac:dyDescent="0.45">
      <c r="A244" t="s">
        <v>1063</v>
      </c>
      <c r="B244" t="s">
        <v>1064</v>
      </c>
      <c r="C244" t="s">
        <v>1065</v>
      </c>
      <c r="D244" t="s">
        <v>1719</v>
      </c>
      <c r="E244" t="s">
        <v>1066</v>
      </c>
      <c r="F244" t="s">
        <v>1233</v>
      </c>
      <c r="G244" t="s">
        <v>1471</v>
      </c>
      <c r="H244">
        <v>48</v>
      </c>
      <c r="I244" t="s">
        <v>1228</v>
      </c>
    </row>
    <row r="245" spans="1:9" x14ac:dyDescent="0.45">
      <c r="A245" t="s">
        <v>100</v>
      </c>
      <c r="B245" t="s">
        <v>101</v>
      </c>
      <c r="C245" t="s">
        <v>102</v>
      </c>
      <c r="D245" t="s">
        <v>1506</v>
      </c>
      <c r="E245" t="s">
        <v>103</v>
      </c>
      <c r="F245" t="s">
        <v>1231</v>
      </c>
      <c r="G245" t="s">
        <v>1246</v>
      </c>
      <c r="H245">
        <v>16</v>
      </c>
      <c r="I245" t="s">
        <v>1227</v>
      </c>
    </row>
    <row r="246" spans="1:9" x14ac:dyDescent="0.45">
      <c r="A246" t="s">
        <v>489</v>
      </c>
      <c r="B246" t="s">
        <v>490</v>
      </c>
      <c r="C246" t="s">
        <v>491</v>
      </c>
      <c r="D246" t="s">
        <v>1590</v>
      </c>
      <c r="E246" t="s">
        <v>492</v>
      </c>
      <c r="F246" t="s">
        <v>1231</v>
      </c>
      <c r="G246" t="s">
        <v>1337</v>
      </c>
      <c r="H246">
        <v>45</v>
      </c>
      <c r="I246" t="s">
        <v>1228</v>
      </c>
    </row>
    <row r="247" spans="1:9" x14ac:dyDescent="0.45">
      <c r="A247" t="s">
        <v>282</v>
      </c>
      <c r="B247" t="s">
        <v>283</v>
      </c>
      <c r="C247" t="s">
        <v>284</v>
      </c>
      <c r="D247" t="s">
        <v>1547</v>
      </c>
      <c r="E247" t="s">
        <v>285</v>
      </c>
      <c r="F247" t="s">
        <v>1231</v>
      </c>
      <c r="G247" t="s">
        <v>1290</v>
      </c>
      <c r="H247">
        <v>31</v>
      </c>
      <c r="I247" t="s">
        <v>1227</v>
      </c>
    </row>
    <row r="248" spans="1:9" x14ac:dyDescent="0.45">
      <c r="A248" t="s">
        <v>166</v>
      </c>
      <c r="B248" t="s">
        <v>167</v>
      </c>
      <c r="C248" t="s">
        <v>168</v>
      </c>
      <c r="D248" t="s">
        <v>1521</v>
      </c>
      <c r="E248" t="s">
        <v>169</v>
      </c>
      <c r="F248" t="s">
        <v>1231</v>
      </c>
      <c r="G248" t="s">
        <v>1261</v>
      </c>
      <c r="H248">
        <v>35</v>
      </c>
      <c r="I248" t="s">
        <v>1227</v>
      </c>
    </row>
    <row r="249" spans="1:9" x14ac:dyDescent="0.45">
      <c r="A249" t="s">
        <v>1026</v>
      </c>
      <c r="B249" t="s">
        <v>1027</v>
      </c>
      <c r="C249" t="s">
        <v>1028</v>
      </c>
      <c r="D249" t="s">
        <v>1711</v>
      </c>
      <c r="E249" t="s">
        <v>1029</v>
      </c>
      <c r="F249" t="s">
        <v>1231</v>
      </c>
      <c r="G249" t="s">
        <v>1463</v>
      </c>
      <c r="H249">
        <v>30</v>
      </c>
      <c r="I249" t="s">
        <v>1228</v>
      </c>
    </row>
    <row r="250" spans="1:9" x14ac:dyDescent="0.45">
      <c r="A250" t="s">
        <v>914</v>
      </c>
      <c r="B250" t="s">
        <v>915</v>
      </c>
      <c r="C250" t="s">
        <v>916</v>
      </c>
      <c r="D250" t="s">
        <v>917</v>
      </c>
      <c r="E250" t="s">
        <v>918</v>
      </c>
      <c r="F250" t="s">
        <v>1233</v>
      </c>
      <c r="G250" t="s">
        <v>1437</v>
      </c>
      <c r="H250">
        <v>47</v>
      </c>
      <c r="I250" t="s">
        <v>1228</v>
      </c>
    </row>
    <row r="251" spans="1:9" x14ac:dyDescent="0.45">
      <c r="A251" t="s">
        <v>972</v>
      </c>
      <c r="B251" t="s">
        <v>973</v>
      </c>
      <c r="D251" t="s">
        <v>1700</v>
      </c>
      <c r="E251" t="s">
        <v>974</v>
      </c>
      <c r="F251" t="s">
        <v>1232</v>
      </c>
      <c r="G251" t="s">
        <v>1451</v>
      </c>
      <c r="H251">
        <v>16</v>
      </c>
      <c r="I251" t="s">
        <v>1228</v>
      </c>
    </row>
    <row r="252" spans="1:9" x14ac:dyDescent="0.45">
      <c r="A252" t="s">
        <v>1091</v>
      </c>
      <c r="B252" t="s">
        <v>1092</v>
      </c>
      <c r="C252" t="s">
        <v>1093</v>
      </c>
      <c r="D252" t="s">
        <v>1726</v>
      </c>
      <c r="E252" t="s">
        <v>1094</v>
      </c>
      <c r="F252" t="s">
        <v>1233</v>
      </c>
      <c r="G252" t="s">
        <v>1478</v>
      </c>
      <c r="H252">
        <v>31</v>
      </c>
      <c r="I252" t="s">
        <v>1228</v>
      </c>
    </row>
    <row r="253" spans="1:9" x14ac:dyDescent="0.45">
      <c r="A253" t="s">
        <v>260</v>
      </c>
      <c r="B253" t="s">
        <v>261</v>
      </c>
      <c r="D253" t="s">
        <v>262</v>
      </c>
      <c r="E253" t="s">
        <v>263</v>
      </c>
      <c r="F253" t="s">
        <v>1231</v>
      </c>
      <c r="G253" t="s">
        <v>1271</v>
      </c>
      <c r="H253">
        <v>32</v>
      </c>
      <c r="I253" t="s">
        <v>1227</v>
      </c>
    </row>
    <row r="254" spans="1:9" x14ac:dyDescent="0.45">
      <c r="A254" t="s">
        <v>1001</v>
      </c>
      <c r="B254" t="s">
        <v>1002</v>
      </c>
      <c r="C254" t="s">
        <v>1003</v>
      </c>
      <c r="D254" t="s">
        <v>1707</v>
      </c>
      <c r="E254" t="s">
        <v>1004</v>
      </c>
      <c r="F254" t="s">
        <v>1233</v>
      </c>
      <c r="G254" t="s">
        <v>1457</v>
      </c>
      <c r="H254">
        <v>27</v>
      </c>
      <c r="I254" t="s">
        <v>1228</v>
      </c>
    </row>
    <row r="255" spans="1:9" x14ac:dyDescent="0.45">
      <c r="A255" t="s">
        <v>839</v>
      </c>
      <c r="B255" t="s">
        <v>840</v>
      </c>
      <c r="C255" t="s">
        <v>841</v>
      </c>
      <c r="D255" t="s">
        <v>1671</v>
      </c>
      <c r="E255" t="s">
        <v>842</v>
      </c>
      <c r="F255" t="s">
        <v>1231</v>
      </c>
      <c r="G255" t="s">
        <v>1420</v>
      </c>
      <c r="H255">
        <v>22</v>
      </c>
      <c r="I255" t="s">
        <v>1228</v>
      </c>
    </row>
    <row r="256" spans="1:9" x14ac:dyDescent="0.45">
      <c r="A256" t="s">
        <v>725</v>
      </c>
      <c r="B256" t="s">
        <v>726</v>
      </c>
      <c r="C256" t="s">
        <v>727</v>
      </c>
      <c r="D256" t="s">
        <v>1648</v>
      </c>
      <c r="E256" t="s">
        <v>728</v>
      </c>
      <c r="F256" t="s">
        <v>1231</v>
      </c>
      <c r="G256" t="s">
        <v>1392</v>
      </c>
      <c r="H256">
        <v>17</v>
      </c>
      <c r="I256" t="s">
        <v>1228</v>
      </c>
    </row>
    <row r="257" spans="1:9" x14ac:dyDescent="0.45">
      <c r="A257" t="s">
        <v>879</v>
      </c>
      <c r="B257" t="s">
        <v>880</v>
      </c>
      <c r="D257" t="s">
        <v>1681</v>
      </c>
      <c r="E257" t="s">
        <v>881</v>
      </c>
      <c r="F257" t="s">
        <v>1233</v>
      </c>
      <c r="G257" t="s">
        <v>1429</v>
      </c>
      <c r="H257">
        <v>46</v>
      </c>
      <c r="I257" t="s">
        <v>1228</v>
      </c>
    </row>
    <row r="258" spans="1:9" x14ac:dyDescent="0.45">
      <c r="A258" t="s">
        <v>309</v>
      </c>
      <c r="B258" t="s">
        <v>310</v>
      </c>
      <c r="C258" t="s">
        <v>311</v>
      </c>
      <c r="D258" t="s">
        <v>1553</v>
      </c>
      <c r="E258" t="s">
        <v>312</v>
      </c>
      <c r="F258" t="s">
        <v>1232</v>
      </c>
      <c r="G258" t="s">
        <v>1297</v>
      </c>
      <c r="H258">
        <v>20</v>
      </c>
      <c r="I258" t="s">
        <v>1227</v>
      </c>
    </row>
    <row r="259" spans="1:9" x14ac:dyDescent="0.45">
      <c r="A259" t="s">
        <v>359</v>
      </c>
      <c r="B259" t="s">
        <v>360</v>
      </c>
      <c r="C259" t="s">
        <v>361</v>
      </c>
      <c r="E259" t="s">
        <v>362</v>
      </c>
      <c r="F259" t="s">
        <v>1231</v>
      </c>
      <c r="G259" t="s">
        <v>1301</v>
      </c>
      <c r="H259">
        <v>30</v>
      </c>
      <c r="I259" t="s">
        <v>1228</v>
      </c>
    </row>
    <row r="260" spans="1:9" x14ac:dyDescent="0.45">
      <c r="A260" t="s">
        <v>340</v>
      </c>
      <c r="B260" t="s">
        <v>341</v>
      </c>
      <c r="C260" t="s">
        <v>342</v>
      </c>
      <c r="D260" t="s">
        <v>1561</v>
      </c>
      <c r="E260" t="s">
        <v>343</v>
      </c>
      <c r="F260" t="s">
        <v>1231</v>
      </c>
      <c r="G260" t="s">
        <v>1305</v>
      </c>
      <c r="H260">
        <v>43</v>
      </c>
      <c r="I260" t="s">
        <v>1227</v>
      </c>
    </row>
    <row r="261" spans="1:9" x14ac:dyDescent="0.45">
      <c r="A261" t="s">
        <v>401</v>
      </c>
      <c r="B261" t="s">
        <v>402</v>
      </c>
      <c r="D261" t="s">
        <v>1569</v>
      </c>
      <c r="E261" t="s">
        <v>403</v>
      </c>
      <c r="F261" t="s">
        <v>1232</v>
      </c>
      <c r="G261" t="s">
        <v>1318</v>
      </c>
      <c r="H261">
        <v>38</v>
      </c>
      <c r="I261" t="s">
        <v>1228</v>
      </c>
    </row>
    <row r="262" spans="1:9" x14ac:dyDescent="0.45">
      <c r="A262" t="s">
        <v>528</v>
      </c>
      <c r="B262" t="s">
        <v>529</v>
      </c>
      <c r="C262" t="s">
        <v>530</v>
      </c>
      <c r="D262" t="s">
        <v>1600</v>
      </c>
      <c r="E262" t="s">
        <v>531</v>
      </c>
      <c r="F262" t="s">
        <v>1231</v>
      </c>
      <c r="G262" t="s">
        <v>1343</v>
      </c>
      <c r="H262">
        <v>29</v>
      </c>
      <c r="I262" t="s">
        <v>1228</v>
      </c>
    </row>
    <row r="263" spans="1:9" x14ac:dyDescent="0.45">
      <c r="A263" t="s">
        <v>749</v>
      </c>
      <c r="B263" t="s">
        <v>750</v>
      </c>
      <c r="C263" t="s">
        <v>751</v>
      </c>
      <c r="D263" t="s">
        <v>1653</v>
      </c>
      <c r="E263" t="s">
        <v>752</v>
      </c>
      <c r="F263" t="s">
        <v>1231</v>
      </c>
      <c r="G263" t="s">
        <v>14</v>
      </c>
      <c r="H263">
        <v>32</v>
      </c>
      <c r="I263" t="s">
        <v>1228</v>
      </c>
    </row>
    <row r="264" spans="1:9" x14ac:dyDescent="0.45">
      <c r="A264" t="s">
        <v>473</v>
      </c>
      <c r="B264" t="s">
        <v>474</v>
      </c>
      <c r="C264" t="s">
        <v>475</v>
      </c>
      <c r="D264" t="s">
        <v>1586</v>
      </c>
      <c r="E264" t="s">
        <v>476</v>
      </c>
      <c r="F264" t="s">
        <v>1231</v>
      </c>
      <c r="G264" t="s">
        <v>1333</v>
      </c>
      <c r="H264">
        <v>36</v>
      </c>
      <c r="I264" t="s">
        <v>1228</v>
      </c>
    </row>
    <row r="265" spans="1:9" x14ac:dyDescent="0.45">
      <c r="A265" t="s">
        <v>945</v>
      </c>
      <c r="B265" t="s">
        <v>946</v>
      </c>
      <c r="E265" t="s">
        <v>947</v>
      </c>
      <c r="F265" t="s">
        <v>1232</v>
      </c>
      <c r="G265" t="s">
        <v>1444</v>
      </c>
      <c r="H265">
        <v>26</v>
      </c>
      <c r="I265" t="s">
        <v>1228</v>
      </c>
    </row>
    <row r="266" spans="1:9" x14ac:dyDescent="0.45">
      <c r="A266" t="s">
        <v>1214</v>
      </c>
      <c r="B266" t="s">
        <v>1215</v>
      </c>
      <c r="C266" t="s">
        <v>1216</v>
      </c>
      <c r="D266" t="s">
        <v>1747</v>
      </c>
      <c r="E266" t="s">
        <v>1217</v>
      </c>
      <c r="F266" t="s">
        <v>1232</v>
      </c>
      <c r="G266" t="s">
        <v>1361</v>
      </c>
      <c r="H266">
        <v>19</v>
      </c>
      <c r="I266" t="s">
        <v>1228</v>
      </c>
    </row>
    <row r="267" spans="1:9" x14ac:dyDescent="0.45">
      <c r="A267" t="s">
        <v>831</v>
      </c>
      <c r="B267" t="s">
        <v>832</v>
      </c>
      <c r="C267" t="s">
        <v>833</v>
      </c>
      <c r="E267" t="s">
        <v>834</v>
      </c>
      <c r="F267" t="s">
        <v>1233</v>
      </c>
      <c r="G267" t="s">
        <v>1418</v>
      </c>
      <c r="H267">
        <v>19</v>
      </c>
      <c r="I267" t="s">
        <v>1228</v>
      </c>
    </row>
    <row r="268" spans="1:9" x14ac:dyDescent="0.45">
      <c r="A268" t="s">
        <v>907</v>
      </c>
      <c r="B268" t="s">
        <v>908</v>
      </c>
      <c r="C268" t="s">
        <v>909</v>
      </c>
      <c r="D268" t="s">
        <v>1687</v>
      </c>
      <c r="E268" t="s">
        <v>910</v>
      </c>
      <c r="F268" t="s">
        <v>1232</v>
      </c>
      <c r="G268" t="s">
        <v>1435</v>
      </c>
      <c r="H268">
        <v>44</v>
      </c>
      <c r="I268" t="s">
        <v>1228</v>
      </c>
    </row>
    <row r="269" spans="1:9" x14ac:dyDescent="0.45">
      <c r="A269" t="s">
        <v>986</v>
      </c>
      <c r="B269" t="s">
        <v>987</v>
      </c>
      <c r="C269" t="s">
        <v>988</v>
      </c>
      <c r="D269" t="s">
        <v>1704</v>
      </c>
      <c r="E269" t="s">
        <v>989</v>
      </c>
      <c r="F269" t="s">
        <v>1231</v>
      </c>
      <c r="G269" t="s">
        <v>25</v>
      </c>
      <c r="H269">
        <v>29</v>
      </c>
      <c r="I269" t="s">
        <v>1228</v>
      </c>
    </row>
    <row r="270" spans="1:9" x14ac:dyDescent="0.45">
      <c r="A270" t="s">
        <v>104</v>
      </c>
      <c r="B270" t="s">
        <v>105</v>
      </c>
      <c r="D270" t="s">
        <v>1507</v>
      </c>
      <c r="E270" t="s">
        <v>106</v>
      </c>
      <c r="F270" t="s">
        <v>1232</v>
      </c>
      <c r="G270" t="s">
        <v>1247</v>
      </c>
      <c r="H270">
        <v>32</v>
      </c>
      <c r="I270" t="s">
        <v>1227</v>
      </c>
    </row>
    <row r="271" spans="1:9" x14ac:dyDescent="0.45">
      <c r="A271" t="s">
        <v>818</v>
      </c>
      <c r="B271" t="s">
        <v>819</v>
      </c>
      <c r="C271" t="s">
        <v>820</v>
      </c>
      <c r="D271" t="s">
        <v>1668</v>
      </c>
      <c r="E271" t="s">
        <v>821</v>
      </c>
      <c r="F271" t="s">
        <v>1231</v>
      </c>
      <c r="G271" t="s">
        <v>1415</v>
      </c>
      <c r="H271">
        <v>45</v>
      </c>
      <c r="I271" t="s">
        <v>1228</v>
      </c>
    </row>
    <row r="272" spans="1:9" x14ac:dyDescent="0.45">
      <c r="A272" t="s">
        <v>203</v>
      </c>
      <c r="B272" t="s">
        <v>204</v>
      </c>
      <c r="D272" t="s">
        <v>1530</v>
      </c>
      <c r="E272" t="s">
        <v>205</v>
      </c>
      <c r="F272" t="s">
        <v>1231</v>
      </c>
      <c r="G272" t="s">
        <v>1270</v>
      </c>
      <c r="H272">
        <v>15</v>
      </c>
      <c r="I272" t="s">
        <v>1227</v>
      </c>
    </row>
    <row r="273" spans="1:9" x14ac:dyDescent="0.45">
      <c r="A273" t="s">
        <v>717</v>
      </c>
      <c r="B273" t="s">
        <v>718</v>
      </c>
      <c r="C273" t="s">
        <v>719</v>
      </c>
      <c r="D273" t="s">
        <v>1646</v>
      </c>
      <c r="E273" t="s">
        <v>720</v>
      </c>
      <c r="F273" t="s">
        <v>1231</v>
      </c>
      <c r="G273" t="s">
        <v>1390</v>
      </c>
      <c r="H273">
        <v>46</v>
      </c>
      <c r="I273" t="s">
        <v>1228</v>
      </c>
    </row>
    <row r="274" spans="1:9" x14ac:dyDescent="0.45">
      <c r="A274" t="s">
        <v>320</v>
      </c>
      <c r="B274" t="s">
        <v>321</v>
      </c>
      <c r="C274" t="s">
        <v>322</v>
      </c>
      <c r="D274" t="s">
        <v>1556</v>
      </c>
      <c r="E274" t="s">
        <v>323</v>
      </c>
      <c r="F274" t="s">
        <v>1231</v>
      </c>
      <c r="G274" t="s">
        <v>1300</v>
      </c>
      <c r="H274">
        <v>15</v>
      </c>
      <c r="I274" t="s">
        <v>1227</v>
      </c>
    </row>
    <row r="275" spans="1:9" x14ac:dyDescent="0.45">
      <c r="A275" t="s">
        <v>675</v>
      </c>
      <c r="B275" t="s">
        <v>676</v>
      </c>
      <c r="C275" t="s">
        <v>677</v>
      </c>
      <c r="D275" t="s">
        <v>1637</v>
      </c>
      <c r="E275" t="s">
        <v>678</v>
      </c>
      <c r="F275" t="s">
        <v>1231</v>
      </c>
      <c r="G275" t="s">
        <v>1379</v>
      </c>
      <c r="H275">
        <v>31</v>
      </c>
      <c r="I275" t="s">
        <v>1228</v>
      </c>
    </row>
    <row r="276" spans="1:9" x14ac:dyDescent="0.45">
      <c r="A276" t="s">
        <v>702</v>
      </c>
      <c r="B276" t="s">
        <v>703</v>
      </c>
      <c r="C276" t="s">
        <v>704</v>
      </c>
      <c r="D276" t="s">
        <v>1642</v>
      </c>
      <c r="E276" t="s">
        <v>705</v>
      </c>
      <c r="F276" t="s">
        <v>1231</v>
      </c>
      <c r="G276" t="s">
        <v>1386</v>
      </c>
      <c r="H276">
        <v>24</v>
      </c>
      <c r="I276" t="s">
        <v>1228</v>
      </c>
    </row>
    <row r="277" spans="1:9" x14ac:dyDescent="0.45">
      <c r="A277" t="s">
        <v>46</v>
      </c>
      <c r="B277" t="s">
        <v>47</v>
      </c>
      <c r="D277" t="s">
        <v>1495</v>
      </c>
      <c r="E277" t="s">
        <v>48</v>
      </c>
      <c r="F277" t="s">
        <v>1231</v>
      </c>
      <c r="G277" t="s">
        <v>21</v>
      </c>
      <c r="H277">
        <v>49</v>
      </c>
      <c r="I277" t="s">
        <v>1227</v>
      </c>
    </row>
    <row r="278" spans="1:9" x14ac:dyDescent="0.45">
      <c r="A278" t="s">
        <v>1177</v>
      </c>
      <c r="B278" t="s">
        <v>1178</v>
      </c>
      <c r="C278" t="s">
        <v>1179</v>
      </c>
      <c r="D278" t="s">
        <v>1742</v>
      </c>
      <c r="E278" t="s">
        <v>1180</v>
      </c>
      <c r="F278" t="s">
        <v>1232</v>
      </c>
      <c r="G278" t="s">
        <v>1447</v>
      </c>
      <c r="H278">
        <v>37</v>
      </c>
      <c r="I278" t="s">
        <v>1228</v>
      </c>
    </row>
    <row r="279" spans="1:9" x14ac:dyDescent="0.45">
      <c r="A279" t="s">
        <v>761</v>
      </c>
      <c r="B279" t="s">
        <v>762</v>
      </c>
      <c r="D279" t="s">
        <v>1656</v>
      </c>
      <c r="E279" t="s">
        <v>763</v>
      </c>
      <c r="F279" t="s">
        <v>1231</v>
      </c>
      <c r="G279" t="s">
        <v>1400</v>
      </c>
      <c r="H279">
        <v>23</v>
      </c>
      <c r="I279" t="s">
        <v>1228</v>
      </c>
    </row>
    <row r="280" spans="1:9" x14ac:dyDescent="0.45">
      <c r="A280" t="s">
        <v>536</v>
      </c>
      <c r="B280" t="s">
        <v>537</v>
      </c>
      <c r="C280" t="s">
        <v>538</v>
      </c>
      <c r="D280" t="s">
        <v>1602</v>
      </c>
      <c r="E280" t="s">
        <v>539</v>
      </c>
      <c r="F280" t="s">
        <v>1231</v>
      </c>
      <c r="G280" t="s">
        <v>1329</v>
      </c>
      <c r="H280">
        <v>48</v>
      </c>
      <c r="I280" t="s">
        <v>1228</v>
      </c>
    </row>
    <row r="281" spans="1:9" x14ac:dyDescent="0.45">
      <c r="A281" t="s">
        <v>418</v>
      </c>
      <c r="B281" t="s">
        <v>419</v>
      </c>
      <c r="C281" t="s">
        <v>420</v>
      </c>
      <c r="D281" t="s">
        <v>1574</v>
      </c>
      <c r="E281" t="s">
        <v>421</v>
      </c>
      <c r="F281" t="s">
        <v>1231</v>
      </c>
      <c r="G281" t="s">
        <v>1323</v>
      </c>
      <c r="H281">
        <v>38</v>
      </c>
      <c r="I281" t="s">
        <v>1228</v>
      </c>
    </row>
    <row r="282" spans="1:9" x14ac:dyDescent="0.45">
      <c r="A282" t="s">
        <v>367</v>
      </c>
      <c r="B282" t="s">
        <v>368</v>
      </c>
      <c r="C282" t="s">
        <v>369</v>
      </c>
      <c r="D282" t="s">
        <v>1564</v>
      </c>
      <c r="E282" t="s">
        <v>370</v>
      </c>
      <c r="F282" t="s">
        <v>1232</v>
      </c>
      <c r="G282" t="s">
        <v>1309</v>
      </c>
      <c r="H282">
        <v>38</v>
      </c>
      <c r="I282" t="s">
        <v>1228</v>
      </c>
    </row>
    <row r="283" spans="1:9" x14ac:dyDescent="0.45">
      <c r="A283" t="s">
        <v>501</v>
      </c>
      <c r="B283" t="s">
        <v>502</v>
      </c>
      <c r="C283" t="s">
        <v>503</v>
      </c>
      <c r="D283" t="s">
        <v>1593</v>
      </c>
      <c r="E283" t="s">
        <v>504</v>
      </c>
      <c r="F283" t="s">
        <v>1231</v>
      </c>
      <c r="G283" t="s">
        <v>1325</v>
      </c>
      <c r="H283">
        <v>40</v>
      </c>
      <c r="I283" t="s">
        <v>1228</v>
      </c>
    </row>
    <row r="284" spans="1:9" x14ac:dyDescent="0.45">
      <c r="A284" t="s">
        <v>602</v>
      </c>
      <c r="B284" t="s">
        <v>603</v>
      </c>
      <c r="D284" t="s">
        <v>1618</v>
      </c>
      <c r="E284" t="s">
        <v>604</v>
      </c>
      <c r="F284" t="s">
        <v>1231</v>
      </c>
      <c r="G284" t="s">
        <v>1360</v>
      </c>
      <c r="H284">
        <v>26</v>
      </c>
      <c r="I284" t="s">
        <v>1228</v>
      </c>
    </row>
    <row r="285" spans="1:9" x14ac:dyDescent="0.45">
      <c r="A285" t="s">
        <v>521</v>
      </c>
      <c r="B285" t="s">
        <v>522</v>
      </c>
      <c r="C285" t="s">
        <v>523</v>
      </c>
      <c r="D285" t="s">
        <v>1598</v>
      </c>
      <c r="E285" t="s">
        <v>524</v>
      </c>
      <c r="F285" t="s">
        <v>1232</v>
      </c>
      <c r="G285" t="s">
        <v>1293</v>
      </c>
      <c r="H285">
        <v>47</v>
      </c>
      <c r="I285" t="s">
        <v>1228</v>
      </c>
    </row>
    <row r="286" spans="1:9" x14ac:dyDescent="0.45">
      <c r="A286" t="s">
        <v>899</v>
      </c>
      <c r="B286" t="s">
        <v>900</v>
      </c>
      <c r="C286" t="s">
        <v>901</v>
      </c>
      <c r="D286" t="s">
        <v>1685</v>
      </c>
      <c r="E286" t="s">
        <v>902</v>
      </c>
      <c r="F286" t="s">
        <v>1231</v>
      </c>
      <c r="G286" t="s">
        <v>1433</v>
      </c>
      <c r="H286">
        <v>33</v>
      </c>
      <c r="I286" t="s">
        <v>1228</v>
      </c>
    </row>
    <row r="287" spans="1:9" x14ac:dyDescent="0.45">
      <c r="A287" t="s">
        <v>919</v>
      </c>
      <c r="B287" t="s">
        <v>920</v>
      </c>
      <c r="C287" t="s">
        <v>921</v>
      </c>
      <c r="D287" t="s">
        <v>1689</v>
      </c>
      <c r="E287" t="s">
        <v>922</v>
      </c>
      <c r="F287" t="s">
        <v>1231</v>
      </c>
      <c r="G287" t="s">
        <v>1438</v>
      </c>
      <c r="H287">
        <v>23</v>
      </c>
      <c r="I287" t="s">
        <v>1228</v>
      </c>
    </row>
    <row r="288" spans="1:9" x14ac:dyDescent="0.45">
      <c r="A288" t="s">
        <v>753</v>
      </c>
      <c r="B288" t="s">
        <v>754</v>
      </c>
      <c r="C288" t="s">
        <v>755</v>
      </c>
      <c r="D288" t="s">
        <v>1654</v>
      </c>
      <c r="E288" t="s">
        <v>756</v>
      </c>
      <c r="F288" t="s">
        <v>1233</v>
      </c>
      <c r="G288" t="s">
        <v>1398</v>
      </c>
      <c r="H288">
        <v>29</v>
      </c>
      <c r="I288" t="s">
        <v>1228</v>
      </c>
    </row>
    <row r="289" spans="1:9" x14ac:dyDescent="0.45">
      <c r="A289" t="s">
        <v>381</v>
      </c>
      <c r="B289" t="s">
        <v>382</v>
      </c>
      <c r="C289" t="s">
        <v>383</v>
      </c>
      <c r="D289" t="s">
        <v>384</v>
      </c>
      <c r="E289" t="s">
        <v>385</v>
      </c>
      <c r="F289" t="s">
        <v>1232</v>
      </c>
      <c r="G289" t="s">
        <v>1313</v>
      </c>
      <c r="H289">
        <v>17</v>
      </c>
      <c r="I289" t="s">
        <v>1228</v>
      </c>
    </row>
    <row r="290" spans="1:9" x14ac:dyDescent="0.45">
      <c r="A290" t="s">
        <v>937</v>
      </c>
      <c r="B290" t="s">
        <v>938</v>
      </c>
      <c r="C290" t="s">
        <v>939</v>
      </c>
      <c r="D290" t="s">
        <v>1693</v>
      </c>
      <c r="E290" t="s">
        <v>940</v>
      </c>
      <c r="F290" t="s">
        <v>1232</v>
      </c>
      <c r="G290" t="s">
        <v>1302</v>
      </c>
      <c r="H290">
        <v>15</v>
      </c>
      <c r="I290" t="s">
        <v>1228</v>
      </c>
    </row>
    <row r="291" spans="1:9" x14ac:dyDescent="0.45">
      <c r="A291" t="s">
        <v>497</v>
      </c>
      <c r="B291" t="s">
        <v>498</v>
      </c>
      <c r="C291" t="s">
        <v>499</v>
      </c>
      <c r="D291" t="s">
        <v>1592</v>
      </c>
      <c r="E291" t="s">
        <v>500</v>
      </c>
      <c r="F291" t="s">
        <v>1231</v>
      </c>
      <c r="G291" t="s">
        <v>1291</v>
      </c>
      <c r="H291">
        <v>32</v>
      </c>
      <c r="I291" t="s">
        <v>1228</v>
      </c>
    </row>
    <row r="292" spans="1:9" x14ac:dyDescent="0.45">
      <c r="A292" t="s">
        <v>810</v>
      </c>
      <c r="B292" t="s">
        <v>811</v>
      </c>
      <c r="C292" t="s">
        <v>812</v>
      </c>
      <c r="E292" t="s">
        <v>813</v>
      </c>
      <c r="F292" t="s">
        <v>1231</v>
      </c>
      <c r="G292" t="s">
        <v>1413</v>
      </c>
      <c r="H292">
        <v>25</v>
      </c>
      <c r="I292" t="s">
        <v>1228</v>
      </c>
    </row>
    <row r="293" spans="1:9" x14ac:dyDescent="0.45">
      <c r="A293" t="s">
        <v>426</v>
      </c>
      <c r="B293" t="s">
        <v>427</v>
      </c>
      <c r="C293" t="s">
        <v>428</v>
      </c>
      <c r="D293" t="s">
        <v>1576</v>
      </c>
      <c r="E293" t="s">
        <v>429</v>
      </c>
      <c r="F293" t="s">
        <v>1231</v>
      </c>
      <c r="G293" t="s">
        <v>1324</v>
      </c>
      <c r="H293">
        <v>22</v>
      </c>
      <c r="I293" t="s">
        <v>1228</v>
      </c>
    </row>
    <row r="294" spans="1:9" x14ac:dyDescent="0.45">
      <c r="A294" t="s">
        <v>547</v>
      </c>
      <c r="B294" t="s">
        <v>548</v>
      </c>
      <c r="C294" t="s">
        <v>549</v>
      </c>
      <c r="D294" t="s">
        <v>1604</v>
      </c>
      <c r="E294" t="s">
        <v>550</v>
      </c>
      <c r="F294" t="s">
        <v>1231</v>
      </c>
      <c r="G294" t="s">
        <v>1346</v>
      </c>
      <c r="H294">
        <v>16</v>
      </c>
      <c r="I294" t="s">
        <v>1228</v>
      </c>
    </row>
    <row r="295" spans="1:9" x14ac:dyDescent="0.45">
      <c r="A295" t="s">
        <v>890</v>
      </c>
      <c r="B295" t="s">
        <v>891</v>
      </c>
      <c r="C295" t="s">
        <v>892</v>
      </c>
      <c r="D295" t="s">
        <v>1684</v>
      </c>
      <c r="E295" t="s">
        <v>893</v>
      </c>
      <c r="F295" t="s">
        <v>1231</v>
      </c>
      <c r="G295" t="s">
        <v>1345</v>
      </c>
      <c r="H295">
        <v>49</v>
      </c>
      <c r="I295" t="s">
        <v>1228</v>
      </c>
    </row>
    <row r="296" spans="1:9" x14ac:dyDescent="0.45">
      <c r="A296" t="s">
        <v>554</v>
      </c>
      <c r="B296" t="s">
        <v>555</v>
      </c>
      <c r="D296" t="s">
        <v>1606</v>
      </c>
      <c r="E296" t="s">
        <v>556</v>
      </c>
      <c r="F296" t="s">
        <v>1231</v>
      </c>
      <c r="G296" t="s">
        <v>1347</v>
      </c>
      <c r="H296">
        <v>18</v>
      </c>
      <c r="I296" t="s">
        <v>1228</v>
      </c>
    </row>
    <row r="297" spans="1:9" x14ac:dyDescent="0.45">
      <c r="A297" t="s">
        <v>214</v>
      </c>
      <c r="B297" t="s">
        <v>215</v>
      </c>
      <c r="C297" t="s">
        <v>216</v>
      </c>
      <c r="D297" t="s">
        <v>1532</v>
      </c>
      <c r="E297" t="s">
        <v>217</v>
      </c>
      <c r="F297" t="s">
        <v>1231</v>
      </c>
      <c r="G297" t="s">
        <v>1273</v>
      </c>
      <c r="H297">
        <v>15</v>
      </c>
      <c r="I297" t="s">
        <v>1227</v>
      </c>
    </row>
    <row r="298" spans="1:9" x14ac:dyDescent="0.45">
      <c r="A298" t="s">
        <v>344</v>
      </c>
      <c r="B298" t="s">
        <v>345</v>
      </c>
      <c r="D298" t="s">
        <v>1562</v>
      </c>
      <c r="E298" t="s">
        <v>346</v>
      </c>
      <c r="F298" t="s">
        <v>1231</v>
      </c>
      <c r="G298" t="s">
        <v>1294</v>
      </c>
      <c r="H298">
        <v>18</v>
      </c>
      <c r="I298" t="s">
        <v>1227</v>
      </c>
    </row>
    <row r="299" spans="1:9" x14ac:dyDescent="0.45">
      <c r="A299" t="s">
        <v>694</v>
      </c>
      <c r="B299" t="s">
        <v>695</v>
      </c>
      <c r="C299" t="s">
        <v>696</v>
      </c>
      <c r="D299" t="s">
        <v>1641</v>
      </c>
      <c r="E299" t="s">
        <v>697</v>
      </c>
      <c r="F299" t="s">
        <v>1231</v>
      </c>
      <c r="G299" t="s">
        <v>1384</v>
      </c>
      <c r="H299">
        <v>45</v>
      </c>
      <c r="I299" t="s">
        <v>1228</v>
      </c>
    </row>
    <row r="300" spans="1:9" x14ac:dyDescent="0.45">
      <c r="A300" t="s">
        <v>788</v>
      </c>
      <c r="B300" t="s">
        <v>789</v>
      </c>
      <c r="C300" t="s">
        <v>790</v>
      </c>
      <c r="D300" t="s">
        <v>791</v>
      </c>
      <c r="E300" t="s">
        <v>792</v>
      </c>
      <c r="F300" t="s">
        <v>1232</v>
      </c>
      <c r="G300" t="s">
        <v>1407</v>
      </c>
      <c r="H300">
        <v>50</v>
      </c>
      <c r="I300" t="s">
        <v>1228</v>
      </c>
    </row>
    <row r="301" spans="1:9" x14ac:dyDescent="0.45">
      <c r="A301" t="s">
        <v>449</v>
      </c>
      <c r="B301" t="s">
        <v>450</v>
      </c>
      <c r="C301" t="s">
        <v>451</v>
      </c>
      <c r="E301" t="s">
        <v>452</v>
      </c>
      <c r="F301" t="s">
        <v>1232</v>
      </c>
      <c r="G301" t="s">
        <v>1310</v>
      </c>
      <c r="H301">
        <v>36</v>
      </c>
      <c r="I301" t="s">
        <v>1228</v>
      </c>
    </row>
    <row r="302" spans="1:9" x14ac:dyDescent="0.45">
      <c r="A302" t="s">
        <v>963</v>
      </c>
      <c r="B302" t="s">
        <v>964</v>
      </c>
      <c r="C302" t="s">
        <v>965</v>
      </c>
      <c r="D302" t="s">
        <v>1699</v>
      </c>
      <c r="E302" t="s">
        <v>966</v>
      </c>
      <c r="F302" t="s">
        <v>1231</v>
      </c>
      <c r="G302" t="s">
        <v>1449</v>
      </c>
      <c r="H302">
        <v>34</v>
      </c>
      <c r="I302" t="s">
        <v>1228</v>
      </c>
    </row>
    <row r="303" spans="1:9" x14ac:dyDescent="0.45">
      <c r="A303" t="s">
        <v>814</v>
      </c>
      <c r="B303" t="s">
        <v>815</v>
      </c>
      <c r="C303" t="s">
        <v>816</v>
      </c>
      <c r="D303" t="s">
        <v>1667</v>
      </c>
      <c r="E303" t="s">
        <v>817</v>
      </c>
      <c r="F303" t="s">
        <v>1231</v>
      </c>
      <c r="G303" t="s">
        <v>1414</v>
      </c>
      <c r="H303">
        <v>47</v>
      </c>
      <c r="I303" t="s">
        <v>1228</v>
      </c>
    </row>
    <row r="304" spans="1:9" x14ac:dyDescent="0.45">
      <c r="A304" t="s">
        <v>671</v>
      </c>
      <c r="B304" t="s">
        <v>672</v>
      </c>
      <c r="C304" t="s">
        <v>673</v>
      </c>
      <c r="E304" t="s">
        <v>674</v>
      </c>
      <c r="F304" t="s">
        <v>1231</v>
      </c>
      <c r="G304" t="s">
        <v>1378</v>
      </c>
      <c r="H304">
        <v>47</v>
      </c>
      <c r="I304" t="s">
        <v>1228</v>
      </c>
    </row>
    <row r="305" spans="1:9" x14ac:dyDescent="0.45">
      <c r="A305" t="s">
        <v>115</v>
      </c>
      <c r="B305" t="s">
        <v>116</v>
      </c>
      <c r="C305" t="s">
        <v>117</v>
      </c>
      <c r="D305" t="s">
        <v>1510</v>
      </c>
      <c r="E305" t="s">
        <v>118</v>
      </c>
      <c r="F305" t="s">
        <v>1231</v>
      </c>
      <c r="G305" t="s">
        <v>1250</v>
      </c>
      <c r="H305">
        <v>32</v>
      </c>
      <c r="I305" t="s">
        <v>1227</v>
      </c>
    </row>
    <row r="306" spans="1:9" x14ac:dyDescent="0.45">
      <c r="A306" t="s">
        <v>80</v>
      </c>
      <c r="B306" t="s">
        <v>81</v>
      </c>
      <c r="C306" t="s">
        <v>82</v>
      </c>
      <c r="D306" t="s">
        <v>1503</v>
      </c>
      <c r="E306" t="s">
        <v>83</v>
      </c>
      <c r="F306" t="s">
        <v>1231</v>
      </c>
      <c r="G306" t="s">
        <v>1241</v>
      </c>
      <c r="H306">
        <v>38</v>
      </c>
      <c r="I306" t="s">
        <v>1227</v>
      </c>
    </row>
    <row r="307" spans="1:9" x14ac:dyDescent="0.45">
      <c r="A307" t="s">
        <v>1102</v>
      </c>
      <c r="B307" t="s">
        <v>1103</v>
      </c>
      <c r="C307" t="s">
        <v>1104</v>
      </c>
      <c r="D307" t="s">
        <v>1729</v>
      </c>
      <c r="E307" t="s">
        <v>1105</v>
      </c>
      <c r="F307" t="s">
        <v>1232</v>
      </c>
      <c r="G307" t="s">
        <v>1480</v>
      </c>
      <c r="H307">
        <v>19</v>
      </c>
      <c r="I307" t="s">
        <v>1228</v>
      </c>
    </row>
    <row r="308" spans="1:9" x14ac:dyDescent="0.45">
      <c r="A308" t="s">
        <v>646</v>
      </c>
      <c r="B308" t="s">
        <v>647</v>
      </c>
      <c r="C308" t="s">
        <v>648</v>
      </c>
      <c r="D308" t="s">
        <v>1630</v>
      </c>
      <c r="E308" t="s">
        <v>649</v>
      </c>
      <c r="F308" t="s">
        <v>1231</v>
      </c>
      <c r="G308" t="s">
        <v>1371</v>
      </c>
      <c r="H308">
        <v>36</v>
      </c>
      <c r="I308" t="s">
        <v>1228</v>
      </c>
    </row>
    <row r="309" spans="1:9" x14ac:dyDescent="0.45">
      <c r="A309" t="s">
        <v>967</v>
      </c>
      <c r="B309" t="s">
        <v>968</v>
      </c>
      <c r="C309" t="s">
        <v>969</v>
      </c>
      <c r="D309" t="s">
        <v>970</v>
      </c>
      <c r="E309" t="s">
        <v>971</v>
      </c>
      <c r="F309" t="s">
        <v>1232</v>
      </c>
      <c r="G309" t="s">
        <v>1450</v>
      </c>
      <c r="H309">
        <v>50</v>
      </c>
      <c r="I309" t="s">
        <v>1228</v>
      </c>
    </row>
    <row r="310" spans="1:9" x14ac:dyDescent="0.45">
      <c r="A310" t="s">
        <v>642</v>
      </c>
      <c r="B310" t="s">
        <v>643</v>
      </c>
      <c r="C310" t="s">
        <v>644</v>
      </c>
      <c r="D310" t="s">
        <v>1629</v>
      </c>
      <c r="E310" t="s">
        <v>645</v>
      </c>
      <c r="F310" t="s">
        <v>1232</v>
      </c>
      <c r="G310" t="s">
        <v>1370</v>
      </c>
      <c r="H310">
        <v>47</v>
      </c>
      <c r="I310" t="s">
        <v>1228</v>
      </c>
    </row>
    <row r="311" spans="1:9" x14ac:dyDescent="0.45">
      <c r="A311" t="s">
        <v>859</v>
      </c>
      <c r="B311" t="s">
        <v>860</v>
      </c>
      <c r="C311" t="s">
        <v>861</v>
      </c>
      <c r="D311" t="s">
        <v>1676</v>
      </c>
      <c r="E311" t="s">
        <v>862</v>
      </c>
      <c r="F311" t="s">
        <v>1231</v>
      </c>
      <c r="G311" t="s">
        <v>1424</v>
      </c>
      <c r="H311">
        <v>26</v>
      </c>
      <c r="I311" t="s">
        <v>1228</v>
      </c>
    </row>
    <row r="312" spans="1:9" x14ac:dyDescent="0.45">
      <c r="A312" t="s">
        <v>1154</v>
      </c>
      <c r="B312" t="s">
        <v>1155</v>
      </c>
      <c r="E312" t="s">
        <v>1156</v>
      </c>
      <c r="F312" t="s">
        <v>1232</v>
      </c>
      <c r="G312" t="s">
        <v>1397</v>
      </c>
      <c r="H312">
        <v>24</v>
      </c>
      <c r="I312" t="s">
        <v>1228</v>
      </c>
    </row>
    <row r="313" spans="1:9" x14ac:dyDescent="0.45">
      <c r="A313" t="s">
        <v>993</v>
      </c>
      <c r="B313" t="s">
        <v>994</v>
      </c>
      <c r="C313" t="s">
        <v>995</v>
      </c>
      <c r="D313" t="s">
        <v>1706</v>
      </c>
      <c r="E313" t="s">
        <v>996</v>
      </c>
      <c r="F313" t="s">
        <v>1231</v>
      </c>
      <c r="G313" t="s">
        <v>1455</v>
      </c>
      <c r="H313">
        <v>40</v>
      </c>
      <c r="I313" t="s">
        <v>1228</v>
      </c>
    </row>
    <row r="314" spans="1:9" x14ac:dyDescent="0.45">
      <c r="A314" t="s">
        <v>88</v>
      </c>
      <c r="B314" t="s">
        <v>89</v>
      </c>
      <c r="C314" t="s">
        <v>90</v>
      </c>
      <c r="D314" t="s">
        <v>1504</v>
      </c>
      <c r="E314" t="s">
        <v>91</v>
      </c>
      <c r="F314" t="s">
        <v>1231</v>
      </c>
      <c r="G314" t="s">
        <v>1243</v>
      </c>
      <c r="H314">
        <v>36</v>
      </c>
      <c r="I314" t="s">
        <v>1227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734C6-4602-41C3-A580-FDD2F9A780FF}">
  <dimension ref="A1:F11"/>
  <sheetViews>
    <sheetView workbookViewId="0">
      <selection activeCell="J10" sqref="J10"/>
    </sheetView>
  </sheetViews>
  <sheetFormatPr defaultRowHeight="14.25" x14ac:dyDescent="0.45"/>
  <cols>
    <col min="1" max="1" width="11.1328125" customWidth="1"/>
    <col min="2" max="2" width="14.19921875" customWidth="1"/>
    <col min="3" max="3" width="10.46484375" customWidth="1"/>
    <col min="4" max="4" width="10.06640625" customWidth="1"/>
    <col min="5" max="5" width="9.796875" customWidth="1"/>
  </cols>
  <sheetData>
    <row r="1" spans="1:6" x14ac:dyDescent="0.45">
      <c r="A1" s="10" t="s">
        <v>7</v>
      </c>
      <c r="B1" s="10" t="s">
        <v>1751</v>
      </c>
      <c r="C1" s="11" t="s">
        <v>8</v>
      </c>
      <c r="D1" s="11" t="s">
        <v>1768</v>
      </c>
      <c r="E1" s="10" t="s">
        <v>1230</v>
      </c>
      <c r="F1" s="10" t="s">
        <v>1229</v>
      </c>
    </row>
    <row r="2" spans="1:6" x14ac:dyDescent="0.45">
      <c r="A2" s="12">
        <v>1</v>
      </c>
      <c r="B2" s="12" t="s">
        <v>1752</v>
      </c>
      <c r="C2" s="13">
        <v>25.99</v>
      </c>
      <c r="D2" s="13">
        <v>13.99</v>
      </c>
      <c r="E2" s="12" t="s">
        <v>1766</v>
      </c>
      <c r="F2" s="12" t="s">
        <v>1756</v>
      </c>
    </row>
    <row r="3" spans="1:6" x14ac:dyDescent="0.45">
      <c r="A3" s="12">
        <v>2</v>
      </c>
      <c r="B3" s="12" t="s">
        <v>1754</v>
      </c>
      <c r="C3" s="13">
        <v>29.99</v>
      </c>
      <c r="D3" s="13">
        <v>16.989999999999998</v>
      </c>
      <c r="E3" s="12" t="s">
        <v>1755</v>
      </c>
      <c r="F3" s="12" t="s">
        <v>1753</v>
      </c>
    </row>
    <row r="4" spans="1:6" x14ac:dyDescent="0.45">
      <c r="A4" s="12">
        <v>3</v>
      </c>
      <c r="B4" s="12" t="s">
        <v>1757</v>
      </c>
      <c r="C4" s="13">
        <v>27.99</v>
      </c>
      <c r="D4" s="13">
        <v>12.99</v>
      </c>
      <c r="E4" s="12" t="s">
        <v>1766</v>
      </c>
      <c r="F4" s="12" t="s">
        <v>1756</v>
      </c>
    </row>
    <row r="5" spans="1:6" x14ac:dyDescent="0.45">
      <c r="A5" s="12">
        <v>4</v>
      </c>
      <c r="B5" s="12" t="s">
        <v>1758</v>
      </c>
      <c r="C5" s="13">
        <v>26.99</v>
      </c>
      <c r="D5" s="13">
        <v>11.99</v>
      </c>
      <c r="E5" s="12" t="s">
        <v>1755</v>
      </c>
      <c r="F5" s="12" t="s">
        <v>1756</v>
      </c>
    </row>
    <row r="6" spans="1:6" x14ac:dyDescent="0.45">
      <c r="A6" s="12">
        <v>5</v>
      </c>
      <c r="B6" s="12" t="s">
        <v>1759</v>
      </c>
      <c r="C6" s="13">
        <v>28.99</v>
      </c>
      <c r="D6" s="13">
        <v>12.99</v>
      </c>
      <c r="E6" s="12" t="s">
        <v>1766</v>
      </c>
      <c r="F6" s="12" t="s">
        <v>1753</v>
      </c>
    </row>
    <row r="7" spans="1:6" x14ac:dyDescent="0.45">
      <c r="A7" s="12">
        <v>6</v>
      </c>
      <c r="B7" s="12" t="s">
        <v>1760</v>
      </c>
      <c r="C7" s="13">
        <v>27.99</v>
      </c>
      <c r="D7" s="13">
        <v>14.99</v>
      </c>
      <c r="E7" s="12" t="s">
        <v>1755</v>
      </c>
      <c r="F7" s="12" t="s">
        <v>1756</v>
      </c>
    </row>
    <row r="8" spans="1:6" x14ac:dyDescent="0.45">
      <c r="A8" s="12">
        <v>7</v>
      </c>
      <c r="B8" s="12" t="s">
        <v>1761</v>
      </c>
      <c r="C8" s="13">
        <v>26.99</v>
      </c>
      <c r="D8" s="13">
        <v>14.99</v>
      </c>
      <c r="E8" s="12" t="s">
        <v>1766</v>
      </c>
      <c r="F8" s="12" t="s">
        <v>1753</v>
      </c>
    </row>
    <row r="9" spans="1:6" x14ac:dyDescent="0.45">
      <c r="A9" s="12">
        <v>8</v>
      </c>
      <c r="B9" s="12" t="s">
        <v>1762</v>
      </c>
      <c r="C9" s="13">
        <v>21.99</v>
      </c>
      <c r="D9" s="13">
        <v>11.99</v>
      </c>
      <c r="E9" s="12" t="s">
        <v>1755</v>
      </c>
      <c r="F9" s="12" t="s">
        <v>1756</v>
      </c>
    </row>
    <row r="10" spans="1:6" x14ac:dyDescent="0.45">
      <c r="A10" s="12">
        <v>9</v>
      </c>
      <c r="B10" s="12" t="s">
        <v>1764</v>
      </c>
      <c r="C10" s="13">
        <v>32.99</v>
      </c>
      <c r="D10" s="13">
        <v>18.989999999999998</v>
      </c>
      <c r="E10" s="12" t="s">
        <v>1755</v>
      </c>
      <c r="F10" s="12" t="s">
        <v>1756</v>
      </c>
    </row>
    <row r="11" spans="1:6" x14ac:dyDescent="0.45">
      <c r="A11" s="12">
        <v>10</v>
      </c>
      <c r="B11" s="12" t="s">
        <v>1763</v>
      </c>
      <c r="C11" s="13">
        <v>22.99</v>
      </c>
      <c r="D11" s="13">
        <v>10.99</v>
      </c>
      <c r="E11" s="12" t="s">
        <v>1766</v>
      </c>
      <c r="F11" s="12" t="s">
        <v>1753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33020-52E8-4EF9-9442-FEA034D8C36B}">
  <dimension ref="A1:P1516"/>
  <sheetViews>
    <sheetView workbookViewId="0">
      <selection activeCell="O2" sqref="O2"/>
    </sheetView>
  </sheetViews>
  <sheetFormatPr defaultRowHeight="14.25" x14ac:dyDescent="0.45"/>
  <cols>
    <col min="1" max="1" width="12.1328125" bestFit="1" customWidth="1"/>
    <col min="2" max="2" width="11.59765625" customWidth="1"/>
    <col min="3" max="3" width="15.33203125" bestFit="1" customWidth="1"/>
    <col min="4" max="4" width="11.1328125" customWidth="1"/>
    <col min="5" max="5" width="9.73046875" customWidth="1"/>
    <col min="6" max="6" width="19.19921875" bestFit="1" customWidth="1"/>
    <col min="7" max="7" width="9.06640625" customWidth="1"/>
    <col min="8" max="8" width="16.3984375" bestFit="1" customWidth="1"/>
    <col min="9" max="9" width="12.53125" customWidth="1"/>
    <col min="10" max="10" width="22.06640625" bestFit="1" customWidth="1"/>
    <col min="11" max="11" width="9.796875" customWidth="1"/>
    <col min="12" max="12" width="8.53125" bestFit="1" customWidth="1"/>
    <col min="13" max="13" width="10.46484375" customWidth="1"/>
    <col min="14" max="14" width="10.06640625" customWidth="1"/>
    <col min="15" max="15" width="7.53125" customWidth="1"/>
    <col min="16" max="16" width="6.73046875" bestFit="1" customWidth="1"/>
  </cols>
  <sheetData>
    <row r="1" spans="1:16" x14ac:dyDescent="0.45">
      <c r="A1" s="14" t="s">
        <v>0</v>
      </c>
      <c r="B1" s="14" t="s">
        <v>1</v>
      </c>
      <c r="C1" s="14" t="s">
        <v>3</v>
      </c>
      <c r="D1" s="14" t="s">
        <v>7</v>
      </c>
      <c r="E1" s="14" t="s">
        <v>9</v>
      </c>
      <c r="F1" s="15" t="s">
        <v>4</v>
      </c>
      <c r="G1" s="15" t="s">
        <v>6</v>
      </c>
      <c r="H1" s="15" t="s">
        <v>5</v>
      </c>
      <c r="I1" s="15" t="s">
        <v>1226</v>
      </c>
      <c r="J1" s="16" t="s">
        <v>1751</v>
      </c>
      <c r="K1" s="16" t="s">
        <v>1230</v>
      </c>
      <c r="L1" s="16" t="s">
        <v>1229</v>
      </c>
      <c r="M1" s="16" t="s">
        <v>8</v>
      </c>
      <c r="N1" s="16" t="s">
        <v>1768</v>
      </c>
      <c r="O1" s="17" t="s">
        <v>1770</v>
      </c>
      <c r="P1" s="17" t="s">
        <v>10</v>
      </c>
    </row>
    <row r="2" spans="1:16" x14ac:dyDescent="0.45">
      <c r="A2" t="s">
        <v>1771</v>
      </c>
      <c r="B2" s="1">
        <v>44562</v>
      </c>
      <c r="C2" t="s">
        <v>536</v>
      </c>
      <c r="D2">
        <v>6</v>
      </c>
      <c r="E2">
        <v>3</v>
      </c>
      <c r="F2" t="str">
        <f>_xlfn.XLOOKUP(C2,customers!$A$2:$A$314,customers!$B$2:$B$314,,0)</f>
        <v>Othello Syseland</v>
      </c>
      <c r="G2" t="str">
        <f>_xlfn.XLOOKUP(C2,customers!$A$2:$A$314,customers!$F$2:$F$314,,0)</f>
        <v>England</v>
      </c>
      <c r="H2" t="str">
        <f>VLOOKUP(C2,customers!$A$2:$I$314,7,FALSE)</f>
        <v>Hartlepool</v>
      </c>
      <c r="I2" t="str">
        <f>VLOOKUP(C2,customers!$A$2:$I$314,9,FALSE)</f>
        <v>No</v>
      </c>
      <c r="J2" t="str">
        <f>INDEX(products!$A$1:$F$11,MATCH(orders!$D2,products!$A$1:$A$11,0),MATCH(orders!J$1,products!$A$1:$F$1,0))</f>
        <v>Denim Jacket Hooded</v>
      </c>
      <c r="K2" t="str">
        <f>INDEX(products!$A$1:$F$11,MATCH(orders!$D2,products!$A$1:$A$11,0),MATCH(orders!K$1,products!$A$1:$F$1,0))</f>
        <v>Jacket</v>
      </c>
      <c r="L2" t="str">
        <f>INDEX(products!$A$1:$F$11,MATCH(orders!$D2,products!$A$1:$A$11,0),MATCH(orders!L$1,products!$A$1:$F$1,0))</f>
        <v>Light Blue</v>
      </c>
      <c r="M2">
        <f>INDEX(products!$A$1:$F$11,MATCH(orders!$D2,products!$A$1:$A$11,0),MATCH(orders!M$1,products!$A$1:$F$1,0))</f>
        <v>27.99</v>
      </c>
      <c r="N2">
        <f>INDEX(products!$A$1:$F$11,MATCH(orders!$D2,products!$A$1:$A$11,0),MATCH(orders!N$1,products!$A$1:$F$1,0))</f>
        <v>14.99</v>
      </c>
      <c r="O2">
        <f>(M2-N2)*E2</f>
        <v>38.999999999999993</v>
      </c>
      <c r="P2">
        <f>M2*E2</f>
        <v>83.97</v>
      </c>
    </row>
    <row r="3" spans="1:16" x14ac:dyDescent="0.45">
      <c r="A3" t="s">
        <v>1772</v>
      </c>
      <c r="B3" s="1">
        <v>44563</v>
      </c>
      <c r="C3" t="s">
        <v>1091</v>
      </c>
      <c r="D3">
        <v>6</v>
      </c>
      <c r="E3">
        <v>3</v>
      </c>
      <c r="F3" t="str">
        <f>_xlfn.XLOOKUP(C3,customers!$A$2:$A$314,customers!$B$2:$B$314,,0)</f>
        <v>Emlynne Palfrey</v>
      </c>
      <c r="G3" t="str">
        <f>_xlfn.XLOOKUP(C3,customers!$A$2:$A$314,customers!$F$2:$F$314,,0)</f>
        <v>Wales</v>
      </c>
      <c r="H3" t="str">
        <f>VLOOKUP(C3,customers!$A$2:$I$314,7,FALSE)</f>
        <v>Holyhead</v>
      </c>
      <c r="I3" t="str">
        <f>VLOOKUP(C3,customers!$A$2:$I$314,9,FALSE)</f>
        <v>No</v>
      </c>
      <c r="J3" t="str">
        <f>INDEX(products!$A$1:$F$11,MATCH(orders!$D3,products!$A$1:$A$11,0),MATCH(orders!J$1,products!$A$1:$F$1,0))</f>
        <v>Denim Jacket Hooded</v>
      </c>
      <c r="K3" t="str">
        <f>INDEX(products!$A$1:$F$11,MATCH(orders!$D3,products!$A$1:$A$11,0),MATCH(orders!K$1,products!$A$1:$F$1,0))</f>
        <v>Jacket</v>
      </c>
      <c r="L3" t="str">
        <f>INDEX(products!$A$1:$F$11,MATCH(orders!$D3,products!$A$1:$A$11,0),MATCH(orders!L$1,products!$A$1:$F$1,0))</f>
        <v>Light Blue</v>
      </c>
      <c r="M3">
        <f>INDEX(products!$A$1:$F$11,MATCH(orders!$D3,products!$A$1:$A$11,0),MATCH(orders!M$1,products!$A$1:$F$1,0))</f>
        <v>27.99</v>
      </c>
      <c r="N3">
        <f>INDEX(products!$A$1:$F$11,MATCH(orders!$D3,products!$A$1:$A$11,0),MATCH(orders!N$1,products!$A$1:$F$1,0))</f>
        <v>14.99</v>
      </c>
      <c r="O3">
        <f t="shared" ref="O3:O66" si="0">(M3-N3)*E3</f>
        <v>38.999999999999993</v>
      </c>
      <c r="P3">
        <f t="shared" ref="P3:P66" si="1">M3*E3</f>
        <v>83.97</v>
      </c>
    </row>
    <row r="4" spans="1:16" x14ac:dyDescent="0.45">
      <c r="A4" t="s">
        <v>1773</v>
      </c>
      <c r="B4" s="1">
        <v>44563</v>
      </c>
      <c r="C4" t="s">
        <v>993</v>
      </c>
      <c r="D4">
        <v>6</v>
      </c>
      <c r="E4">
        <v>3</v>
      </c>
      <c r="F4" t="str">
        <f>_xlfn.XLOOKUP(C4,customers!$A$2:$A$314,customers!$B$2:$B$314,,0)</f>
        <v>Leia Kernan</v>
      </c>
      <c r="G4" t="str">
        <f>_xlfn.XLOOKUP(C4,customers!$A$2:$A$314,customers!$F$2:$F$314,,0)</f>
        <v>England</v>
      </c>
      <c r="H4" t="str">
        <f>VLOOKUP(C4,customers!$A$2:$I$314,7,FALSE)</f>
        <v>Tenbury Wells</v>
      </c>
      <c r="I4" t="str">
        <f>VLOOKUP(C4,customers!$A$2:$I$314,9,FALSE)</f>
        <v>No</v>
      </c>
      <c r="J4" t="str">
        <f>INDEX(products!$A$1:$F$11,MATCH(orders!$D4,products!$A$1:$A$11,0),MATCH(orders!J$1,products!$A$1:$F$1,0))</f>
        <v>Denim Jacket Hooded</v>
      </c>
      <c r="K4" t="str">
        <f>INDEX(products!$A$1:$F$11,MATCH(orders!$D4,products!$A$1:$A$11,0),MATCH(orders!K$1,products!$A$1:$F$1,0))</f>
        <v>Jacket</v>
      </c>
      <c r="L4" t="str">
        <f>INDEX(products!$A$1:$F$11,MATCH(orders!$D4,products!$A$1:$A$11,0),MATCH(orders!L$1,products!$A$1:$F$1,0))</f>
        <v>Light Blue</v>
      </c>
      <c r="M4">
        <f>INDEX(products!$A$1:$F$11,MATCH(orders!$D4,products!$A$1:$A$11,0),MATCH(orders!M$1,products!$A$1:$F$1,0))</f>
        <v>27.99</v>
      </c>
      <c r="N4">
        <f>INDEX(products!$A$1:$F$11,MATCH(orders!$D4,products!$A$1:$A$11,0),MATCH(orders!N$1,products!$A$1:$F$1,0))</f>
        <v>14.99</v>
      </c>
      <c r="O4">
        <f t="shared" si="0"/>
        <v>38.999999999999993</v>
      </c>
      <c r="P4">
        <f t="shared" si="1"/>
        <v>83.97</v>
      </c>
    </row>
    <row r="5" spans="1:16" x14ac:dyDescent="0.45">
      <c r="A5" t="s">
        <v>1774</v>
      </c>
      <c r="B5" s="1">
        <v>44563</v>
      </c>
      <c r="C5" t="s">
        <v>528</v>
      </c>
      <c r="D5">
        <v>6</v>
      </c>
      <c r="E5">
        <v>3</v>
      </c>
      <c r="F5" t="str">
        <f>_xlfn.XLOOKUP(C5,customers!$A$2:$A$314,customers!$B$2:$B$314,,0)</f>
        <v>Bobinette Hindsberg</v>
      </c>
      <c r="G5" t="str">
        <f>_xlfn.XLOOKUP(C5,customers!$A$2:$A$314,customers!$F$2:$F$314,,0)</f>
        <v>England</v>
      </c>
      <c r="H5" t="str">
        <f>VLOOKUP(C5,customers!$A$2:$I$314,7,FALSE)</f>
        <v>Bridgwater</v>
      </c>
      <c r="I5" t="str">
        <f>VLOOKUP(C5,customers!$A$2:$I$314,9,FALSE)</f>
        <v>No</v>
      </c>
      <c r="J5" t="str">
        <f>INDEX(products!$A$1:$F$11,MATCH(orders!$D5,products!$A$1:$A$11,0),MATCH(orders!J$1,products!$A$1:$F$1,0))</f>
        <v>Denim Jacket Hooded</v>
      </c>
      <c r="K5" t="str">
        <f>INDEX(products!$A$1:$F$11,MATCH(orders!$D5,products!$A$1:$A$11,0),MATCH(orders!K$1,products!$A$1:$F$1,0))</f>
        <v>Jacket</v>
      </c>
      <c r="L5" t="str">
        <f>INDEX(products!$A$1:$F$11,MATCH(orders!$D5,products!$A$1:$A$11,0),MATCH(orders!L$1,products!$A$1:$F$1,0))</f>
        <v>Light Blue</v>
      </c>
      <c r="M5">
        <f>INDEX(products!$A$1:$F$11,MATCH(orders!$D5,products!$A$1:$A$11,0),MATCH(orders!M$1,products!$A$1:$F$1,0))</f>
        <v>27.99</v>
      </c>
      <c r="N5">
        <f>INDEX(products!$A$1:$F$11,MATCH(orders!$D5,products!$A$1:$A$11,0),MATCH(orders!N$1,products!$A$1:$F$1,0))</f>
        <v>14.99</v>
      </c>
      <c r="O5">
        <f t="shared" si="0"/>
        <v>38.999999999999993</v>
      </c>
      <c r="P5">
        <f t="shared" si="1"/>
        <v>83.97</v>
      </c>
    </row>
    <row r="6" spans="1:16" x14ac:dyDescent="0.45">
      <c r="A6" t="s">
        <v>1775</v>
      </c>
      <c r="B6" s="1">
        <v>44565</v>
      </c>
      <c r="C6" t="s">
        <v>624</v>
      </c>
      <c r="D6">
        <v>10</v>
      </c>
      <c r="E6">
        <v>4</v>
      </c>
      <c r="F6" t="str">
        <f>_xlfn.XLOOKUP(C6,customers!$A$2:$A$314,customers!$B$2:$B$314,,0)</f>
        <v>Paulo Yea</v>
      </c>
      <c r="G6" t="str">
        <f>_xlfn.XLOOKUP(C6,customers!$A$2:$A$314,customers!$F$2:$F$314,,0)</f>
        <v>Scotland</v>
      </c>
      <c r="H6" t="str">
        <f>VLOOKUP(C6,customers!$A$2:$I$314,7,FALSE)</f>
        <v>Ayr</v>
      </c>
      <c r="I6" t="str">
        <f>VLOOKUP(C6,customers!$A$2:$I$314,9,FALSE)</f>
        <v>No</v>
      </c>
      <c r="J6" t="str">
        <f>INDEX(products!$A$1:$F$11,MATCH(orders!$D6,products!$A$1:$A$11,0),MATCH(orders!J$1,products!$A$1:$F$1,0))</f>
        <v>Denim Jeans Cuffed Hem</v>
      </c>
      <c r="K6" t="str">
        <f>INDEX(products!$A$1:$F$11,MATCH(orders!$D6,products!$A$1:$A$11,0),MATCH(orders!K$1,products!$A$1:$F$1,0))</f>
        <v>Pants</v>
      </c>
      <c r="L6" t="str">
        <f>INDEX(products!$A$1:$F$11,MATCH(orders!$D6,products!$A$1:$A$11,0),MATCH(orders!L$1,products!$A$1:$F$1,0))</f>
        <v>Dark Blue</v>
      </c>
      <c r="M6">
        <f>INDEX(products!$A$1:$F$11,MATCH(orders!$D6,products!$A$1:$A$11,0),MATCH(orders!M$1,products!$A$1:$F$1,0))</f>
        <v>22.99</v>
      </c>
      <c r="N6">
        <f>INDEX(products!$A$1:$F$11,MATCH(orders!$D6,products!$A$1:$A$11,0),MATCH(orders!N$1,products!$A$1:$F$1,0))</f>
        <v>10.99</v>
      </c>
      <c r="O6">
        <f t="shared" si="0"/>
        <v>47.999999999999993</v>
      </c>
      <c r="P6">
        <f t="shared" si="1"/>
        <v>91.96</v>
      </c>
    </row>
    <row r="7" spans="1:16" x14ac:dyDescent="0.45">
      <c r="A7" t="s">
        <v>1776</v>
      </c>
      <c r="B7" s="1">
        <v>44567</v>
      </c>
      <c r="C7" t="s">
        <v>1154</v>
      </c>
      <c r="D7">
        <v>6</v>
      </c>
      <c r="E7">
        <v>3</v>
      </c>
      <c r="F7" t="str">
        <f>_xlfn.XLOOKUP(C7,customers!$A$2:$A$314,customers!$B$2:$B$314,,0)</f>
        <v>Cybill Graddell</v>
      </c>
      <c r="G7" t="str">
        <f>_xlfn.XLOOKUP(C7,customers!$A$2:$A$314,customers!$F$2:$F$314,,0)</f>
        <v>Scotland</v>
      </c>
      <c r="H7" t="str">
        <f>VLOOKUP(C7,customers!$A$2:$I$314,7,FALSE)</f>
        <v>Dunoon</v>
      </c>
      <c r="I7" t="str">
        <f>VLOOKUP(C7,customers!$A$2:$I$314,9,FALSE)</f>
        <v>No</v>
      </c>
      <c r="J7" t="str">
        <f>INDEX(products!$A$1:$F$11,MATCH(orders!$D7,products!$A$1:$A$11,0),MATCH(orders!J$1,products!$A$1:$F$1,0))</f>
        <v>Denim Jacket Hooded</v>
      </c>
      <c r="K7" t="str">
        <f>INDEX(products!$A$1:$F$11,MATCH(orders!$D7,products!$A$1:$A$11,0),MATCH(orders!K$1,products!$A$1:$F$1,0))</f>
        <v>Jacket</v>
      </c>
      <c r="L7" t="str">
        <f>INDEX(products!$A$1:$F$11,MATCH(orders!$D7,products!$A$1:$A$11,0),MATCH(orders!L$1,products!$A$1:$F$1,0))</f>
        <v>Light Blue</v>
      </c>
      <c r="M7">
        <f>INDEX(products!$A$1:$F$11,MATCH(orders!$D7,products!$A$1:$A$11,0),MATCH(orders!M$1,products!$A$1:$F$1,0))</f>
        <v>27.99</v>
      </c>
      <c r="N7">
        <f>INDEX(products!$A$1:$F$11,MATCH(orders!$D7,products!$A$1:$A$11,0),MATCH(orders!N$1,products!$A$1:$F$1,0))</f>
        <v>14.99</v>
      </c>
      <c r="O7">
        <f t="shared" si="0"/>
        <v>38.999999999999993</v>
      </c>
      <c r="P7">
        <f t="shared" si="1"/>
        <v>83.97</v>
      </c>
    </row>
    <row r="8" spans="1:16" x14ac:dyDescent="0.45">
      <c r="A8" t="s">
        <v>1777</v>
      </c>
      <c r="B8" s="1">
        <v>44567</v>
      </c>
      <c r="C8" t="s">
        <v>602</v>
      </c>
      <c r="D8">
        <v>6</v>
      </c>
      <c r="E8">
        <v>3</v>
      </c>
      <c r="F8" t="str">
        <f>_xlfn.XLOOKUP(C8,customers!$A$2:$A$314,customers!$B$2:$B$314,,0)</f>
        <v>Quinton Fouracres</v>
      </c>
      <c r="G8" t="str">
        <f>_xlfn.XLOOKUP(C8,customers!$A$2:$A$314,customers!$F$2:$F$314,,0)</f>
        <v>England</v>
      </c>
      <c r="H8" t="str">
        <f>VLOOKUP(C8,customers!$A$2:$I$314,7,FALSE)</f>
        <v>St Albans</v>
      </c>
      <c r="I8" t="str">
        <f>VLOOKUP(C8,customers!$A$2:$I$314,9,FALSE)</f>
        <v>No</v>
      </c>
      <c r="J8" t="str">
        <f>INDEX(products!$A$1:$F$11,MATCH(orders!$D8,products!$A$1:$A$11,0),MATCH(orders!J$1,products!$A$1:$F$1,0))</f>
        <v>Denim Jacket Hooded</v>
      </c>
      <c r="K8" t="str">
        <f>INDEX(products!$A$1:$F$11,MATCH(orders!$D8,products!$A$1:$A$11,0),MATCH(orders!K$1,products!$A$1:$F$1,0))</f>
        <v>Jacket</v>
      </c>
      <c r="L8" t="str">
        <f>INDEX(products!$A$1:$F$11,MATCH(orders!$D8,products!$A$1:$A$11,0),MATCH(orders!L$1,products!$A$1:$F$1,0))</f>
        <v>Light Blue</v>
      </c>
      <c r="M8">
        <f>INDEX(products!$A$1:$F$11,MATCH(orders!$D8,products!$A$1:$A$11,0),MATCH(orders!M$1,products!$A$1:$F$1,0))</f>
        <v>27.99</v>
      </c>
      <c r="N8">
        <f>INDEX(products!$A$1:$F$11,MATCH(orders!$D8,products!$A$1:$A$11,0),MATCH(orders!N$1,products!$A$1:$F$1,0))</f>
        <v>14.99</v>
      </c>
      <c r="O8">
        <f t="shared" si="0"/>
        <v>38.999999999999993</v>
      </c>
      <c r="P8">
        <f t="shared" si="1"/>
        <v>83.97</v>
      </c>
    </row>
    <row r="9" spans="1:16" x14ac:dyDescent="0.45">
      <c r="A9" t="s">
        <v>1778</v>
      </c>
      <c r="B9" s="1">
        <v>44568</v>
      </c>
      <c r="C9" t="s">
        <v>501</v>
      </c>
      <c r="D9">
        <v>6</v>
      </c>
      <c r="E9">
        <v>3</v>
      </c>
      <c r="F9" t="str">
        <f>_xlfn.XLOOKUP(C9,customers!$A$2:$A$314,customers!$B$2:$B$314,,0)</f>
        <v>Stanford Rodliff</v>
      </c>
      <c r="G9" t="str">
        <f>_xlfn.XLOOKUP(C9,customers!$A$2:$A$314,customers!$F$2:$F$314,,0)</f>
        <v>England</v>
      </c>
      <c r="H9" t="str">
        <f>VLOOKUP(C9,customers!$A$2:$I$314,7,FALSE)</f>
        <v>Rugby</v>
      </c>
      <c r="I9" t="str">
        <f>VLOOKUP(C9,customers!$A$2:$I$314,9,FALSE)</f>
        <v>No</v>
      </c>
      <c r="J9" t="str">
        <f>INDEX(products!$A$1:$F$11,MATCH(orders!$D9,products!$A$1:$A$11,0),MATCH(orders!J$1,products!$A$1:$F$1,0))</f>
        <v>Denim Jacket Hooded</v>
      </c>
      <c r="K9" t="str">
        <f>INDEX(products!$A$1:$F$11,MATCH(orders!$D9,products!$A$1:$A$11,0),MATCH(orders!K$1,products!$A$1:$F$1,0))</f>
        <v>Jacket</v>
      </c>
      <c r="L9" t="str">
        <f>INDEX(products!$A$1:$F$11,MATCH(orders!$D9,products!$A$1:$A$11,0),MATCH(orders!L$1,products!$A$1:$F$1,0))</f>
        <v>Light Blue</v>
      </c>
      <c r="M9">
        <f>INDEX(products!$A$1:$F$11,MATCH(orders!$D9,products!$A$1:$A$11,0),MATCH(orders!M$1,products!$A$1:$F$1,0))</f>
        <v>27.99</v>
      </c>
      <c r="N9">
        <f>INDEX(products!$A$1:$F$11,MATCH(orders!$D9,products!$A$1:$A$11,0),MATCH(orders!N$1,products!$A$1:$F$1,0))</f>
        <v>14.99</v>
      </c>
      <c r="O9">
        <f t="shared" si="0"/>
        <v>38.999999999999993</v>
      </c>
      <c r="P9">
        <f t="shared" si="1"/>
        <v>83.97</v>
      </c>
    </row>
    <row r="10" spans="1:16" x14ac:dyDescent="0.45">
      <c r="A10" t="s">
        <v>1779</v>
      </c>
      <c r="B10" s="1">
        <v>44568</v>
      </c>
      <c r="C10" t="s">
        <v>1001</v>
      </c>
      <c r="D10">
        <v>6</v>
      </c>
      <c r="E10">
        <v>3</v>
      </c>
      <c r="F10" t="str">
        <f>_xlfn.XLOOKUP(C10,customers!$A$2:$A$314,customers!$B$2:$B$314,,0)</f>
        <v>Cleve Blowfelde</v>
      </c>
      <c r="G10" t="str">
        <f>_xlfn.XLOOKUP(C10,customers!$A$2:$A$314,customers!$F$2:$F$314,,0)</f>
        <v>Wales</v>
      </c>
      <c r="H10" t="str">
        <f>VLOOKUP(C10,customers!$A$2:$I$314,7,FALSE)</f>
        <v>Llanrwst</v>
      </c>
      <c r="I10" t="str">
        <f>VLOOKUP(C10,customers!$A$2:$I$314,9,FALSE)</f>
        <v>No</v>
      </c>
      <c r="J10" t="str">
        <f>INDEX(products!$A$1:$F$11,MATCH(orders!$D10,products!$A$1:$A$11,0),MATCH(orders!J$1,products!$A$1:$F$1,0))</f>
        <v>Denim Jacket Hooded</v>
      </c>
      <c r="K10" t="str">
        <f>INDEX(products!$A$1:$F$11,MATCH(orders!$D10,products!$A$1:$A$11,0),MATCH(orders!K$1,products!$A$1:$F$1,0))</f>
        <v>Jacket</v>
      </c>
      <c r="L10" t="str">
        <f>INDEX(products!$A$1:$F$11,MATCH(orders!$D10,products!$A$1:$A$11,0),MATCH(orders!L$1,products!$A$1:$F$1,0))</f>
        <v>Light Blue</v>
      </c>
      <c r="M10">
        <f>INDEX(products!$A$1:$F$11,MATCH(orders!$D10,products!$A$1:$A$11,0),MATCH(orders!M$1,products!$A$1:$F$1,0))</f>
        <v>27.99</v>
      </c>
      <c r="N10">
        <f>INDEX(products!$A$1:$F$11,MATCH(orders!$D10,products!$A$1:$A$11,0),MATCH(orders!N$1,products!$A$1:$F$1,0))</f>
        <v>14.99</v>
      </c>
      <c r="O10">
        <f t="shared" si="0"/>
        <v>38.999999999999993</v>
      </c>
      <c r="P10">
        <f t="shared" si="1"/>
        <v>83.97</v>
      </c>
    </row>
    <row r="11" spans="1:16" x14ac:dyDescent="0.45">
      <c r="A11" t="s">
        <v>1780</v>
      </c>
      <c r="B11" s="1">
        <v>44571</v>
      </c>
      <c r="C11" t="s">
        <v>1177</v>
      </c>
      <c r="D11">
        <v>6</v>
      </c>
      <c r="E11">
        <v>3</v>
      </c>
      <c r="F11" t="str">
        <f>_xlfn.XLOOKUP(C11,customers!$A$2:$A$314,customers!$B$2:$B$314,,0)</f>
        <v>Trescha Jedrachowicz</v>
      </c>
      <c r="G11" t="str">
        <f>_xlfn.XLOOKUP(C11,customers!$A$2:$A$314,customers!$F$2:$F$314,,0)</f>
        <v>Scotland</v>
      </c>
      <c r="H11" t="str">
        <f>VLOOKUP(C11,customers!$A$2:$I$314,7,FALSE)</f>
        <v>Pitlochry</v>
      </c>
      <c r="I11" t="str">
        <f>VLOOKUP(C11,customers!$A$2:$I$314,9,FALSE)</f>
        <v>No</v>
      </c>
      <c r="J11" t="str">
        <f>INDEX(products!$A$1:$F$11,MATCH(orders!$D11,products!$A$1:$A$11,0),MATCH(orders!J$1,products!$A$1:$F$1,0))</f>
        <v>Denim Jacket Hooded</v>
      </c>
      <c r="K11" t="str">
        <f>INDEX(products!$A$1:$F$11,MATCH(orders!$D11,products!$A$1:$A$11,0),MATCH(orders!K$1,products!$A$1:$F$1,0))</f>
        <v>Jacket</v>
      </c>
      <c r="L11" t="str">
        <f>INDEX(products!$A$1:$F$11,MATCH(orders!$D11,products!$A$1:$A$11,0),MATCH(orders!L$1,products!$A$1:$F$1,0))</f>
        <v>Light Blue</v>
      </c>
      <c r="M11">
        <f>INDEX(products!$A$1:$F$11,MATCH(orders!$D11,products!$A$1:$A$11,0),MATCH(orders!M$1,products!$A$1:$F$1,0))</f>
        <v>27.99</v>
      </c>
      <c r="N11">
        <f>INDEX(products!$A$1:$F$11,MATCH(orders!$D11,products!$A$1:$A$11,0),MATCH(orders!N$1,products!$A$1:$F$1,0))</f>
        <v>14.99</v>
      </c>
      <c r="O11">
        <f t="shared" si="0"/>
        <v>38.999999999999993</v>
      </c>
      <c r="P11">
        <f t="shared" si="1"/>
        <v>83.97</v>
      </c>
    </row>
    <row r="12" spans="1:16" x14ac:dyDescent="0.45">
      <c r="A12" t="s">
        <v>1781</v>
      </c>
      <c r="B12" s="1">
        <v>44571</v>
      </c>
      <c r="C12" t="s">
        <v>363</v>
      </c>
      <c r="D12">
        <v>1</v>
      </c>
      <c r="E12">
        <v>1</v>
      </c>
      <c r="F12" t="str">
        <f>_xlfn.XLOOKUP(C12,customers!$A$2:$A$314,customers!$B$2:$B$314,,0)</f>
        <v>Elna Grise</v>
      </c>
      <c r="G12" t="str">
        <f>_xlfn.XLOOKUP(C12,customers!$A$2:$A$314,customers!$F$2:$F$314,,0)</f>
        <v>England</v>
      </c>
      <c r="H12" t="str">
        <f>VLOOKUP(C12,customers!$A$2:$I$314,7,FALSE)</f>
        <v>Folkestone</v>
      </c>
      <c r="I12" t="str">
        <f>VLOOKUP(C12,customers!$A$2:$I$314,9,FALSE)</f>
        <v>No</v>
      </c>
      <c r="J12" t="str">
        <f>INDEX(products!$A$1:$F$11,MATCH(orders!$D12,products!$A$1:$A$11,0),MATCH(orders!J$1,products!$A$1:$F$1,0))</f>
        <v>Denim Jeans Bootcut</v>
      </c>
      <c r="K12" t="str">
        <f>INDEX(products!$A$1:$F$11,MATCH(orders!$D12,products!$A$1:$A$11,0),MATCH(orders!K$1,products!$A$1:$F$1,0))</f>
        <v>Pants</v>
      </c>
      <c r="L12" t="str">
        <f>INDEX(products!$A$1:$F$11,MATCH(orders!$D12,products!$A$1:$A$11,0),MATCH(orders!L$1,products!$A$1:$F$1,0))</f>
        <v>Light Blue</v>
      </c>
      <c r="M12">
        <f>INDEX(products!$A$1:$F$11,MATCH(orders!$D12,products!$A$1:$A$11,0),MATCH(orders!M$1,products!$A$1:$F$1,0))</f>
        <v>25.99</v>
      </c>
      <c r="N12">
        <f>INDEX(products!$A$1:$F$11,MATCH(orders!$D12,products!$A$1:$A$11,0),MATCH(orders!N$1,products!$A$1:$F$1,0))</f>
        <v>13.99</v>
      </c>
      <c r="O12">
        <f t="shared" si="0"/>
        <v>11.999999999999998</v>
      </c>
      <c r="P12">
        <f t="shared" si="1"/>
        <v>25.99</v>
      </c>
    </row>
    <row r="13" spans="1:16" x14ac:dyDescent="0.45">
      <c r="A13" t="s">
        <v>1782</v>
      </c>
      <c r="B13" s="1">
        <v>44572</v>
      </c>
      <c r="C13" t="s">
        <v>749</v>
      </c>
      <c r="D13">
        <v>6</v>
      </c>
      <c r="E13">
        <v>3</v>
      </c>
      <c r="F13" t="str">
        <f>_xlfn.XLOOKUP(C13,customers!$A$2:$A$314,customers!$B$2:$B$314,,0)</f>
        <v>Madelene Prinn</v>
      </c>
      <c r="G13" t="str">
        <f>_xlfn.XLOOKUP(C13,customers!$A$2:$A$314,customers!$F$2:$F$314,,0)</f>
        <v>England</v>
      </c>
      <c r="H13" t="str">
        <f>VLOOKUP(C13,customers!$A$2:$I$314,7,FALSE)</f>
        <v>Stamford</v>
      </c>
      <c r="I13" t="str">
        <f>VLOOKUP(C13,customers!$A$2:$I$314,9,FALSE)</f>
        <v>No</v>
      </c>
      <c r="J13" t="str">
        <f>INDEX(products!$A$1:$F$11,MATCH(orders!$D13,products!$A$1:$A$11,0),MATCH(orders!J$1,products!$A$1:$F$1,0))</f>
        <v>Denim Jacket Hooded</v>
      </c>
      <c r="K13" t="str">
        <f>INDEX(products!$A$1:$F$11,MATCH(orders!$D13,products!$A$1:$A$11,0),MATCH(orders!K$1,products!$A$1:$F$1,0))</f>
        <v>Jacket</v>
      </c>
      <c r="L13" t="str">
        <f>INDEX(products!$A$1:$F$11,MATCH(orders!$D13,products!$A$1:$A$11,0),MATCH(orders!L$1,products!$A$1:$F$1,0))</f>
        <v>Light Blue</v>
      </c>
      <c r="M13">
        <f>INDEX(products!$A$1:$F$11,MATCH(orders!$D13,products!$A$1:$A$11,0),MATCH(orders!M$1,products!$A$1:$F$1,0))</f>
        <v>27.99</v>
      </c>
      <c r="N13">
        <f>INDEX(products!$A$1:$F$11,MATCH(orders!$D13,products!$A$1:$A$11,0),MATCH(orders!N$1,products!$A$1:$F$1,0))</f>
        <v>14.99</v>
      </c>
      <c r="O13">
        <f t="shared" si="0"/>
        <v>38.999999999999993</v>
      </c>
      <c r="P13">
        <f t="shared" si="1"/>
        <v>83.97</v>
      </c>
    </row>
    <row r="14" spans="1:16" x14ac:dyDescent="0.45">
      <c r="A14" t="s">
        <v>1783</v>
      </c>
      <c r="B14" s="1">
        <v>44572</v>
      </c>
      <c r="C14" t="s">
        <v>879</v>
      </c>
      <c r="D14">
        <v>6</v>
      </c>
      <c r="E14">
        <v>3</v>
      </c>
      <c r="F14" t="str">
        <f>_xlfn.XLOOKUP(C14,customers!$A$2:$A$314,customers!$B$2:$B$314,,0)</f>
        <v>Bobbe Piggott</v>
      </c>
      <c r="G14" t="str">
        <f>_xlfn.XLOOKUP(C14,customers!$A$2:$A$314,customers!$F$2:$F$314,,0)</f>
        <v>Wales</v>
      </c>
      <c r="H14" t="str">
        <f>VLOOKUP(C14,customers!$A$2:$I$314,7,FALSE)</f>
        <v>Llandovery</v>
      </c>
      <c r="I14" t="str">
        <f>VLOOKUP(C14,customers!$A$2:$I$314,9,FALSE)</f>
        <v>No</v>
      </c>
      <c r="J14" t="str">
        <f>INDEX(products!$A$1:$F$11,MATCH(orders!$D14,products!$A$1:$A$11,0),MATCH(orders!J$1,products!$A$1:$F$1,0))</f>
        <v>Denim Jacket Hooded</v>
      </c>
      <c r="K14" t="str">
        <f>INDEX(products!$A$1:$F$11,MATCH(orders!$D14,products!$A$1:$A$11,0),MATCH(orders!K$1,products!$A$1:$F$1,0))</f>
        <v>Jacket</v>
      </c>
      <c r="L14" t="str">
        <f>INDEX(products!$A$1:$F$11,MATCH(orders!$D14,products!$A$1:$A$11,0),MATCH(orders!L$1,products!$A$1:$F$1,0))</f>
        <v>Light Blue</v>
      </c>
      <c r="M14">
        <f>INDEX(products!$A$1:$F$11,MATCH(orders!$D14,products!$A$1:$A$11,0),MATCH(orders!M$1,products!$A$1:$F$1,0))</f>
        <v>27.99</v>
      </c>
      <c r="N14">
        <f>INDEX(products!$A$1:$F$11,MATCH(orders!$D14,products!$A$1:$A$11,0),MATCH(orders!N$1,products!$A$1:$F$1,0))</f>
        <v>14.99</v>
      </c>
      <c r="O14">
        <f t="shared" si="0"/>
        <v>38.999999999999993</v>
      </c>
      <c r="P14">
        <f t="shared" si="1"/>
        <v>83.97</v>
      </c>
    </row>
    <row r="15" spans="1:16" x14ac:dyDescent="0.45">
      <c r="A15" t="s">
        <v>1784</v>
      </c>
      <c r="B15" s="1">
        <v>44572</v>
      </c>
      <c r="C15" t="s">
        <v>919</v>
      </c>
      <c r="D15">
        <v>6</v>
      </c>
      <c r="E15">
        <v>3</v>
      </c>
      <c r="F15" t="str">
        <f>_xlfn.XLOOKUP(C15,customers!$A$2:$A$314,customers!$B$2:$B$314,,0)</f>
        <v>Beryle Kenwell</v>
      </c>
      <c r="G15" t="str">
        <f>_xlfn.XLOOKUP(C15,customers!$A$2:$A$314,customers!$F$2:$F$314,,0)</f>
        <v>England</v>
      </c>
      <c r="H15" t="str">
        <f>VLOOKUP(C15,customers!$A$2:$I$314,7,FALSE)</f>
        <v>Tring</v>
      </c>
      <c r="I15" t="str">
        <f>VLOOKUP(C15,customers!$A$2:$I$314,9,FALSE)</f>
        <v>No</v>
      </c>
      <c r="J15" t="str">
        <f>INDEX(products!$A$1:$F$11,MATCH(orders!$D15,products!$A$1:$A$11,0),MATCH(orders!J$1,products!$A$1:$F$1,0))</f>
        <v>Denim Jacket Hooded</v>
      </c>
      <c r="K15" t="str">
        <f>INDEX(products!$A$1:$F$11,MATCH(orders!$D15,products!$A$1:$A$11,0),MATCH(orders!K$1,products!$A$1:$F$1,0))</f>
        <v>Jacket</v>
      </c>
      <c r="L15" t="str">
        <f>INDEX(products!$A$1:$F$11,MATCH(orders!$D15,products!$A$1:$A$11,0),MATCH(orders!L$1,products!$A$1:$F$1,0))</f>
        <v>Light Blue</v>
      </c>
      <c r="M15">
        <f>INDEX(products!$A$1:$F$11,MATCH(orders!$D15,products!$A$1:$A$11,0),MATCH(orders!M$1,products!$A$1:$F$1,0))</f>
        <v>27.99</v>
      </c>
      <c r="N15">
        <f>INDEX(products!$A$1:$F$11,MATCH(orders!$D15,products!$A$1:$A$11,0),MATCH(orders!N$1,products!$A$1:$F$1,0))</f>
        <v>14.99</v>
      </c>
      <c r="O15">
        <f t="shared" si="0"/>
        <v>38.999999999999993</v>
      </c>
      <c r="P15">
        <f t="shared" si="1"/>
        <v>83.97</v>
      </c>
    </row>
    <row r="16" spans="1:16" x14ac:dyDescent="0.45">
      <c r="A16" t="s">
        <v>1785</v>
      </c>
      <c r="B16" s="1">
        <v>44574</v>
      </c>
      <c r="C16" t="s">
        <v>1173</v>
      </c>
      <c r="D16">
        <v>1</v>
      </c>
      <c r="E16">
        <v>2</v>
      </c>
      <c r="F16" t="str">
        <f>_xlfn.XLOOKUP(C16,customers!$A$2:$A$314,customers!$B$2:$B$314,,0)</f>
        <v>Arel De Lasci</v>
      </c>
      <c r="G16" t="str">
        <f>_xlfn.XLOOKUP(C16,customers!$A$2:$A$314,customers!$F$2:$F$314,,0)</f>
        <v>Scotland</v>
      </c>
      <c r="H16" t="str">
        <f>VLOOKUP(C16,customers!$A$2:$I$314,7,FALSE)</f>
        <v>Crieff</v>
      </c>
      <c r="I16" t="str">
        <f>VLOOKUP(C16,customers!$A$2:$I$314,9,FALSE)</f>
        <v>No</v>
      </c>
      <c r="J16" t="str">
        <f>INDEX(products!$A$1:$F$11,MATCH(orders!$D16,products!$A$1:$A$11,0),MATCH(orders!J$1,products!$A$1:$F$1,0))</f>
        <v>Denim Jeans Bootcut</v>
      </c>
      <c r="K16" t="str">
        <f>INDEX(products!$A$1:$F$11,MATCH(orders!$D16,products!$A$1:$A$11,0),MATCH(orders!K$1,products!$A$1:$F$1,0))</f>
        <v>Pants</v>
      </c>
      <c r="L16" t="str">
        <f>INDEX(products!$A$1:$F$11,MATCH(orders!$D16,products!$A$1:$A$11,0),MATCH(orders!L$1,products!$A$1:$F$1,0))</f>
        <v>Light Blue</v>
      </c>
      <c r="M16">
        <f>INDEX(products!$A$1:$F$11,MATCH(orders!$D16,products!$A$1:$A$11,0),MATCH(orders!M$1,products!$A$1:$F$1,0))</f>
        <v>25.99</v>
      </c>
      <c r="N16">
        <f>INDEX(products!$A$1:$F$11,MATCH(orders!$D16,products!$A$1:$A$11,0),MATCH(orders!N$1,products!$A$1:$F$1,0))</f>
        <v>13.99</v>
      </c>
      <c r="O16">
        <f t="shared" si="0"/>
        <v>23.999999999999996</v>
      </c>
      <c r="P16">
        <f t="shared" si="1"/>
        <v>51.98</v>
      </c>
    </row>
    <row r="17" spans="1:16" x14ac:dyDescent="0.45">
      <c r="A17" t="s">
        <v>1786</v>
      </c>
      <c r="B17" s="1">
        <v>44574</v>
      </c>
      <c r="C17" t="s">
        <v>702</v>
      </c>
      <c r="D17">
        <v>6</v>
      </c>
      <c r="E17">
        <v>3</v>
      </c>
      <c r="F17" t="str">
        <f>_xlfn.XLOOKUP(C17,customers!$A$2:$A$314,customers!$B$2:$B$314,,0)</f>
        <v>Katerina Melloi</v>
      </c>
      <c r="G17" t="str">
        <f>_xlfn.XLOOKUP(C17,customers!$A$2:$A$314,customers!$F$2:$F$314,,0)</f>
        <v>England</v>
      </c>
      <c r="H17" t="str">
        <f>VLOOKUP(C17,customers!$A$2:$I$314,7,FALSE)</f>
        <v>Chester-le-Street</v>
      </c>
      <c r="I17" t="str">
        <f>VLOOKUP(C17,customers!$A$2:$I$314,9,FALSE)</f>
        <v>No</v>
      </c>
      <c r="J17" t="str">
        <f>INDEX(products!$A$1:$F$11,MATCH(orders!$D17,products!$A$1:$A$11,0),MATCH(orders!J$1,products!$A$1:$F$1,0))</f>
        <v>Denim Jacket Hooded</v>
      </c>
      <c r="K17" t="str">
        <f>INDEX(products!$A$1:$F$11,MATCH(orders!$D17,products!$A$1:$A$11,0),MATCH(orders!K$1,products!$A$1:$F$1,0))</f>
        <v>Jacket</v>
      </c>
      <c r="L17" t="str">
        <f>INDEX(products!$A$1:$F$11,MATCH(orders!$D17,products!$A$1:$A$11,0),MATCH(orders!L$1,products!$A$1:$F$1,0))</f>
        <v>Light Blue</v>
      </c>
      <c r="M17">
        <f>INDEX(products!$A$1:$F$11,MATCH(orders!$D17,products!$A$1:$A$11,0),MATCH(orders!M$1,products!$A$1:$F$1,0))</f>
        <v>27.99</v>
      </c>
      <c r="N17">
        <f>INDEX(products!$A$1:$F$11,MATCH(orders!$D17,products!$A$1:$A$11,0),MATCH(orders!N$1,products!$A$1:$F$1,0))</f>
        <v>14.99</v>
      </c>
      <c r="O17">
        <f t="shared" si="0"/>
        <v>38.999999999999993</v>
      </c>
      <c r="P17">
        <f t="shared" si="1"/>
        <v>83.97</v>
      </c>
    </row>
    <row r="18" spans="1:16" x14ac:dyDescent="0.45">
      <c r="A18" t="s">
        <v>1787</v>
      </c>
      <c r="B18" s="1">
        <v>44576</v>
      </c>
      <c r="C18" t="s">
        <v>634</v>
      </c>
      <c r="D18">
        <v>2</v>
      </c>
      <c r="E18">
        <v>3</v>
      </c>
      <c r="F18" t="str">
        <f>_xlfn.XLOOKUP(C18,customers!$A$2:$A$314,customers!$B$2:$B$314,,0)</f>
        <v>Kari Swede</v>
      </c>
      <c r="G18" t="str">
        <f>_xlfn.XLOOKUP(C18,customers!$A$2:$A$314,customers!$F$2:$F$314,,0)</f>
        <v>England</v>
      </c>
      <c r="H18" t="str">
        <f>VLOOKUP(C18,customers!$A$2:$I$314,7,FALSE)</f>
        <v>Stourbridge</v>
      </c>
      <c r="I18" t="str">
        <f>VLOOKUP(C18,customers!$A$2:$I$314,9,FALSE)</f>
        <v>No</v>
      </c>
      <c r="J18" t="str">
        <f>INDEX(products!$A$1:$F$11,MATCH(orders!$D18,products!$A$1:$A$11,0),MATCH(orders!J$1,products!$A$1:$F$1,0))</f>
        <v>Denim Jacket Classic</v>
      </c>
      <c r="K18" t="str">
        <f>INDEX(products!$A$1:$F$11,MATCH(orders!$D18,products!$A$1:$A$11,0),MATCH(orders!K$1,products!$A$1:$F$1,0))</f>
        <v>Jacket</v>
      </c>
      <c r="L18" t="str">
        <f>INDEX(products!$A$1:$F$11,MATCH(orders!$D18,products!$A$1:$A$11,0),MATCH(orders!L$1,products!$A$1:$F$1,0))</f>
        <v>Dark Blue</v>
      </c>
      <c r="M18">
        <f>INDEX(products!$A$1:$F$11,MATCH(orders!$D18,products!$A$1:$A$11,0),MATCH(orders!M$1,products!$A$1:$F$1,0))</f>
        <v>29.99</v>
      </c>
      <c r="N18">
        <f>INDEX(products!$A$1:$F$11,MATCH(orders!$D18,products!$A$1:$A$11,0),MATCH(orders!N$1,products!$A$1:$F$1,0))</f>
        <v>16.989999999999998</v>
      </c>
      <c r="O18">
        <f t="shared" si="0"/>
        <v>39</v>
      </c>
      <c r="P18">
        <f t="shared" si="1"/>
        <v>89.97</v>
      </c>
    </row>
    <row r="19" spans="1:16" x14ac:dyDescent="0.45">
      <c r="A19" t="s">
        <v>1788</v>
      </c>
      <c r="B19" s="1">
        <v>44576</v>
      </c>
      <c r="C19" t="s">
        <v>914</v>
      </c>
      <c r="D19">
        <v>6</v>
      </c>
      <c r="E19">
        <v>3</v>
      </c>
      <c r="F19" t="str">
        <f>_xlfn.XLOOKUP(C19,customers!$A$2:$A$314,customers!$B$2:$B$314,,0)</f>
        <v>Conny Gheraldi</v>
      </c>
      <c r="G19" t="str">
        <f>_xlfn.XLOOKUP(C19,customers!$A$2:$A$314,customers!$F$2:$F$314,,0)</f>
        <v>Wales</v>
      </c>
      <c r="H19" t="str">
        <f>VLOOKUP(C19,customers!$A$2:$I$314,7,FALSE)</f>
        <v>Monmouth</v>
      </c>
      <c r="I19" t="str">
        <f>VLOOKUP(C19,customers!$A$2:$I$314,9,FALSE)</f>
        <v>No</v>
      </c>
      <c r="J19" t="str">
        <f>INDEX(products!$A$1:$F$11,MATCH(orders!$D19,products!$A$1:$A$11,0),MATCH(orders!J$1,products!$A$1:$F$1,0))</f>
        <v>Denim Jacket Hooded</v>
      </c>
      <c r="K19" t="str">
        <f>INDEX(products!$A$1:$F$11,MATCH(orders!$D19,products!$A$1:$A$11,0),MATCH(orders!K$1,products!$A$1:$F$1,0))</f>
        <v>Jacket</v>
      </c>
      <c r="L19" t="str">
        <f>INDEX(products!$A$1:$F$11,MATCH(orders!$D19,products!$A$1:$A$11,0),MATCH(orders!L$1,products!$A$1:$F$1,0))</f>
        <v>Light Blue</v>
      </c>
      <c r="M19">
        <f>INDEX(products!$A$1:$F$11,MATCH(orders!$D19,products!$A$1:$A$11,0),MATCH(orders!M$1,products!$A$1:$F$1,0))</f>
        <v>27.99</v>
      </c>
      <c r="N19">
        <f>INDEX(products!$A$1:$F$11,MATCH(orders!$D19,products!$A$1:$A$11,0),MATCH(orders!N$1,products!$A$1:$F$1,0))</f>
        <v>14.99</v>
      </c>
      <c r="O19">
        <f t="shared" si="0"/>
        <v>38.999999999999993</v>
      </c>
      <c r="P19">
        <f t="shared" si="1"/>
        <v>83.97</v>
      </c>
    </row>
    <row r="20" spans="1:16" x14ac:dyDescent="0.45">
      <c r="A20" t="s">
        <v>1789</v>
      </c>
      <c r="B20" s="1">
        <v>44576</v>
      </c>
      <c r="C20" t="s">
        <v>788</v>
      </c>
      <c r="D20">
        <v>6</v>
      </c>
      <c r="E20">
        <v>3</v>
      </c>
      <c r="F20" t="str">
        <f>_xlfn.XLOOKUP(C20,customers!$A$2:$A$314,customers!$B$2:$B$314,,0)</f>
        <v>Ingaborg Dunwoody</v>
      </c>
      <c r="G20" t="str">
        <f>_xlfn.XLOOKUP(C20,customers!$A$2:$A$314,customers!$F$2:$F$314,,0)</f>
        <v>Scotland</v>
      </c>
      <c r="H20" t="str">
        <f>VLOOKUP(C20,customers!$A$2:$I$314,7,FALSE)</f>
        <v>Melrose</v>
      </c>
      <c r="I20" t="str">
        <f>VLOOKUP(C20,customers!$A$2:$I$314,9,FALSE)</f>
        <v>No</v>
      </c>
      <c r="J20" t="str">
        <f>INDEX(products!$A$1:$F$11,MATCH(orders!$D20,products!$A$1:$A$11,0),MATCH(orders!J$1,products!$A$1:$F$1,0))</f>
        <v>Denim Jacket Hooded</v>
      </c>
      <c r="K20" t="str">
        <f>INDEX(products!$A$1:$F$11,MATCH(orders!$D20,products!$A$1:$A$11,0),MATCH(orders!K$1,products!$A$1:$F$1,0))</f>
        <v>Jacket</v>
      </c>
      <c r="L20" t="str">
        <f>INDEX(products!$A$1:$F$11,MATCH(orders!$D20,products!$A$1:$A$11,0),MATCH(orders!L$1,products!$A$1:$F$1,0))</f>
        <v>Light Blue</v>
      </c>
      <c r="M20">
        <f>INDEX(products!$A$1:$F$11,MATCH(orders!$D20,products!$A$1:$A$11,0),MATCH(orders!M$1,products!$A$1:$F$1,0))</f>
        <v>27.99</v>
      </c>
      <c r="N20">
        <f>INDEX(products!$A$1:$F$11,MATCH(orders!$D20,products!$A$1:$A$11,0),MATCH(orders!N$1,products!$A$1:$F$1,0))</f>
        <v>14.99</v>
      </c>
      <c r="O20">
        <f t="shared" si="0"/>
        <v>38.999999999999993</v>
      </c>
      <c r="P20">
        <f t="shared" si="1"/>
        <v>83.97</v>
      </c>
    </row>
    <row r="21" spans="1:16" x14ac:dyDescent="0.45">
      <c r="A21" t="s">
        <v>1790</v>
      </c>
      <c r="B21" s="1">
        <v>44579</v>
      </c>
      <c r="C21" t="s">
        <v>1214</v>
      </c>
      <c r="D21">
        <v>6</v>
      </c>
      <c r="E21">
        <v>3</v>
      </c>
      <c r="F21" t="str">
        <f>_xlfn.XLOOKUP(C21,customers!$A$2:$A$314,customers!$B$2:$B$314,,0)</f>
        <v>Paola Brydell</v>
      </c>
      <c r="G21" t="str">
        <f>_xlfn.XLOOKUP(C21,customers!$A$2:$A$314,customers!$F$2:$F$314,,0)</f>
        <v>Scotland</v>
      </c>
      <c r="H21" t="str">
        <f>VLOOKUP(C21,customers!$A$2:$I$314,7,FALSE)</f>
        <v>Dunblane</v>
      </c>
      <c r="I21" t="str">
        <f>VLOOKUP(C21,customers!$A$2:$I$314,9,FALSE)</f>
        <v>No</v>
      </c>
      <c r="J21" t="str">
        <f>INDEX(products!$A$1:$F$11,MATCH(orders!$D21,products!$A$1:$A$11,0),MATCH(orders!J$1,products!$A$1:$F$1,0))</f>
        <v>Denim Jacket Hooded</v>
      </c>
      <c r="K21" t="str">
        <f>INDEX(products!$A$1:$F$11,MATCH(orders!$D21,products!$A$1:$A$11,0),MATCH(orders!K$1,products!$A$1:$F$1,0))</f>
        <v>Jacket</v>
      </c>
      <c r="L21" t="str">
        <f>INDEX(products!$A$1:$F$11,MATCH(orders!$D21,products!$A$1:$A$11,0),MATCH(orders!L$1,products!$A$1:$F$1,0))</f>
        <v>Light Blue</v>
      </c>
      <c r="M21">
        <f>INDEX(products!$A$1:$F$11,MATCH(orders!$D21,products!$A$1:$A$11,0),MATCH(orders!M$1,products!$A$1:$F$1,0))</f>
        <v>27.99</v>
      </c>
      <c r="N21">
        <f>INDEX(products!$A$1:$F$11,MATCH(orders!$D21,products!$A$1:$A$11,0),MATCH(orders!N$1,products!$A$1:$F$1,0))</f>
        <v>14.99</v>
      </c>
      <c r="O21">
        <f t="shared" si="0"/>
        <v>38.999999999999993</v>
      </c>
      <c r="P21">
        <f t="shared" si="1"/>
        <v>83.97</v>
      </c>
    </row>
    <row r="22" spans="1:16" x14ac:dyDescent="0.45">
      <c r="A22" t="s">
        <v>1791</v>
      </c>
      <c r="B22" s="1">
        <v>44580</v>
      </c>
      <c r="C22" t="s">
        <v>972</v>
      </c>
      <c r="D22">
        <v>6</v>
      </c>
      <c r="E22">
        <v>3</v>
      </c>
      <c r="F22" t="str">
        <f>_xlfn.XLOOKUP(C22,customers!$A$2:$A$314,customers!$B$2:$B$314,,0)</f>
        <v>Delmar Beasant</v>
      </c>
      <c r="G22" t="str">
        <f>_xlfn.XLOOKUP(C22,customers!$A$2:$A$314,customers!$F$2:$F$314,,0)</f>
        <v>Scotland</v>
      </c>
      <c r="H22" t="str">
        <f>VLOOKUP(C22,customers!$A$2:$I$314,7,FALSE)</f>
        <v>Fortrose</v>
      </c>
      <c r="I22" t="str">
        <f>VLOOKUP(C22,customers!$A$2:$I$314,9,FALSE)</f>
        <v>No</v>
      </c>
      <c r="J22" t="str">
        <f>INDEX(products!$A$1:$F$11,MATCH(orders!$D22,products!$A$1:$A$11,0),MATCH(orders!J$1,products!$A$1:$F$1,0))</f>
        <v>Denim Jacket Hooded</v>
      </c>
      <c r="K22" t="str">
        <f>INDEX(products!$A$1:$F$11,MATCH(orders!$D22,products!$A$1:$A$11,0),MATCH(orders!K$1,products!$A$1:$F$1,0))</f>
        <v>Jacket</v>
      </c>
      <c r="L22" t="str">
        <f>INDEX(products!$A$1:$F$11,MATCH(orders!$D22,products!$A$1:$A$11,0),MATCH(orders!L$1,products!$A$1:$F$1,0))</f>
        <v>Light Blue</v>
      </c>
      <c r="M22">
        <f>INDEX(products!$A$1:$F$11,MATCH(orders!$D22,products!$A$1:$A$11,0),MATCH(orders!M$1,products!$A$1:$F$1,0))</f>
        <v>27.99</v>
      </c>
      <c r="N22">
        <f>INDEX(products!$A$1:$F$11,MATCH(orders!$D22,products!$A$1:$A$11,0),MATCH(orders!N$1,products!$A$1:$F$1,0))</f>
        <v>14.99</v>
      </c>
      <c r="O22">
        <f t="shared" si="0"/>
        <v>38.999999999999993</v>
      </c>
      <c r="P22">
        <f t="shared" si="1"/>
        <v>83.97</v>
      </c>
    </row>
    <row r="23" spans="1:16" x14ac:dyDescent="0.45">
      <c r="A23" t="s">
        <v>1792</v>
      </c>
      <c r="B23" s="1">
        <v>44580</v>
      </c>
      <c r="C23" t="s">
        <v>986</v>
      </c>
      <c r="D23">
        <v>6</v>
      </c>
      <c r="E23">
        <v>3</v>
      </c>
      <c r="F23" t="str">
        <f>_xlfn.XLOOKUP(C23,customers!$A$2:$A$314,customers!$B$2:$B$314,,0)</f>
        <v>Connor Heaviside</v>
      </c>
      <c r="G23" t="str">
        <f>_xlfn.XLOOKUP(C23,customers!$A$2:$A$314,customers!$F$2:$F$314,,0)</f>
        <v>England</v>
      </c>
      <c r="H23" t="str">
        <f>VLOOKUP(C23,customers!$A$2:$I$314,7,FALSE)</f>
        <v>Ashbourne</v>
      </c>
      <c r="I23" t="str">
        <f>VLOOKUP(C23,customers!$A$2:$I$314,9,FALSE)</f>
        <v>No</v>
      </c>
      <c r="J23" t="str">
        <f>INDEX(products!$A$1:$F$11,MATCH(orders!$D23,products!$A$1:$A$11,0),MATCH(orders!J$1,products!$A$1:$F$1,0))</f>
        <v>Denim Jacket Hooded</v>
      </c>
      <c r="K23" t="str">
        <f>INDEX(products!$A$1:$F$11,MATCH(orders!$D23,products!$A$1:$A$11,0),MATCH(orders!K$1,products!$A$1:$F$1,0))</f>
        <v>Jacket</v>
      </c>
      <c r="L23" t="str">
        <f>INDEX(products!$A$1:$F$11,MATCH(orders!$D23,products!$A$1:$A$11,0),MATCH(orders!L$1,products!$A$1:$F$1,0))</f>
        <v>Light Blue</v>
      </c>
      <c r="M23">
        <f>INDEX(products!$A$1:$F$11,MATCH(orders!$D23,products!$A$1:$A$11,0),MATCH(orders!M$1,products!$A$1:$F$1,0))</f>
        <v>27.99</v>
      </c>
      <c r="N23">
        <f>INDEX(products!$A$1:$F$11,MATCH(orders!$D23,products!$A$1:$A$11,0),MATCH(orders!N$1,products!$A$1:$F$1,0))</f>
        <v>14.99</v>
      </c>
      <c r="O23">
        <f t="shared" si="0"/>
        <v>38.999999999999993</v>
      </c>
      <c r="P23">
        <f t="shared" si="1"/>
        <v>83.97</v>
      </c>
    </row>
    <row r="24" spans="1:16" x14ac:dyDescent="0.45">
      <c r="A24" t="s">
        <v>1793</v>
      </c>
      <c r="B24" s="1">
        <v>44580</v>
      </c>
      <c r="C24" t="s">
        <v>879</v>
      </c>
      <c r="D24">
        <v>6</v>
      </c>
      <c r="E24">
        <v>3</v>
      </c>
      <c r="F24" t="str">
        <f>_xlfn.XLOOKUP(C24,customers!$A$2:$A$314,customers!$B$2:$B$314,,0)</f>
        <v>Bobbe Piggott</v>
      </c>
      <c r="G24" t="str">
        <f>_xlfn.XLOOKUP(C24,customers!$A$2:$A$314,customers!$F$2:$F$314,,0)</f>
        <v>Wales</v>
      </c>
      <c r="H24" t="str">
        <f>VLOOKUP(C24,customers!$A$2:$I$314,7,FALSE)</f>
        <v>Llandovery</v>
      </c>
      <c r="I24" t="str">
        <f>VLOOKUP(C24,customers!$A$2:$I$314,9,FALSE)</f>
        <v>No</v>
      </c>
      <c r="J24" t="str">
        <f>INDEX(products!$A$1:$F$11,MATCH(orders!$D24,products!$A$1:$A$11,0),MATCH(orders!J$1,products!$A$1:$F$1,0))</f>
        <v>Denim Jacket Hooded</v>
      </c>
      <c r="K24" t="str">
        <f>INDEX(products!$A$1:$F$11,MATCH(orders!$D24,products!$A$1:$A$11,0),MATCH(orders!K$1,products!$A$1:$F$1,0))</f>
        <v>Jacket</v>
      </c>
      <c r="L24" t="str">
        <f>INDEX(products!$A$1:$F$11,MATCH(orders!$D24,products!$A$1:$A$11,0),MATCH(orders!L$1,products!$A$1:$F$1,0))</f>
        <v>Light Blue</v>
      </c>
      <c r="M24">
        <f>INDEX(products!$A$1:$F$11,MATCH(orders!$D24,products!$A$1:$A$11,0),MATCH(orders!M$1,products!$A$1:$F$1,0))</f>
        <v>27.99</v>
      </c>
      <c r="N24">
        <f>INDEX(products!$A$1:$F$11,MATCH(orders!$D24,products!$A$1:$A$11,0),MATCH(orders!N$1,products!$A$1:$F$1,0))</f>
        <v>14.99</v>
      </c>
      <c r="O24">
        <f t="shared" si="0"/>
        <v>38.999999999999993</v>
      </c>
      <c r="P24">
        <f t="shared" si="1"/>
        <v>83.97</v>
      </c>
    </row>
    <row r="25" spans="1:16" x14ac:dyDescent="0.45">
      <c r="A25" t="s">
        <v>1794</v>
      </c>
      <c r="B25" s="1">
        <v>44581</v>
      </c>
      <c r="C25" t="s">
        <v>753</v>
      </c>
      <c r="D25">
        <v>6</v>
      </c>
      <c r="E25">
        <v>3</v>
      </c>
      <c r="F25" t="str">
        <f>_xlfn.XLOOKUP(C25,customers!$A$2:$A$314,customers!$B$2:$B$314,,0)</f>
        <v>Alisun Baudino</v>
      </c>
      <c r="G25" t="str">
        <f>_xlfn.XLOOKUP(C25,customers!$A$2:$A$314,customers!$F$2:$F$314,,0)</f>
        <v>Wales</v>
      </c>
      <c r="H25" t="str">
        <f>VLOOKUP(C25,customers!$A$2:$I$314,7,FALSE)</f>
        <v>Brecon</v>
      </c>
      <c r="I25" t="str">
        <f>VLOOKUP(C25,customers!$A$2:$I$314,9,FALSE)</f>
        <v>No</v>
      </c>
      <c r="J25" t="str">
        <f>INDEX(products!$A$1:$F$11,MATCH(orders!$D25,products!$A$1:$A$11,0),MATCH(orders!J$1,products!$A$1:$F$1,0))</f>
        <v>Denim Jacket Hooded</v>
      </c>
      <c r="K25" t="str">
        <f>INDEX(products!$A$1:$F$11,MATCH(orders!$D25,products!$A$1:$A$11,0),MATCH(orders!K$1,products!$A$1:$F$1,0))</f>
        <v>Jacket</v>
      </c>
      <c r="L25" t="str">
        <f>INDEX(products!$A$1:$F$11,MATCH(orders!$D25,products!$A$1:$A$11,0),MATCH(orders!L$1,products!$A$1:$F$1,0))</f>
        <v>Light Blue</v>
      </c>
      <c r="M25">
        <f>INDEX(products!$A$1:$F$11,MATCH(orders!$D25,products!$A$1:$A$11,0),MATCH(orders!M$1,products!$A$1:$F$1,0))</f>
        <v>27.99</v>
      </c>
      <c r="N25">
        <f>INDEX(products!$A$1:$F$11,MATCH(orders!$D25,products!$A$1:$A$11,0),MATCH(orders!N$1,products!$A$1:$F$1,0))</f>
        <v>14.99</v>
      </c>
      <c r="O25">
        <f t="shared" si="0"/>
        <v>38.999999999999993</v>
      </c>
      <c r="P25">
        <f t="shared" si="1"/>
        <v>83.97</v>
      </c>
    </row>
    <row r="26" spans="1:16" x14ac:dyDescent="0.45">
      <c r="A26" t="s">
        <v>1795</v>
      </c>
      <c r="B26" s="1">
        <v>44581</v>
      </c>
      <c r="C26" t="s">
        <v>1049</v>
      </c>
      <c r="D26">
        <v>8</v>
      </c>
      <c r="E26">
        <v>1</v>
      </c>
      <c r="F26" t="str">
        <f>_xlfn.XLOOKUP(C26,customers!$A$2:$A$314,customers!$B$2:$B$314,,0)</f>
        <v>Silvana Northeast</v>
      </c>
      <c r="G26" t="str">
        <f>_xlfn.XLOOKUP(C26,customers!$A$2:$A$314,customers!$F$2:$F$314,,0)</f>
        <v>Wales</v>
      </c>
      <c r="H26" t="str">
        <f>VLOOKUP(C26,customers!$A$2:$I$314,7,FALSE)</f>
        <v>Dolgellau</v>
      </c>
      <c r="I26" t="str">
        <f>VLOOKUP(C26,customers!$A$2:$I$314,9,FALSE)</f>
        <v>No</v>
      </c>
      <c r="J26" t="str">
        <f>INDEX(products!$A$1:$F$11,MATCH(orders!$D26,products!$A$1:$A$11,0),MATCH(orders!J$1,products!$A$1:$F$1,0))</f>
        <v>Denim Jeans Vintage Wash</v>
      </c>
      <c r="K26" t="str">
        <f>INDEX(products!$A$1:$F$11,MATCH(orders!$D26,products!$A$1:$A$11,0),MATCH(orders!K$1,products!$A$1:$F$1,0))</f>
        <v>Jacket</v>
      </c>
      <c r="L26" t="str">
        <f>INDEX(products!$A$1:$F$11,MATCH(orders!$D26,products!$A$1:$A$11,0),MATCH(orders!L$1,products!$A$1:$F$1,0))</f>
        <v>Light Blue</v>
      </c>
      <c r="M26">
        <f>INDEX(products!$A$1:$F$11,MATCH(orders!$D26,products!$A$1:$A$11,0),MATCH(orders!M$1,products!$A$1:$F$1,0))</f>
        <v>21.99</v>
      </c>
      <c r="N26">
        <f>INDEX(products!$A$1:$F$11,MATCH(orders!$D26,products!$A$1:$A$11,0),MATCH(orders!N$1,products!$A$1:$F$1,0))</f>
        <v>11.99</v>
      </c>
      <c r="O26">
        <f t="shared" si="0"/>
        <v>9.9999999999999982</v>
      </c>
      <c r="P26">
        <f t="shared" si="1"/>
        <v>21.99</v>
      </c>
    </row>
    <row r="27" spans="1:16" x14ac:dyDescent="0.45">
      <c r="A27" t="s">
        <v>1796</v>
      </c>
      <c r="B27" s="1">
        <v>44585</v>
      </c>
      <c r="C27" t="s">
        <v>536</v>
      </c>
      <c r="D27">
        <v>6</v>
      </c>
      <c r="E27">
        <v>3</v>
      </c>
      <c r="F27" t="str">
        <f>_xlfn.XLOOKUP(C27,customers!$A$2:$A$314,customers!$B$2:$B$314,,0)</f>
        <v>Othello Syseland</v>
      </c>
      <c r="G27" t="str">
        <f>_xlfn.XLOOKUP(C27,customers!$A$2:$A$314,customers!$F$2:$F$314,,0)</f>
        <v>England</v>
      </c>
      <c r="H27" t="str">
        <f>VLOOKUP(C27,customers!$A$2:$I$314,7,FALSE)</f>
        <v>Hartlepool</v>
      </c>
      <c r="I27" t="str">
        <f>VLOOKUP(C27,customers!$A$2:$I$314,9,FALSE)</f>
        <v>No</v>
      </c>
      <c r="J27" t="str">
        <f>INDEX(products!$A$1:$F$11,MATCH(orders!$D27,products!$A$1:$A$11,0),MATCH(orders!J$1,products!$A$1:$F$1,0))</f>
        <v>Denim Jacket Hooded</v>
      </c>
      <c r="K27" t="str">
        <f>INDEX(products!$A$1:$F$11,MATCH(orders!$D27,products!$A$1:$A$11,0),MATCH(orders!K$1,products!$A$1:$F$1,0))</f>
        <v>Jacket</v>
      </c>
      <c r="L27" t="str">
        <f>INDEX(products!$A$1:$F$11,MATCH(orders!$D27,products!$A$1:$A$11,0),MATCH(orders!L$1,products!$A$1:$F$1,0))</f>
        <v>Light Blue</v>
      </c>
      <c r="M27">
        <f>INDEX(products!$A$1:$F$11,MATCH(orders!$D27,products!$A$1:$A$11,0),MATCH(orders!M$1,products!$A$1:$F$1,0))</f>
        <v>27.99</v>
      </c>
      <c r="N27">
        <f>INDEX(products!$A$1:$F$11,MATCH(orders!$D27,products!$A$1:$A$11,0),MATCH(orders!N$1,products!$A$1:$F$1,0))</f>
        <v>14.99</v>
      </c>
      <c r="O27">
        <f t="shared" si="0"/>
        <v>38.999999999999993</v>
      </c>
      <c r="P27">
        <f t="shared" si="1"/>
        <v>83.97</v>
      </c>
    </row>
    <row r="28" spans="1:16" x14ac:dyDescent="0.45">
      <c r="A28" t="s">
        <v>1797</v>
      </c>
      <c r="B28" s="1">
        <v>44586</v>
      </c>
      <c r="C28" t="s">
        <v>1030</v>
      </c>
      <c r="D28">
        <v>3</v>
      </c>
      <c r="E28">
        <v>1</v>
      </c>
      <c r="F28" t="str">
        <f>_xlfn.XLOOKUP(C28,customers!$A$2:$A$314,customers!$B$2:$B$314,,0)</f>
        <v>Javier Kopke</v>
      </c>
      <c r="G28" t="str">
        <f>_xlfn.XLOOKUP(C28,customers!$A$2:$A$314,customers!$F$2:$F$314,,0)</f>
        <v>England</v>
      </c>
      <c r="H28" t="str">
        <f>VLOOKUP(C28,customers!$A$2:$I$314,7,FALSE)</f>
        <v>Oswestry</v>
      </c>
      <c r="I28" t="str">
        <f>VLOOKUP(C28,customers!$A$2:$I$314,9,FALSE)</f>
        <v>No</v>
      </c>
      <c r="J28" t="str">
        <f>INDEX(products!$A$1:$F$11,MATCH(orders!$D28,products!$A$1:$A$11,0),MATCH(orders!J$1,products!$A$1:$F$1,0))</f>
        <v>Denim Jeans Boyfriend Cut</v>
      </c>
      <c r="K28" t="str">
        <f>INDEX(products!$A$1:$F$11,MATCH(orders!$D28,products!$A$1:$A$11,0),MATCH(orders!K$1,products!$A$1:$F$1,0))</f>
        <v>Pants</v>
      </c>
      <c r="L28" t="str">
        <f>INDEX(products!$A$1:$F$11,MATCH(orders!$D28,products!$A$1:$A$11,0),MATCH(orders!L$1,products!$A$1:$F$1,0))</f>
        <v>Light Blue</v>
      </c>
      <c r="M28">
        <f>INDEX(products!$A$1:$F$11,MATCH(orders!$D28,products!$A$1:$A$11,0),MATCH(orders!M$1,products!$A$1:$F$1,0))</f>
        <v>27.99</v>
      </c>
      <c r="N28">
        <f>INDEX(products!$A$1:$F$11,MATCH(orders!$D28,products!$A$1:$A$11,0),MATCH(orders!N$1,products!$A$1:$F$1,0))</f>
        <v>12.99</v>
      </c>
      <c r="O28">
        <f t="shared" si="0"/>
        <v>14.999999999999998</v>
      </c>
      <c r="P28">
        <f t="shared" si="1"/>
        <v>27.99</v>
      </c>
    </row>
    <row r="29" spans="1:16" x14ac:dyDescent="0.45">
      <c r="A29" t="s">
        <v>1798</v>
      </c>
      <c r="B29" s="1">
        <v>44586</v>
      </c>
      <c r="C29" t="s">
        <v>753</v>
      </c>
      <c r="D29">
        <v>6</v>
      </c>
      <c r="E29">
        <v>3</v>
      </c>
      <c r="F29" t="str">
        <f>_xlfn.XLOOKUP(C29,customers!$A$2:$A$314,customers!$B$2:$B$314,,0)</f>
        <v>Alisun Baudino</v>
      </c>
      <c r="G29" t="str">
        <f>_xlfn.XLOOKUP(C29,customers!$A$2:$A$314,customers!$F$2:$F$314,,0)</f>
        <v>Wales</v>
      </c>
      <c r="H29" t="str">
        <f>VLOOKUP(C29,customers!$A$2:$I$314,7,FALSE)</f>
        <v>Brecon</v>
      </c>
      <c r="I29" t="str">
        <f>VLOOKUP(C29,customers!$A$2:$I$314,9,FALSE)</f>
        <v>No</v>
      </c>
      <c r="J29" t="str">
        <f>INDEX(products!$A$1:$F$11,MATCH(orders!$D29,products!$A$1:$A$11,0),MATCH(orders!J$1,products!$A$1:$F$1,0))</f>
        <v>Denim Jacket Hooded</v>
      </c>
      <c r="K29" t="str">
        <f>INDEX(products!$A$1:$F$11,MATCH(orders!$D29,products!$A$1:$A$11,0),MATCH(orders!K$1,products!$A$1:$F$1,0))</f>
        <v>Jacket</v>
      </c>
      <c r="L29" t="str">
        <f>INDEX(products!$A$1:$F$11,MATCH(orders!$D29,products!$A$1:$A$11,0),MATCH(orders!L$1,products!$A$1:$F$1,0))</f>
        <v>Light Blue</v>
      </c>
      <c r="M29">
        <f>INDEX(products!$A$1:$F$11,MATCH(orders!$D29,products!$A$1:$A$11,0),MATCH(orders!M$1,products!$A$1:$F$1,0))</f>
        <v>27.99</v>
      </c>
      <c r="N29">
        <f>INDEX(products!$A$1:$F$11,MATCH(orders!$D29,products!$A$1:$A$11,0),MATCH(orders!N$1,products!$A$1:$F$1,0))</f>
        <v>14.99</v>
      </c>
      <c r="O29">
        <f t="shared" si="0"/>
        <v>38.999999999999993</v>
      </c>
      <c r="P29">
        <f t="shared" si="1"/>
        <v>83.97</v>
      </c>
    </row>
    <row r="30" spans="1:16" x14ac:dyDescent="0.45">
      <c r="A30" t="s">
        <v>1799</v>
      </c>
      <c r="B30" s="1">
        <v>44587</v>
      </c>
      <c r="C30" t="s">
        <v>879</v>
      </c>
      <c r="D30">
        <v>6</v>
      </c>
      <c r="E30">
        <v>3</v>
      </c>
      <c r="F30" t="str">
        <f>_xlfn.XLOOKUP(C30,customers!$A$2:$A$314,customers!$B$2:$B$314,,0)</f>
        <v>Bobbe Piggott</v>
      </c>
      <c r="G30" t="str">
        <f>_xlfn.XLOOKUP(C30,customers!$A$2:$A$314,customers!$F$2:$F$314,,0)</f>
        <v>Wales</v>
      </c>
      <c r="H30" t="str">
        <f>VLOOKUP(C30,customers!$A$2:$I$314,7,FALSE)</f>
        <v>Llandovery</v>
      </c>
      <c r="I30" t="str">
        <f>VLOOKUP(C30,customers!$A$2:$I$314,9,FALSE)</f>
        <v>No</v>
      </c>
      <c r="J30" t="str">
        <f>INDEX(products!$A$1:$F$11,MATCH(orders!$D30,products!$A$1:$A$11,0),MATCH(orders!J$1,products!$A$1:$F$1,0))</f>
        <v>Denim Jacket Hooded</v>
      </c>
      <c r="K30" t="str">
        <f>INDEX(products!$A$1:$F$11,MATCH(orders!$D30,products!$A$1:$A$11,0),MATCH(orders!K$1,products!$A$1:$F$1,0))</f>
        <v>Jacket</v>
      </c>
      <c r="L30" t="str">
        <f>INDEX(products!$A$1:$F$11,MATCH(orders!$D30,products!$A$1:$A$11,0),MATCH(orders!L$1,products!$A$1:$F$1,0))</f>
        <v>Light Blue</v>
      </c>
      <c r="M30">
        <f>INDEX(products!$A$1:$F$11,MATCH(orders!$D30,products!$A$1:$A$11,0),MATCH(orders!M$1,products!$A$1:$F$1,0))</f>
        <v>27.99</v>
      </c>
      <c r="N30">
        <f>INDEX(products!$A$1:$F$11,MATCH(orders!$D30,products!$A$1:$A$11,0),MATCH(orders!N$1,products!$A$1:$F$1,0))</f>
        <v>14.99</v>
      </c>
      <c r="O30">
        <f t="shared" si="0"/>
        <v>38.999999999999993</v>
      </c>
      <c r="P30">
        <f t="shared" si="1"/>
        <v>83.97</v>
      </c>
    </row>
    <row r="31" spans="1:16" x14ac:dyDescent="0.45">
      <c r="A31" t="s">
        <v>1800</v>
      </c>
      <c r="B31" s="1">
        <v>44587</v>
      </c>
      <c r="C31" t="s">
        <v>1075</v>
      </c>
      <c r="D31">
        <v>4</v>
      </c>
      <c r="E31">
        <v>2</v>
      </c>
      <c r="F31" t="str">
        <f>_xlfn.XLOOKUP(C31,customers!$A$2:$A$314,customers!$B$2:$B$314,,0)</f>
        <v>Donnie Hedlestone</v>
      </c>
      <c r="G31" t="str">
        <f>_xlfn.XLOOKUP(C31,customers!$A$2:$A$314,customers!$F$2:$F$314,,0)</f>
        <v>Wales</v>
      </c>
      <c r="H31" t="str">
        <f>VLOOKUP(C31,customers!$A$2:$I$314,7,FALSE)</f>
        <v>Ruthin</v>
      </c>
      <c r="I31" t="str">
        <f>VLOOKUP(C31,customers!$A$2:$I$314,9,FALSE)</f>
        <v>No</v>
      </c>
      <c r="J31" t="str">
        <f>INDEX(products!$A$1:$F$11,MATCH(orders!$D31,products!$A$1:$A$11,0),MATCH(orders!J$1,products!$A$1:$F$1,0))</f>
        <v>Denim Jacket Cropped</v>
      </c>
      <c r="K31" t="str">
        <f>INDEX(products!$A$1:$F$11,MATCH(orders!$D31,products!$A$1:$A$11,0),MATCH(orders!K$1,products!$A$1:$F$1,0))</f>
        <v>Jacket</v>
      </c>
      <c r="L31" t="str">
        <f>INDEX(products!$A$1:$F$11,MATCH(orders!$D31,products!$A$1:$A$11,0),MATCH(orders!L$1,products!$A$1:$F$1,0))</f>
        <v>Light Blue</v>
      </c>
      <c r="M31">
        <f>INDEX(products!$A$1:$F$11,MATCH(orders!$D31,products!$A$1:$A$11,0),MATCH(orders!M$1,products!$A$1:$F$1,0))</f>
        <v>26.99</v>
      </c>
      <c r="N31">
        <f>INDEX(products!$A$1:$F$11,MATCH(orders!$D31,products!$A$1:$A$11,0),MATCH(orders!N$1,products!$A$1:$F$1,0))</f>
        <v>11.99</v>
      </c>
      <c r="O31">
        <f t="shared" si="0"/>
        <v>29.999999999999996</v>
      </c>
      <c r="P31">
        <f t="shared" si="1"/>
        <v>53.98</v>
      </c>
    </row>
    <row r="32" spans="1:16" x14ac:dyDescent="0.45">
      <c r="A32" t="s">
        <v>1801</v>
      </c>
      <c r="B32" s="1">
        <v>44587</v>
      </c>
      <c r="C32" t="s">
        <v>1214</v>
      </c>
      <c r="D32">
        <v>6</v>
      </c>
      <c r="E32">
        <v>3</v>
      </c>
      <c r="F32" t="str">
        <f>_xlfn.XLOOKUP(C32,customers!$A$2:$A$314,customers!$B$2:$B$314,,0)</f>
        <v>Paola Brydell</v>
      </c>
      <c r="G32" t="str">
        <f>_xlfn.XLOOKUP(C32,customers!$A$2:$A$314,customers!$F$2:$F$314,,0)</f>
        <v>Scotland</v>
      </c>
      <c r="H32" t="str">
        <f>VLOOKUP(C32,customers!$A$2:$I$314,7,FALSE)</f>
        <v>Dunblane</v>
      </c>
      <c r="I32" t="str">
        <f>VLOOKUP(C32,customers!$A$2:$I$314,9,FALSE)</f>
        <v>No</v>
      </c>
      <c r="J32" t="str">
        <f>INDEX(products!$A$1:$F$11,MATCH(orders!$D32,products!$A$1:$A$11,0),MATCH(orders!J$1,products!$A$1:$F$1,0))</f>
        <v>Denim Jacket Hooded</v>
      </c>
      <c r="K32" t="str">
        <f>INDEX(products!$A$1:$F$11,MATCH(orders!$D32,products!$A$1:$A$11,0),MATCH(orders!K$1,products!$A$1:$F$1,0))</f>
        <v>Jacket</v>
      </c>
      <c r="L32" t="str">
        <f>INDEX(products!$A$1:$F$11,MATCH(orders!$D32,products!$A$1:$A$11,0),MATCH(orders!L$1,products!$A$1:$F$1,0))</f>
        <v>Light Blue</v>
      </c>
      <c r="M32">
        <f>INDEX(products!$A$1:$F$11,MATCH(orders!$D32,products!$A$1:$A$11,0),MATCH(orders!M$1,products!$A$1:$F$1,0))</f>
        <v>27.99</v>
      </c>
      <c r="N32">
        <f>INDEX(products!$A$1:$F$11,MATCH(orders!$D32,products!$A$1:$A$11,0),MATCH(orders!N$1,products!$A$1:$F$1,0))</f>
        <v>14.99</v>
      </c>
      <c r="O32">
        <f t="shared" si="0"/>
        <v>38.999999999999993</v>
      </c>
      <c r="P32">
        <f t="shared" si="1"/>
        <v>83.97</v>
      </c>
    </row>
    <row r="33" spans="1:16" x14ac:dyDescent="0.45">
      <c r="A33" t="s">
        <v>1802</v>
      </c>
      <c r="B33" s="1">
        <v>44587</v>
      </c>
      <c r="C33" t="s">
        <v>461</v>
      </c>
      <c r="D33">
        <v>7</v>
      </c>
      <c r="E33">
        <v>4</v>
      </c>
      <c r="F33" t="str">
        <f>_xlfn.XLOOKUP(C33,customers!$A$2:$A$314,customers!$B$2:$B$314,,0)</f>
        <v>Carmina Hubbuck</v>
      </c>
      <c r="G33" t="str">
        <f>_xlfn.XLOOKUP(C33,customers!$A$2:$A$314,customers!$F$2:$F$314,,0)</f>
        <v>England</v>
      </c>
      <c r="H33" t="str">
        <f>VLOOKUP(C33,customers!$A$2:$I$314,7,FALSE)</f>
        <v>Dover</v>
      </c>
      <c r="I33" t="str">
        <f>VLOOKUP(C33,customers!$A$2:$I$314,9,FALSE)</f>
        <v>No</v>
      </c>
      <c r="J33" t="str">
        <f>INDEX(products!$A$1:$F$11,MATCH(orders!$D33,products!$A$1:$A$11,0),MATCH(orders!J$1,products!$A$1:$F$1,0))</f>
        <v>Denim Jeans Loose Fit</v>
      </c>
      <c r="K33" t="str">
        <f>INDEX(products!$A$1:$F$11,MATCH(orders!$D33,products!$A$1:$A$11,0),MATCH(orders!K$1,products!$A$1:$F$1,0))</f>
        <v>Pants</v>
      </c>
      <c r="L33" t="str">
        <f>INDEX(products!$A$1:$F$11,MATCH(orders!$D33,products!$A$1:$A$11,0),MATCH(orders!L$1,products!$A$1:$F$1,0))</f>
        <v>Dark Blue</v>
      </c>
      <c r="M33">
        <f>INDEX(products!$A$1:$F$11,MATCH(orders!$D33,products!$A$1:$A$11,0),MATCH(orders!M$1,products!$A$1:$F$1,0))</f>
        <v>26.99</v>
      </c>
      <c r="N33">
        <f>INDEX(products!$A$1:$F$11,MATCH(orders!$D33,products!$A$1:$A$11,0),MATCH(orders!N$1,products!$A$1:$F$1,0))</f>
        <v>14.99</v>
      </c>
      <c r="O33">
        <f t="shared" si="0"/>
        <v>47.999999999999993</v>
      </c>
      <c r="P33">
        <f t="shared" si="1"/>
        <v>107.96</v>
      </c>
    </row>
    <row r="34" spans="1:16" x14ac:dyDescent="0.45">
      <c r="A34" t="s">
        <v>1803</v>
      </c>
      <c r="B34" s="1">
        <v>44587</v>
      </c>
      <c r="C34" t="s">
        <v>367</v>
      </c>
      <c r="D34">
        <v>6</v>
      </c>
      <c r="E34">
        <v>3</v>
      </c>
      <c r="F34" t="str">
        <f>_xlfn.XLOOKUP(C34,customers!$A$2:$A$314,customers!$B$2:$B$314,,0)</f>
        <v>Torie Gottelier</v>
      </c>
      <c r="G34" t="str">
        <f>_xlfn.XLOOKUP(C34,customers!$A$2:$A$314,customers!$F$2:$F$314,,0)</f>
        <v>Scotland</v>
      </c>
      <c r="H34" t="str">
        <f>VLOOKUP(C34,customers!$A$2:$I$314,7,FALSE)</f>
        <v>Kirkcaldy</v>
      </c>
      <c r="I34" t="str">
        <f>VLOOKUP(C34,customers!$A$2:$I$314,9,FALSE)</f>
        <v>No</v>
      </c>
      <c r="J34" t="str">
        <f>INDEX(products!$A$1:$F$11,MATCH(orders!$D34,products!$A$1:$A$11,0),MATCH(orders!J$1,products!$A$1:$F$1,0))</f>
        <v>Denim Jacket Hooded</v>
      </c>
      <c r="K34" t="str">
        <f>INDEX(products!$A$1:$F$11,MATCH(orders!$D34,products!$A$1:$A$11,0),MATCH(orders!K$1,products!$A$1:$F$1,0))</f>
        <v>Jacket</v>
      </c>
      <c r="L34" t="str">
        <f>INDEX(products!$A$1:$F$11,MATCH(orders!$D34,products!$A$1:$A$11,0),MATCH(orders!L$1,products!$A$1:$F$1,0))</f>
        <v>Light Blue</v>
      </c>
      <c r="M34">
        <f>INDEX(products!$A$1:$F$11,MATCH(orders!$D34,products!$A$1:$A$11,0),MATCH(orders!M$1,products!$A$1:$F$1,0))</f>
        <v>27.99</v>
      </c>
      <c r="N34">
        <f>INDEX(products!$A$1:$F$11,MATCH(orders!$D34,products!$A$1:$A$11,0),MATCH(orders!N$1,products!$A$1:$F$1,0))</f>
        <v>14.99</v>
      </c>
      <c r="O34">
        <f t="shared" si="0"/>
        <v>38.999999999999993</v>
      </c>
      <c r="P34">
        <f t="shared" si="1"/>
        <v>83.97</v>
      </c>
    </row>
    <row r="35" spans="1:16" x14ac:dyDescent="0.45">
      <c r="A35" t="s">
        <v>1804</v>
      </c>
      <c r="B35" s="1">
        <v>44588</v>
      </c>
      <c r="C35" t="s">
        <v>761</v>
      </c>
      <c r="D35">
        <v>6</v>
      </c>
      <c r="E35">
        <v>3</v>
      </c>
      <c r="F35" t="str">
        <f>_xlfn.XLOOKUP(C35,customers!$A$2:$A$314,customers!$B$2:$B$314,,0)</f>
        <v>Kimberli Mustchin</v>
      </c>
      <c r="G35" t="str">
        <f>_xlfn.XLOOKUP(C35,customers!$A$2:$A$314,customers!$F$2:$F$314,,0)</f>
        <v>England</v>
      </c>
      <c r="H35" t="str">
        <f>VLOOKUP(C35,customers!$A$2:$I$314,7,FALSE)</f>
        <v>Kenilworth</v>
      </c>
      <c r="I35" t="str">
        <f>VLOOKUP(C35,customers!$A$2:$I$314,9,FALSE)</f>
        <v>No</v>
      </c>
      <c r="J35" t="str">
        <f>INDEX(products!$A$1:$F$11,MATCH(orders!$D35,products!$A$1:$A$11,0),MATCH(orders!J$1,products!$A$1:$F$1,0))</f>
        <v>Denim Jacket Hooded</v>
      </c>
      <c r="K35" t="str">
        <f>INDEX(products!$A$1:$F$11,MATCH(orders!$D35,products!$A$1:$A$11,0),MATCH(orders!K$1,products!$A$1:$F$1,0))</f>
        <v>Jacket</v>
      </c>
      <c r="L35" t="str">
        <f>INDEX(products!$A$1:$F$11,MATCH(orders!$D35,products!$A$1:$A$11,0),MATCH(orders!L$1,products!$A$1:$F$1,0))</f>
        <v>Light Blue</v>
      </c>
      <c r="M35">
        <f>INDEX(products!$A$1:$F$11,MATCH(orders!$D35,products!$A$1:$A$11,0),MATCH(orders!M$1,products!$A$1:$F$1,0))</f>
        <v>27.99</v>
      </c>
      <c r="N35">
        <f>INDEX(products!$A$1:$F$11,MATCH(orders!$D35,products!$A$1:$A$11,0),MATCH(orders!N$1,products!$A$1:$F$1,0))</f>
        <v>14.99</v>
      </c>
      <c r="O35">
        <f t="shared" si="0"/>
        <v>38.999999999999993</v>
      </c>
      <c r="P35">
        <f t="shared" si="1"/>
        <v>83.97</v>
      </c>
    </row>
    <row r="36" spans="1:16" x14ac:dyDescent="0.45">
      <c r="A36" t="s">
        <v>1805</v>
      </c>
      <c r="B36" s="1">
        <v>44589</v>
      </c>
      <c r="C36" t="s">
        <v>521</v>
      </c>
      <c r="D36">
        <v>6</v>
      </c>
      <c r="E36">
        <v>3</v>
      </c>
      <c r="F36" t="str">
        <f>_xlfn.XLOOKUP(C36,customers!$A$2:$A$314,customers!$B$2:$B$314,,0)</f>
        <v>Evelina Dacca</v>
      </c>
      <c r="G36" t="str">
        <f>_xlfn.XLOOKUP(C36,customers!$A$2:$A$314,customers!$F$2:$F$314,,0)</f>
        <v>Scotland</v>
      </c>
      <c r="H36" t="str">
        <f>VLOOKUP(C36,customers!$A$2:$I$314,7,FALSE)</f>
        <v>Dumfries</v>
      </c>
      <c r="I36" t="str">
        <f>VLOOKUP(C36,customers!$A$2:$I$314,9,FALSE)</f>
        <v>No</v>
      </c>
      <c r="J36" t="str">
        <f>INDEX(products!$A$1:$F$11,MATCH(orders!$D36,products!$A$1:$A$11,0),MATCH(orders!J$1,products!$A$1:$F$1,0))</f>
        <v>Denim Jacket Hooded</v>
      </c>
      <c r="K36" t="str">
        <f>INDEX(products!$A$1:$F$11,MATCH(orders!$D36,products!$A$1:$A$11,0),MATCH(orders!K$1,products!$A$1:$F$1,0))</f>
        <v>Jacket</v>
      </c>
      <c r="L36" t="str">
        <f>INDEX(products!$A$1:$F$11,MATCH(orders!$D36,products!$A$1:$A$11,0),MATCH(orders!L$1,products!$A$1:$F$1,0))</f>
        <v>Light Blue</v>
      </c>
      <c r="M36">
        <f>INDEX(products!$A$1:$F$11,MATCH(orders!$D36,products!$A$1:$A$11,0),MATCH(orders!M$1,products!$A$1:$F$1,0))</f>
        <v>27.99</v>
      </c>
      <c r="N36">
        <f>INDEX(products!$A$1:$F$11,MATCH(orders!$D36,products!$A$1:$A$11,0),MATCH(orders!N$1,products!$A$1:$F$1,0))</f>
        <v>14.99</v>
      </c>
      <c r="O36">
        <f t="shared" si="0"/>
        <v>38.999999999999993</v>
      </c>
      <c r="P36">
        <f t="shared" si="1"/>
        <v>83.97</v>
      </c>
    </row>
    <row r="37" spans="1:16" x14ac:dyDescent="0.45">
      <c r="A37" t="s">
        <v>1806</v>
      </c>
      <c r="B37" s="1">
        <v>44589</v>
      </c>
      <c r="C37" t="s">
        <v>359</v>
      </c>
      <c r="D37">
        <v>6</v>
      </c>
      <c r="E37">
        <v>3</v>
      </c>
      <c r="F37" t="str">
        <f>_xlfn.XLOOKUP(C37,customers!$A$2:$A$314,customers!$B$2:$B$314,,0)</f>
        <v>Beitris Keaveney</v>
      </c>
      <c r="G37" t="str">
        <f>_xlfn.XLOOKUP(C37,customers!$A$2:$A$314,customers!$F$2:$F$314,,0)</f>
        <v>England</v>
      </c>
      <c r="H37" t="str">
        <f>VLOOKUP(C37,customers!$A$2:$I$314,7,FALSE)</f>
        <v>Newbury</v>
      </c>
      <c r="I37" t="str">
        <f>VLOOKUP(C37,customers!$A$2:$I$314,9,FALSE)</f>
        <v>No</v>
      </c>
      <c r="J37" t="str">
        <f>INDEX(products!$A$1:$F$11,MATCH(orders!$D37,products!$A$1:$A$11,0),MATCH(orders!J$1,products!$A$1:$F$1,0))</f>
        <v>Denim Jacket Hooded</v>
      </c>
      <c r="K37" t="str">
        <f>INDEX(products!$A$1:$F$11,MATCH(orders!$D37,products!$A$1:$A$11,0),MATCH(orders!K$1,products!$A$1:$F$1,0))</f>
        <v>Jacket</v>
      </c>
      <c r="L37" t="str">
        <f>INDEX(products!$A$1:$F$11,MATCH(orders!$D37,products!$A$1:$A$11,0),MATCH(orders!L$1,products!$A$1:$F$1,0))</f>
        <v>Light Blue</v>
      </c>
      <c r="M37">
        <f>INDEX(products!$A$1:$F$11,MATCH(orders!$D37,products!$A$1:$A$11,0),MATCH(orders!M$1,products!$A$1:$F$1,0))</f>
        <v>27.99</v>
      </c>
      <c r="N37">
        <f>INDEX(products!$A$1:$F$11,MATCH(orders!$D37,products!$A$1:$A$11,0),MATCH(orders!N$1,products!$A$1:$F$1,0))</f>
        <v>14.99</v>
      </c>
      <c r="O37">
        <f t="shared" si="0"/>
        <v>38.999999999999993</v>
      </c>
      <c r="P37">
        <f t="shared" si="1"/>
        <v>83.97</v>
      </c>
    </row>
    <row r="38" spans="1:16" x14ac:dyDescent="0.45">
      <c r="A38" t="s">
        <v>1807</v>
      </c>
      <c r="B38" s="1">
        <v>44590</v>
      </c>
      <c r="C38" t="s">
        <v>501</v>
      </c>
      <c r="D38">
        <v>6</v>
      </c>
      <c r="E38">
        <v>3</v>
      </c>
      <c r="F38" t="str">
        <f>_xlfn.XLOOKUP(C38,customers!$A$2:$A$314,customers!$B$2:$B$314,,0)</f>
        <v>Stanford Rodliff</v>
      </c>
      <c r="G38" t="str">
        <f>_xlfn.XLOOKUP(C38,customers!$A$2:$A$314,customers!$F$2:$F$314,,0)</f>
        <v>England</v>
      </c>
      <c r="H38" t="str">
        <f>VLOOKUP(C38,customers!$A$2:$I$314,7,FALSE)</f>
        <v>Rugby</v>
      </c>
      <c r="I38" t="str">
        <f>VLOOKUP(C38,customers!$A$2:$I$314,9,FALSE)</f>
        <v>No</v>
      </c>
      <c r="J38" t="str">
        <f>INDEX(products!$A$1:$F$11,MATCH(orders!$D38,products!$A$1:$A$11,0),MATCH(orders!J$1,products!$A$1:$F$1,0))</f>
        <v>Denim Jacket Hooded</v>
      </c>
      <c r="K38" t="str">
        <f>INDEX(products!$A$1:$F$11,MATCH(orders!$D38,products!$A$1:$A$11,0),MATCH(orders!K$1,products!$A$1:$F$1,0))</f>
        <v>Jacket</v>
      </c>
      <c r="L38" t="str">
        <f>INDEX(products!$A$1:$F$11,MATCH(orders!$D38,products!$A$1:$A$11,0),MATCH(orders!L$1,products!$A$1:$F$1,0))</f>
        <v>Light Blue</v>
      </c>
      <c r="M38">
        <f>INDEX(products!$A$1:$F$11,MATCH(orders!$D38,products!$A$1:$A$11,0),MATCH(orders!M$1,products!$A$1:$F$1,0))</f>
        <v>27.99</v>
      </c>
      <c r="N38">
        <f>INDEX(products!$A$1:$F$11,MATCH(orders!$D38,products!$A$1:$A$11,0),MATCH(orders!N$1,products!$A$1:$F$1,0))</f>
        <v>14.99</v>
      </c>
      <c r="O38">
        <f t="shared" si="0"/>
        <v>38.999999999999993</v>
      </c>
      <c r="P38">
        <f t="shared" si="1"/>
        <v>83.97</v>
      </c>
    </row>
    <row r="39" spans="1:16" x14ac:dyDescent="0.45">
      <c r="A39" t="s">
        <v>1808</v>
      </c>
      <c r="B39" s="1">
        <v>44590</v>
      </c>
      <c r="C39" t="s">
        <v>749</v>
      </c>
      <c r="D39">
        <v>6</v>
      </c>
      <c r="E39">
        <v>3</v>
      </c>
      <c r="F39" t="str">
        <f>_xlfn.XLOOKUP(C39,customers!$A$2:$A$314,customers!$B$2:$B$314,,0)</f>
        <v>Madelene Prinn</v>
      </c>
      <c r="G39" t="str">
        <f>_xlfn.XLOOKUP(C39,customers!$A$2:$A$314,customers!$F$2:$F$314,,0)</f>
        <v>England</v>
      </c>
      <c r="H39" t="str">
        <f>VLOOKUP(C39,customers!$A$2:$I$314,7,FALSE)</f>
        <v>Stamford</v>
      </c>
      <c r="I39" t="str">
        <f>VLOOKUP(C39,customers!$A$2:$I$314,9,FALSE)</f>
        <v>No</v>
      </c>
      <c r="J39" t="str">
        <f>INDEX(products!$A$1:$F$11,MATCH(orders!$D39,products!$A$1:$A$11,0),MATCH(orders!J$1,products!$A$1:$F$1,0))</f>
        <v>Denim Jacket Hooded</v>
      </c>
      <c r="K39" t="str">
        <f>INDEX(products!$A$1:$F$11,MATCH(orders!$D39,products!$A$1:$A$11,0),MATCH(orders!K$1,products!$A$1:$F$1,0))</f>
        <v>Jacket</v>
      </c>
      <c r="L39" t="str">
        <f>INDEX(products!$A$1:$F$11,MATCH(orders!$D39,products!$A$1:$A$11,0),MATCH(orders!L$1,products!$A$1:$F$1,0))</f>
        <v>Light Blue</v>
      </c>
      <c r="M39">
        <f>INDEX(products!$A$1:$F$11,MATCH(orders!$D39,products!$A$1:$A$11,0),MATCH(orders!M$1,products!$A$1:$F$1,0))</f>
        <v>27.99</v>
      </c>
      <c r="N39">
        <f>INDEX(products!$A$1:$F$11,MATCH(orders!$D39,products!$A$1:$A$11,0),MATCH(orders!N$1,products!$A$1:$F$1,0))</f>
        <v>14.99</v>
      </c>
      <c r="O39">
        <f t="shared" si="0"/>
        <v>38.999999999999993</v>
      </c>
      <c r="P39">
        <f t="shared" si="1"/>
        <v>83.97</v>
      </c>
    </row>
    <row r="40" spans="1:16" x14ac:dyDescent="0.45">
      <c r="A40" t="s">
        <v>1809</v>
      </c>
      <c r="B40" s="1">
        <v>44590</v>
      </c>
      <c r="C40" t="s">
        <v>1177</v>
      </c>
      <c r="D40">
        <v>6</v>
      </c>
      <c r="E40">
        <v>3</v>
      </c>
      <c r="F40" t="str">
        <f>_xlfn.XLOOKUP(C40,customers!$A$2:$A$314,customers!$B$2:$B$314,,0)</f>
        <v>Trescha Jedrachowicz</v>
      </c>
      <c r="G40" t="str">
        <f>_xlfn.XLOOKUP(C40,customers!$A$2:$A$314,customers!$F$2:$F$314,,0)</f>
        <v>Scotland</v>
      </c>
      <c r="H40" t="str">
        <f>VLOOKUP(C40,customers!$A$2:$I$314,7,FALSE)</f>
        <v>Pitlochry</v>
      </c>
      <c r="I40" t="str">
        <f>VLOOKUP(C40,customers!$A$2:$I$314,9,FALSE)</f>
        <v>No</v>
      </c>
      <c r="J40" t="str">
        <f>INDEX(products!$A$1:$F$11,MATCH(orders!$D40,products!$A$1:$A$11,0),MATCH(orders!J$1,products!$A$1:$F$1,0))</f>
        <v>Denim Jacket Hooded</v>
      </c>
      <c r="K40" t="str">
        <f>INDEX(products!$A$1:$F$11,MATCH(orders!$D40,products!$A$1:$A$11,0),MATCH(orders!K$1,products!$A$1:$F$1,0))</f>
        <v>Jacket</v>
      </c>
      <c r="L40" t="str">
        <f>INDEX(products!$A$1:$F$11,MATCH(orders!$D40,products!$A$1:$A$11,0),MATCH(orders!L$1,products!$A$1:$F$1,0))</f>
        <v>Light Blue</v>
      </c>
      <c r="M40">
        <f>INDEX(products!$A$1:$F$11,MATCH(orders!$D40,products!$A$1:$A$11,0),MATCH(orders!M$1,products!$A$1:$F$1,0))</f>
        <v>27.99</v>
      </c>
      <c r="N40">
        <f>INDEX(products!$A$1:$F$11,MATCH(orders!$D40,products!$A$1:$A$11,0),MATCH(orders!N$1,products!$A$1:$F$1,0))</f>
        <v>14.99</v>
      </c>
      <c r="O40">
        <f t="shared" si="0"/>
        <v>38.999999999999993</v>
      </c>
      <c r="P40">
        <f t="shared" si="1"/>
        <v>83.97</v>
      </c>
    </row>
    <row r="41" spans="1:16" x14ac:dyDescent="0.45">
      <c r="A41" t="s">
        <v>1810</v>
      </c>
      <c r="B41" s="1">
        <v>44591</v>
      </c>
      <c r="C41" t="s">
        <v>919</v>
      </c>
      <c r="D41">
        <v>6</v>
      </c>
      <c r="E41">
        <v>3</v>
      </c>
      <c r="F41" t="str">
        <f>_xlfn.XLOOKUP(C41,customers!$A$2:$A$314,customers!$B$2:$B$314,,0)</f>
        <v>Beryle Kenwell</v>
      </c>
      <c r="G41" t="str">
        <f>_xlfn.XLOOKUP(C41,customers!$A$2:$A$314,customers!$F$2:$F$314,,0)</f>
        <v>England</v>
      </c>
      <c r="H41" t="str">
        <f>VLOOKUP(C41,customers!$A$2:$I$314,7,FALSE)</f>
        <v>Tring</v>
      </c>
      <c r="I41" t="str">
        <f>VLOOKUP(C41,customers!$A$2:$I$314,9,FALSE)</f>
        <v>No</v>
      </c>
      <c r="J41" t="str">
        <f>INDEX(products!$A$1:$F$11,MATCH(orders!$D41,products!$A$1:$A$11,0),MATCH(orders!J$1,products!$A$1:$F$1,0))</f>
        <v>Denim Jacket Hooded</v>
      </c>
      <c r="K41" t="str">
        <f>INDEX(products!$A$1:$F$11,MATCH(orders!$D41,products!$A$1:$A$11,0),MATCH(orders!K$1,products!$A$1:$F$1,0))</f>
        <v>Jacket</v>
      </c>
      <c r="L41" t="str">
        <f>INDEX(products!$A$1:$F$11,MATCH(orders!$D41,products!$A$1:$A$11,0),MATCH(orders!L$1,products!$A$1:$F$1,0))</f>
        <v>Light Blue</v>
      </c>
      <c r="M41">
        <f>INDEX(products!$A$1:$F$11,MATCH(orders!$D41,products!$A$1:$A$11,0),MATCH(orders!M$1,products!$A$1:$F$1,0))</f>
        <v>27.99</v>
      </c>
      <c r="N41">
        <f>INDEX(products!$A$1:$F$11,MATCH(orders!$D41,products!$A$1:$A$11,0),MATCH(orders!N$1,products!$A$1:$F$1,0))</f>
        <v>14.99</v>
      </c>
      <c r="O41">
        <f t="shared" si="0"/>
        <v>38.999999999999993</v>
      </c>
      <c r="P41">
        <f t="shared" si="1"/>
        <v>83.97</v>
      </c>
    </row>
    <row r="42" spans="1:16" x14ac:dyDescent="0.45">
      <c r="A42" t="s">
        <v>1811</v>
      </c>
      <c r="B42" s="1">
        <v>44591</v>
      </c>
      <c r="C42" t="s">
        <v>945</v>
      </c>
      <c r="D42">
        <v>6</v>
      </c>
      <c r="E42">
        <v>3</v>
      </c>
      <c r="F42" t="str">
        <f>_xlfn.XLOOKUP(C42,customers!$A$2:$A$314,customers!$B$2:$B$314,,0)</f>
        <v>Codi Littrell</v>
      </c>
      <c r="G42" t="str">
        <f>_xlfn.XLOOKUP(C42,customers!$A$2:$A$314,customers!$F$2:$F$314,,0)</f>
        <v>Scotland</v>
      </c>
      <c r="H42" t="str">
        <f>VLOOKUP(C42,customers!$A$2:$I$314,7,FALSE)</f>
        <v>Ullapool</v>
      </c>
      <c r="I42" t="str">
        <f>VLOOKUP(C42,customers!$A$2:$I$314,9,FALSE)</f>
        <v>No</v>
      </c>
      <c r="J42" t="str">
        <f>INDEX(products!$A$1:$F$11,MATCH(orders!$D42,products!$A$1:$A$11,0),MATCH(orders!J$1,products!$A$1:$F$1,0))</f>
        <v>Denim Jacket Hooded</v>
      </c>
      <c r="K42" t="str">
        <f>INDEX(products!$A$1:$F$11,MATCH(orders!$D42,products!$A$1:$A$11,0),MATCH(orders!K$1,products!$A$1:$F$1,0))</f>
        <v>Jacket</v>
      </c>
      <c r="L42" t="str">
        <f>INDEX(products!$A$1:$F$11,MATCH(orders!$D42,products!$A$1:$A$11,0),MATCH(orders!L$1,products!$A$1:$F$1,0))</f>
        <v>Light Blue</v>
      </c>
      <c r="M42">
        <f>INDEX(products!$A$1:$F$11,MATCH(orders!$D42,products!$A$1:$A$11,0),MATCH(orders!M$1,products!$A$1:$F$1,0))</f>
        <v>27.99</v>
      </c>
      <c r="N42">
        <f>INDEX(products!$A$1:$F$11,MATCH(orders!$D42,products!$A$1:$A$11,0),MATCH(orders!N$1,products!$A$1:$F$1,0))</f>
        <v>14.99</v>
      </c>
      <c r="O42">
        <f t="shared" si="0"/>
        <v>38.999999999999993</v>
      </c>
      <c r="P42">
        <f t="shared" si="1"/>
        <v>83.97</v>
      </c>
    </row>
    <row r="43" spans="1:16" x14ac:dyDescent="0.45">
      <c r="A43" t="s">
        <v>1812</v>
      </c>
      <c r="B43" s="1">
        <v>44592</v>
      </c>
      <c r="C43" t="s">
        <v>899</v>
      </c>
      <c r="D43">
        <v>6</v>
      </c>
      <c r="E43">
        <v>3</v>
      </c>
      <c r="F43" t="str">
        <f>_xlfn.XLOOKUP(C43,customers!$A$2:$A$314,customers!$B$2:$B$314,,0)</f>
        <v>Beltran Mathon</v>
      </c>
      <c r="G43" t="str">
        <f>_xlfn.XLOOKUP(C43,customers!$A$2:$A$314,customers!$F$2:$F$314,,0)</f>
        <v>England</v>
      </c>
      <c r="H43" t="str">
        <f>VLOOKUP(C43,customers!$A$2:$I$314,7,FALSE)</f>
        <v>Thornbury</v>
      </c>
      <c r="I43" t="str">
        <f>VLOOKUP(C43,customers!$A$2:$I$314,9,FALSE)</f>
        <v>No</v>
      </c>
      <c r="J43" t="str">
        <f>INDEX(products!$A$1:$F$11,MATCH(orders!$D43,products!$A$1:$A$11,0),MATCH(orders!J$1,products!$A$1:$F$1,0))</f>
        <v>Denim Jacket Hooded</v>
      </c>
      <c r="K43" t="str">
        <f>INDEX(products!$A$1:$F$11,MATCH(orders!$D43,products!$A$1:$A$11,0),MATCH(orders!K$1,products!$A$1:$F$1,0))</f>
        <v>Jacket</v>
      </c>
      <c r="L43" t="str">
        <f>INDEX(products!$A$1:$F$11,MATCH(orders!$D43,products!$A$1:$A$11,0),MATCH(orders!L$1,products!$A$1:$F$1,0))</f>
        <v>Light Blue</v>
      </c>
      <c r="M43">
        <f>INDEX(products!$A$1:$F$11,MATCH(orders!$D43,products!$A$1:$A$11,0),MATCH(orders!M$1,products!$A$1:$F$1,0))</f>
        <v>27.99</v>
      </c>
      <c r="N43">
        <f>INDEX(products!$A$1:$F$11,MATCH(orders!$D43,products!$A$1:$A$11,0),MATCH(orders!N$1,products!$A$1:$F$1,0))</f>
        <v>14.99</v>
      </c>
      <c r="O43">
        <f t="shared" si="0"/>
        <v>38.999999999999993</v>
      </c>
      <c r="P43">
        <f t="shared" si="1"/>
        <v>83.97</v>
      </c>
    </row>
    <row r="44" spans="1:16" x14ac:dyDescent="0.45">
      <c r="A44" t="s">
        <v>1813</v>
      </c>
      <c r="B44" s="1">
        <v>44596</v>
      </c>
      <c r="C44" t="s">
        <v>972</v>
      </c>
      <c r="D44">
        <v>6</v>
      </c>
      <c r="E44">
        <v>3</v>
      </c>
      <c r="F44" t="str">
        <f>_xlfn.XLOOKUP(C44,customers!$A$2:$A$314,customers!$B$2:$B$314,,0)</f>
        <v>Delmar Beasant</v>
      </c>
      <c r="G44" t="str">
        <f>_xlfn.XLOOKUP(C44,customers!$A$2:$A$314,customers!$F$2:$F$314,,0)</f>
        <v>Scotland</v>
      </c>
      <c r="H44" t="str">
        <f>VLOOKUP(C44,customers!$A$2:$I$314,7,FALSE)</f>
        <v>Fortrose</v>
      </c>
      <c r="I44" t="str">
        <f>VLOOKUP(C44,customers!$A$2:$I$314,9,FALSE)</f>
        <v>No</v>
      </c>
      <c r="J44" t="str">
        <f>INDEX(products!$A$1:$F$11,MATCH(orders!$D44,products!$A$1:$A$11,0),MATCH(orders!J$1,products!$A$1:$F$1,0))</f>
        <v>Denim Jacket Hooded</v>
      </c>
      <c r="K44" t="str">
        <f>INDEX(products!$A$1:$F$11,MATCH(orders!$D44,products!$A$1:$A$11,0),MATCH(orders!K$1,products!$A$1:$F$1,0))</f>
        <v>Jacket</v>
      </c>
      <c r="L44" t="str">
        <f>INDEX(products!$A$1:$F$11,MATCH(orders!$D44,products!$A$1:$A$11,0),MATCH(orders!L$1,products!$A$1:$F$1,0))</f>
        <v>Light Blue</v>
      </c>
      <c r="M44">
        <f>INDEX(products!$A$1:$F$11,MATCH(orders!$D44,products!$A$1:$A$11,0),MATCH(orders!M$1,products!$A$1:$F$1,0))</f>
        <v>27.99</v>
      </c>
      <c r="N44">
        <f>INDEX(products!$A$1:$F$11,MATCH(orders!$D44,products!$A$1:$A$11,0),MATCH(orders!N$1,products!$A$1:$F$1,0))</f>
        <v>14.99</v>
      </c>
      <c r="O44">
        <f t="shared" si="0"/>
        <v>38.999999999999993</v>
      </c>
      <c r="P44">
        <f t="shared" si="1"/>
        <v>83.97</v>
      </c>
    </row>
    <row r="45" spans="1:16" x14ac:dyDescent="0.45">
      <c r="A45" t="s">
        <v>1814</v>
      </c>
      <c r="B45" s="1">
        <v>44597</v>
      </c>
      <c r="C45" t="s">
        <v>963</v>
      </c>
      <c r="D45">
        <v>6</v>
      </c>
      <c r="E45">
        <v>3</v>
      </c>
      <c r="F45" t="str">
        <f>_xlfn.XLOOKUP(C45,customers!$A$2:$A$314,customers!$B$2:$B$314,,0)</f>
        <v>Lexie Mallan</v>
      </c>
      <c r="G45" t="str">
        <f>_xlfn.XLOOKUP(C45,customers!$A$2:$A$314,customers!$F$2:$F$314,,0)</f>
        <v>England</v>
      </c>
      <c r="H45" t="str">
        <f>VLOOKUP(C45,customers!$A$2:$I$314,7,FALSE)</f>
        <v>Radstock</v>
      </c>
      <c r="I45" t="str">
        <f>VLOOKUP(C45,customers!$A$2:$I$314,9,FALSE)</f>
        <v>No</v>
      </c>
      <c r="J45" t="str">
        <f>INDEX(products!$A$1:$F$11,MATCH(orders!$D45,products!$A$1:$A$11,0),MATCH(orders!J$1,products!$A$1:$F$1,0))</f>
        <v>Denim Jacket Hooded</v>
      </c>
      <c r="K45" t="str">
        <f>INDEX(products!$A$1:$F$11,MATCH(orders!$D45,products!$A$1:$A$11,0),MATCH(orders!K$1,products!$A$1:$F$1,0))</f>
        <v>Jacket</v>
      </c>
      <c r="L45" t="str">
        <f>INDEX(products!$A$1:$F$11,MATCH(orders!$D45,products!$A$1:$A$11,0),MATCH(orders!L$1,products!$A$1:$F$1,0))</f>
        <v>Light Blue</v>
      </c>
      <c r="M45">
        <f>INDEX(products!$A$1:$F$11,MATCH(orders!$D45,products!$A$1:$A$11,0),MATCH(orders!M$1,products!$A$1:$F$1,0))</f>
        <v>27.99</v>
      </c>
      <c r="N45">
        <f>INDEX(products!$A$1:$F$11,MATCH(orders!$D45,products!$A$1:$A$11,0),MATCH(orders!N$1,products!$A$1:$F$1,0))</f>
        <v>14.99</v>
      </c>
      <c r="O45">
        <f t="shared" si="0"/>
        <v>38.999999999999993</v>
      </c>
      <c r="P45">
        <f t="shared" si="1"/>
        <v>83.97</v>
      </c>
    </row>
    <row r="46" spans="1:16" x14ac:dyDescent="0.45">
      <c r="A46" t="s">
        <v>1815</v>
      </c>
      <c r="B46" s="1">
        <v>44597</v>
      </c>
      <c r="C46" t="s">
        <v>1102</v>
      </c>
      <c r="D46">
        <v>6</v>
      </c>
      <c r="E46">
        <v>3</v>
      </c>
      <c r="F46" t="str">
        <f>_xlfn.XLOOKUP(C46,customers!$A$2:$A$314,customers!$B$2:$B$314,,0)</f>
        <v>Karlan Karby</v>
      </c>
      <c r="G46" t="str">
        <f>_xlfn.XLOOKUP(C46,customers!$A$2:$A$314,customers!$F$2:$F$314,,0)</f>
        <v>Scotland</v>
      </c>
      <c r="H46" t="str">
        <f>VLOOKUP(C46,customers!$A$2:$I$314,7,FALSE)</f>
        <v>Keith</v>
      </c>
      <c r="I46" t="str">
        <f>VLOOKUP(C46,customers!$A$2:$I$314,9,FALSE)</f>
        <v>No</v>
      </c>
      <c r="J46" t="str">
        <f>INDEX(products!$A$1:$F$11,MATCH(orders!$D46,products!$A$1:$A$11,0),MATCH(orders!J$1,products!$A$1:$F$1,0))</f>
        <v>Denim Jacket Hooded</v>
      </c>
      <c r="K46" t="str">
        <f>INDEX(products!$A$1:$F$11,MATCH(orders!$D46,products!$A$1:$A$11,0),MATCH(orders!K$1,products!$A$1:$F$1,0))</f>
        <v>Jacket</v>
      </c>
      <c r="L46" t="str">
        <f>INDEX(products!$A$1:$F$11,MATCH(orders!$D46,products!$A$1:$A$11,0),MATCH(orders!L$1,products!$A$1:$F$1,0))</f>
        <v>Light Blue</v>
      </c>
      <c r="M46">
        <f>INDEX(products!$A$1:$F$11,MATCH(orders!$D46,products!$A$1:$A$11,0),MATCH(orders!M$1,products!$A$1:$F$1,0))</f>
        <v>27.99</v>
      </c>
      <c r="N46">
        <f>INDEX(products!$A$1:$F$11,MATCH(orders!$D46,products!$A$1:$A$11,0),MATCH(orders!N$1,products!$A$1:$F$1,0))</f>
        <v>14.99</v>
      </c>
      <c r="O46">
        <f t="shared" si="0"/>
        <v>38.999999999999993</v>
      </c>
      <c r="P46">
        <f t="shared" si="1"/>
        <v>83.97</v>
      </c>
    </row>
    <row r="47" spans="1:16" x14ac:dyDescent="0.45">
      <c r="A47" t="s">
        <v>1816</v>
      </c>
      <c r="B47" s="1">
        <v>44598</v>
      </c>
      <c r="C47" t="s">
        <v>1026</v>
      </c>
      <c r="D47">
        <v>6</v>
      </c>
      <c r="E47">
        <v>3</v>
      </c>
      <c r="F47" t="str">
        <f>_xlfn.XLOOKUP(C47,customers!$A$2:$A$314,customers!$B$2:$B$314,,0)</f>
        <v>Monique Canty</v>
      </c>
      <c r="G47" t="str">
        <f>_xlfn.XLOOKUP(C47,customers!$A$2:$A$314,customers!$F$2:$F$314,,0)</f>
        <v>England</v>
      </c>
      <c r="H47" t="str">
        <f>VLOOKUP(C47,customers!$A$2:$I$314,7,FALSE)</f>
        <v>Leek</v>
      </c>
      <c r="I47" t="str">
        <f>VLOOKUP(C47,customers!$A$2:$I$314,9,FALSE)</f>
        <v>No</v>
      </c>
      <c r="J47" t="str">
        <f>INDEX(products!$A$1:$F$11,MATCH(orders!$D47,products!$A$1:$A$11,0),MATCH(orders!J$1,products!$A$1:$F$1,0))</f>
        <v>Denim Jacket Hooded</v>
      </c>
      <c r="K47" t="str">
        <f>INDEX(products!$A$1:$F$11,MATCH(orders!$D47,products!$A$1:$A$11,0),MATCH(orders!K$1,products!$A$1:$F$1,0))</f>
        <v>Jacket</v>
      </c>
      <c r="L47" t="str">
        <f>INDEX(products!$A$1:$F$11,MATCH(orders!$D47,products!$A$1:$A$11,0),MATCH(orders!L$1,products!$A$1:$F$1,0))</f>
        <v>Light Blue</v>
      </c>
      <c r="M47">
        <f>INDEX(products!$A$1:$F$11,MATCH(orders!$D47,products!$A$1:$A$11,0),MATCH(orders!M$1,products!$A$1:$F$1,0))</f>
        <v>27.99</v>
      </c>
      <c r="N47">
        <f>INDEX(products!$A$1:$F$11,MATCH(orders!$D47,products!$A$1:$A$11,0),MATCH(orders!N$1,products!$A$1:$F$1,0))</f>
        <v>14.99</v>
      </c>
      <c r="O47">
        <f t="shared" si="0"/>
        <v>38.999999999999993</v>
      </c>
      <c r="P47">
        <f t="shared" si="1"/>
        <v>83.97</v>
      </c>
    </row>
    <row r="48" spans="1:16" x14ac:dyDescent="0.45">
      <c r="A48" t="s">
        <v>1817</v>
      </c>
      <c r="B48" s="1">
        <v>44600</v>
      </c>
      <c r="C48" t="s">
        <v>418</v>
      </c>
      <c r="D48">
        <v>6</v>
      </c>
      <c r="E48">
        <v>3</v>
      </c>
      <c r="F48" t="str">
        <f>_xlfn.XLOOKUP(C48,customers!$A$2:$A$314,customers!$B$2:$B$314,,0)</f>
        <v>Bram Revel</v>
      </c>
      <c r="G48" t="str">
        <f>_xlfn.XLOOKUP(C48,customers!$A$2:$A$314,customers!$F$2:$F$314,,0)</f>
        <v>England</v>
      </c>
      <c r="H48" t="str">
        <f>VLOOKUP(C48,customers!$A$2:$I$314,7,FALSE)</f>
        <v>Scunthorpe</v>
      </c>
      <c r="I48" t="str">
        <f>VLOOKUP(C48,customers!$A$2:$I$314,9,FALSE)</f>
        <v>No</v>
      </c>
      <c r="J48" t="str">
        <f>INDEX(products!$A$1:$F$11,MATCH(orders!$D48,products!$A$1:$A$11,0),MATCH(orders!J$1,products!$A$1:$F$1,0))</f>
        <v>Denim Jacket Hooded</v>
      </c>
      <c r="K48" t="str">
        <f>INDEX(products!$A$1:$F$11,MATCH(orders!$D48,products!$A$1:$A$11,0),MATCH(orders!K$1,products!$A$1:$F$1,0))</f>
        <v>Jacket</v>
      </c>
      <c r="L48" t="str">
        <f>INDEX(products!$A$1:$F$11,MATCH(orders!$D48,products!$A$1:$A$11,0),MATCH(orders!L$1,products!$A$1:$F$1,0))</f>
        <v>Light Blue</v>
      </c>
      <c r="M48">
        <f>INDEX(products!$A$1:$F$11,MATCH(orders!$D48,products!$A$1:$A$11,0),MATCH(orders!M$1,products!$A$1:$F$1,0))</f>
        <v>27.99</v>
      </c>
      <c r="N48">
        <f>INDEX(products!$A$1:$F$11,MATCH(orders!$D48,products!$A$1:$A$11,0),MATCH(orders!N$1,products!$A$1:$F$1,0))</f>
        <v>14.99</v>
      </c>
      <c r="O48">
        <f t="shared" si="0"/>
        <v>38.999999999999993</v>
      </c>
      <c r="P48">
        <f t="shared" si="1"/>
        <v>83.97</v>
      </c>
    </row>
    <row r="49" spans="1:16" x14ac:dyDescent="0.45">
      <c r="A49" t="s">
        <v>1818</v>
      </c>
      <c r="B49" s="1">
        <v>44600</v>
      </c>
      <c r="C49" t="s">
        <v>1026</v>
      </c>
      <c r="D49">
        <v>6</v>
      </c>
      <c r="E49">
        <v>3</v>
      </c>
      <c r="F49" t="str">
        <f>_xlfn.XLOOKUP(C49,customers!$A$2:$A$314,customers!$B$2:$B$314,,0)</f>
        <v>Monique Canty</v>
      </c>
      <c r="G49" t="str">
        <f>_xlfn.XLOOKUP(C49,customers!$A$2:$A$314,customers!$F$2:$F$314,,0)</f>
        <v>England</v>
      </c>
      <c r="H49" t="str">
        <f>VLOOKUP(C49,customers!$A$2:$I$314,7,FALSE)</f>
        <v>Leek</v>
      </c>
      <c r="I49" t="str">
        <f>VLOOKUP(C49,customers!$A$2:$I$314,9,FALSE)</f>
        <v>No</v>
      </c>
      <c r="J49" t="str">
        <f>INDEX(products!$A$1:$F$11,MATCH(orders!$D49,products!$A$1:$A$11,0),MATCH(orders!J$1,products!$A$1:$F$1,0))</f>
        <v>Denim Jacket Hooded</v>
      </c>
      <c r="K49" t="str">
        <f>INDEX(products!$A$1:$F$11,MATCH(orders!$D49,products!$A$1:$A$11,0),MATCH(orders!K$1,products!$A$1:$F$1,0))</f>
        <v>Jacket</v>
      </c>
      <c r="L49" t="str">
        <f>INDEX(products!$A$1:$F$11,MATCH(orders!$D49,products!$A$1:$A$11,0),MATCH(orders!L$1,products!$A$1:$F$1,0))</f>
        <v>Light Blue</v>
      </c>
      <c r="M49">
        <f>INDEX(products!$A$1:$F$11,MATCH(orders!$D49,products!$A$1:$A$11,0),MATCH(orders!M$1,products!$A$1:$F$1,0))</f>
        <v>27.99</v>
      </c>
      <c r="N49">
        <f>INDEX(products!$A$1:$F$11,MATCH(orders!$D49,products!$A$1:$A$11,0),MATCH(orders!N$1,products!$A$1:$F$1,0))</f>
        <v>14.99</v>
      </c>
      <c r="O49">
        <f t="shared" si="0"/>
        <v>38.999999999999993</v>
      </c>
      <c r="P49">
        <f t="shared" si="1"/>
        <v>83.97</v>
      </c>
    </row>
    <row r="50" spans="1:16" x14ac:dyDescent="0.45">
      <c r="A50" t="s">
        <v>1819</v>
      </c>
      <c r="B50" s="1">
        <v>44600</v>
      </c>
      <c r="C50" t="s">
        <v>788</v>
      </c>
      <c r="D50">
        <v>6</v>
      </c>
      <c r="E50">
        <v>3</v>
      </c>
      <c r="F50" t="str">
        <f>_xlfn.XLOOKUP(C50,customers!$A$2:$A$314,customers!$B$2:$B$314,,0)</f>
        <v>Ingaborg Dunwoody</v>
      </c>
      <c r="G50" t="str">
        <f>_xlfn.XLOOKUP(C50,customers!$A$2:$A$314,customers!$F$2:$F$314,,0)</f>
        <v>Scotland</v>
      </c>
      <c r="H50" t="str">
        <f>VLOOKUP(C50,customers!$A$2:$I$314,7,FALSE)</f>
        <v>Melrose</v>
      </c>
      <c r="I50" t="str">
        <f>VLOOKUP(C50,customers!$A$2:$I$314,9,FALSE)</f>
        <v>No</v>
      </c>
      <c r="J50" t="str">
        <f>INDEX(products!$A$1:$F$11,MATCH(orders!$D50,products!$A$1:$A$11,0),MATCH(orders!J$1,products!$A$1:$F$1,0))</f>
        <v>Denim Jacket Hooded</v>
      </c>
      <c r="K50" t="str">
        <f>INDEX(products!$A$1:$F$11,MATCH(orders!$D50,products!$A$1:$A$11,0),MATCH(orders!K$1,products!$A$1:$F$1,0))</f>
        <v>Jacket</v>
      </c>
      <c r="L50" t="str">
        <f>INDEX(products!$A$1:$F$11,MATCH(orders!$D50,products!$A$1:$A$11,0),MATCH(orders!L$1,products!$A$1:$F$1,0))</f>
        <v>Light Blue</v>
      </c>
      <c r="M50">
        <f>INDEX(products!$A$1:$F$11,MATCH(orders!$D50,products!$A$1:$A$11,0),MATCH(orders!M$1,products!$A$1:$F$1,0))</f>
        <v>27.99</v>
      </c>
      <c r="N50">
        <f>INDEX(products!$A$1:$F$11,MATCH(orders!$D50,products!$A$1:$A$11,0),MATCH(orders!N$1,products!$A$1:$F$1,0))</f>
        <v>14.99</v>
      </c>
      <c r="O50">
        <f t="shared" si="0"/>
        <v>38.999999999999993</v>
      </c>
      <c r="P50">
        <f t="shared" si="1"/>
        <v>83.97</v>
      </c>
    </row>
    <row r="51" spans="1:16" x14ac:dyDescent="0.45">
      <c r="A51" t="s">
        <v>1820</v>
      </c>
      <c r="B51" s="1">
        <v>44600</v>
      </c>
      <c r="C51" t="s">
        <v>671</v>
      </c>
      <c r="D51">
        <v>6</v>
      </c>
      <c r="E51">
        <v>3</v>
      </c>
      <c r="F51" t="str">
        <f>_xlfn.XLOOKUP(C51,customers!$A$2:$A$314,customers!$B$2:$B$314,,0)</f>
        <v>Serena Earley</v>
      </c>
      <c r="G51" t="str">
        <f>_xlfn.XLOOKUP(C51,customers!$A$2:$A$314,customers!$F$2:$F$314,,0)</f>
        <v>England</v>
      </c>
      <c r="H51" t="str">
        <f>VLOOKUP(C51,customers!$A$2:$I$314,7,FALSE)</f>
        <v>Dartford</v>
      </c>
      <c r="I51" t="str">
        <f>VLOOKUP(C51,customers!$A$2:$I$314,9,FALSE)</f>
        <v>No</v>
      </c>
      <c r="J51" t="str">
        <f>INDEX(products!$A$1:$F$11,MATCH(orders!$D51,products!$A$1:$A$11,0),MATCH(orders!J$1,products!$A$1:$F$1,0))</f>
        <v>Denim Jacket Hooded</v>
      </c>
      <c r="K51" t="str">
        <f>INDEX(products!$A$1:$F$11,MATCH(orders!$D51,products!$A$1:$A$11,0),MATCH(orders!K$1,products!$A$1:$F$1,0))</f>
        <v>Jacket</v>
      </c>
      <c r="L51" t="str">
        <f>INDEX(products!$A$1:$F$11,MATCH(orders!$D51,products!$A$1:$A$11,0),MATCH(orders!L$1,products!$A$1:$F$1,0))</f>
        <v>Light Blue</v>
      </c>
      <c r="M51">
        <f>INDEX(products!$A$1:$F$11,MATCH(orders!$D51,products!$A$1:$A$11,0),MATCH(orders!M$1,products!$A$1:$F$1,0))</f>
        <v>27.99</v>
      </c>
      <c r="N51">
        <f>INDEX(products!$A$1:$F$11,MATCH(orders!$D51,products!$A$1:$A$11,0),MATCH(orders!N$1,products!$A$1:$F$1,0))</f>
        <v>14.99</v>
      </c>
      <c r="O51">
        <f t="shared" si="0"/>
        <v>38.999999999999993</v>
      </c>
      <c r="P51">
        <f t="shared" si="1"/>
        <v>83.97</v>
      </c>
    </row>
    <row r="52" spans="1:16" x14ac:dyDescent="0.45">
      <c r="A52" t="s">
        <v>1821</v>
      </c>
      <c r="B52" s="1">
        <v>44600</v>
      </c>
      <c r="C52" t="s">
        <v>1091</v>
      </c>
      <c r="D52">
        <v>6</v>
      </c>
      <c r="E52">
        <v>3</v>
      </c>
      <c r="F52" t="str">
        <f>_xlfn.XLOOKUP(C52,customers!$A$2:$A$314,customers!$B$2:$B$314,,0)</f>
        <v>Emlynne Palfrey</v>
      </c>
      <c r="G52" t="str">
        <f>_xlfn.XLOOKUP(C52,customers!$A$2:$A$314,customers!$F$2:$F$314,,0)</f>
        <v>Wales</v>
      </c>
      <c r="H52" t="str">
        <f>VLOOKUP(C52,customers!$A$2:$I$314,7,FALSE)</f>
        <v>Holyhead</v>
      </c>
      <c r="I52" t="str">
        <f>VLOOKUP(C52,customers!$A$2:$I$314,9,FALSE)</f>
        <v>No</v>
      </c>
      <c r="J52" t="str">
        <f>INDEX(products!$A$1:$F$11,MATCH(orders!$D52,products!$A$1:$A$11,0),MATCH(orders!J$1,products!$A$1:$F$1,0))</f>
        <v>Denim Jacket Hooded</v>
      </c>
      <c r="K52" t="str">
        <f>INDEX(products!$A$1:$F$11,MATCH(orders!$D52,products!$A$1:$A$11,0),MATCH(orders!K$1,products!$A$1:$F$1,0))</f>
        <v>Jacket</v>
      </c>
      <c r="L52" t="str">
        <f>INDEX(products!$A$1:$F$11,MATCH(orders!$D52,products!$A$1:$A$11,0),MATCH(orders!L$1,products!$A$1:$F$1,0))</f>
        <v>Light Blue</v>
      </c>
      <c r="M52">
        <f>INDEX(products!$A$1:$F$11,MATCH(orders!$D52,products!$A$1:$A$11,0),MATCH(orders!M$1,products!$A$1:$F$1,0))</f>
        <v>27.99</v>
      </c>
      <c r="N52">
        <f>INDEX(products!$A$1:$F$11,MATCH(orders!$D52,products!$A$1:$A$11,0),MATCH(orders!N$1,products!$A$1:$F$1,0))</f>
        <v>14.99</v>
      </c>
      <c r="O52">
        <f t="shared" si="0"/>
        <v>38.999999999999993</v>
      </c>
      <c r="P52">
        <f t="shared" si="1"/>
        <v>83.97</v>
      </c>
    </row>
    <row r="53" spans="1:16" x14ac:dyDescent="0.45">
      <c r="A53" t="s">
        <v>1822</v>
      </c>
      <c r="B53" s="1">
        <v>44601</v>
      </c>
      <c r="C53" t="s">
        <v>489</v>
      </c>
      <c r="D53">
        <v>6</v>
      </c>
      <c r="E53">
        <v>3</v>
      </c>
      <c r="F53" t="str">
        <f>_xlfn.XLOOKUP(C53,customers!$A$2:$A$314,customers!$B$2:$B$314,,0)</f>
        <v>Sylas Becaris</v>
      </c>
      <c r="G53" t="str">
        <f>_xlfn.XLOOKUP(C53,customers!$A$2:$A$314,customers!$F$2:$F$314,,0)</f>
        <v>England</v>
      </c>
      <c r="H53" t="str">
        <f>VLOOKUP(C53,customers!$A$2:$I$314,7,FALSE)</f>
        <v>Tamworth</v>
      </c>
      <c r="I53" t="str">
        <f>VLOOKUP(C53,customers!$A$2:$I$314,9,FALSE)</f>
        <v>No</v>
      </c>
      <c r="J53" t="str">
        <f>INDEX(products!$A$1:$F$11,MATCH(orders!$D53,products!$A$1:$A$11,0),MATCH(orders!J$1,products!$A$1:$F$1,0))</f>
        <v>Denim Jacket Hooded</v>
      </c>
      <c r="K53" t="str">
        <f>INDEX(products!$A$1:$F$11,MATCH(orders!$D53,products!$A$1:$A$11,0),MATCH(orders!K$1,products!$A$1:$F$1,0))</f>
        <v>Jacket</v>
      </c>
      <c r="L53" t="str">
        <f>INDEX(products!$A$1:$F$11,MATCH(orders!$D53,products!$A$1:$A$11,0),MATCH(orders!L$1,products!$A$1:$F$1,0))</f>
        <v>Light Blue</v>
      </c>
      <c r="M53">
        <f>INDEX(products!$A$1:$F$11,MATCH(orders!$D53,products!$A$1:$A$11,0),MATCH(orders!M$1,products!$A$1:$F$1,0))</f>
        <v>27.99</v>
      </c>
      <c r="N53">
        <f>INDEX(products!$A$1:$F$11,MATCH(orders!$D53,products!$A$1:$A$11,0),MATCH(orders!N$1,products!$A$1:$F$1,0))</f>
        <v>14.99</v>
      </c>
      <c r="O53">
        <f t="shared" si="0"/>
        <v>38.999999999999993</v>
      </c>
      <c r="P53">
        <f t="shared" si="1"/>
        <v>83.97</v>
      </c>
    </row>
    <row r="54" spans="1:16" x14ac:dyDescent="0.45">
      <c r="A54" t="s">
        <v>1823</v>
      </c>
      <c r="B54" s="1">
        <v>44602</v>
      </c>
      <c r="C54" t="s">
        <v>528</v>
      </c>
      <c r="D54">
        <v>6</v>
      </c>
      <c r="E54">
        <v>3</v>
      </c>
      <c r="F54" t="str">
        <f>_xlfn.XLOOKUP(C54,customers!$A$2:$A$314,customers!$B$2:$B$314,,0)</f>
        <v>Bobinette Hindsberg</v>
      </c>
      <c r="G54" t="str">
        <f>_xlfn.XLOOKUP(C54,customers!$A$2:$A$314,customers!$F$2:$F$314,,0)</f>
        <v>England</v>
      </c>
      <c r="H54" t="str">
        <f>VLOOKUP(C54,customers!$A$2:$I$314,7,FALSE)</f>
        <v>Bridgwater</v>
      </c>
      <c r="I54" t="str">
        <f>VLOOKUP(C54,customers!$A$2:$I$314,9,FALSE)</f>
        <v>No</v>
      </c>
      <c r="J54" t="str">
        <f>INDEX(products!$A$1:$F$11,MATCH(orders!$D54,products!$A$1:$A$11,0),MATCH(orders!J$1,products!$A$1:$F$1,0))</f>
        <v>Denim Jacket Hooded</v>
      </c>
      <c r="K54" t="str">
        <f>INDEX(products!$A$1:$F$11,MATCH(orders!$D54,products!$A$1:$A$11,0),MATCH(orders!K$1,products!$A$1:$F$1,0))</f>
        <v>Jacket</v>
      </c>
      <c r="L54" t="str">
        <f>INDEX(products!$A$1:$F$11,MATCH(orders!$D54,products!$A$1:$A$11,0),MATCH(orders!L$1,products!$A$1:$F$1,0))</f>
        <v>Light Blue</v>
      </c>
      <c r="M54">
        <f>INDEX(products!$A$1:$F$11,MATCH(orders!$D54,products!$A$1:$A$11,0),MATCH(orders!M$1,products!$A$1:$F$1,0))</f>
        <v>27.99</v>
      </c>
      <c r="N54">
        <f>INDEX(products!$A$1:$F$11,MATCH(orders!$D54,products!$A$1:$A$11,0),MATCH(orders!N$1,products!$A$1:$F$1,0))</f>
        <v>14.99</v>
      </c>
      <c r="O54">
        <f t="shared" si="0"/>
        <v>38.999999999999993</v>
      </c>
      <c r="P54">
        <f t="shared" si="1"/>
        <v>83.97</v>
      </c>
    </row>
    <row r="55" spans="1:16" x14ac:dyDescent="0.45">
      <c r="A55" t="s">
        <v>1824</v>
      </c>
      <c r="B55" s="1">
        <v>44602</v>
      </c>
      <c r="C55" t="s">
        <v>788</v>
      </c>
      <c r="D55">
        <v>6</v>
      </c>
      <c r="E55">
        <v>3</v>
      </c>
      <c r="F55" t="str">
        <f>_xlfn.XLOOKUP(C55,customers!$A$2:$A$314,customers!$B$2:$B$314,,0)</f>
        <v>Ingaborg Dunwoody</v>
      </c>
      <c r="G55" t="str">
        <f>_xlfn.XLOOKUP(C55,customers!$A$2:$A$314,customers!$F$2:$F$314,,0)</f>
        <v>Scotland</v>
      </c>
      <c r="H55" t="str">
        <f>VLOOKUP(C55,customers!$A$2:$I$314,7,FALSE)</f>
        <v>Melrose</v>
      </c>
      <c r="I55" t="str">
        <f>VLOOKUP(C55,customers!$A$2:$I$314,9,FALSE)</f>
        <v>No</v>
      </c>
      <c r="J55" t="str">
        <f>INDEX(products!$A$1:$F$11,MATCH(orders!$D55,products!$A$1:$A$11,0),MATCH(orders!J$1,products!$A$1:$F$1,0))</f>
        <v>Denim Jacket Hooded</v>
      </c>
      <c r="K55" t="str">
        <f>INDEX(products!$A$1:$F$11,MATCH(orders!$D55,products!$A$1:$A$11,0),MATCH(orders!K$1,products!$A$1:$F$1,0))</f>
        <v>Jacket</v>
      </c>
      <c r="L55" t="str">
        <f>INDEX(products!$A$1:$F$11,MATCH(orders!$D55,products!$A$1:$A$11,0),MATCH(orders!L$1,products!$A$1:$F$1,0))</f>
        <v>Light Blue</v>
      </c>
      <c r="M55">
        <f>INDEX(products!$A$1:$F$11,MATCH(orders!$D55,products!$A$1:$A$11,0),MATCH(orders!M$1,products!$A$1:$F$1,0))</f>
        <v>27.99</v>
      </c>
      <c r="N55">
        <f>INDEX(products!$A$1:$F$11,MATCH(orders!$D55,products!$A$1:$A$11,0),MATCH(orders!N$1,products!$A$1:$F$1,0))</f>
        <v>14.99</v>
      </c>
      <c r="O55">
        <f t="shared" si="0"/>
        <v>38.999999999999993</v>
      </c>
      <c r="P55">
        <f t="shared" si="1"/>
        <v>83.97</v>
      </c>
    </row>
    <row r="56" spans="1:16" x14ac:dyDescent="0.45">
      <c r="A56" t="s">
        <v>1825</v>
      </c>
      <c r="B56" s="1">
        <v>44605</v>
      </c>
      <c r="C56" t="s">
        <v>497</v>
      </c>
      <c r="D56">
        <v>6</v>
      </c>
      <c r="E56">
        <v>3</v>
      </c>
      <c r="F56" t="str">
        <f>_xlfn.XLOOKUP(C56,customers!$A$2:$A$314,customers!$B$2:$B$314,,0)</f>
        <v>Doll Beauchamp</v>
      </c>
      <c r="G56" t="str">
        <f>_xlfn.XLOOKUP(C56,customers!$A$2:$A$314,customers!$F$2:$F$314,,0)</f>
        <v>England</v>
      </c>
      <c r="H56" t="str">
        <f>VLOOKUP(C56,customers!$A$2:$I$314,7,FALSE)</f>
        <v>Wrexham</v>
      </c>
      <c r="I56" t="str">
        <f>VLOOKUP(C56,customers!$A$2:$I$314,9,FALSE)</f>
        <v>No</v>
      </c>
      <c r="J56" t="str">
        <f>INDEX(products!$A$1:$F$11,MATCH(orders!$D56,products!$A$1:$A$11,0),MATCH(orders!J$1,products!$A$1:$F$1,0))</f>
        <v>Denim Jacket Hooded</v>
      </c>
      <c r="K56" t="str">
        <f>INDEX(products!$A$1:$F$11,MATCH(orders!$D56,products!$A$1:$A$11,0),MATCH(orders!K$1,products!$A$1:$F$1,0))</f>
        <v>Jacket</v>
      </c>
      <c r="L56" t="str">
        <f>INDEX(products!$A$1:$F$11,MATCH(orders!$D56,products!$A$1:$A$11,0),MATCH(orders!L$1,products!$A$1:$F$1,0))</f>
        <v>Light Blue</v>
      </c>
      <c r="M56">
        <f>INDEX(products!$A$1:$F$11,MATCH(orders!$D56,products!$A$1:$A$11,0),MATCH(orders!M$1,products!$A$1:$F$1,0))</f>
        <v>27.99</v>
      </c>
      <c r="N56">
        <f>INDEX(products!$A$1:$F$11,MATCH(orders!$D56,products!$A$1:$A$11,0),MATCH(orders!N$1,products!$A$1:$F$1,0))</f>
        <v>14.99</v>
      </c>
      <c r="O56">
        <f t="shared" si="0"/>
        <v>38.999999999999993</v>
      </c>
      <c r="P56">
        <f t="shared" si="1"/>
        <v>83.97</v>
      </c>
    </row>
    <row r="57" spans="1:16" x14ac:dyDescent="0.45">
      <c r="A57" t="s">
        <v>1826</v>
      </c>
      <c r="B57" s="1">
        <v>44605</v>
      </c>
      <c r="C57" t="s">
        <v>528</v>
      </c>
      <c r="D57">
        <v>6</v>
      </c>
      <c r="E57">
        <v>3</v>
      </c>
      <c r="F57" t="str">
        <f>_xlfn.XLOOKUP(C57,customers!$A$2:$A$314,customers!$B$2:$B$314,,0)</f>
        <v>Bobinette Hindsberg</v>
      </c>
      <c r="G57" t="str">
        <f>_xlfn.XLOOKUP(C57,customers!$A$2:$A$314,customers!$F$2:$F$314,,0)</f>
        <v>England</v>
      </c>
      <c r="H57" t="str">
        <f>VLOOKUP(C57,customers!$A$2:$I$314,7,FALSE)</f>
        <v>Bridgwater</v>
      </c>
      <c r="I57" t="str">
        <f>VLOOKUP(C57,customers!$A$2:$I$314,9,FALSE)</f>
        <v>No</v>
      </c>
      <c r="J57" t="str">
        <f>INDEX(products!$A$1:$F$11,MATCH(orders!$D57,products!$A$1:$A$11,0),MATCH(orders!J$1,products!$A$1:$F$1,0))</f>
        <v>Denim Jacket Hooded</v>
      </c>
      <c r="K57" t="str">
        <f>INDEX(products!$A$1:$F$11,MATCH(orders!$D57,products!$A$1:$A$11,0),MATCH(orders!K$1,products!$A$1:$F$1,0))</f>
        <v>Jacket</v>
      </c>
      <c r="L57" t="str">
        <f>INDEX(products!$A$1:$F$11,MATCH(orders!$D57,products!$A$1:$A$11,0),MATCH(orders!L$1,products!$A$1:$F$1,0))</f>
        <v>Light Blue</v>
      </c>
      <c r="M57">
        <f>INDEX(products!$A$1:$F$11,MATCH(orders!$D57,products!$A$1:$A$11,0),MATCH(orders!M$1,products!$A$1:$F$1,0))</f>
        <v>27.99</v>
      </c>
      <c r="N57">
        <f>INDEX(products!$A$1:$F$11,MATCH(orders!$D57,products!$A$1:$A$11,0),MATCH(orders!N$1,products!$A$1:$F$1,0))</f>
        <v>14.99</v>
      </c>
      <c r="O57">
        <f t="shared" si="0"/>
        <v>38.999999999999993</v>
      </c>
      <c r="P57">
        <f t="shared" si="1"/>
        <v>83.97</v>
      </c>
    </row>
    <row r="58" spans="1:16" x14ac:dyDescent="0.45">
      <c r="A58" t="s">
        <v>1827</v>
      </c>
      <c r="B58" s="1">
        <v>44606</v>
      </c>
      <c r="C58" t="s">
        <v>879</v>
      </c>
      <c r="D58">
        <v>6</v>
      </c>
      <c r="E58">
        <v>3</v>
      </c>
      <c r="F58" t="str">
        <f>_xlfn.XLOOKUP(C58,customers!$A$2:$A$314,customers!$B$2:$B$314,,0)</f>
        <v>Bobbe Piggott</v>
      </c>
      <c r="G58" t="str">
        <f>_xlfn.XLOOKUP(C58,customers!$A$2:$A$314,customers!$F$2:$F$314,,0)</f>
        <v>Wales</v>
      </c>
      <c r="H58" t="str">
        <f>VLOOKUP(C58,customers!$A$2:$I$314,7,FALSE)</f>
        <v>Llandovery</v>
      </c>
      <c r="I58" t="str">
        <f>VLOOKUP(C58,customers!$A$2:$I$314,9,FALSE)</f>
        <v>No</v>
      </c>
      <c r="J58" t="str">
        <f>INDEX(products!$A$1:$F$11,MATCH(orders!$D58,products!$A$1:$A$11,0),MATCH(orders!J$1,products!$A$1:$F$1,0))</f>
        <v>Denim Jacket Hooded</v>
      </c>
      <c r="K58" t="str">
        <f>INDEX(products!$A$1:$F$11,MATCH(orders!$D58,products!$A$1:$A$11,0),MATCH(orders!K$1,products!$A$1:$F$1,0))</f>
        <v>Jacket</v>
      </c>
      <c r="L58" t="str">
        <f>INDEX(products!$A$1:$F$11,MATCH(orders!$D58,products!$A$1:$A$11,0),MATCH(orders!L$1,products!$A$1:$F$1,0))</f>
        <v>Light Blue</v>
      </c>
      <c r="M58">
        <f>INDEX(products!$A$1:$F$11,MATCH(orders!$D58,products!$A$1:$A$11,0),MATCH(orders!M$1,products!$A$1:$F$1,0))</f>
        <v>27.99</v>
      </c>
      <c r="N58">
        <f>INDEX(products!$A$1:$F$11,MATCH(orders!$D58,products!$A$1:$A$11,0),MATCH(orders!N$1,products!$A$1:$F$1,0))</f>
        <v>14.99</v>
      </c>
      <c r="O58">
        <f t="shared" si="0"/>
        <v>38.999999999999993</v>
      </c>
      <c r="P58">
        <f t="shared" si="1"/>
        <v>83.97</v>
      </c>
    </row>
    <row r="59" spans="1:16" x14ac:dyDescent="0.45">
      <c r="A59" t="s">
        <v>1828</v>
      </c>
      <c r="B59" s="1">
        <v>44606</v>
      </c>
      <c r="C59" t="s">
        <v>937</v>
      </c>
      <c r="D59">
        <v>6</v>
      </c>
      <c r="E59">
        <v>3</v>
      </c>
      <c r="F59" t="str">
        <f>_xlfn.XLOOKUP(C59,customers!$A$2:$A$314,customers!$B$2:$B$314,,0)</f>
        <v>Friederike Drysdale</v>
      </c>
      <c r="G59" t="str">
        <f>_xlfn.XLOOKUP(C59,customers!$A$2:$A$314,customers!$F$2:$F$314,,0)</f>
        <v>Scotland</v>
      </c>
      <c r="H59" t="str">
        <f>VLOOKUP(C59,customers!$A$2:$I$314,7,FALSE)</f>
        <v>Oban</v>
      </c>
      <c r="I59" t="str">
        <f>VLOOKUP(C59,customers!$A$2:$I$314,9,FALSE)</f>
        <v>No</v>
      </c>
      <c r="J59" t="str">
        <f>INDEX(products!$A$1:$F$11,MATCH(orders!$D59,products!$A$1:$A$11,0),MATCH(orders!J$1,products!$A$1:$F$1,0))</f>
        <v>Denim Jacket Hooded</v>
      </c>
      <c r="K59" t="str">
        <f>INDEX(products!$A$1:$F$11,MATCH(orders!$D59,products!$A$1:$A$11,0),MATCH(orders!K$1,products!$A$1:$F$1,0))</f>
        <v>Jacket</v>
      </c>
      <c r="L59" t="str">
        <f>INDEX(products!$A$1:$F$11,MATCH(orders!$D59,products!$A$1:$A$11,0),MATCH(orders!L$1,products!$A$1:$F$1,0))</f>
        <v>Light Blue</v>
      </c>
      <c r="M59">
        <f>INDEX(products!$A$1:$F$11,MATCH(orders!$D59,products!$A$1:$A$11,0),MATCH(orders!M$1,products!$A$1:$F$1,0))</f>
        <v>27.99</v>
      </c>
      <c r="N59">
        <f>INDEX(products!$A$1:$F$11,MATCH(orders!$D59,products!$A$1:$A$11,0),MATCH(orders!N$1,products!$A$1:$F$1,0))</f>
        <v>14.99</v>
      </c>
      <c r="O59">
        <f t="shared" si="0"/>
        <v>38.999999999999993</v>
      </c>
      <c r="P59">
        <f t="shared" si="1"/>
        <v>83.97</v>
      </c>
    </row>
    <row r="60" spans="1:16" x14ac:dyDescent="0.45">
      <c r="A60" t="s">
        <v>1829</v>
      </c>
      <c r="B60" s="1">
        <v>44606</v>
      </c>
      <c r="C60" t="s">
        <v>753</v>
      </c>
      <c r="D60">
        <v>6</v>
      </c>
      <c r="E60">
        <v>3</v>
      </c>
      <c r="F60" t="str">
        <f>_xlfn.XLOOKUP(C60,customers!$A$2:$A$314,customers!$B$2:$B$314,,0)</f>
        <v>Alisun Baudino</v>
      </c>
      <c r="G60" t="str">
        <f>_xlfn.XLOOKUP(C60,customers!$A$2:$A$314,customers!$F$2:$F$314,,0)</f>
        <v>Wales</v>
      </c>
      <c r="H60" t="str">
        <f>VLOOKUP(C60,customers!$A$2:$I$314,7,FALSE)</f>
        <v>Brecon</v>
      </c>
      <c r="I60" t="str">
        <f>VLOOKUP(C60,customers!$A$2:$I$314,9,FALSE)</f>
        <v>No</v>
      </c>
      <c r="J60" t="str">
        <f>INDEX(products!$A$1:$F$11,MATCH(orders!$D60,products!$A$1:$A$11,0),MATCH(orders!J$1,products!$A$1:$F$1,0))</f>
        <v>Denim Jacket Hooded</v>
      </c>
      <c r="K60" t="str">
        <f>INDEX(products!$A$1:$F$11,MATCH(orders!$D60,products!$A$1:$A$11,0),MATCH(orders!K$1,products!$A$1:$F$1,0))</f>
        <v>Jacket</v>
      </c>
      <c r="L60" t="str">
        <f>INDEX(products!$A$1:$F$11,MATCH(orders!$D60,products!$A$1:$A$11,0),MATCH(orders!L$1,products!$A$1:$F$1,0))</f>
        <v>Light Blue</v>
      </c>
      <c r="M60">
        <f>INDEX(products!$A$1:$F$11,MATCH(orders!$D60,products!$A$1:$A$11,0),MATCH(orders!M$1,products!$A$1:$F$1,0))</f>
        <v>27.99</v>
      </c>
      <c r="N60">
        <f>INDEX(products!$A$1:$F$11,MATCH(orders!$D60,products!$A$1:$A$11,0),MATCH(orders!N$1,products!$A$1:$F$1,0))</f>
        <v>14.99</v>
      </c>
      <c r="O60">
        <f t="shared" si="0"/>
        <v>38.999999999999993</v>
      </c>
      <c r="P60">
        <f t="shared" si="1"/>
        <v>83.97</v>
      </c>
    </row>
    <row r="61" spans="1:16" x14ac:dyDescent="0.45">
      <c r="A61" t="s">
        <v>1830</v>
      </c>
      <c r="B61" s="1">
        <v>44607</v>
      </c>
      <c r="C61" t="s">
        <v>646</v>
      </c>
      <c r="D61">
        <v>6</v>
      </c>
      <c r="E61">
        <v>3</v>
      </c>
      <c r="F61" t="str">
        <f>_xlfn.XLOOKUP(C61,customers!$A$2:$A$314,customers!$B$2:$B$314,,0)</f>
        <v>Gerardo Schonfeld</v>
      </c>
      <c r="G61" t="str">
        <f>_xlfn.XLOOKUP(C61,customers!$A$2:$A$314,customers!$F$2:$F$314,,0)</f>
        <v>England</v>
      </c>
      <c r="H61" t="str">
        <f>VLOOKUP(C61,customers!$A$2:$I$314,7,FALSE)</f>
        <v>Halesowen</v>
      </c>
      <c r="I61" t="str">
        <f>VLOOKUP(C61,customers!$A$2:$I$314,9,FALSE)</f>
        <v>No</v>
      </c>
      <c r="J61" t="str">
        <f>INDEX(products!$A$1:$F$11,MATCH(orders!$D61,products!$A$1:$A$11,0),MATCH(orders!J$1,products!$A$1:$F$1,0))</f>
        <v>Denim Jacket Hooded</v>
      </c>
      <c r="K61" t="str">
        <f>INDEX(products!$A$1:$F$11,MATCH(orders!$D61,products!$A$1:$A$11,0),MATCH(orders!K$1,products!$A$1:$F$1,0))</f>
        <v>Jacket</v>
      </c>
      <c r="L61" t="str">
        <f>INDEX(products!$A$1:$F$11,MATCH(orders!$D61,products!$A$1:$A$11,0),MATCH(orders!L$1,products!$A$1:$F$1,0))</f>
        <v>Light Blue</v>
      </c>
      <c r="M61">
        <f>INDEX(products!$A$1:$F$11,MATCH(orders!$D61,products!$A$1:$A$11,0),MATCH(orders!M$1,products!$A$1:$F$1,0))</f>
        <v>27.99</v>
      </c>
      <c r="N61">
        <f>INDEX(products!$A$1:$F$11,MATCH(orders!$D61,products!$A$1:$A$11,0),MATCH(orders!N$1,products!$A$1:$F$1,0))</f>
        <v>14.99</v>
      </c>
      <c r="O61">
        <f t="shared" si="0"/>
        <v>38.999999999999993</v>
      </c>
      <c r="P61">
        <f t="shared" si="1"/>
        <v>83.97</v>
      </c>
    </row>
    <row r="62" spans="1:16" x14ac:dyDescent="0.45">
      <c r="A62" t="s">
        <v>1831</v>
      </c>
      <c r="B62" s="1">
        <v>44608</v>
      </c>
      <c r="C62" t="s">
        <v>1091</v>
      </c>
      <c r="D62">
        <v>6</v>
      </c>
      <c r="E62">
        <v>3</v>
      </c>
      <c r="F62" t="str">
        <f>_xlfn.XLOOKUP(C62,customers!$A$2:$A$314,customers!$B$2:$B$314,,0)</f>
        <v>Emlynne Palfrey</v>
      </c>
      <c r="G62" t="str">
        <f>_xlfn.XLOOKUP(C62,customers!$A$2:$A$314,customers!$F$2:$F$314,,0)</f>
        <v>Wales</v>
      </c>
      <c r="H62" t="str">
        <f>VLOOKUP(C62,customers!$A$2:$I$314,7,FALSE)</f>
        <v>Holyhead</v>
      </c>
      <c r="I62" t="str">
        <f>VLOOKUP(C62,customers!$A$2:$I$314,9,FALSE)</f>
        <v>No</v>
      </c>
      <c r="J62" t="str">
        <f>INDEX(products!$A$1:$F$11,MATCH(orders!$D62,products!$A$1:$A$11,0),MATCH(orders!J$1,products!$A$1:$F$1,0))</f>
        <v>Denim Jacket Hooded</v>
      </c>
      <c r="K62" t="str">
        <f>INDEX(products!$A$1:$F$11,MATCH(orders!$D62,products!$A$1:$A$11,0),MATCH(orders!K$1,products!$A$1:$F$1,0))</f>
        <v>Jacket</v>
      </c>
      <c r="L62" t="str">
        <f>INDEX(products!$A$1:$F$11,MATCH(orders!$D62,products!$A$1:$A$11,0),MATCH(orders!L$1,products!$A$1:$F$1,0))</f>
        <v>Light Blue</v>
      </c>
      <c r="M62">
        <f>INDEX(products!$A$1:$F$11,MATCH(orders!$D62,products!$A$1:$A$11,0),MATCH(orders!M$1,products!$A$1:$F$1,0))</f>
        <v>27.99</v>
      </c>
      <c r="N62">
        <f>INDEX(products!$A$1:$F$11,MATCH(orders!$D62,products!$A$1:$A$11,0),MATCH(orders!N$1,products!$A$1:$F$1,0))</f>
        <v>14.99</v>
      </c>
      <c r="O62">
        <f t="shared" si="0"/>
        <v>38.999999999999993</v>
      </c>
      <c r="P62">
        <f t="shared" si="1"/>
        <v>83.97</v>
      </c>
    </row>
    <row r="63" spans="1:16" x14ac:dyDescent="0.45">
      <c r="A63" t="s">
        <v>1832</v>
      </c>
      <c r="B63" s="1">
        <v>44608</v>
      </c>
      <c r="C63" t="s">
        <v>359</v>
      </c>
      <c r="D63">
        <v>6</v>
      </c>
      <c r="E63">
        <v>3</v>
      </c>
      <c r="F63" t="str">
        <f>_xlfn.XLOOKUP(C63,customers!$A$2:$A$314,customers!$B$2:$B$314,,0)</f>
        <v>Beitris Keaveney</v>
      </c>
      <c r="G63" t="str">
        <f>_xlfn.XLOOKUP(C63,customers!$A$2:$A$314,customers!$F$2:$F$314,,0)</f>
        <v>England</v>
      </c>
      <c r="H63" t="str">
        <f>VLOOKUP(C63,customers!$A$2:$I$314,7,FALSE)</f>
        <v>Newbury</v>
      </c>
      <c r="I63" t="str">
        <f>VLOOKUP(C63,customers!$A$2:$I$314,9,FALSE)</f>
        <v>No</v>
      </c>
      <c r="J63" t="str">
        <f>INDEX(products!$A$1:$F$11,MATCH(orders!$D63,products!$A$1:$A$11,0),MATCH(orders!J$1,products!$A$1:$F$1,0))</f>
        <v>Denim Jacket Hooded</v>
      </c>
      <c r="K63" t="str">
        <f>INDEX(products!$A$1:$F$11,MATCH(orders!$D63,products!$A$1:$A$11,0),MATCH(orders!K$1,products!$A$1:$F$1,0))</f>
        <v>Jacket</v>
      </c>
      <c r="L63" t="str">
        <f>INDEX(products!$A$1:$F$11,MATCH(orders!$D63,products!$A$1:$A$11,0),MATCH(orders!L$1,products!$A$1:$F$1,0))</f>
        <v>Light Blue</v>
      </c>
      <c r="M63">
        <f>INDEX(products!$A$1:$F$11,MATCH(orders!$D63,products!$A$1:$A$11,0),MATCH(orders!M$1,products!$A$1:$F$1,0))</f>
        <v>27.99</v>
      </c>
      <c r="N63">
        <f>INDEX(products!$A$1:$F$11,MATCH(orders!$D63,products!$A$1:$A$11,0),MATCH(orders!N$1,products!$A$1:$F$1,0))</f>
        <v>14.99</v>
      </c>
      <c r="O63">
        <f t="shared" si="0"/>
        <v>38.999999999999993</v>
      </c>
      <c r="P63">
        <f t="shared" si="1"/>
        <v>83.97</v>
      </c>
    </row>
    <row r="64" spans="1:16" x14ac:dyDescent="0.45">
      <c r="A64" t="s">
        <v>1833</v>
      </c>
      <c r="B64" s="1">
        <v>44612</v>
      </c>
      <c r="C64" t="s">
        <v>528</v>
      </c>
      <c r="D64">
        <v>6</v>
      </c>
      <c r="E64">
        <v>3</v>
      </c>
      <c r="F64" t="str">
        <f>_xlfn.XLOOKUP(C64,customers!$A$2:$A$314,customers!$B$2:$B$314,,0)</f>
        <v>Bobinette Hindsberg</v>
      </c>
      <c r="G64" t="str">
        <f>_xlfn.XLOOKUP(C64,customers!$A$2:$A$314,customers!$F$2:$F$314,,0)</f>
        <v>England</v>
      </c>
      <c r="H64" t="str">
        <f>VLOOKUP(C64,customers!$A$2:$I$314,7,FALSE)</f>
        <v>Bridgwater</v>
      </c>
      <c r="I64" t="str">
        <f>VLOOKUP(C64,customers!$A$2:$I$314,9,FALSE)</f>
        <v>No</v>
      </c>
      <c r="J64" t="str">
        <f>INDEX(products!$A$1:$F$11,MATCH(orders!$D64,products!$A$1:$A$11,0),MATCH(orders!J$1,products!$A$1:$F$1,0))</f>
        <v>Denim Jacket Hooded</v>
      </c>
      <c r="K64" t="str">
        <f>INDEX(products!$A$1:$F$11,MATCH(orders!$D64,products!$A$1:$A$11,0),MATCH(orders!K$1,products!$A$1:$F$1,0))</f>
        <v>Jacket</v>
      </c>
      <c r="L64" t="str">
        <f>INDEX(products!$A$1:$F$11,MATCH(orders!$D64,products!$A$1:$A$11,0),MATCH(orders!L$1,products!$A$1:$F$1,0))</f>
        <v>Light Blue</v>
      </c>
      <c r="M64">
        <f>INDEX(products!$A$1:$F$11,MATCH(orders!$D64,products!$A$1:$A$11,0),MATCH(orders!M$1,products!$A$1:$F$1,0))</f>
        <v>27.99</v>
      </c>
      <c r="N64">
        <f>INDEX(products!$A$1:$F$11,MATCH(orders!$D64,products!$A$1:$A$11,0),MATCH(orders!N$1,products!$A$1:$F$1,0))</f>
        <v>14.99</v>
      </c>
      <c r="O64">
        <f t="shared" si="0"/>
        <v>38.999999999999993</v>
      </c>
      <c r="P64">
        <f t="shared" si="1"/>
        <v>83.97</v>
      </c>
    </row>
    <row r="65" spans="1:16" x14ac:dyDescent="0.45">
      <c r="A65" t="s">
        <v>1834</v>
      </c>
      <c r="B65" s="1">
        <v>44612</v>
      </c>
      <c r="C65" t="s">
        <v>890</v>
      </c>
      <c r="D65">
        <v>6</v>
      </c>
      <c r="E65">
        <v>3</v>
      </c>
      <c r="F65" t="str">
        <f>_xlfn.XLOOKUP(C65,customers!$A$2:$A$314,customers!$B$2:$B$314,,0)</f>
        <v>Anabelle Hutchens</v>
      </c>
      <c r="G65" t="str">
        <f>_xlfn.XLOOKUP(C65,customers!$A$2:$A$314,customers!$F$2:$F$314,,0)</f>
        <v>England</v>
      </c>
      <c r="H65" t="str">
        <f>VLOOKUP(C65,customers!$A$2:$I$314,7,FALSE)</f>
        <v>Kendal</v>
      </c>
      <c r="I65" t="str">
        <f>VLOOKUP(C65,customers!$A$2:$I$314,9,FALSE)</f>
        <v>No</v>
      </c>
      <c r="J65" t="str">
        <f>INDEX(products!$A$1:$F$11,MATCH(orders!$D65,products!$A$1:$A$11,0),MATCH(orders!J$1,products!$A$1:$F$1,0))</f>
        <v>Denim Jacket Hooded</v>
      </c>
      <c r="K65" t="str">
        <f>INDEX(products!$A$1:$F$11,MATCH(orders!$D65,products!$A$1:$A$11,0),MATCH(orders!K$1,products!$A$1:$F$1,0))</f>
        <v>Jacket</v>
      </c>
      <c r="L65" t="str">
        <f>INDEX(products!$A$1:$F$11,MATCH(orders!$D65,products!$A$1:$A$11,0),MATCH(orders!L$1,products!$A$1:$F$1,0))</f>
        <v>Light Blue</v>
      </c>
      <c r="M65">
        <f>INDEX(products!$A$1:$F$11,MATCH(orders!$D65,products!$A$1:$A$11,0),MATCH(orders!M$1,products!$A$1:$F$1,0))</f>
        <v>27.99</v>
      </c>
      <c r="N65">
        <f>INDEX(products!$A$1:$F$11,MATCH(orders!$D65,products!$A$1:$A$11,0),MATCH(orders!N$1,products!$A$1:$F$1,0))</f>
        <v>14.99</v>
      </c>
      <c r="O65">
        <f t="shared" si="0"/>
        <v>38.999999999999993</v>
      </c>
      <c r="P65">
        <f t="shared" si="1"/>
        <v>83.97</v>
      </c>
    </row>
    <row r="66" spans="1:16" x14ac:dyDescent="0.45">
      <c r="A66" t="s">
        <v>1835</v>
      </c>
      <c r="B66" s="1">
        <v>44612</v>
      </c>
      <c r="C66" t="s">
        <v>753</v>
      </c>
      <c r="D66">
        <v>6</v>
      </c>
      <c r="E66">
        <v>3</v>
      </c>
      <c r="F66" t="str">
        <f>_xlfn.XLOOKUP(C66,customers!$A$2:$A$314,customers!$B$2:$B$314,,0)</f>
        <v>Alisun Baudino</v>
      </c>
      <c r="G66" t="str">
        <f>_xlfn.XLOOKUP(C66,customers!$A$2:$A$314,customers!$F$2:$F$314,,0)</f>
        <v>Wales</v>
      </c>
      <c r="H66" t="str">
        <f>VLOOKUP(C66,customers!$A$2:$I$314,7,FALSE)</f>
        <v>Brecon</v>
      </c>
      <c r="I66" t="str">
        <f>VLOOKUP(C66,customers!$A$2:$I$314,9,FALSE)</f>
        <v>No</v>
      </c>
      <c r="J66" t="str">
        <f>INDEX(products!$A$1:$F$11,MATCH(orders!$D66,products!$A$1:$A$11,0),MATCH(orders!J$1,products!$A$1:$F$1,0))</f>
        <v>Denim Jacket Hooded</v>
      </c>
      <c r="K66" t="str">
        <f>INDEX(products!$A$1:$F$11,MATCH(orders!$D66,products!$A$1:$A$11,0),MATCH(orders!K$1,products!$A$1:$F$1,0))</f>
        <v>Jacket</v>
      </c>
      <c r="L66" t="str">
        <f>INDEX(products!$A$1:$F$11,MATCH(orders!$D66,products!$A$1:$A$11,0),MATCH(orders!L$1,products!$A$1:$F$1,0))</f>
        <v>Light Blue</v>
      </c>
      <c r="M66">
        <f>INDEX(products!$A$1:$F$11,MATCH(orders!$D66,products!$A$1:$A$11,0),MATCH(orders!M$1,products!$A$1:$F$1,0))</f>
        <v>27.99</v>
      </c>
      <c r="N66">
        <f>INDEX(products!$A$1:$F$11,MATCH(orders!$D66,products!$A$1:$A$11,0),MATCH(orders!N$1,products!$A$1:$F$1,0))</f>
        <v>14.99</v>
      </c>
      <c r="O66">
        <f t="shared" si="0"/>
        <v>38.999999999999993</v>
      </c>
      <c r="P66">
        <f t="shared" si="1"/>
        <v>83.97</v>
      </c>
    </row>
    <row r="67" spans="1:16" x14ac:dyDescent="0.45">
      <c r="A67" t="s">
        <v>1836</v>
      </c>
      <c r="B67" s="1">
        <v>44613</v>
      </c>
      <c r="C67" t="s">
        <v>725</v>
      </c>
      <c r="D67">
        <v>6</v>
      </c>
      <c r="E67">
        <v>3</v>
      </c>
      <c r="F67" t="str">
        <f>_xlfn.XLOOKUP(C67,customers!$A$2:$A$314,customers!$B$2:$B$314,,0)</f>
        <v>Isa Blazewicz</v>
      </c>
      <c r="G67" t="str">
        <f>_xlfn.XLOOKUP(C67,customers!$A$2:$A$314,customers!$F$2:$F$314,,0)</f>
        <v>England</v>
      </c>
      <c r="H67" t="str">
        <f>VLOOKUP(C67,customers!$A$2:$I$314,7,FALSE)</f>
        <v>Congleton</v>
      </c>
      <c r="I67" t="str">
        <f>VLOOKUP(C67,customers!$A$2:$I$314,9,FALSE)</f>
        <v>No</v>
      </c>
      <c r="J67" t="str">
        <f>INDEX(products!$A$1:$F$11,MATCH(orders!$D67,products!$A$1:$A$11,0),MATCH(orders!J$1,products!$A$1:$F$1,0))</f>
        <v>Denim Jacket Hooded</v>
      </c>
      <c r="K67" t="str">
        <f>INDEX(products!$A$1:$F$11,MATCH(orders!$D67,products!$A$1:$A$11,0),MATCH(orders!K$1,products!$A$1:$F$1,0))</f>
        <v>Jacket</v>
      </c>
      <c r="L67" t="str">
        <f>INDEX(products!$A$1:$F$11,MATCH(orders!$D67,products!$A$1:$A$11,0),MATCH(orders!L$1,products!$A$1:$F$1,0))</f>
        <v>Light Blue</v>
      </c>
      <c r="M67">
        <f>INDEX(products!$A$1:$F$11,MATCH(orders!$D67,products!$A$1:$A$11,0),MATCH(orders!M$1,products!$A$1:$F$1,0))</f>
        <v>27.99</v>
      </c>
      <c r="N67">
        <f>INDEX(products!$A$1:$F$11,MATCH(orders!$D67,products!$A$1:$A$11,0),MATCH(orders!N$1,products!$A$1:$F$1,0))</f>
        <v>14.99</v>
      </c>
      <c r="O67">
        <f t="shared" ref="O67:O130" si="2">(M67-N67)*E67</f>
        <v>38.999999999999993</v>
      </c>
      <c r="P67">
        <f t="shared" ref="P67:P130" si="3">M67*E67</f>
        <v>83.97</v>
      </c>
    </row>
    <row r="68" spans="1:16" x14ac:dyDescent="0.45">
      <c r="A68" t="s">
        <v>1837</v>
      </c>
      <c r="B68" s="1">
        <v>44617</v>
      </c>
      <c r="C68" t="s">
        <v>401</v>
      </c>
      <c r="D68">
        <v>6</v>
      </c>
      <c r="E68">
        <v>3</v>
      </c>
      <c r="F68" t="str">
        <f>_xlfn.XLOOKUP(C68,customers!$A$2:$A$314,customers!$B$2:$B$314,,0)</f>
        <v>Ruy Cancellieri</v>
      </c>
      <c r="G68" t="str">
        <f>_xlfn.XLOOKUP(C68,customers!$A$2:$A$314,customers!$F$2:$F$314,,0)</f>
        <v>Scotland</v>
      </c>
      <c r="H68" t="str">
        <f>VLOOKUP(C68,customers!$A$2:$I$314,7,FALSE)</f>
        <v>Arbroath</v>
      </c>
      <c r="I68" t="str">
        <f>VLOOKUP(C68,customers!$A$2:$I$314,9,FALSE)</f>
        <v>No</v>
      </c>
      <c r="J68" t="str">
        <f>INDEX(products!$A$1:$F$11,MATCH(orders!$D68,products!$A$1:$A$11,0),MATCH(orders!J$1,products!$A$1:$F$1,0))</f>
        <v>Denim Jacket Hooded</v>
      </c>
      <c r="K68" t="str">
        <f>INDEX(products!$A$1:$F$11,MATCH(orders!$D68,products!$A$1:$A$11,0),MATCH(orders!K$1,products!$A$1:$F$1,0))</f>
        <v>Jacket</v>
      </c>
      <c r="L68" t="str">
        <f>INDEX(products!$A$1:$F$11,MATCH(orders!$D68,products!$A$1:$A$11,0),MATCH(orders!L$1,products!$A$1:$F$1,0))</f>
        <v>Light Blue</v>
      </c>
      <c r="M68">
        <f>INDEX(products!$A$1:$F$11,MATCH(orders!$D68,products!$A$1:$A$11,0),MATCH(orders!M$1,products!$A$1:$F$1,0))</f>
        <v>27.99</v>
      </c>
      <c r="N68">
        <f>INDEX(products!$A$1:$F$11,MATCH(orders!$D68,products!$A$1:$A$11,0),MATCH(orders!N$1,products!$A$1:$F$1,0))</f>
        <v>14.99</v>
      </c>
      <c r="O68">
        <f t="shared" si="2"/>
        <v>38.999999999999993</v>
      </c>
      <c r="P68">
        <f t="shared" si="3"/>
        <v>83.97</v>
      </c>
    </row>
    <row r="69" spans="1:16" x14ac:dyDescent="0.45">
      <c r="A69" t="s">
        <v>1838</v>
      </c>
      <c r="B69" s="1">
        <v>44618</v>
      </c>
      <c r="C69" t="s">
        <v>1026</v>
      </c>
      <c r="D69">
        <v>6</v>
      </c>
      <c r="E69">
        <v>3</v>
      </c>
      <c r="F69" t="str">
        <f>_xlfn.XLOOKUP(C69,customers!$A$2:$A$314,customers!$B$2:$B$314,,0)</f>
        <v>Monique Canty</v>
      </c>
      <c r="G69" t="str">
        <f>_xlfn.XLOOKUP(C69,customers!$A$2:$A$314,customers!$F$2:$F$314,,0)</f>
        <v>England</v>
      </c>
      <c r="H69" t="str">
        <f>VLOOKUP(C69,customers!$A$2:$I$314,7,FALSE)</f>
        <v>Leek</v>
      </c>
      <c r="I69" t="str">
        <f>VLOOKUP(C69,customers!$A$2:$I$314,9,FALSE)</f>
        <v>No</v>
      </c>
      <c r="J69" t="str">
        <f>INDEX(products!$A$1:$F$11,MATCH(orders!$D69,products!$A$1:$A$11,0),MATCH(orders!J$1,products!$A$1:$F$1,0))</f>
        <v>Denim Jacket Hooded</v>
      </c>
      <c r="K69" t="str">
        <f>INDEX(products!$A$1:$F$11,MATCH(orders!$D69,products!$A$1:$A$11,0),MATCH(orders!K$1,products!$A$1:$F$1,0))</f>
        <v>Jacket</v>
      </c>
      <c r="L69" t="str">
        <f>INDEX(products!$A$1:$F$11,MATCH(orders!$D69,products!$A$1:$A$11,0),MATCH(orders!L$1,products!$A$1:$F$1,0))</f>
        <v>Light Blue</v>
      </c>
      <c r="M69">
        <f>INDEX(products!$A$1:$F$11,MATCH(orders!$D69,products!$A$1:$A$11,0),MATCH(orders!M$1,products!$A$1:$F$1,0))</f>
        <v>27.99</v>
      </c>
      <c r="N69">
        <f>INDEX(products!$A$1:$F$11,MATCH(orders!$D69,products!$A$1:$A$11,0),MATCH(orders!N$1,products!$A$1:$F$1,0))</f>
        <v>14.99</v>
      </c>
      <c r="O69">
        <f t="shared" si="2"/>
        <v>38.999999999999993</v>
      </c>
      <c r="P69">
        <f t="shared" si="3"/>
        <v>83.97</v>
      </c>
    </row>
    <row r="70" spans="1:16" x14ac:dyDescent="0.45">
      <c r="A70" t="s">
        <v>1839</v>
      </c>
      <c r="B70" s="1">
        <v>44618</v>
      </c>
      <c r="C70" t="s">
        <v>642</v>
      </c>
      <c r="D70">
        <v>6</v>
      </c>
      <c r="E70">
        <v>3</v>
      </c>
      <c r="F70" t="str">
        <f>_xlfn.XLOOKUP(C70,customers!$A$2:$A$314,customers!$B$2:$B$314,,0)</f>
        <v>Dottie Tift</v>
      </c>
      <c r="G70" t="str">
        <f>_xlfn.XLOOKUP(C70,customers!$A$2:$A$314,customers!$F$2:$F$314,,0)</f>
        <v>Scotland</v>
      </c>
      <c r="H70" t="str">
        <f>VLOOKUP(C70,customers!$A$2:$I$314,7,FALSE)</f>
        <v>Dingwall</v>
      </c>
      <c r="I70" t="str">
        <f>VLOOKUP(C70,customers!$A$2:$I$314,9,FALSE)</f>
        <v>No</v>
      </c>
      <c r="J70" t="str">
        <f>INDEX(products!$A$1:$F$11,MATCH(orders!$D70,products!$A$1:$A$11,0),MATCH(orders!J$1,products!$A$1:$F$1,0))</f>
        <v>Denim Jacket Hooded</v>
      </c>
      <c r="K70" t="str">
        <f>INDEX(products!$A$1:$F$11,MATCH(orders!$D70,products!$A$1:$A$11,0),MATCH(orders!K$1,products!$A$1:$F$1,0))</f>
        <v>Jacket</v>
      </c>
      <c r="L70" t="str">
        <f>INDEX(products!$A$1:$F$11,MATCH(orders!$D70,products!$A$1:$A$11,0),MATCH(orders!L$1,products!$A$1:$F$1,0))</f>
        <v>Light Blue</v>
      </c>
      <c r="M70">
        <f>INDEX(products!$A$1:$F$11,MATCH(orders!$D70,products!$A$1:$A$11,0),MATCH(orders!M$1,products!$A$1:$F$1,0))</f>
        <v>27.99</v>
      </c>
      <c r="N70">
        <f>INDEX(products!$A$1:$F$11,MATCH(orders!$D70,products!$A$1:$A$11,0),MATCH(orders!N$1,products!$A$1:$F$1,0))</f>
        <v>14.99</v>
      </c>
      <c r="O70">
        <f t="shared" si="2"/>
        <v>38.999999999999993</v>
      </c>
      <c r="P70">
        <f t="shared" si="3"/>
        <v>83.97</v>
      </c>
    </row>
    <row r="71" spans="1:16" x14ac:dyDescent="0.45">
      <c r="A71" t="s">
        <v>1840</v>
      </c>
      <c r="B71" s="1">
        <v>44618</v>
      </c>
      <c r="C71" t="s">
        <v>675</v>
      </c>
      <c r="D71">
        <v>6</v>
      </c>
      <c r="E71">
        <v>3</v>
      </c>
      <c r="F71" t="str">
        <f>_xlfn.XLOOKUP(C71,customers!$A$2:$A$314,customers!$B$2:$B$314,,0)</f>
        <v>Minny Chamberlayne</v>
      </c>
      <c r="G71" t="str">
        <f>_xlfn.XLOOKUP(C71,customers!$A$2:$A$314,customers!$F$2:$F$314,,0)</f>
        <v>England</v>
      </c>
      <c r="H71" t="str">
        <f>VLOOKUP(C71,customers!$A$2:$I$314,7,FALSE)</f>
        <v>Southport</v>
      </c>
      <c r="I71" t="str">
        <f>VLOOKUP(C71,customers!$A$2:$I$314,9,FALSE)</f>
        <v>No</v>
      </c>
      <c r="J71" t="str">
        <f>INDEX(products!$A$1:$F$11,MATCH(orders!$D71,products!$A$1:$A$11,0),MATCH(orders!J$1,products!$A$1:$F$1,0))</f>
        <v>Denim Jacket Hooded</v>
      </c>
      <c r="K71" t="str">
        <f>INDEX(products!$A$1:$F$11,MATCH(orders!$D71,products!$A$1:$A$11,0),MATCH(orders!K$1,products!$A$1:$F$1,0))</f>
        <v>Jacket</v>
      </c>
      <c r="L71" t="str">
        <f>INDEX(products!$A$1:$F$11,MATCH(orders!$D71,products!$A$1:$A$11,0),MATCH(orders!L$1,products!$A$1:$F$1,0))</f>
        <v>Light Blue</v>
      </c>
      <c r="M71">
        <f>INDEX(products!$A$1:$F$11,MATCH(orders!$D71,products!$A$1:$A$11,0),MATCH(orders!M$1,products!$A$1:$F$1,0))</f>
        <v>27.99</v>
      </c>
      <c r="N71">
        <f>INDEX(products!$A$1:$F$11,MATCH(orders!$D71,products!$A$1:$A$11,0),MATCH(orders!N$1,products!$A$1:$F$1,0))</f>
        <v>14.99</v>
      </c>
      <c r="O71">
        <f t="shared" si="2"/>
        <v>38.999999999999993</v>
      </c>
      <c r="P71">
        <f t="shared" si="3"/>
        <v>83.97</v>
      </c>
    </row>
    <row r="72" spans="1:16" x14ac:dyDescent="0.45">
      <c r="A72" t="s">
        <v>1841</v>
      </c>
      <c r="B72" s="1">
        <v>44619</v>
      </c>
      <c r="C72" t="s">
        <v>979</v>
      </c>
      <c r="D72">
        <v>9</v>
      </c>
      <c r="E72">
        <v>2</v>
      </c>
      <c r="F72" t="str">
        <f>_xlfn.XLOOKUP(C72,customers!$A$2:$A$314,customers!$B$2:$B$314,,0)</f>
        <v>Stuart Lafee</v>
      </c>
      <c r="G72" t="str">
        <f>_xlfn.XLOOKUP(C72,customers!$A$2:$A$314,customers!$F$2:$F$314,,0)</f>
        <v>England</v>
      </c>
      <c r="H72" t="str">
        <f>VLOOKUP(C72,customers!$A$2:$I$314,7,FALSE)</f>
        <v>Battle</v>
      </c>
      <c r="I72" t="str">
        <f>VLOOKUP(C72,customers!$A$2:$I$314,9,FALSE)</f>
        <v>No</v>
      </c>
      <c r="J72" t="str">
        <f>INDEX(products!$A$1:$F$11,MATCH(orders!$D72,products!$A$1:$A$11,0),MATCH(orders!J$1,products!$A$1:$F$1,0))</f>
        <v>Denim Jacket Embroidered</v>
      </c>
      <c r="K72" t="str">
        <f>INDEX(products!$A$1:$F$11,MATCH(orders!$D72,products!$A$1:$A$11,0),MATCH(orders!K$1,products!$A$1:$F$1,0))</f>
        <v>Jacket</v>
      </c>
      <c r="L72" t="str">
        <f>INDEX(products!$A$1:$F$11,MATCH(orders!$D72,products!$A$1:$A$11,0),MATCH(orders!L$1,products!$A$1:$F$1,0))</f>
        <v>Light Blue</v>
      </c>
      <c r="M72">
        <f>INDEX(products!$A$1:$F$11,MATCH(orders!$D72,products!$A$1:$A$11,0),MATCH(orders!M$1,products!$A$1:$F$1,0))</f>
        <v>32.99</v>
      </c>
      <c r="N72">
        <f>INDEX(products!$A$1:$F$11,MATCH(orders!$D72,products!$A$1:$A$11,0),MATCH(orders!N$1,products!$A$1:$F$1,0))</f>
        <v>18.989999999999998</v>
      </c>
      <c r="O72">
        <f t="shared" si="2"/>
        <v>28.000000000000007</v>
      </c>
      <c r="P72">
        <f t="shared" si="3"/>
        <v>65.98</v>
      </c>
    </row>
    <row r="73" spans="1:16" x14ac:dyDescent="0.45">
      <c r="A73" t="s">
        <v>1842</v>
      </c>
      <c r="B73" s="1">
        <v>44619</v>
      </c>
      <c r="C73" t="s">
        <v>749</v>
      </c>
      <c r="D73">
        <v>6</v>
      </c>
      <c r="E73">
        <v>3</v>
      </c>
      <c r="F73" t="str">
        <f>_xlfn.XLOOKUP(C73,customers!$A$2:$A$314,customers!$B$2:$B$314,,0)</f>
        <v>Madelene Prinn</v>
      </c>
      <c r="G73" t="str">
        <f>_xlfn.XLOOKUP(C73,customers!$A$2:$A$314,customers!$F$2:$F$314,,0)</f>
        <v>England</v>
      </c>
      <c r="H73" t="str">
        <f>VLOOKUP(C73,customers!$A$2:$I$314,7,FALSE)</f>
        <v>Stamford</v>
      </c>
      <c r="I73" t="str">
        <f>VLOOKUP(C73,customers!$A$2:$I$314,9,FALSE)</f>
        <v>No</v>
      </c>
      <c r="J73" t="str">
        <f>INDEX(products!$A$1:$F$11,MATCH(orders!$D73,products!$A$1:$A$11,0),MATCH(orders!J$1,products!$A$1:$F$1,0))</f>
        <v>Denim Jacket Hooded</v>
      </c>
      <c r="K73" t="str">
        <f>INDEX(products!$A$1:$F$11,MATCH(orders!$D73,products!$A$1:$A$11,0),MATCH(orders!K$1,products!$A$1:$F$1,0))</f>
        <v>Jacket</v>
      </c>
      <c r="L73" t="str">
        <f>INDEX(products!$A$1:$F$11,MATCH(orders!$D73,products!$A$1:$A$11,0),MATCH(orders!L$1,products!$A$1:$F$1,0))</f>
        <v>Light Blue</v>
      </c>
      <c r="M73">
        <f>INDEX(products!$A$1:$F$11,MATCH(orders!$D73,products!$A$1:$A$11,0),MATCH(orders!M$1,products!$A$1:$F$1,0))</f>
        <v>27.99</v>
      </c>
      <c r="N73">
        <f>INDEX(products!$A$1:$F$11,MATCH(orders!$D73,products!$A$1:$A$11,0),MATCH(orders!N$1,products!$A$1:$F$1,0))</f>
        <v>14.99</v>
      </c>
      <c r="O73">
        <f t="shared" si="2"/>
        <v>38.999999999999993</v>
      </c>
      <c r="P73">
        <f t="shared" si="3"/>
        <v>83.97</v>
      </c>
    </row>
    <row r="74" spans="1:16" x14ac:dyDescent="0.45">
      <c r="A74" t="s">
        <v>1843</v>
      </c>
      <c r="B74" s="1">
        <v>44621</v>
      </c>
      <c r="C74" t="s">
        <v>967</v>
      </c>
      <c r="D74">
        <v>6</v>
      </c>
      <c r="E74">
        <v>3</v>
      </c>
      <c r="F74" t="str">
        <f>_xlfn.XLOOKUP(C74,customers!$A$2:$A$314,customers!$B$2:$B$314,,0)</f>
        <v>Georgena Bentjens</v>
      </c>
      <c r="G74" t="str">
        <f>_xlfn.XLOOKUP(C74,customers!$A$2:$A$314,customers!$F$2:$F$314,,0)</f>
        <v>Scotland</v>
      </c>
      <c r="H74" t="str">
        <f>VLOOKUP(C74,customers!$A$2:$I$314,7,FALSE)</f>
        <v>Dornoch</v>
      </c>
      <c r="I74" t="str">
        <f>VLOOKUP(C74,customers!$A$2:$I$314,9,FALSE)</f>
        <v>No</v>
      </c>
      <c r="J74" t="str">
        <f>INDEX(products!$A$1:$F$11,MATCH(orders!$D74,products!$A$1:$A$11,0),MATCH(orders!J$1,products!$A$1:$F$1,0))</f>
        <v>Denim Jacket Hooded</v>
      </c>
      <c r="K74" t="str">
        <f>INDEX(products!$A$1:$F$11,MATCH(orders!$D74,products!$A$1:$A$11,0),MATCH(orders!K$1,products!$A$1:$F$1,0))</f>
        <v>Jacket</v>
      </c>
      <c r="L74" t="str">
        <f>INDEX(products!$A$1:$F$11,MATCH(orders!$D74,products!$A$1:$A$11,0),MATCH(orders!L$1,products!$A$1:$F$1,0))</f>
        <v>Light Blue</v>
      </c>
      <c r="M74">
        <f>INDEX(products!$A$1:$F$11,MATCH(orders!$D74,products!$A$1:$A$11,0),MATCH(orders!M$1,products!$A$1:$F$1,0))</f>
        <v>27.99</v>
      </c>
      <c r="N74">
        <f>INDEX(products!$A$1:$F$11,MATCH(orders!$D74,products!$A$1:$A$11,0),MATCH(orders!N$1,products!$A$1:$F$1,0))</f>
        <v>14.99</v>
      </c>
      <c r="O74">
        <f t="shared" si="2"/>
        <v>38.999999999999993</v>
      </c>
      <c r="P74">
        <f t="shared" si="3"/>
        <v>83.97</v>
      </c>
    </row>
    <row r="75" spans="1:16" x14ac:dyDescent="0.45">
      <c r="A75" t="s">
        <v>1844</v>
      </c>
      <c r="B75" s="1">
        <v>44622</v>
      </c>
      <c r="C75" t="s">
        <v>725</v>
      </c>
      <c r="D75">
        <v>6</v>
      </c>
      <c r="E75">
        <v>3</v>
      </c>
      <c r="F75" t="str">
        <f>_xlfn.XLOOKUP(C75,customers!$A$2:$A$314,customers!$B$2:$B$314,,0)</f>
        <v>Isa Blazewicz</v>
      </c>
      <c r="G75" t="str">
        <f>_xlfn.XLOOKUP(C75,customers!$A$2:$A$314,customers!$F$2:$F$314,,0)</f>
        <v>England</v>
      </c>
      <c r="H75" t="str">
        <f>VLOOKUP(C75,customers!$A$2:$I$314,7,FALSE)</f>
        <v>Congleton</v>
      </c>
      <c r="I75" t="str">
        <f>VLOOKUP(C75,customers!$A$2:$I$314,9,FALSE)</f>
        <v>No</v>
      </c>
      <c r="J75" t="str">
        <f>INDEX(products!$A$1:$F$11,MATCH(orders!$D75,products!$A$1:$A$11,0),MATCH(orders!J$1,products!$A$1:$F$1,0))</f>
        <v>Denim Jacket Hooded</v>
      </c>
      <c r="K75" t="str">
        <f>INDEX(products!$A$1:$F$11,MATCH(orders!$D75,products!$A$1:$A$11,0),MATCH(orders!K$1,products!$A$1:$F$1,0))</f>
        <v>Jacket</v>
      </c>
      <c r="L75" t="str">
        <f>INDEX(products!$A$1:$F$11,MATCH(orders!$D75,products!$A$1:$A$11,0),MATCH(orders!L$1,products!$A$1:$F$1,0))</f>
        <v>Light Blue</v>
      </c>
      <c r="M75">
        <f>INDEX(products!$A$1:$F$11,MATCH(orders!$D75,products!$A$1:$A$11,0),MATCH(orders!M$1,products!$A$1:$F$1,0))</f>
        <v>27.99</v>
      </c>
      <c r="N75">
        <f>INDEX(products!$A$1:$F$11,MATCH(orders!$D75,products!$A$1:$A$11,0),MATCH(orders!N$1,products!$A$1:$F$1,0))</f>
        <v>14.99</v>
      </c>
      <c r="O75">
        <f t="shared" si="2"/>
        <v>38.999999999999993</v>
      </c>
      <c r="P75">
        <f t="shared" si="3"/>
        <v>83.97</v>
      </c>
    </row>
    <row r="76" spans="1:16" x14ac:dyDescent="0.45">
      <c r="A76" t="s">
        <v>1845</v>
      </c>
      <c r="B76" s="1">
        <v>44622</v>
      </c>
      <c r="C76" t="s">
        <v>814</v>
      </c>
      <c r="D76">
        <v>6</v>
      </c>
      <c r="E76">
        <v>3</v>
      </c>
      <c r="F76" t="str">
        <f>_xlfn.XLOOKUP(C76,customers!$A$2:$A$314,customers!$B$2:$B$314,,0)</f>
        <v>Orbadiah Duny</v>
      </c>
      <c r="G76" t="str">
        <f>_xlfn.XLOOKUP(C76,customers!$A$2:$A$314,customers!$F$2:$F$314,,0)</f>
        <v>England</v>
      </c>
      <c r="H76" t="str">
        <f>VLOOKUP(C76,customers!$A$2:$I$314,7,FALSE)</f>
        <v>Sherborne</v>
      </c>
      <c r="I76" t="str">
        <f>VLOOKUP(C76,customers!$A$2:$I$314,9,FALSE)</f>
        <v>No</v>
      </c>
      <c r="J76" t="str">
        <f>INDEX(products!$A$1:$F$11,MATCH(orders!$D76,products!$A$1:$A$11,0),MATCH(orders!J$1,products!$A$1:$F$1,0))</f>
        <v>Denim Jacket Hooded</v>
      </c>
      <c r="K76" t="str">
        <f>INDEX(products!$A$1:$F$11,MATCH(orders!$D76,products!$A$1:$A$11,0),MATCH(orders!K$1,products!$A$1:$F$1,0))</f>
        <v>Jacket</v>
      </c>
      <c r="L76" t="str">
        <f>INDEX(products!$A$1:$F$11,MATCH(orders!$D76,products!$A$1:$A$11,0),MATCH(orders!L$1,products!$A$1:$F$1,0))</f>
        <v>Light Blue</v>
      </c>
      <c r="M76">
        <f>INDEX(products!$A$1:$F$11,MATCH(orders!$D76,products!$A$1:$A$11,0),MATCH(orders!M$1,products!$A$1:$F$1,0))</f>
        <v>27.99</v>
      </c>
      <c r="N76">
        <f>INDEX(products!$A$1:$F$11,MATCH(orders!$D76,products!$A$1:$A$11,0),MATCH(orders!N$1,products!$A$1:$F$1,0))</f>
        <v>14.99</v>
      </c>
      <c r="O76">
        <f t="shared" si="2"/>
        <v>38.999999999999993</v>
      </c>
      <c r="P76">
        <f t="shared" si="3"/>
        <v>83.97</v>
      </c>
    </row>
    <row r="77" spans="1:16" x14ac:dyDescent="0.45">
      <c r="A77" t="s">
        <v>1846</v>
      </c>
      <c r="B77" s="1">
        <v>44622</v>
      </c>
      <c r="C77" t="s">
        <v>1102</v>
      </c>
      <c r="D77">
        <v>6</v>
      </c>
      <c r="E77">
        <v>3</v>
      </c>
      <c r="F77" t="str">
        <f>_xlfn.XLOOKUP(C77,customers!$A$2:$A$314,customers!$B$2:$B$314,,0)</f>
        <v>Karlan Karby</v>
      </c>
      <c r="G77" t="str">
        <f>_xlfn.XLOOKUP(C77,customers!$A$2:$A$314,customers!$F$2:$F$314,,0)</f>
        <v>Scotland</v>
      </c>
      <c r="H77" t="str">
        <f>VLOOKUP(C77,customers!$A$2:$I$314,7,FALSE)</f>
        <v>Keith</v>
      </c>
      <c r="I77" t="str">
        <f>VLOOKUP(C77,customers!$A$2:$I$314,9,FALSE)</f>
        <v>No</v>
      </c>
      <c r="J77" t="str">
        <f>INDEX(products!$A$1:$F$11,MATCH(orders!$D77,products!$A$1:$A$11,0),MATCH(orders!J$1,products!$A$1:$F$1,0))</f>
        <v>Denim Jacket Hooded</v>
      </c>
      <c r="K77" t="str">
        <f>INDEX(products!$A$1:$F$11,MATCH(orders!$D77,products!$A$1:$A$11,0),MATCH(orders!K$1,products!$A$1:$F$1,0))</f>
        <v>Jacket</v>
      </c>
      <c r="L77" t="str">
        <f>INDEX(products!$A$1:$F$11,MATCH(orders!$D77,products!$A$1:$A$11,0),MATCH(orders!L$1,products!$A$1:$F$1,0))</f>
        <v>Light Blue</v>
      </c>
      <c r="M77">
        <f>INDEX(products!$A$1:$F$11,MATCH(orders!$D77,products!$A$1:$A$11,0),MATCH(orders!M$1,products!$A$1:$F$1,0))</f>
        <v>27.99</v>
      </c>
      <c r="N77">
        <f>INDEX(products!$A$1:$F$11,MATCH(orders!$D77,products!$A$1:$A$11,0),MATCH(orders!N$1,products!$A$1:$F$1,0))</f>
        <v>14.99</v>
      </c>
      <c r="O77">
        <f t="shared" si="2"/>
        <v>38.999999999999993</v>
      </c>
      <c r="P77">
        <f t="shared" si="3"/>
        <v>83.97</v>
      </c>
    </row>
    <row r="78" spans="1:16" x14ac:dyDescent="0.45">
      <c r="A78" t="s">
        <v>1847</v>
      </c>
      <c r="B78" s="1">
        <v>44623</v>
      </c>
      <c r="C78" t="s">
        <v>355</v>
      </c>
      <c r="D78">
        <v>4</v>
      </c>
      <c r="E78">
        <v>2</v>
      </c>
      <c r="F78" t="str">
        <f>_xlfn.XLOOKUP(C78,customers!$A$2:$A$314,customers!$B$2:$B$314,,0)</f>
        <v>Blancha McAmish</v>
      </c>
      <c r="G78" t="str">
        <f>_xlfn.XLOOKUP(C78,customers!$A$2:$A$314,customers!$F$2:$F$314,,0)</f>
        <v>England</v>
      </c>
      <c r="H78" t="str">
        <f>VLOOKUP(C78,customers!$A$2:$I$314,7,FALSE)</f>
        <v>Kettering</v>
      </c>
      <c r="I78" t="str">
        <f>VLOOKUP(C78,customers!$A$2:$I$314,9,FALSE)</f>
        <v>No</v>
      </c>
      <c r="J78" t="str">
        <f>INDEX(products!$A$1:$F$11,MATCH(orders!$D78,products!$A$1:$A$11,0),MATCH(orders!J$1,products!$A$1:$F$1,0))</f>
        <v>Denim Jacket Cropped</v>
      </c>
      <c r="K78" t="str">
        <f>INDEX(products!$A$1:$F$11,MATCH(orders!$D78,products!$A$1:$A$11,0),MATCH(orders!K$1,products!$A$1:$F$1,0))</f>
        <v>Jacket</v>
      </c>
      <c r="L78" t="str">
        <f>INDEX(products!$A$1:$F$11,MATCH(orders!$D78,products!$A$1:$A$11,0),MATCH(orders!L$1,products!$A$1:$F$1,0))</f>
        <v>Light Blue</v>
      </c>
      <c r="M78">
        <f>INDEX(products!$A$1:$F$11,MATCH(orders!$D78,products!$A$1:$A$11,0),MATCH(orders!M$1,products!$A$1:$F$1,0))</f>
        <v>26.99</v>
      </c>
      <c r="N78">
        <f>INDEX(products!$A$1:$F$11,MATCH(orders!$D78,products!$A$1:$A$11,0),MATCH(orders!N$1,products!$A$1:$F$1,0))</f>
        <v>11.99</v>
      </c>
      <c r="O78">
        <f t="shared" si="2"/>
        <v>29.999999999999996</v>
      </c>
      <c r="P78">
        <f t="shared" si="3"/>
        <v>53.98</v>
      </c>
    </row>
    <row r="79" spans="1:16" x14ac:dyDescent="0.45">
      <c r="A79" t="s">
        <v>1848</v>
      </c>
      <c r="B79" s="1">
        <v>44623</v>
      </c>
      <c r="C79" t="s">
        <v>863</v>
      </c>
      <c r="D79">
        <v>1</v>
      </c>
      <c r="E79">
        <v>1</v>
      </c>
      <c r="F79" t="str">
        <f>_xlfn.XLOOKUP(C79,customers!$A$2:$A$314,customers!$B$2:$B$314,,0)</f>
        <v>Charis Crosier</v>
      </c>
      <c r="G79" t="str">
        <f>_xlfn.XLOOKUP(C79,customers!$A$2:$A$314,customers!$F$2:$F$314,,0)</f>
        <v>England</v>
      </c>
      <c r="H79" t="str">
        <f>VLOOKUP(C79,customers!$A$2:$I$314,7,FALSE)</f>
        <v>Buxton</v>
      </c>
      <c r="I79" t="str">
        <f>VLOOKUP(C79,customers!$A$2:$I$314,9,FALSE)</f>
        <v>No</v>
      </c>
      <c r="J79" t="str">
        <f>INDEX(products!$A$1:$F$11,MATCH(orders!$D79,products!$A$1:$A$11,0),MATCH(orders!J$1,products!$A$1:$F$1,0))</f>
        <v>Denim Jeans Bootcut</v>
      </c>
      <c r="K79" t="str">
        <f>INDEX(products!$A$1:$F$11,MATCH(orders!$D79,products!$A$1:$A$11,0),MATCH(orders!K$1,products!$A$1:$F$1,0))</f>
        <v>Pants</v>
      </c>
      <c r="L79" t="str">
        <f>INDEX(products!$A$1:$F$11,MATCH(orders!$D79,products!$A$1:$A$11,0),MATCH(orders!L$1,products!$A$1:$F$1,0))</f>
        <v>Light Blue</v>
      </c>
      <c r="M79">
        <f>INDEX(products!$A$1:$F$11,MATCH(orders!$D79,products!$A$1:$A$11,0),MATCH(orders!M$1,products!$A$1:$F$1,0))</f>
        <v>25.99</v>
      </c>
      <c r="N79">
        <f>INDEX(products!$A$1:$F$11,MATCH(orders!$D79,products!$A$1:$A$11,0),MATCH(orders!N$1,products!$A$1:$F$1,0))</f>
        <v>13.99</v>
      </c>
      <c r="O79">
        <f t="shared" si="2"/>
        <v>11.999999999999998</v>
      </c>
      <c r="P79">
        <f t="shared" si="3"/>
        <v>25.99</v>
      </c>
    </row>
    <row r="80" spans="1:16" x14ac:dyDescent="0.45">
      <c r="A80" t="s">
        <v>1849</v>
      </c>
      <c r="B80" s="1">
        <v>44624</v>
      </c>
      <c r="C80" t="s">
        <v>371</v>
      </c>
      <c r="D80">
        <v>4</v>
      </c>
      <c r="E80">
        <v>3</v>
      </c>
      <c r="F80" t="str">
        <f>_xlfn.XLOOKUP(C80,customers!$A$2:$A$314,customers!$B$2:$B$314,,0)</f>
        <v>Loydie Langlais</v>
      </c>
      <c r="G80" t="str">
        <f>_xlfn.XLOOKUP(C80,customers!$A$2:$A$314,customers!$F$2:$F$314,,0)</f>
        <v>Scotland</v>
      </c>
      <c r="H80" t="str">
        <f>VLOOKUP(C80,customers!$A$2:$I$314,7,FALSE)</f>
        <v>Dunfermline</v>
      </c>
      <c r="I80" t="str">
        <f>VLOOKUP(C80,customers!$A$2:$I$314,9,FALSE)</f>
        <v>No</v>
      </c>
      <c r="J80" t="str">
        <f>INDEX(products!$A$1:$F$11,MATCH(orders!$D80,products!$A$1:$A$11,0),MATCH(orders!J$1,products!$A$1:$F$1,0))</f>
        <v>Denim Jacket Cropped</v>
      </c>
      <c r="K80" t="str">
        <f>INDEX(products!$A$1:$F$11,MATCH(orders!$D80,products!$A$1:$A$11,0),MATCH(orders!K$1,products!$A$1:$F$1,0))</f>
        <v>Jacket</v>
      </c>
      <c r="L80" t="str">
        <f>INDEX(products!$A$1:$F$11,MATCH(orders!$D80,products!$A$1:$A$11,0),MATCH(orders!L$1,products!$A$1:$F$1,0))</f>
        <v>Light Blue</v>
      </c>
      <c r="M80">
        <f>INDEX(products!$A$1:$F$11,MATCH(orders!$D80,products!$A$1:$A$11,0),MATCH(orders!M$1,products!$A$1:$F$1,0))</f>
        <v>26.99</v>
      </c>
      <c r="N80">
        <f>INDEX(products!$A$1:$F$11,MATCH(orders!$D80,products!$A$1:$A$11,0),MATCH(orders!N$1,products!$A$1:$F$1,0))</f>
        <v>11.99</v>
      </c>
      <c r="O80">
        <f t="shared" si="2"/>
        <v>44.999999999999993</v>
      </c>
      <c r="P80">
        <f t="shared" si="3"/>
        <v>80.97</v>
      </c>
    </row>
    <row r="81" spans="1:16" x14ac:dyDescent="0.45">
      <c r="A81" t="s">
        <v>1850</v>
      </c>
      <c r="B81" s="1">
        <v>44625</v>
      </c>
      <c r="C81" t="s">
        <v>418</v>
      </c>
      <c r="D81">
        <v>6</v>
      </c>
      <c r="E81">
        <v>3</v>
      </c>
      <c r="F81" t="str">
        <f>_xlfn.XLOOKUP(C81,customers!$A$2:$A$314,customers!$B$2:$B$314,,0)</f>
        <v>Bram Revel</v>
      </c>
      <c r="G81" t="str">
        <f>_xlfn.XLOOKUP(C81,customers!$A$2:$A$314,customers!$F$2:$F$314,,0)</f>
        <v>England</v>
      </c>
      <c r="H81" t="str">
        <f>VLOOKUP(C81,customers!$A$2:$I$314,7,FALSE)</f>
        <v>Scunthorpe</v>
      </c>
      <c r="I81" t="str">
        <f>VLOOKUP(C81,customers!$A$2:$I$314,9,FALSE)</f>
        <v>No</v>
      </c>
      <c r="J81" t="str">
        <f>INDEX(products!$A$1:$F$11,MATCH(orders!$D81,products!$A$1:$A$11,0),MATCH(orders!J$1,products!$A$1:$F$1,0))</f>
        <v>Denim Jacket Hooded</v>
      </c>
      <c r="K81" t="str">
        <f>INDEX(products!$A$1:$F$11,MATCH(orders!$D81,products!$A$1:$A$11,0),MATCH(orders!K$1,products!$A$1:$F$1,0))</f>
        <v>Jacket</v>
      </c>
      <c r="L81" t="str">
        <f>INDEX(products!$A$1:$F$11,MATCH(orders!$D81,products!$A$1:$A$11,0),MATCH(orders!L$1,products!$A$1:$F$1,0))</f>
        <v>Light Blue</v>
      </c>
      <c r="M81">
        <f>INDEX(products!$A$1:$F$11,MATCH(orders!$D81,products!$A$1:$A$11,0),MATCH(orders!M$1,products!$A$1:$F$1,0))</f>
        <v>27.99</v>
      </c>
      <c r="N81">
        <f>INDEX(products!$A$1:$F$11,MATCH(orders!$D81,products!$A$1:$A$11,0),MATCH(orders!N$1,products!$A$1:$F$1,0))</f>
        <v>14.99</v>
      </c>
      <c r="O81">
        <f t="shared" si="2"/>
        <v>38.999999999999993</v>
      </c>
      <c r="P81">
        <f t="shared" si="3"/>
        <v>83.97</v>
      </c>
    </row>
    <row r="82" spans="1:16" x14ac:dyDescent="0.45">
      <c r="A82" t="s">
        <v>1851</v>
      </c>
      <c r="B82" s="1">
        <v>44625</v>
      </c>
      <c r="C82" t="s">
        <v>804</v>
      </c>
      <c r="D82">
        <v>5</v>
      </c>
      <c r="E82">
        <v>2</v>
      </c>
      <c r="F82" t="str">
        <f>_xlfn.XLOOKUP(C82,customers!$A$2:$A$314,customers!$B$2:$B$314,,0)</f>
        <v>Sarette Ducarel</v>
      </c>
      <c r="G82" t="str">
        <f>_xlfn.XLOOKUP(C82,customers!$A$2:$A$314,customers!$F$2:$F$314,,0)</f>
        <v>England</v>
      </c>
      <c r="H82" t="str">
        <f>VLOOKUP(C82,customers!$A$2:$I$314,7,FALSE)</f>
        <v>Frome</v>
      </c>
      <c r="I82" t="str">
        <f>VLOOKUP(C82,customers!$A$2:$I$314,9,FALSE)</f>
        <v>No</v>
      </c>
      <c r="J82" t="str">
        <f>INDEX(products!$A$1:$F$11,MATCH(orders!$D82,products!$A$1:$A$11,0),MATCH(orders!J$1,products!$A$1:$F$1,0))</f>
        <v>Denim Jeans Flare Cut</v>
      </c>
      <c r="K82" t="str">
        <f>INDEX(products!$A$1:$F$11,MATCH(orders!$D82,products!$A$1:$A$11,0),MATCH(orders!K$1,products!$A$1:$F$1,0))</f>
        <v>Pants</v>
      </c>
      <c r="L82" t="str">
        <f>INDEX(products!$A$1:$F$11,MATCH(orders!$D82,products!$A$1:$A$11,0),MATCH(orders!L$1,products!$A$1:$F$1,0))</f>
        <v>Dark Blue</v>
      </c>
      <c r="M82">
        <f>INDEX(products!$A$1:$F$11,MATCH(orders!$D82,products!$A$1:$A$11,0),MATCH(orders!M$1,products!$A$1:$F$1,0))</f>
        <v>28.99</v>
      </c>
      <c r="N82">
        <f>INDEX(products!$A$1:$F$11,MATCH(orders!$D82,products!$A$1:$A$11,0),MATCH(orders!N$1,products!$A$1:$F$1,0))</f>
        <v>12.99</v>
      </c>
      <c r="O82">
        <f t="shared" si="2"/>
        <v>31.999999999999996</v>
      </c>
      <c r="P82">
        <f t="shared" si="3"/>
        <v>57.98</v>
      </c>
    </row>
    <row r="83" spans="1:16" x14ac:dyDescent="0.45">
      <c r="A83" t="s">
        <v>1852</v>
      </c>
      <c r="B83" s="1">
        <v>44626</v>
      </c>
      <c r="C83" t="s">
        <v>441</v>
      </c>
      <c r="D83">
        <v>1</v>
      </c>
      <c r="E83">
        <v>1</v>
      </c>
      <c r="F83" t="str">
        <f>_xlfn.XLOOKUP(C83,customers!$A$2:$A$314,customers!$B$2:$B$314,,0)</f>
        <v>Terry Sheryn</v>
      </c>
      <c r="G83" t="str">
        <f>_xlfn.XLOOKUP(C83,customers!$A$2:$A$314,customers!$F$2:$F$314,,0)</f>
        <v>England</v>
      </c>
      <c r="H83" t="str">
        <f>VLOOKUP(C83,customers!$A$2:$I$314,7,FALSE)</f>
        <v>Walsall</v>
      </c>
      <c r="I83" t="str">
        <f>VLOOKUP(C83,customers!$A$2:$I$314,9,FALSE)</f>
        <v>No</v>
      </c>
      <c r="J83" t="str">
        <f>INDEX(products!$A$1:$F$11,MATCH(orders!$D83,products!$A$1:$A$11,0),MATCH(orders!J$1,products!$A$1:$F$1,0))</f>
        <v>Denim Jeans Bootcut</v>
      </c>
      <c r="K83" t="str">
        <f>INDEX(products!$A$1:$F$11,MATCH(orders!$D83,products!$A$1:$A$11,0),MATCH(orders!K$1,products!$A$1:$F$1,0))</f>
        <v>Pants</v>
      </c>
      <c r="L83" t="str">
        <f>INDEX(products!$A$1:$F$11,MATCH(orders!$D83,products!$A$1:$A$11,0),MATCH(orders!L$1,products!$A$1:$F$1,0))</f>
        <v>Light Blue</v>
      </c>
      <c r="M83">
        <f>INDEX(products!$A$1:$F$11,MATCH(orders!$D83,products!$A$1:$A$11,0),MATCH(orders!M$1,products!$A$1:$F$1,0))</f>
        <v>25.99</v>
      </c>
      <c r="N83">
        <f>INDEX(products!$A$1:$F$11,MATCH(orders!$D83,products!$A$1:$A$11,0),MATCH(orders!N$1,products!$A$1:$F$1,0))</f>
        <v>13.99</v>
      </c>
      <c r="O83">
        <f t="shared" si="2"/>
        <v>11.999999999999998</v>
      </c>
      <c r="P83">
        <f t="shared" si="3"/>
        <v>25.99</v>
      </c>
    </row>
    <row r="84" spans="1:16" x14ac:dyDescent="0.45">
      <c r="A84" t="s">
        <v>1853</v>
      </c>
      <c r="B84" s="1">
        <v>44627</v>
      </c>
      <c r="C84" t="s">
        <v>993</v>
      </c>
      <c r="D84">
        <v>6</v>
      </c>
      <c r="E84">
        <v>3</v>
      </c>
      <c r="F84" t="str">
        <f>_xlfn.XLOOKUP(C84,customers!$A$2:$A$314,customers!$B$2:$B$314,,0)</f>
        <v>Leia Kernan</v>
      </c>
      <c r="G84" t="str">
        <f>_xlfn.XLOOKUP(C84,customers!$A$2:$A$314,customers!$F$2:$F$314,,0)</f>
        <v>England</v>
      </c>
      <c r="H84" t="str">
        <f>VLOOKUP(C84,customers!$A$2:$I$314,7,FALSE)</f>
        <v>Tenbury Wells</v>
      </c>
      <c r="I84" t="str">
        <f>VLOOKUP(C84,customers!$A$2:$I$314,9,FALSE)</f>
        <v>No</v>
      </c>
      <c r="J84" t="str">
        <f>INDEX(products!$A$1:$F$11,MATCH(orders!$D84,products!$A$1:$A$11,0),MATCH(orders!J$1,products!$A$1:$F$1,0))</f>
        <v>Denim Jacket Hooded</v>
      </c>
      <c r="K84" t="str">
        <f>INDEX(products!$A$1:$F$11,MATCH(orders!$D84,products!$A$1:$A$11,0),MATCH(orders!K$1,products!$A$1:$F$1,0))</f>
        <v>Jacket</v>
      </c>
      <c r="L84" t="str">
        <f>INDEX(products!$A$1:$F$11,MATCH(orders!$D84,products!$A$1:$A$11,0),MATCH(orders!L$1,products!$A$1:$F$1,0))</f>
        <v>Light Blue</v>
      </c>
      <c r="M84">
        <f>INDEX(products!$A$1:$F$11,MATCH(orders!$D84,products!$A$1:$A$11,0),MATCH(orders!M$1,products!$A$1:$F$1,0))</f>
        <v>27.99</v>
      </c>
      <c r="N84">
        <f>INDEX(products!$A$1:$F$11,MATCH(orders!$D84,products!$A$1:$A$11,0),MATCH(orders!N$1,products!$A$1:$F$1,0))</f>
        <v>14.99</v>
      </c>
      <c r="O84">
        <f t="shared" si="2"/>
        <v>38.999999999999993</v>
      </c>
      <c r="P84">
        <f t="shared" si="3"/>
        <v>83.97</v>
      </c>
    </row>
    <row r="85" spans="1:16" x14ac:dyDescent="0.45">
      <c r="A85" t="s">
        <v>1854</v>
      </c>
      <c r="B85" s="1">
        <v>44627</v>
      </c>
      <c r="C85" t="s">
        <v>381</v>
      </c>
      <c r="D85">
        <v>6</v>
      </c>
      <c r="E85">
        <v>3</v>
      </c>
      <c r="F85" t="str">
        <f>_xlfn.XLOOKUP(C85,customers!$A$2:$A$314,customers!$B$2:$B$314,,0)</f>
        <v>Else Langcaster</v>
      </c>
      <c r="G85" t="str">
        <f>_xlfn.XLOOKUP(C85,customers!$A$2:$A$314,customers!$F$2:$F$314,,0)</f>
        <v>Scotland</v>
      </c>
      <c r="H85" t="str">
        <f>VLOOKUP(C85,customers!$A$2:$I$314,7,FALSE)</f>
        <v>Elgin</v>
      </c>
      <c r="I85" t="str">
        <f>VLOOKUP(C85,customers!$A$2:$I$314,9,FALSE)</f>
        <v>No</v>
      </c>
      <c r="J85" t="str">
        <f>INDEX(products!$A$1:$F$11,MATCH(orders!$D85,products!$A$1:$A$11,0),MATCH(orders!J$1,products!$A$1:$F$1,0))</f>
        <v>Denim Jacket Hooded</v>
      </c>
      <c r="K85" t="str">
        <f>INDEX(products!$A$1:$F$11,MATCH(orders!$D85,products!$A$1:$A$11,0),MATCH(orders!K$1,products!$A$1:$F$1,0))</f>
        <v>Jacket</v>
      </c>
      <c r="L85" t="str">
        <f>INDEX(products!$A$1:$F$11,MATCH(orders!$D85,products!$A$1:$A$11,0),MATCH(orders!L$1,products!$A$1:$F$1,0))</f>
        <v>Light Blue</v>
      </c>
      <c r="M85">
        <f>INDEX(products!$A$1:$F$11,MATCH(orders!$D85,products!$A$1:$A$11,0),MATCH(orders!M$1,products!$A$1:$F$1,0))</f>
        <v>27.99</v>
      </c>
      <c r="N85">
        <f>INDEX(products!$A$1:$F$11,MATCH(orders!$D85,products!$A$1:$A$11,0),MATCH(orders!N$1,products!$A$1:$F$1,0))</f>
        <v>14.99</v>
      </c>
      <c r="O85">
        <f t="shared" si="2"/>
        <v>38.999999999999993</v>
      </c>
      <c r="P85">
        <f t="shared" si="3"/>
        <v>83.97</v>
      </c>
    </row>
    <row r="86" spans="1:16" x14ac:dyDescent="0.45">
      <c r="A86" t="s">
        <v>1855</v>
      </c>
      <c r="B86" s="1">
        <v>44627</v>
      </c>
      <c r="C86" t="s">
        <v>671</v>
      </c>
      <c r="D86">
        <v>6</v>
      </c>
      <c r="E86">
        <v>3</v>
      </c>
      <c r="F86" t="str">
        <f>_xlfn.XLOOKUP(C86,customers!$A$2:$A$314,customers!$B$2:$B$314,,0)</f>
        <v>Serena Earley</v>
      </c>
      <c r="G86" t="str">
        <f>_xlfn.XLOOKUP(C86,customers!$A$2:$A$314,customers!$F$2:$F$314,,0)</f>
        <v>England</v>
      </c>
      <c r="H86" t="str">
        <f>VLOOKUP(C86,customers!$A$2:$I$314,7,FALSE)</f>
        <v>Dartford</v>
      </c>
      <c r="I86" t="str">
        <f>VLOOKUP(C86,customers!$A$2:$I$314,9,FALSE)</f>
        <v>No</v>
      </c>
      <c r="J86" t="str">
        <f>INDEX(products!$A$1:$F$11,MATCH(orders!$D86,products!$A$1:$A$11,0),MATCH(orders!J$1,products!$A$1:$F$1,0))</f>
        <v>Denim Jacket Hooded</v>
      </c>
      <c r="K86" t="str">
        <f>INDEX(products!$A$1:$F$11,MATCH(orders!$D86,products!$A$1:$A$11,0),MATCH(orders!K$1,products!$A$1:$F$1,0))</f>
        <v>Jacket</v>
      </c>
      <c r="L86" t="str">
        <f>INDEX(products!$A$1:$F$11,MATCH(orders!$D86,products!$A$1:$A$11,0),MATCH(orders!L$1,products!$A$1:$F$1,0))</f>
        <v>Light Blue</v>
      </c>
      <c r="M86">
        <f>INDEX(products!$A$1:$F$11,MATCH(orders!$D86,products!$A$1:$A$11,0),MATCH(orders!M$1,products!$A$1:$F$1,0))</f>
        <v>27.99</v>
      </c>
      <c r="N86">
        <f>INDEX(products!$A$1:$F$11,MATCH(orders!$D86,products!$A$1:$A$11,0),MATCH(orders!N$1,products!$A$1:$F$1,0))</f>
        <v>14.99</v>
      </c>
      <c r="O86">
        <f t="shared" si="2"/>
        <v>38.999999999999993</v>
      </c>
      <c r="P86">
        <f t="shared" si="3"/>
        <v>83.97</v>
      </c>
    </row>
    <row r="87" spans="1:16" x14ac:dyDescent="0.45">
      <c r="A87" t="s">
        <v>1856</v>
      </c>
      <c r="B87" s="1">
        <v>44628</v>
      </c>
      <c r="C87" t="s">
        <v>598</v>
      </c>
      <c r="D87">
        <v>6</v>
      </c>
      <c r="E87">
        <v>1</v>
      </c>
      <c r="F87" t="str">
        <f>_xlfn.XLOOKUP(C87,customers!$A$2:$A$314,customers!$B$2:$B$314,,0)</f>
        <v>Jacinthe Balsillie</v>
      </c>
      <c r="G87" t="str">
        <f>_xlfn.XLOOKUP(C87,customers!$A$2:$A$314,customers!$F$2:$F$314,,0)</f>
        <v>Scotland</v>
      </c>
      <c r="H87" t="str">
        <f>VLOOKUP(C87,customers!$A$2:$I$314,7,FALSE)</f>
        <v>Linlithgow</v>
      </c>
      <c r="I87" t="str">
        <f>VLOOKUP(C87,customers!$A$2:$I$314,9,FALSE)</f>
        <v>No</v>
      </c>
      <c r="J87" t="str">
        <f>INDEX(products!$A$1:$F$11,MATCH(orders!$D87,products!$A$1:$A$11,0),MATCH(orders!J$1,products!$A$1:$F$1,0))</f>
        <v>Denim Jacket Hooded</v>
      </c>
      <c r="K87" t="str">
        <f>INDEX(products!$A$1:$F$11,MATCH(orders!$D87,products!$A$1:$A$11,0),MATCH(orders!K$1,products!$A$1:$F$1,0))</f>
        <v>Jacket</v>
      </c>
      <c r="L87" t="str">
        <f>INDEX(products!$A$1:$F$11,MATCH(orders!$D87,products!$A$1:$A$11,0),MATCH(orders!L$1,products!$A$1:$F$1,0))</f>
        <v>Light Blue</v>
      </c>
      <c r="M87">
        <f>INDEX(products!$A$1:$F$11,MATCH(orders!$D87,products!$A$1:$A$11,0),MATCH(orders!M$1,products!$A$1:$F$1,0))</f>
        <v>27.99</v>
      </c>
      <c r="N87">
        <f>INDEX(products!$A$1:$F$11,MATCH(orders!$D87,products!$A$1:$A$11,0),MATCH(orders!N$1,products!$A$1:$F$1,0))</f>
        <v>14.99</v>
      </c>
      <c r="O87">
        <f t="shared" si="2"/>
        <v>12.999999999999998</v>
      </c>
      <c r="P87">
        <f t="shared" si="3"/>
        <v>27.99</v>
      </c>
    </row>
    <row r="88" spans="1:16" x14ac:dyDescent="0.45">
      <c r="A88" t="s">
        <v>1857</v>
      </c>
      <c r="B88" s="1">
        <v>44629</v>
      </c>
      <c r="C88" t="s">
        <v>469</v>
      </c>
      <c r="D88">
        <v>2</v>
      </c>
      <c r="E88">
        <v>1</v>
      </c>
      <c r="F88" t="str">
        <f>_xlfn.XLOOKUP(C88,customers!$A$2:$A$314,customers!$B$2:$B$314,,0)</f>
        <v>Geneva Standley</v>
      </c>
      <c r="G88" t="str">
        <f>_xlfn.XLOOKUP(C88,customers!$A$2:$A$314,customers!$F$2:$F$314,,0)</f>
        <v>England</v>
      </c>
      <c r="H88" t="str">
        <f>VLOOKUP(C88,customers!$A$2:$I$314,7,FALSE)</f>
        <v>Stockton-on-Tees</v>
      </c>
      <c r="I88" t="str">
        <f>VLOOKUP(C88,customers!$A$2:$I$314,9,FALSE)</f>
        <v>No</v>
      </c>
      <c r="J88" t="str">
        <f>INDEX(products!$A$1:$F$11,MATCH(orders!$D88,products!$A$1:$A$11,0),MATCH(orders!J$1,products!$A$1:$F$1,0))</f>
        <v>Denim Jacket Classic</v>
      </c>
      <c r="K88" t="str">
        <f>INDEX(products!$A$1:$F$11,MATCH(orders!$D88,products!$A$1:$A$11,0),MATCH(orders!K$1,products!$A$1:$F$1,0))</f>
        <v>Jacket</v>
      </c>
      <c r="L88" t="str">
        <f>INDEX(products!$A$1:$F$11,MATCH(orders!$D88,products!$A$1:$A$11,0),MATCH(orders!L$1,products!$A$1:$F$1,0))</f>
        <v>Dark Blue</v>
      </c>
      <c r="M88">
        <f>INDEX(products!$A$1:$F$11,MATCH(orders!$D88,products!$A$1:$A$11,0),MATCH(orders!M$1,products!$A$1:$F$1,0))</f>
        <v>29.99</v>
      </c>
      <c r="N88">
        <f>INDEX(products!$A$1:$F$11,MATCH(orders!$D88,products!$A$1:$A$11,0),MATCH(orders!N$1,products!$A$1:$F$1,0))</f>
        <v>16.989999999999998</v>
      </c>
      <c r="O88">
        <f t="shared" si="2"/>
        <v>13</v>
      </c>
      <c r="P88">
        <f t="shared" si="3"/>
        <v>29.99</v>
      </c>
    </row>
    <row r="89" spans="1:16" x14ac:dyDescent="0.45">
      <c r="A89" t="s">
        <v>1858</v>
      </c>
      <c r="B89" s="1">
        <v>44630</v>
      </c>
      <c r="C89" t="s">
        <v>890</v>
      </c>
      <c r="D89">
        <v>6</v>
      </c>
      <c r="E89">
        <v>3</v>
      </c>
      <c r="F89" t="str">
        <f>_xlfn.XLOOKUP(C89,customers!$A$2:$A$314,customers!$B$2:$B$314,,0)</f>
        <v>Anabelle Hutchens</v>
      </c>
      <c r="G89" t="str">
        <f>_xlfn.XLOOKUP(C89,customers!$A$2:$A$314,customers!$F$2:$F$314,,0)</f>
        <v>England</v>
      </c>
      <c r="H89" t="str">
        <f>VLOOKUP(C89,customers!$A$2:$I$314,7,FALSE)</f>
        <v>Kendal</v>
      </c>
      <c r="I89" t="str">
        <f>VLOOKUP(C89,customers!$A$2:$I$314,9,FALSE)</f>
        <v>No</v>
      </c>
      <c r="J89" t="str">
        <f>INDEX(products!$A$1:$F$11,MATCH(orders!$D89,products!$A$1:$A$11,0),MATCH(orders!J$1,products!$A$1:$F$1,0))</f>
        <v>Denim Jacket Hooded</v>
      </c>
      <c r="K89" t="str">
        <f>INDEX(products!$A$1:$F$11,MATCH(orders!$D89,products!$A$1:$A$11,0),MATCH(orders!K$1,products!$A$1:$F$1,0))</f>
        <v>Jacket</v>
      </c>
      <c r="L89" t="str">
        <f>INDEX(products!$A$1:$F$11,MATCH(orders!$D89,products!$A$1:$A$11,0),MATCH(orders!L$1,products!$A$1:$F$1,0))</f>
        <v>Light Blue</v>
      </c>
      <c r="M89">
        <f>INDEX(products!$A$1:$F$11,MATCH(orders!$D89,products!$A$1:$A$11,0),MATCH(orders!M$1,products!$A$1:$F$1,0))</f>
        <v>27.99</v>
      </c>
      <c r="N89">
        <f>INDEX(products!$A$1:$F$11,MATCH(orders!$D89,products!$A$1:$A$11,0),MATCH(orders!N$1,products!$A$1:$F$1,0))</f>
        <v>14.99</v>
      </c>
      <c r="O89">
        <f t="shared" si="2"/>
        <v>38.999999999999993</v>
      </c>
      <c r="P89">
        <f t="shared" si="3"/>
        <v>83.97</v>
      </c>
    </row>
    <row r="90" spans="1:16" x14ac:dyDescent="0.45">
      <c r="A90" t="s">
        <v>1859</v>
      </c>
      <c r="B90" s="1">
        <v>44630</v>
      </c>
      <c r="C90" t="s">
        <v>986</v>
      </c>
      <c r="D90">
        <v>6</v>
      </c>
      <c r="E90">
        <v>3</v>
      </c>
      <c r="F90" t="str">
        <f>_xlfn.XLOOKUP(C90,customers!$A$2:$A$314,customers!$B$2:$B$314,,0)</f>
        <v>Connor Heaviside</v>
      </c>
      <c r="G90" t="str">
        <f>_xlfn.XLOOKUP(C90,customers!$A$2:$A$314,customers!$F$2:$F$314,,0)</f>
        <v>England</v>
      </c>
      <c r="H90" t="str">
        <f>VLOOKUP(C90,customers!$A$2:$I$314,7,FALSE)</f>
        <v>Ashbourne</v>
      </c>
      <c r="I90" t="str">
        <f>VLOOKUP(C90,customers!$A$2:$I$314,9,FALSE)</f>
        <v>No</v>
      </c>
      <c r="J90" t="str">
        <f>INDEX(products!$A$1:$F$11,MATCH(orders!$D90,products!$A$1:$A$11,0),MATCH(orders!J$1,products!$A$1:$F$1,0))</f>
        <v>Denim Jacket Hooded</v>
      </c>
      <c r="K90" t="str">
        <f>INDEX(products!$A$1:$F$11,MATCH(orders!$D90,products!$A$1:$A$11,0),MATCH(orders!K$1,products!$A$1:$F$1,0))</f>
        <v>Jacket</v>
      </c>
      <c r="L90" t="str">
        <f>INDEX(products!$A$1:$F$11,MATCH(orders!$D90,products!$A$1:$A$11,0),MATCH(orders!L$1,products!$A$1:$F$1,0))</f>
        <v>Light Blue</v>
      </c>
      <c r="M90">
        <f>INDEX(products!$A$1:$F$11,MATCH(orders!$D90,products!$A$1:$A$11,0),MATCH(orders!M$1,products!$A$1:$F$1,0))</f>
        <v>27.99</v>
      </c>
      <c r="N90">
        <f>INDEX(products!$A$1:$F$11,MATCH(orders!$D90,products!$A$1:$A$11,0),MATCH(orders!N$1,products!$A$1:$F$1,0))</f>
        <v>14.99</v>
      </c>
      <c r="O90">
        <f t="shared" si="2"/>
        <v>38.999999999999993</v>
      </c>
      <c r="P90">
        <f t="shared" si="3"/>
        <v>83.97</v>
      </c>
    </row>
    <row r="91" spans="1:16" x14ac:dyDescent="0.45">
      <c r="A91" t="s">
        <v>1860</v>
      </c>
      <c r="B91" s="1">
        <v>44631</v>
      </c>
      <c r="C91" t="s">
        <v>501</v>
      </c>
      <c r="D91">
        <v>6</v>
      </c>
      <c r="E91">
        <v>3</v>
      </c>
      <c r="F91" t="str">
        <f>_xlfn.XLOOKUP(C91,customers!$A$2:$A$314,customers!$B$2:$B$314,,0)</f>
        <v>Stanford Rodliff</v>
      </c>
      <c r="G91" t="str">
        <f>_xlfn.XLOOKUP(C91,customers!$A$2:$A$314,customers!$F$2:$F$314,,0)</f>
        <v>England</v>
      </c>
      <c r="H91" t="str">
        <f>VLOOKUP(C91,customers!$A$2:$I$314,7,FALSE)</f>
        <v>Rugby</v>
      </c>
      <c r="I91" t="str">
        <f>VLOOKUP(C91,customers!$A$2:$I$314,9,FALSE)</f>
        <v>No</v>
      </c>
      <c r="J91" t="str">
        <f>INDEX(products!$A$1:$F$11,MATCH(orders!$D91,products!$A$1:$A$11,0),MATCH(orders!J$1,products!$A$1:$F$1,0))</f>
        <v>Denim Jacket Hooded</v>
      </c>
      <c r="K91" t="str">
        <f>INDEX(products!$A$1:$F$11,MATCH(orders!$D91,products!$A$1:$A$11,0),MATCH(orders!K$1,products!$A$1:$F$1,0))</f>
        <v>Jacket</v>
      </c>
      <c r="L91" t="str">
        <f>INDEX(products!$A$1:$F$11,MATCH(orders!$D91,products!$A$1:$A$11,0),MATCH(orders!L$1,products!$A$1:$F$1,0))</f>
        <v>Light Blue</v>
      </c>
      <c r="M91">
        <f>INDEX(products!$A$1:$F$11,MATCH(orders!$D91,products!$A$1:$A$11,0),MATCH(orders!M$1,products!$A$1:$F$1,0))</f>
        <v>27.99</v>
      </c>
      <c r="N91">
        <f>INDEX(products!$A$1:$F$11,MATCH(orders!$D91,products!$A$1:$A$11,0),MATCH(orders!N$1,products!$A$1:$F$1,0))</f>
        <v>14.99</v>
      </c>
      <c r="O91">
        <f t="shared" si="2"/>
        <v>38.999999999999993</v>
      </c>
      <c r="P91">
        <f t="shared" si="3"/>
        <v>83.97</v>
      </c>
    </row>
    <row r="92" spans="1:16" x14ac:dyDescent="0.45">
      <c r="A92" t="s">
        <v>1861</v>
      </c>
      <c r="B92" s="1">
        <v>44631</v>
      </c>
      <c r="C92" t="s">
        <v>937</v>
      </c>
      <c r="D92">
        <v>6</v>
      </c>
      <c r="E92">
        <v>3</v>
      </c>
      <c r="F92" t="str">
        <f>_xlfn.XLOOKUP(C92,customers!$A$2:$A$314,customers!$B$2:$B$314,,0)</f>
        <v>Friederike Drysdale</v>
      </c>
      <c r="G92" t="str">
        <f>_xlfn.XLOOKUP(C92,customers!$A$2:$A$314,customers!$F$2:$F$314,,0)</f>
        <v>Scotland</v>
      </c>
      <c r="H92" t="str">
        <f>VLOOKUP(C92,customers!$A$2:$I$314,7,FALSE)</f>
        <v>Oban</v>
      </c>
      <c r="I92" t="str">
        <f>VLOOKUP(C92,customers!$A$2:$I$314,9,FALSE)</f>
        <v>No</v>
      </c>
      <c r="J92" t="str">
        <f>INDEX(products!$A$1:$F$11,MATCH(orders!$D92,products!$A$1:$A$11,0),MATCH(orders!J$1,products!$A$1:$F$1,0))</f>
        <v>Denim Jacket Hooded</v>
      </c>
      <c r="K92" t="str">
        <f>INDEX(products!$A$1:$F$11,MATCH(orders!$D92,products!$A$1:$A$11,0),MATCH(orders!K$1,products!$A$1:$F$1,0))</f>
        <v>Jacket</v>
      </c>
      <c r="L92" t="str">
        <f>INDEX(products!$A$1:$F$11,MATCH(orders!$D92,products!$A$1:$A$11,0),MATCH(orders!L$1,products!$A$1:$F$1,0))</f>
        <v>Light Blue</v>
      </c>
      <c r="M92">
        <f>INDEX(products!$A$1:$F$11,MATCH(orders!$D92,products!$A$1:$A$11,0),MATCH(orders!M$1,products!$A$1:$F$1,0))</f>
        <v>27.99</v>
      </c>
      <c r="N92">
        <f>INDEX(products!$A$1:$F$11,MATCH(orders!$D92,products!$A$1:$A$11,0),MATCH(orders!N$1,products!$A$1:$F$1,0))</f>
        <v>14.99</v>
      </c>
      <c r="O92">
        <f t="shared" si="2"/>
        <v>38.999999999999993</v>
      </c>
      <c r="P92">
        <f t="shared" si="3"/>
        <v>83.97</v>
      </c>
    </row>
    <row r="93" spans="1:16" x14ac:dyDescent="0.45">
      <c r="A93" t="s">
        <v>1862</v>
      </c>
      <c r="B93" s="1">
        <v>44631</v>
      </c>
      <c r="C93" t="s">
        <v>831</v>
      </c>
      <c r="D93">
        <v>6</v>
      </c>
      <c r="E93">
        <v>3</v>
      </c>
      <c r="F93" t="str">
        <f>_xlfn.XLOOKUP(C93,customers!$A$2:$A$314,customers!$B$2:$B$314,,0)</f>
        <v>Minette Whellans</v>
      </c>
      <c r="G93" t="str">
        <f>_xlfn.XLOOKUP(C93,customers!$A$2:$A$314,customers!$F$2:$F$314,,0)</f>
        <v>Wales</v>
      </c>
      <c r="H93" t="str">
        <f>VLOOKUP(C93,customers!$A$2:$I$314,7,FALSE)</f>
        <v>Cowbridge</v>
      </c>
      <c r="I93" t="str">
        <f>VLOOKUP(C93,customers!$A$2:$I$314,9,FALSE)</f>
        <v>No</v>
      </c>
      <c r="J93" t="str">
        <f>INDEX(products!$A$1:$F$11,MATCH(orders!$D93,products!$A$1:$A$11,0),MATCH(orders!J$1,products!$A$1:$F$1,0))</f>
        <v>Denim Jacket Hooded</v>
      </c>
      <c r="K93" t="str">
        <f>INDEX(products!$A$1:$F$11,MATCH(orders!$D93,products!$A$1:$A$11,0),MATCH(orders!K$1,products!$A$1:$F$1,0))</f>
        <v>Jacket</v>
      </c>
      <c r="L93" t="str">
        <f>INDEX(products!$A$1:$F$11,MATCH(orders!$D93,products!$A$1:$A$11,0),MATCH(orders!L$1,products!$A$1:$F$1,0))</f>
        <v>Light Blue</v>
      </c>
      <c r="M93">
        <f>INDEX(products!$A$1:$F$11,MATCH(orders!$D93,products!$A$1:$A$11,0),MATCH(orders!M$1,products!$A$1:$F$1,0))</f>
        <v>27.99</v>
      </c>
      <c r="N93">
        <f>INDEX(products!$A$1:$F$11,MATCH(orders!$D93,products!$A$1:$A$11,0),MATCH(orders!N$1,products!$A$1:$F$1,0))</f>
        <v>14.99</v>
      </c>
      <c r="O93">
        <f t="shared" si="2"/>
        <v>38.999999999999993</v>
      </c>
      <c r="P93">
        <f t="shared" si="3"/>
        <v>83.97</v>
      </c>
    </row>
    <row r="94" spans="1:16" x14ac:dyDescent="0.45">
      <c r="A94" t="s">
        <v>1863</v>
      </c>
      <c r="B94" s="1">
        <v>44631</v>
      </c>
      <c r="C94" t="s">
        <v>646</v>
      </c>
      <c r="D94">
        <v>6</v>
      </c>
      <c r="E94">
        <v>3</v>
      </c>
      <c r="F94" t="str">
        <f>_xlfn.XLOOKUP(C94,customers!$A$2:$A$314,customers!$B$2:$B$314,,0)</f>
        <v>Gerardo Schonfeld</v>
      </c>
      <c r="G94" t="str">
        <f>_xlfn.XLOOKUP(C94,customers!$A$2:$A$314,customers!$F$2:$F$314,,0)</f>
        <v>England</v>
      </c>
      <c r="H94" t="str">
        <f>VLOOKUP(C94,customers!$A$2:$I$314,7,FALSE)</f>
        <v>Halesowen</v>
      </c>
      <c r="I94" t="str">
        <f>VLOOKUP(C94,customers!$A$2:$I$314,9,FALSE)</f>
        <v>No</v>
      </c>
      <c r="J94" t="str">
        <f>INDEX(products!$A$1:$F$11,MATCH(orders!$D94,products!$A$1:$A$11,0),MATCH(orders!J$1,products!$A$1:$F$1,0))</f>
        <v>Denim Jacket Hooded</v>
      </c>
      <c r="K94" t="str">
        <f>INDEX(products!$A$1:$F$11,MATCH(orders!$D94,products!$A$1:$A$11,0),MATCH(orders!K$1,products!$A$1:$F$1,0))</f>
        <v>Jacket</v>
      </c>
      <c r="L94" t="str">
        <f>INDEX(products!$A$1:$F$11,MATCH(orders!$D94,products!$A$1:$A$11,0),MATCH(orders!L$1,products!$A$1:$F$1,0))</f>
        <v>Light Blue</v>
      </c>
      <c r="M94">
        <f>INDEX(products!$A$1:$F$11,MATCH(orders!$D94,products!$A$1:$A$11,0),MATCH(orders!M$1,products!$A$1:$F$1,0))</f>
        <v>27.99</v>
      </c>
      <c r="N94">
        <f>INDEX(products!$A$1:$F$11,MATCH(orders!$D94,products!$A$1:$A$11,0),MATCH(orders!N$1,products!$A$1:$F$1,0))</f>
        <v>14.99</v>
      </c>
      <c r="O94">
        <f t="shared" si="2"/>
        <v>38.999999999999993</v>
      </c>
      <c r="P94">
        <f t="shared" si="3"/>
        <v>83.97</v>
      </c>
    </row>
    <row r="95" spans="1:16" x14ac:dyDescent="0.45">
      <c r="A95" t="s">
        <v>1864</v>
      </c>
      <c r="B95" s="1">
        <v>44631</v>
      </c>
      <c r="C95" t="s">
        <v>810</v>
      </c>
      <c r="D95">
        <v>6</v>
      </c>
      <c r="E95">
        <v>3</v>
      </c>
      <c r="F95" t="str">
        <f>_xlfn.XLOOKUP(C95,customers!$A$2:$A$314,customers!$B$2:$B$314,,0)</f>
        <v>Nertie Poolman</v>
      </c>
      <c r="G95" t="str">
        <f>_xlfn.XLOOKUP(C95,customers!$A$2:$A$314,customers!$F$2:$F$314,,0)</f>
        <v>England</v>
      </c>
      <c r="H95" t="str">
        <f>VLOOKUP(C95,customers!$A$2:$I$314,7,FALSE)</f>
        <v>Clitheroe</v>
      </c>
      <c r="I95" t="str">
        <f>VLOOKUP(C95,customers!$A$2:$I$314,9,FALSE)</f>
        <v>No</v>
      </c>
      <c r="J95" t="str">
        <f>INDEX(products!$A$1:$F$11,MATCH(orders!$D95,products!$A$1:$A$11,0),MATCH(orders!J$1,products!$A$1:$F$1,0))</f>
        <v>Denim Jacket Hooded</v>
      </c>
      <c r="K95" t="str">
        <f>INDEX(products!$A$1:$F$11,MATCH(orders!$D95,products!$A$1:$A$11,0),MATCH(orders!K$1,products!$A$1:$F$1,0))</f>
        <v>Jacket</v>
      </c>
      <c r="L95" t="str">
        <f>INDEX(products!$A$1:$F$11,MATCH(orders!$D95,products!$A$1:$A$11,0),MATCH(orders!L$1,products!$A$1:$F$1,0))</f>
        <v>Light Blue</v>
      </c>
      <c r="M95">
        <f>INDEX(products!$A$1:$F$11,MATCH(orders!$D95,products!$A$1:$A$11,0),MATCH(orders!M$1,products!$A$1:$F$1,0))</f>
        <v>27.99</v>
      </c>
      <c r="N95">
        <f>INDEX(products!$A$1:$F$11,MATCH(orders!$D95,products!$A$1:$A$11,0),MATCH(orders!N$1,products!$A$1:$F$1,0))</f>
        <v>14.99</v>
      </c>
      <c r="O95">
        <f t="shared" si="2"/>
        <v>38.999999999999993</v>
      </c>
      <c r="P95">
        <f t="shared" si="3"/>
        <v>83.97</v>
      </c>
    </row>
    <row r="96" spans="1:16" x14ac:dyDescent="0.45">
      <c r="A96" t="s">
        <v>1865</v>
      </c>
      <c r="B96" s="1">
        <v>44633</v>
      </c>
      <c r="C96" t="s">
        <v>937</v>
      </c>
      <c r="D96">
        <v>6</v>
      </c>
      <c r="E96">
        <v>3</v>
      </c>
      <c r="F96" t="str">
        <f>_xlfn.XLOOKUP(C96,customers!$A$2:$A$314,customers!$B$2:$B$314,,0)</f>
        <v>Friederike Drysdale</v>
      </c>
      <c r="G96" t="str">
        <f>_xlfn.XLOOKUP(C96,customers!$A$2:$A$314,customers!$F$2:$F$314,,0)</f>
        <v>Scotland</v>
      </c>
      <c r="H96" t="str">
        <f>VLOOKUP(C96,customers!$A$2:$I$314,7,FALSE)</f>
        <v>Oban</v>
      </c>
      <c r="I96" t="str">
        <f>VLOOKUP(C96,customers!$A$2:$I$314,9,FALSE)</f>
        <v>No</v>
      </c>
      <c r="J96" t="str">
        <f>INDEX(products!$A$1:$F$11,MATCH(orders!$D96,products!$A$1:$A$11,0),MATCH(orders!J$1,products!$A$1:$F$1,0))</f>
        <v>Denim Jacket Hooded</v>
      </c>
      <c r="K96" t="str">
        <f>INDEX(products!$A$1:$F$11,MATCH(orders!$D96,products!$A$1:$A$11,0),MATCH(orders!K$1,products!$A$1:$F$1,0))</f>
        <v>Jacket</v>
      </c>
      <c r="L96" t="str">
        <f>INDEX(products!$A$1:$F$11,MATCH(orders!$D96,products!$A$1:$A$11,0),MATCH(orders!L$1,products!$A$1:$F$1,0))</f>
        <v>Light Blue</v>
      </c>
      <c r="M96">
        <f>INDEX(products!$A$1:$F$11,MATCH(orders!$D96,products!$A$1:$A$11,0),MATCH(orders!M$1,products!$A$1:$F$1,0))</f>
        <v>27.99</v>
      </c>
      <c r="N96">
        <f>INDEX(products!$A$1:$F$11,MATCH(orders!$D96,products!$A$1:$A$11,0),MATCH(orders!N$1,products!$A$1:$F$1,0))</f>
        <v>14.99</v>
      </c>
      <c r="O96">
        <f t="shared" si="2"/>
        <v>38.999999999999993</v>
      </c>
      <c r="P96">
        <f t="shared" si="3"/>
        <v>83.97</v>
      </c>
    </row>
    <row r="97" spans="1:16" x14ac:dyDescent="0.45">
      <c r="A97" t="s">
        <v>1866</v>
      </c>
      <c r="B97" s="1">
        <v>44633</v>
      </c>
      <c r="C97" t="s">
        <v>729</v>
      </c>
      <c r="D97">
        <v>10</v>
      </c>
      <c r="E97">
        <v>2</v>
      </c>
      <c r="F97" t="str">
        <f>_xlfn.XLOOKUP(C97,customers!$A$2:$A$314,customers!$B$2:$B$314,,0)</f>
        <v>Angie Rizzetti</v>
      </c>
      <c r="G97" t="str">
        <f>_xlfn.XLOOKUP(C97,customers!$A$2:$A$314,customers!$F$2:$F$314,,0)</f>
        <v>England</v>
      </c>
      <c r="H97" t="str">
        <f>VLOOKUP(C97,customers!$A$2:$I$314,7,FALSE)</f>
        <v>Wimborne</v>
      </c>
      <c r="I97" t="str">
        <f>VLOOKUP(C97,customers!$A$2:$I$314,9,FALSE)</f>
        <v>No</v>
      </c>
      <c r="J97" t="str">
        <f>INDEX(products!$A$1:$F$11,MATCH(orders!$D97,products!$A$1:$A$11,0),MATCH(orders!J$1,products!$A$1:$F$1,0))</f>
        <v>Denim Jeans Cuffed Hem</v>
      </c>
      <c r="K97" t="str">
        <f>INDEX(products!$A$1:$F$11,MATCH(orders!$D97,products!$A$1:$A$11,0),MATCH(orders!K$1,products!$A$1:$F$1,0))</f>
        <v>Pants</v>
      </c>
      <c r="L97" t="str">
        <f>INDEX(products!$A$1:$F$11,MATCH(orders!$D97,products!$A$1:$A$11,0),MATCH(orders!L$1,products!$A$1:$F$1,0))</f>
        <v>Dark Blue</v>
      </c>
      <c r="M97">
        <f>INDEX(products!$A$1:$F$11,MATCH(orders!$D97,products!$A$1:$A$11,0),MATCH(orders!M$1,products!$A$1:$F$1,0))</f>
        <v>22.99</v>
      </c>
      <c r="N97">
        <f>INDEX(products!$A$1:$F$11,MATCH(orders!$D97,products!$A$1:$A$11,0),MATCH(orders!N$1,products!$A$1:$F$1,0))</f>
        <v>10.99</v>
      </c>
      <c r="O97">
        <f t="shared" si="2"/>
        <v>23.999999999999996</v>
      </c>
      <c r="P97">
        <f t="shared" si="3"/>
        <v>45.98</v>
      </c>
    </row>
    <row r="98" spans="1:16" x14ac:dyDescent="0.45">
      <c r="A98" t="s">
        <v>1867</v>
      </c>
      <c r="B98" s="1">
        <v>44634</v>
      </c>
      <c r="C98" t="s">
        <v>907</v>
      </c>
      <c r="D98">
        <v>6</v>
      </c>
      <c r="E98">
        <v>3</v>
      </c>
      <c r="F98" t="str">
        <f>_xlfn.XLOOKUP(C98,customers!$A$2:$A$314,customers!$B$2:$B$314,,0)</f>
        <v>Portie Cutchie</v>
      </c>
      <c r="G98" t="str">
        <f>_xlfn.XLOOKUP(C98,customers!$A$2:$A$314,customers!$F$2:$F$314,,0)</f>
        <v>Scotland</v>
      </c>
      <c r="H98" t="str">
        <f>VLOOKUP(C98,customers!$A$2:$I$314,7,FALSE)</f>
        <v>Moffat</v>
      </c>
      <c r="I98" t="str">
        <f>VLOOKUP(C98,customers!$A$2:$I$314,9,FALSE)</f>
        <v>No</v>
      </c>
      <c r="J98" t="str">
        <f>INDEX(products!$A$1:$F$11,MATCH(orders!$D98,products!$A$1:$A$11,0),MATCH(orders!J$1,products!$A$1:$F$1,0))</f>
        <v>Denim Jacket Hooded</v>
      </c>
      <c r="K98" t="str">
        <f>INDEX(products!$A$1:$F$11,MATCH(orders!$D98,products!$A$1:$A$11,0),MATCH(orders!K$1,products!$A$1:$F$1,0))</f>
        <v>Jacket</v>
      </c>
      <c r="L98" t="str">
        <f>INDEX(products!$A$1:$F$11,MATCH(orders!$D98,products!$A$1:$A$11,0),MATCH(orders!L$1,products!$A$1:$F$1,0))</f>
        <v>Light Blue</v>
      </c>
      <c r="M98">
        <f>INDEX(products!$A$1:$F$11,MATCH(orders!$D98,products!$A$1:$A$11,0),MATCH(orders!M$1,products!$A$1:$F$1,0))</f>
        <v>27.99</v>
      </c>
      <c r="N98">
        <f>INDEX(products!$A$1:$F$11,MATCH(orders!$D98,products!$A$1:$A$11,0),MATCH(orders!N$1,products!$A$1:$F$1,0))</f>
        <v>14.99</v>
      </c>
      <c r="O98">
        <f t="shared" si="2"/>
        <v>38.999999999999993</v>
      </c>
      <c r="P98">
        <f t="shared" si="3"/>
        <v>83.97</v>
      </c>
    </row>
    <row r="99" spans="1:16" x14ac:dyDescent="0.45">
      <c r="A99" t="s">
        <v>1868</v>
      </c>
      <c r="B99" s="1">
        <v>44634</v>
      </c>
      <c r="C99" t="s">
        <v>899</v>
      </c>
      <c r="D99">
        <v>6</v>
      </c>
      <c r="E99">
        <v>3</v>
      </c>
      <c r="F99" t="str">
        <f>_xlfn.XLOOKUP(C99,customers!$A$2:$A$314,customers!$B$2:$B$314,,0)</f>
        <v>Beltran Mathon</v>
      </c>
      <c r="G99" t="str">
        <f>_xlfn.XLOOKUP(C99,customers!$A$2:$A$314,customers!$F$2:$F$314,,0)</f>
        <v>England</v>
      </c>
      <c r="H99" t="str">
        <f>VLOOKUP(C99,customers!$A$2:$I$314,7,FALSE)</f>
        <v>Thornbury</v>
      </c>
      <c r="I99" t="str">
        <f>VLOOKUP(C99,customers!$A$2:$I$314,9,FALSE)</f>
        <v>No</v>
      </c>
      <c r="J99" t="str">
        <f>INDEX(products!$A$1:$F$11,MATCH(orders!$D99,products!$A$1:$A$11,0),MATCH(orders!J$1,products!$A$1:$F$1,0))</f>
        <v>Denim Jacket Hooded</v>
      </c>
      <c r="K99" t="str">
        <f>INDEX(products!$A$1:$F$11,MATCH(orders!$D99,products!$A$1:$A$11,0),MATCH(orders!K$1,products!$A$1:$F$1,0))</f>
        <v>Jacket</v>
      </c>
      <c r="L99" t="str">
        <f>INDEX(products!$A$1:$F$11,MATCH(orders!$D99,products!$A$1:$A$11,0),MATCH(orders!L$1,products!$A$1:$F$1,0))</f>
        <v>Light Blue</v>
      </c>
      <c r="M99">
        <f>INDEX(products!$A$1:$F$11,MATCH(orders!$D99,products!$A$1:$A$11,0),MATCH(orders!M$1,products!$A$1:$F$1,0))</f>
        <v>27.99</v>
      </c>
      <c r="N99">
        <f>INDEX(products!$A$1:$F$11,MATCH(orders!$D99,products!$A$1:$A$11,0),MATCH(orders!N$1,products!$A$1:$F$1,0))</f>
        <v>14.99</v>
      </c>
      <c r="O99">
        <f t="shared" si="2"/>
        <v>38.999999999999993</v>
      </c>
      <c r="P99">
        <f t="shared" si="3"/>
        <v>83.97</v>
      </c>
    </row>
    <row r="100" spans="1:16" x14ac:dyDescent="0.45">
      <c r="A100" t="s">
        <v>1869</v>
      </c>
      <c r="B100" s="1">
        <v>44635</v>
      </c>
      <c r="C100" t="s">
        <v>1022</v>
      </c>
      <c r="D100">
        <v>4</v>
      </c>
      <c r="E100">
        <v>3</v>
      </c>
      <c r="F100" t="str">
        <f>_xlfn.XLOOKUP(C100,customers!$A$2:$A$314,customers!$B$2:$B$314,,0)</f>
        <v>Tani Taffarello</v>
      </c>
      <c r="G100" t="str">
        <f>_xlfn.XLOOKUP(C100,customers!$A$2:$A$314,customers!$F$2:$F$314,,0)</f>
        <v>Scotland</v>
      </c>
      <c r="H100" t="str">
        <f>VLOOKUP(C100,customers!$A$2:$I$314,7,FALSE)</f>
        <v>Largs</v>
      </c>
      <c r="I100" t="str">
        <f>VLOOKUP(C100,customers!$A$2:$I$314,9,FALSE)</f>
        <v>No</v>
      </c>
      <c r="J100" t="str">
        <f>INDEX(products!$A$1:$F$11,MATCH(orders!$D100,products!$A$1:$A$11,0),MATCH(orders!J$1,products!$A$1:$F$1,0))</f>
        <v>Denim Jacket Cropped</v>
      </c>
      <c r="K100" t="str">
        <f>INDEX(products!$A$1:$F$11,MATCH(orders!$D100,products!$A$1:$A$11,0),MATCH(orders!K$1,products!$A$1:$F$1,0))</f>
        <v>Jacket</v>
      </c>
      <c r="L100" t="str">
        <f>INDEX(products!$A$1:$F$11,MATCH(orders!$D100,products!$A$1:$A$11,0),MATCH(orders!L$1,products!$A$1:$F$1,0))</f>
        <v>Light Blue</v>
      </c>
      <c r="M100">
        <f>INDEX(products!$A$1:$F$11,MATCH(orders!$D100,products!$A$1:$A$11,0),MATCH(orders!M$1,products!$A$1:$F$1,0))</f>
        <v>26.99</v>
      </c>
      <c r="N100">
        <f>INDEX(products!$A$1:$F$11,MATCH(orders!$D100,products!$A$1:$A$11,0),MATCH(orders!N$1,products!$A$1:$F$1,0))</f>
        <v>11.99</v>
      </c>
      <c r="O100">
        <f t="shared" si="2"/>
        <v>44.999999999999993</v>
      </c>
      <c r="P100">
        <f t="shared" si="3"/>
        <v>80.97</v>
      </c>
    </row>
    <row r="101" spans="1:16" x14ac:dyDescent="0.45">
      <c r="A101" t="s">
        <v>1870</v>
      </c>
      <c r="B101" s="1">
        <v>44635</v>
      </c>
      <c r="C101" t="s">
        <v>890</v>
      </c>
      <c r="D101">
        <v>6</v>
      </c>
      <c r="E101">
        <v>3</v>
      </c>
      <c r="F101" t="str">
        <f>_xlfn.XLOOKUP(C101,customers!$A$2:$A$314,customers!$B$2:$B$314,,0)</f>
        <v>Anabelle Hutchens</v>
      </c>
      <c r="G101" t="str">
        <f>_xlfn.XLOOKUP(C101,customers!$A$2:$A$314,customers!$F$2:$F$314,,0)</f>
        <v>England</v>
      </c>
      <c r="H101" t="str">
        <f>VLOOKUP(C101,customers!$A$2:$I$314,7,FALSE)</f>
        <v>Kendal</v>
      </c>
      <c r="I101" t="str">
        <f>VLOOKUP(C101,customers!$A$2:$I$314,9,FALSE)</f>
        <v>No</v>
      </c>
      <c r="J101" t="str">
        <f>INDEX(products!$A$1:$F$11,MATCH(orders!$D101,products!$A$1:$A$11,0),MATCH(orders!J$1,products!$A$1:$F$1,0))</f>
        <v>Denim Jacket Hooded</v>
      </c>
      <c r="K101" t="str">
        <f>INDEX(products!$A$1:$F$11,MATCH(orders!$D101,products!$A$1:$A$11,0),MATCH(orders!K$1,products!$A$1:$F$1,0))</f>
        <v>Jacket</v>
      </c>
      <c r="L101" t="str">
        <f>INDEX(products!$A$1:$F$11,MATCH(orders!$D101,products!$A$1:$A$11,0),MATCH(orders!L$1,products!$A$1:$F$1,0))</f>
        <v>Light Blue</v>
      </c>
      <c r="M101">
        <f>INDEX(products!$A$1:$F$11,MATCH(orders!$D101,products!$A$1:$A$11,0),MATCH(orders!M$1,products!$A$1:$F$1,0))</f>
        <v>27.99</v>
      </c>
      <c r="N101">
        <f>INDEX(products!$A$1:$F$11,MATCH(orders!$D101,products!$A$1:$A$11,0),MATCH(orders!N$1,products!$A$1:$F$1,0))</f>
        <v>14.99</v>
      </c>
      <c r="O101">
        <f t="shared" si="2"/>
        <v>38.999999999999993</v>
      </c>
      <c r="P101">
        <f t="shared" si="3"/>
        <v>83.97</v>
      </c>
    </row>
    <row r="102" spans="1:16" x14ac:dyDescent="0.45">
      <c r="A102" t="s">
        <v>1871</v>
      </c>
      <c r="B102" s="1">
        <v>44635</v>
      </c>
      <c r="C102" t="s">
        <v>788</v>
      </c>
      <c r="D102">
        <v>6</v>
      </c>
      <c r="E102">
        <v>3</v>
      </c>
      <c r="F102" t="str">
        <f>_xlfn.XLOOKUP(C102,customers!$A$2:$A$314,customers!$B$2:$B$314,,0)</f>
        <v>Ingaborg Dunwoody</v>
      </c>
      <c r="G102" t="str">
        <f>_xlfn.XLOOKUP(C102,customers!$A$2:$A$314,customers!$F$2:$F$314,,0)</f>
        <v>Scotland</v>
      </c>
      <c r="H102" t="str">
        <f>VLOOKUP(C102,customers!$A$2:$I$314,7,FALSE)</f>
        <v>Melrose</v>
      </c>
      <c r="I102" t="str">
        <f>VLOOKUP(C102,customers!$A$2:$I$314,9,FALSE)</f>
        <v>No</v>
      </c>
      <c r="J102" t="str">
        <f>INDEX(products!$A$1:$F$11,MATCH(orders!$D102,products!$A$1:$A$11,0),MATCH(orders!J$1,products!$A$1:$F$1,0))</f>
        <v>Denim Jacket Hooded</v>
      </c>
      <c r="K102" t="str">
        <f>INDEX(products!$A$1:$F$11,MATCH(orders!$D102,products!$A$1:$A$11,0),MATCH(orders!K$1,products!$A$1:$F$1,0))</f>
        <v>Jacket</v>
      </c>
      <c r="L102" t="str">
        <f>INDEX(products!$A$1:$F$11,MATCH(orders!$D102,products!$A$1:$A$11,0),MATCH(orders!L$1,products!$A$1:$F$1,0))</f>
        <v>Light Blue</v>
      </c>
      <c r="M102">
        <f>INDEX(products!$A$1:$F$11,MATCH(orders!$D102,products!$A$1:$A$11,0),MATCH(orders!M$1,products!$A$1:$F$1,0))</f>
        <v>27.99</v>
      </c>
      <c r="N102">
        <f>INDEX(products!$A$1:$F$11,MATCH(orders!$D102,products!$A$1:$A$11,0),MATCH(orders!N$1,products!$A$1:$F$1,0))</f>
        <v>14.99</v>
      </c>
      <c r="O102">
        <f t="shared" si="2"/>
        <v>38.999999999999993</v>
      </c>
      <c r="P102">
        <f t="shared" si="3"/>
        <v>83.97</v>
      </c>
    </row>
    <row r="103" spans="1:16" x14ac:dyDescent="0.45">
      <c r="A103" t="s">
        <v>1872</v>
      </c>
      <c r="B103" s="1">
        <v>44636</v>
      </c>
      <c r="C103" t="s">
        <v>810</v>
      </c>
      <c r="D103">
        <v>6</v>
      </c>
      <c r="E103">
        <v>3</v>
      </c>
      <c r="F103" t="str">
        <f>_xlfn.XLOOKUP(C103,customers!$A$2:$A$314,customers!$B$2:$B$314,,0)</f>
        <v>Nertie Poolman</v>
      </c>
      <c r="G103" t="str">
        <f>_xlfn.XLOOKUP(C103,customers!$A$2:$A$314,customers!$F$2:$F$314,,0)</f>
        <v>England</v>
      </c>
      <c r="H103" t="str">
        <f>VLOOKUP(C103,customers!$A$2:$I$314,7,FALSE)</f>
        <v>Clitheroe</v>
      </c>
      <c r="I103" t="str">
        <f>VLOOKUP(C103,customers!$A$2:$I$314,9,FALSE)</f>
        <v>No</v>
      </c>
      <c r="J103" t="str">
        <f>INDEX(products!$A$1:$F$11,MATCH(orders!$D103,products!$A$1:$A$11,0),MATCH(orders!J$1,products!$A$1:$F$1,0))</f>
        <v>Denim Jacket Hooded</v>
      </c>
      <c r="K103" t="str">
        <f>INDEX(products!$A$1:$F$11,MATCH(orders!$D103,products!$A$1:$A$11,0),MATCH(orders!K$1,products!$A$1:$F$1,0))</f>
        <v>Jacket</v>
      </c>
      <c r="L103" t="str">
        <f>INDEX(products!$A$1:$F$11,MATCH(orders!$D103,products!$A$1:$A$11,0),MATCH(orders!L$1,products!$A$1:$F$1,0))</f>
        <v>Light Blue</v>
      </c>
      <c r="M103">
        <f>INDEX(products!$A$1:$F$11,MATCH(orders!$D103,products!$A$1:$A$11,0),MATCH(orders!M$1,products!$A$1:$F$1,0))</f>
        <v>27.99</v>
      </c>
      <c r="N103">
        <f>INDEX(products!$A$1:$F$11,MATCH(orders!$D103,products!$A$1:$A$11,0),MATCH(orders!N$1,products!$A$1:$F$1,0))</f>
        <v>14.99</v>
      </c>
      <c r="O103">
        <f t="shared" si="2"/>
        <v>38.999999999999993</v>
      </c>
      <c r="P103">
        <f t="shared" si="3"/>
        <v>83.97</v>
      </c>
    </row>
    <row r="104" spans="1:16" x14ac:dyDescent="0.45">
      <c r="A104" t="s">
        <v>1873</v>
      </c>
      <c r="B104" s="1">
        <v>44636</v>
      </c>
      <c r="C104" t="s">
        <v>945</v>
      </c>
      <c r="D104">
        <v>6</v>
      </c>
      <c r="E104">
        <v>3</v>
      </c>
      <c r="F104" t="str">
        <f>_xlfn.XLOOKUP(C104,customers!$A$2:$A$314,customers!$B$2:$B$314,,0)</f>
        <v>Codi Littrell</v>
      </c>
      <c r="G104" t="str">
        <f>_xlfn.XLOOKUP(C104,customers!$A$2:$A$314,customers!$F$2:$F$314,,0)</f>
        <v>Scotland</v>
      </c>
      <c r="H104" t="str">
        <f>VLOOKUP(C104,customers!$A$2:$I$314,7,FALSE)</f>
        <v>Ullapool</v>
      </c>
      <c r="I104" t="str">
        <f>VLOOKUP(C104,customers!$A$2:$I$314,9,FALSE)</f>
        <v>No</v>
      </c>
      <c r="J104" t="str">
        <f>INDEX(products!$A$1:$F$11,MATCH(orders!$D104,products!$A$1:$A$11,0),MATCH(orders!J$1,products!$A$1:$F$1,0))</f>
        <v>Denim Jacket Hooded</v>
      </c>
      <c r="K104" t="str">
        <f>INDEX(products!$A$1:$F$11,MATCH(orders!$D104,products!$A$1:$A$11,0),MATCH(orders!K$1,products!$A$1:$F$1,0))</f>
        <v>Jacket</v>
      </c>
      <c r="L104" t="str">
        <f>INDEX(products!$A$1:$F$11,MATCH(orders!$D104,products!$A$1:$A$11,0),MATCH(orders!L$1,products!$A$1:$F$1,0))</f>
        <v>Light Blue</v>
      </c>
      <c r="M104">
        <f>INDEX(products!$A$1:$F$11,MATCH(orders!$D104,products!$A$1:$A$11,0),MATCH(orders!M$1,products!$A$1:$F$1,0))</f>
        <v>27.99</v>
      </c>
      <c r="N104">
        <f>INDEX(products!$A$1:$F$11,MATCH(orders!$D104,products!$A$1:$A$11,0),MATCH(orders!N$1,products!$A$1:$F$1,0))</f>
        <v>14.99</v>
      </c>
      <c r="O104">
        <f t="shared" si="2"/>
        <v>38.999999999999993</v>
      </c>
      <c r="P104">
        <f t="shared" si="3"/>
        <v>83.97</v>
      </c>
    </row>
    <row r="105" spans="1:16" x14ac:dyDescent="0.45">
      <c r="A105" t="s">
        <v>1874</v>
      </c>
      <c r="B105" s="1">
        <v>44637</v>
      </c>
      <c r="C105" t="s">
        <v>367</v>
      </c>
      <c r="D105">
        <v>6</v>
      </c>
      <c r="E105">
        <v>3</v>
      </c>
      <c r="F105" t="str">
        <f>_xlfn.XLOOKUP(C105,customers!$A$2:$A$314,customers!$B$2:$B$314,,0)</f>
        <v>Torie Gottelier</v>
      </c>
      <c r="G105" t="str">
        <f>_xlfn.XLOOKUP(C105,customers!$A$2:$A$314,customers!$F$2:$F$314,,0)</f>
        <v>Scotland</v>
      </c>
      <c r="H105" t="str">
        <f>VLOOKUP(C105,customers!$A$2:$I$314,7,FALSE)</f>
        <v>Kirkcaldy</v>
      </c>
      <c r="I105" t="str">
        <f>VLOOKUP(C105,customers!$A$2:$I$314,9,FALSE)</f>
        <v>No</v>
      </c>
      <c r="J105" t="str">
        <f>INDEX(products!$A$1:$F$11,MATCH(orders!$D105,products!$A$1:$A$11,0),MATCH(orders!J$1,products!$A$1:$F$1,0))</f>
        <v>Denim Jacket Hooded</v>
      </c>
      <c r="K105" t="str">
        <f>INDEX(products!$A$1:$F$11,MATCH(orders!$D105,products!$A$1:$A$11,0),MATCH(orders!K$1,products!$A$1:$F$1,0))</f>
        <v>Jacket</v>
      </c>
      <c r="L105" t="str">
        <f>INDEX(products!$A$1:$F$11,MATCH(orders!$D105,products!$A$1:$A$11,0),MATCH(orders!L$1,products!$A$1:$F$1,0))</f>
        <v>Light Blue</v>
      </c>
      <c r="M105">
        <f>INDEX(products!$A$1:$F$11,MATCH(orders!$D105,products!$A$1:$A$11,0),MATCH(orders!M$1,products!$A$1:$F$1,0))</f>
        <v>27.99</v>
      </c>
      <c r="N105">
        <f>INDEX(products!$A$1:$F$11,MATCH(orders!$D105,products!$A$1:$A$11,0),MATCH(orders!N$1,products!$A$1:$F$1,0))</f>
        <v>14.99</v>
      </c>
      <c r="O105">
        <f t="shared" si="2"/>
        <v>38.999999999999993</v>
      </c>
      <c r="P105">
        <f t="shared" si="3"/>
        <v>83.97</v>
      </c>
    </row>
    <row r="106" spans="1:16" x14ac:dyDescent="0.45">
      <c r="A106" t="s">
        <v>1875</v>
      </c>
      <c r="B106" s="1">
        <v>44638</v>
      </c>
      <c r="C106" t="s">
        <v>381</v>
      </c>
      <c r="D106">
        <v>6</v>
      </c>
      <c r="E106">
        <v>3</v>
      </c>
      <c r="F106" t="str">
        <f>_xlfn.XLOOKUP(C106,customers!$A$2:$A$314,customers!$B$2:$B$314,,0)</f>
        <v>Else Langcaster</v>
      </c>
      <c r="G106" t="str">
        <f>_xlfn.XLOOKUP(C106,customers!$A$2:$A$314,customers!$F$2:$F$314,,0)</f>
        <v>Scotland</v>
      </c>
      <c r="H106" t="str">
        <f>VLOOKUP(C106,customers!$A$2:$I$314,7,FALSE)</f>
        <v>Elgin</v>
      </c>
      <c r="I106" t="str">
        <f>VLOOKUP(C106,customers!$A$2:$I$314,9,FALSE)</f>
        <v>No</v>
      </c>
      <c r="J106" t="str">
        <f>INDEX(products!$A$1:$F$11,MATCH(orders!$D106,products!$A$1:$A$11,0),MATCH(orders!J$1,products!$A$1:$F$1,0))</f>
        <v>Denim Jacket Hooded</v>
      </c>
      <c r="K106" t="str">
        <f>INDEX(products!$A$1:$F$11,MATCH(orders!$D106,products!$A$1:$A$11,0),MATCH(orders!K$1,products!$A$1:$F$1,0))</f>
        <v>Jacket</v>
      </c>
      <c r="L106" t="str">
        <f>INDEX(products!$A$1:$F$11,MATCH(orders!$D106,products!$A$1:$A$11,0),MATCH(orders!L$1,products!$A$1:$F$1,0))</f>
        <v>Light Blue</v>
      </c>
      <c r="M106">
        <f>INDEX(products!$A$1:$F$11,MATCH(orders!$D106,products!$A$1:$A$11,0),MATCH(orders!M$1,products!$A$1:$F$1,0))</f>
        <v>27.99</v>
      </c>
      <c r="N106">
        <f>INDEX(products!$A$1:$F$11,MATCH(orders!$D106,products!$A$1:$A$11,0),MATCH(orders!N$1,products!$A$1:$F$1,0))</f>
        <v>14.99</v>
      </c>
      <c r="O106">
        <f t="shared" si="2"/>
        <v>38.999999999999993</v>
      </c>
      <c r="P106">
        <f t="shared" si="3"/>
        <v>83.97</v>
      </c>
    </row>
    <row r="107" spans="1:16" x14ac:dyDescent="0.45">
      <c r="A107" t="s">
        <v>1876</v>
      </c>
      <c r="B107" s="1">
        <v>44638</v>
      </c>
      <c r="C107" t="s">
        <v>367</v>
      </c>
      <c r="D107">
        <v>6</v>
      </c>
      <c r="E107">
        <v>3</v>
      </c>
      <c r="F107" t="str">
        <f>_xlfn.XLOOKUP(C107,customers!$A$2:$A$314,customers!$B$2:$B$314,,0)</f>
        <v>Torie Gottelier</v>
      </c>
      <c r="G107" t="str">
        <f>_xlfn.XLOOKUP(C107,customers!$A$2:$A$314,customers!$F$2:$F$314,,0)</f>
        <v>Scotland</v>
      </c>
      <c r="H107" t="str">
        <f>VLOOKUP(C107,customers!$A$2:$I$314,7,FALSE)</f>
        <v>Kirkcaldy</v>
      </c>
      <c r="I107" t="str">
        <f>VLOOKUP(C107,customers!$A$2:$I$314,9,FALSE)</f>
        <v>No</v>
      </c>
      <c r="J107" t="str">
        <f>INDEX(products!$A$1:$F$11,MATCH(orders!$D107,products!$A$1:$A$11,0),MATCH(orders!J$1,products!$A$1:$F$1,0))</f>
        <v>Denim Jacket Hooded</v>
      </c>
      <c r="K107" t="str">
        <f>INDEX(products!$A$1:$F$11,MATCH(orders!$D107,products!$A$1:$A$11,0),MATCH(orders!K$1,products!$A$1:$F$1,0))</f>
        <v>Jacket</v>
      </c>
      <c r="L107" t="str">
        <f>INDEX(products!$A$1:$F$11,MATCH(orders!$D107,products!$A$1:$A$11,0),MATCH(orders!L$1,products!$A$1:$F$1,0))</f>
        <v>Light Blue</v>
      </c>
      <c r="M107">
        <f>INDEX(products!$A$1:$F$11,MATCH(orders!$D107,products!$A$1:$A$11,0),MATCH(orders!M$1,products!$A$1:$F$1,0))</f>
        <v>27.99</v>
      </c>
      <c r="N107">
        <f>INDEX(products!$A$1:$F$11,MATCH(orders!$D107,products!$A$1:$A$11,0),MATCH(orders!N$1,products!$A$1:$F$1,0))</f>
        <v>14.99</v>
      </c>
      <c r="O107">
        <f t="shared" si="2"/>
        <v>38.999999999999993</v>
      </c>
      <c r="P107">
        <f t="shared" si="3"/>
        <v>83.97</v>
      </c>
    </row>
    <row r="108" spans="1:16" x14ac:dyDescent="0.45">
      <c r="A108" t="s">
        <v>1877</v>
      </c>
      <c r="B108" s="1">
        <v>44639</v>
      </c>
      <c r="C108" t="s">
        <v>359</v>
      </c>
      <c r="D108">
        <v>6</v>
      </c>
      <c r="E108">
        <v>3</v>
      </c>
      <c r="F108" t="str">
        <f>_xlfn.XLOOKUP(C108,customers!$A$2:$A$314,customers!$B$2:$B$314,,0)</f>
        <v>Beitris Keaveney</v>
      </c>
      <c r="G108" t="str">
        <f>_xlfn.XLOOKUP(C108,customers!$A$2:$A$314,customers!$F$2:$F$314,,0)</f>
        <v>England</v>
      </c>
      <c r="H108" t="str">
        <f>VLOOKUP(C108,customers!$A$2:$I$314,7,FALSE)</f>
        <v>Newbury</v>
      </c>
      <c r="I108" t="str">
        <f>VLOOKUP(C108,customers!$A$2:$I$314,9,FALSE)</f>
        <v>No</v>
      </c>
      <c r="J108" t="str">
        <f>INDEX(products!$A$1:$F$11,MATCH(orders!$D108,products!$A$1:$A$11,0),MATCH(orders!J$1,products!$A$1:$F$1,0))</f>
        <v>Denim Jacket Hooded</v>
      </c>
      <c r="K108" t="str">
        <f>INDEX(products!$A$1:$F$11,MATCH(orders!$D108,products!$A$1:$A$11,0),MATCH(orders!K$1,products!$A$1:$F$1,0))</f>
        <v>Jacket</v>
      </c>
      <c r="L108" t="str">
        <f>INDEX(products!$A$1:$F$11,MATCH(orders!$D108,products!$A$1:$A$11,0),MATCH(orders!L$1,products!$A$1:$F$1,0))</f>
        <v>Light Blue</v>
      </c>
      <c r="M108">
        <f>INDEX(products!$A$1:$F$11,MATCH(orders!$D108,products!$A$1:$A$11,0),MATCH(orders!M$1,products!$A$1:$F$1,0))</f>
        <v>27.99</v>
      </c>
      <c r="N108">
        <f>INDEX(products!$A$1:$F$11,MATCH(orders!$D108,products!$A$1:$A$11,0),MATCH(orders!N$1,products!$A$1:$F$1,0))</f>
        <v>14.99</v>
      </c>
      <c r="O108">
        <f t="shared" si="2"/>
        <v>38.999999999999993</v>
      </c>
      <c r="P108">
        <f t="shared" si="3"/>
        <v>83.97</v>
      </c>
    </row>
    <row r="109" spans="1:16" x14ac:dyDescent="0.45">
      <c r="A109" t="s">
        <v>1878</v>
      </c>
      <c r="B109" s="1">
        <v>44639</v>
      </c>
      <c r="C109" t="s">
        <v>1001</v>
      </c>
      <c r="D109">
        <v>6</v>
      </c>
      <c r="E109">
        <v>3</v>
      </c>
      <c r="F109" t="str">
        <f>_xlfn.XLOOKUP(C109,customers!$A$2:$A$314,customers!$B$2:$B$314,,0)</f>
        <v>Cleve Blowfelde</v>
      </c>
      <c r="G109" t="str">
        <f>_xlfn.XLOOKUP(C109,customers!$A$2:$A$314,customers!$F$2:$F$314,,0)</f>
        <v>Wales</v>
      </c>
      <c r="H109" t="str">
        <f>VLOOKUP(C109,customers!$A$2:$I$314,7,FALSE)</f>
        <v>Llanrwst</v>
      </c>
      <c r="I109" t="str">
        <f>VLOOKUP(C109,customers!$A$2:$I$314,9,FALSE)</f>
        <v>No</v>
      </c>
      <c r="J109" t="str">
        <f>INDEX(products!$A$1:$F$11,MATCH(orders!$D109,products!$A$1:$A$11,0),MATCH(orders!J$1,products!$A$1:$F$1,0))</f>
        <v>Denim Jacket Hooded</v>
      </c>
      <c r="K109" t="str">
        <f>INDEX(products!$A$1:$F$11,MATCH(orders!$D109,products!$A$1:$A$11,0),MATCH(orders!K$1,products!$A$1:$F$1,0))</f>
        <v>Jacket</v>
      </c>
      <c r="L109" t="str">
        <f>INDEX(products!$A$1:$F$11,MATCH(orders!$D109,products!$A$1:$A$11,0),MATCH(orders!L$1,products!$A$1:$F$1,0))</f>
        <v>Light Blue</v>
      </c>
      <c r="M109">
        <f>INDEX(products!$A$1:$F$11,MATCH(orders!$D109,products!$A$1:$A$11,0),MATCH(orders!M$1,products!$A$1:$F$1,0))</f>
        <v>27.99</v>
      </c>
      <c r="N109">
        <f>INDEX(products!$A$1:$F$11,MATCH(orders!$D109,products!$A$1:$A$11,0),MATCH(orders!N$1,products!$A$1:$F$1,0))</f>
        <v>14.99</v>
      </c>
      <c r="O109">
        <f t="shared" si="2"/>
        <v>38.999999999999993</v>
      </c>
      <c r="P109">
        <f t="shared" si="3"/>
        <v>83.97</v>
      </c>
    </row>
    <row r="110" spans="1:16" x14ac:dyDescent="0.45">
      <c r="A110" t="s">
        <v>1879</v>
      </c>
      <c r="B110" s="1">
        <v>44641</v>
      </c>
      <c r="C110" t="s">
        <v>1126</v>
      </c>
      <c r="D110">
        <v>4</v>
      </c>
      <c r="E110">
        <v>1</v>
      </c>
      <c r="F110" t="str">
        <f>_xlfn.XLOOKUP(C110,customers!$A$2:$A$314,customers!$B$2:$B$314,,0)</f>
        <v>Kerr Patise</v>
      </c>
      <c r="G110" t="str">
        <f>_xlfn.XLOOKUP(C110,customers!$A$2:$A$314,customers!$F$2:$F$314,,0)</f>
        <v>Scotland</v>
      </c>
      <c r="H110" t="str">
        <f>VLOOKUP(C110,customers!$A$2:$I$314,7,FALSE)</f>
        <v>Buckie</v>
      </c>
      <c r="I110" t="str">
        <f>VLOOKUP(C110,customers!$A$2:$I$314,9,FALSE)</f>
        <v>No</v>
      </c>
      <c r="J110" t="str">
        <f>INDEX(products!$A$1:$F$11,MATCH(orders!$D110,products!$A$1:$A$11,0),MATCH(orders!J$1,products!$A$1:$F$1,0))</f>
        <v>Denim Jacket Cropped</v>
      </c>
      <c r="K110" t="str">
        <f>INDEX(products!$A$1:$F$11,MATCH(orders!$D110,products!$A$1:$A$11,0),MATCH(orders!K$1,products!$A$1:$F$1,0))</f>
        <v>Jacket</v>
      </c>
      <c r="L110" t="str">
        <f>INDEX(products!$A$1:$F$11,MATCH(orders!$D110,products!$A$1:$A$11,0),MATCH(orders!L$1,products!$A$1:$F$1,0))</f>
        <v>Light Blue</v>
      </c>
      <c r="M110">
        <f>INDEX(products!$A$1:$F$11,MATCH(orders!$D110,products!$A$1:$A$11,0),MATCH(orders!M$1,products!$A$1:$F$1,0))</f>
        <v>26.99</v>
      </c>
      <c r="N110">
        <f>INDEX(products!$A$1:$F$11,MATCH(orders!$D110,products!$A$1:$A$11,0),MATCH(orders!N$1,products!$A$1:$F$1,0))</f>
        <v>11.99</v>
      </c>
      <c r="O110">
        <f t="shared" si="2"/>
        <v>14.999999999999998</v>
      </c>
      <c r="P110">
        <f t="shared" si="3"/>
        <v>26.99</v>
      </c>
    </row>
    <row r="111" spans="1:16" x14ac:dyDescent="0.45">
      <c r="A111" t="s">
        <v>1880</v>
      </c>
      <c r="B111" s="1">
        <v>44642</v>
      </c>
      <c r="C111" t="s">
        <v>1091</v>
      </c>
      <c r="D111">
        <v>6</v>
      </c>
      <c r="E111">
        <v>3</v>
      </c>
      <c r="F111" t="str">
        <f>_xlfn.XLOOKUP(C111,customers!$A$2:$A$314,customers!$B$2:$B$314,,0)</f>
        <v>Emlynne Palfrey</v>
      </c>
      <c r="G111" t="str">
        <f>_xlfn.XLOOKUP(C111,customers!$A$2:$A$314,customers!$F$2:$F$314,,0)</f>
        <v>Wales</v>
      </c>
      <c r="H111" t="str">
        <f>VLOOKUP(C111,customers!$A$2:$I$314,7,FALSE)</f>
        <v>Holyhead</v>
      </c>
      <c r="I111" t="str">
        <f>VLOOKUP(C111,customers!$A$2:$I$314,9,FALSE)</f>
        <v>No</v>
      </c>
      <c r="J111" t="str">
        <f>INDEX(products!$A$1:$F$11,MATCH(orders!$D111,products!$A$1:$A$11,0),MATCH(orders!J$1,products!$A$1:$F$1,0))</f>
        <v>Denim Jacket Hooded</v>
      </c>
      <c r="K111" t="str">
        <f>INDEX(products!$A$1:$F$11,MATCH(orders!$D111,products!$A$1:$A$11,0),MATCH(orders!K$1,products!$A$1:$F$1,0))</f>
        <v>Jacket</v>
      </c>
      <c r="L111" t="str">
        <f>INDEX(products!$A$1:$F$11,MATCH(orders!$D111,products!$A$1:$A$11,0),MATCH(orders!L$1,products!$A$1:$F$1,0))</f>
        <v>Light Blue</v>
      </c>
      <c r="M111">
        <f>INDEX(products!$A$1:$F$11,MATCH(orders!$D111,products!$A$1:$A$11,0),MATCH(orders!M$1,products!$A$1:$F$1,0))</f>
        <v>27.99</v>
      </c>
      <c r="N111">
        <f>INDEX(products!$A$1:$F$11,MATCH(orders!$D111,products!$A$1:$A$11,0),MATCH(orders!N$1,products!$A$1:$F$1,0))</f>
        <v>14.99</v>
      </c>
      <c r="O111">
        <f t="shared" si="2"/>
        <v>38.999999999999993</v>
      </c>
      <c r="P111">
        <f t="shared" si="3"/>
        <v>83.97</v>
      </c>
    </row>
    <row r="112" spans="1:16" x14ac:dyDescent="0.45">
      <c r="A112" t="s">
        <v>1881</v>
      </c>
      <c r="B112" s="1">
        <v>44643</v>
      </c>
      <c r="C112" t="s">
        <v>489</v>
      </c>
      <c r="D112">
        <v>6</v>
      </c>
      <c r="E112">
        <v>3</v>
      </c>
      <c r="F112" t="str">
        <f>_xlfn.XLOOKUP(C112,customers!$A$2:$A$314,customers!$B$2:$B$314,,0)</f>
        <v>Sylas Becaris</v>
      </c>
      <c r="G112" t="str">
        <f>_xlfn.XLOOKUP(C112,customers!$A$2:$A$314,customers!$F$2:$F$314,,0)</f>
        <v>England</v>
      </c>
      <c r="H112" t="str">
        <f>VLOOKUP(C112,customers!$A$2:$I$314,7,FALSE)</f>
        <v>Tamworth</v>
      </c>
      <c r="I112" t="str">
        <f>VLOOKUP(C112,customers!$A$2:$I$314,9,FALSE)</f>
        <v>No</v>
      </c>
      <c r="J112" t="str">
        <f>INDEX(products!$A$1:$F$11,MATCH(orders!$D112,products!$A$1:$A$11,0),MATCH(orders!J$1,products!$A$1:$F$1,0))</f>
        <v>Denim Jacket Hooded</v>
      </c>
      <c r="K112" t="str">
        <f>INDEX(products!$A$1:$F$11,MATCH(orders!$D112,products!$A$1:$A$11,0),MATCH(orders!K$1,products!$A$1:$F$1,0))</f>
        <v>Jacket</v>
      </c>
      <c r="L112" t="str">
        <f>INDEX(products!$A$1:$F$11,MATCH(orders!$D112,products!$A$1:$A$11,0),MATCH(orders!L$1,products!$A$1:$F$1,0))</f>
        <v>Light Blue</v>
      </c>
      <c r="M112">
        <f>INDEX(products!$A$1:$F$11,MATCH(orders!$D112,products!$A$1:$A$11,0),MATCH(orders!M$1,products!$A$1:$F$1,0))</f>
        <v>27.99</v>
      </c>
      <c r="N112">
        <f>INDEX(products!$A$1:$F$11,MATCH(orders!$D112,products!$A$1:$A$11,0),MATCH(orders!N$1,products!$A$1:$F$1,0))</f>
        <v>14.99</v>
      </c>
      <c r="O112">
        <f t="shared" si="2"/>
        <v>38.999999999999993</v>
      </c>
      <c r="P112">
        <f t="shared" si="3"/>
        <v>83.97</v>
      </c>
    </row>
    <row r="113" spans="1:16" x14ac:dyDescent="0.45">
      <c r="A113" t="s">
        <v>1882</v>
      </c>
      <c r="B113" s="1">
        <v>44644</v>
      </c>
      <c r="C113" t="s">
        <v>426</v>
      </c>
      <c r="D113">
        <v>6</v>
      </c>
      <c r="E113">
        <v>3</v>
      </c>
      <c r="F113" t="str">
        <f>_xlfn.XLOOKUP(C113,customers!$A$2:$A$314,customers!$B$2:$B$314,,0)</f>
        <v>Queenie Veel</v>
      </c>
      <c r="G113" t="str">
        <f>_xlfn.XLOOKUP(C113,customers!$A$2:$A$314,customers!$F$2:$F$314,,0)</f>
        <v>England</v>
      </c>
      <c r="H113" t="str">
        <f>VLOOKUP(C113,customers!$A$2:$I$314,7,FALSE)</f>
        <v>Wakefield</v>
      </c>
      <c r="I113" t="str">
        <f>VLOOKUP(C113,customers!$A$2:$I$314,9,FALSE)</f>
        <v>No</v>
      </c>
      <c r="J113" t="str">
        <f>INDEX(products!$A$1:$F$11,MATCH(orders!$D113,products!$A$1:$A$11,0),MATCH(orders!J$1,products!$A$1:$F$1,0))</f>
        <v>Denim Jacket Hooded</v>
      </c>
      <c r="K113" t="str">
        <f>INDEX(products!$A$1:$F$11,MATCH(orders!$D113,products!$A$1:$A$11,0),MATCH(orders!K$1,products!$A$1:$F$1,0))</f>
        <v>Jacket</v>
      </c>
      <c r="L113" t="str">
        <f>INDEX(products!$A$1:$F$11,MATCH(orders!$D113,products!$A$1:$A$11,0),MATCH(orders!L$1,products!$A$1:$F$1,0))</f>
        <v>Light Blue</v>
      </c>
      <c r="M113">
        <f>INDEX(products!$A$1:$F$11,MATCH(orders!$D113,products!$A$1:$A$11,0),MATCH(orders!M$1,products!$A$1:$F$1,0))</f>
        <v>27.99</v>
      </c>
      <c r="N113">
        <f>INDEX(products!$A$1:$F$11,MATCH(orders!$D113,products!$A$1:$A$11,0),MATCH(orders!N$1,products!$A$1:$F$1,0))</f>
        <v>14.99</v>
      </c>
      <c r="O113">
        <f t="shared" si="2"/>
        <v>38.999999999999993</v>
      </c>
      <c r="P113">
        <f t="shared" si="3"/>
        <v>83.97</v>
      </c>
    </row>
    <row r="114" spans="1:16" x14ac:dyDescent="0.45">
      <c r="A114" t="s">
        <v>1883</v>
      </c>
      <c r="B114" s="1">
        <v>44646</v>
      </c>
      <c r="C114" t="s">
        <v>367</v>
      </c>
      <c r="D114">
        <v>6</v>
      </c>
      <c r="E114">
        <v>3</v>
      </c>
      <c r="F114" t="str">
        <f>_xlfn.XLOOKUP(C114,customers!$A$2:$A$314,customers!$B$2:$B$314,,0)</f>
        <v>Torie Gottelier</v>
      </c>
      <c r="G114" t="str">
        <f>_xlfn.XLOOKUP(C114,customers!$A$2:$A$314,customers!$F$2:$F$314,,0)</f>
        <v>Scotland</v>
      </c>
      <c r="H114" t="str">
        <f>VLOOKUP(C114,customers!$A$2:$I$314,7,FALSE)</f>
        <v>Kirkcaldy</v>
      </c>
      <c r="I114" t="str">
        <f>VLOOKUP(C114,customers!$A$2:$I$314,9,FALSE)</f>
        <v>No</v>
      </c>
      <c r="J114" t="str">
        <f>INDEX(products!$A$1:$F$11,MATCH(orders!$D114,products!$A$1:$A$11,0),MATCH(orders!J$1,products!$A$1:$F$1,0))</f>
        <v>Denim Jacket Hooded</v>
      </c>
      <c r="K114" t="str">
        <f>INDEX(products!$A$1:$F$11,MATCH(orders!$D114,products!$A$1:$A$11,0),MATCH(orders!K$1,products!$A$1:$F$1,0))</f>
        <v>Jacket</v>
      </c>
      <c r="L114" t="str">
        <f>INDEX(products!$A$1:$F$11,MATCH(orders!$D114,products!$A$1:$A$11,0),MATCH(orders!L$1,products!$A$1:$F$1,0))</f>
        <v>Light Blue</v>
      </c>
      <c r="M114">
        <f>INDEX(products!$A$1:$F$11,MATCH(orders!$D114,products!$A$1:$A$11,0),MATCH(orders!M$1,products!$A$1:$F$1,0))</f>
        <v>27.99</v>
      </c>
      <c r="N114">
        <f>INDEX(products!$A$1:$F$11,MATCH(orders!$D114,products!$A$1:$A$11,0),MATCH(orders!N$1,products!$A$1:$F$1,0))</f>
        <v>14.99</v>
      </c>
      <c r="O114">
        <f t="shared" si="2"/>
        <v>38.999999999999993</v>
      </c>
      <c r="P114">
        <f t="shared" si="3"/>
        <v>83.97</v>
      </c>
    </row>
    <row r="115" spans="1:16" x14ac:dyDescent="0.45">
      <c r="A115" t="s">
        <v>1884</v>
      </c>
      <c r="B115" s="1">
        <v>44648</v>
      </c>
      <c r="C115" t="s">
        <v>642</v>
      </c>
      <c r="D115">
        <v>6</v>
      </c>
      <c r="E115">
        <v>3</v>
      </c>
      <c r="F115" t="str">
        <f>_xlfn.XLOOKUP(C115,customers!$A$2:$A$314,customers!$B$2:$B$314,,0)</f>
        <v>Dottie Tift</v>
      </c>
      <c r="G115" t="str">
        <f>_xlfn.XLOOKUP(C115,customers!$A$2:$A$314,customers!$F$2:$F$314,,0)</f>
        <v>Scotland</v>
      </c>
      <c r="H115" t="str">
        <f>VLOOKUP(C115,customers!$A$2:$I$314,7,FALSE)</f>
        <v>Dingwall</v>
      </c>
      <c r="I115" t="str">
        <f>VLOOKUP(C115,customers!$A$2:$I$314,9,FALSE)</f>
        <v>No</v>
      </c>
      <c r="J115" t="str">
        <f>INDEX(products!$A$1:$F$11,MATCH(orders!$D115,products!$A$1:$A$11,0),MATCH(orders!J$1,products!$A$1:$F$1,0))</f>
        <v>Denim Jacket Hooded</v>
      </c>
      <c r="K115" t="str">
        <f>INDEX(products!$A$1:$F$11,MATCH(orders!$D115,products!$A$1:$A$11,0),MATCH(orders!K$1,products!$A$1:$F$1,0))</f>
        <v>Jacket</v>
      </c>
      <c r="L115" t="str">
        <f>INDEX(products!$A$1:$F$11,MATCH(orders!$D115,products!$A$1:$A$11,0),MATCH(orders!L$1,products!$A$1:$F$1,0))</f>
        <v>Light Blue</v>
      </c>
      <c r="M115">
        <f>INDEX(products!$A$1:$F$11,MATCH(orders!$D115,products!$A$1:$A$11,0),MATCH(orders!M$1,products!$A$1:$F$1,0))</f>
        <v>27.99</v>
      </c>
      <c r="N115">
        <f>INDEX(products!$A$1:$F$11,MATCH(orders!$D115,products!$A$1:$A$11,0),MATCH(orders!N$1,products!$A$1:$F$1,0))</f>
        <v>14.99</v>
      </c>
      <c r="O115">
        <f t="shared" si="2"/>
        <v>38.999999999999993</v>
      </c>
      <c r="P115">
        <f t="shared" si="3"/>
        <v>83.97</v>
      </c>
    </row>
    <row r="116" spans="1:16" x14ac:dyDescent="0.45">
      <c r="A116" t="s">
        <v>1885</v>
      </c>
      <c r="B116" s="1">
        <v>44649</v>
      </c>
      <c r="C116" t="s">
        <v>1001</v>
      </c>
      <c r="D116">
        <v>6</v>
      </c>
      <c r="E116">
        <v>3</v>
      </c>
      <c r="F116" t="str">
        <f>_xlfn.XLOOKUP(C116,customers!$A$2:$A$314,customers!$B$2:$B$314,,0)</f>
        <v>Cleve Blowfelde</v>
      </c>
      <c r="G116" t="str">
        <f>_xlfn.XLOOKUP(C116,customers!$A$2:$A$314,customers!$F$2:$F$314,,0)</f>
        <v>Wales</v>
      </c>
      <c r="H116" t="str">
        <f>VLOOKUP(C116,customers!$A$2:$I$314,7,FALSE)</f>
        <v>Llanrwst</v>
      </c>
      <c r="I116" t="str">
        <f>VLOOKUP(C116,customers!$A$2:$I$314,9,FALSE)</f>
        <v>No</v>
      </c>
      <c r="J116" t="str">
        <f>INDEX(products!$A$1:$F$11,MATCH(orders!$D116,products!$A$1:$A$11,0),MATCH(orders!J$1,products!$A$1:$F$1,0))</f>
        <v>Denim Jacket Hooded</v>
      </c>
      <c r="K116" t="str">
        <f>INDEX(products!$A$1:$F$11,MATCH(orders!$D116,products!$A$1:$A$11,0),MATCH(orders!K$1,products!$A$1:$F$1,0))</f>
        <v>Jacket</v>
      </c>
      <c r="L116" t="str">
        <f>INDEX(products!$A$1:$F$11,MATCH(orders!$D116,products!$A$1:$A$11,0),MATCH(orders!L$1,products!$A$1:$F$1,0))</f>
        <v>Light Blue</v>
      </c>
      <c r="M116">
        <f>INDEX(products!$A$1:$F$11,MATCH(orders!$D116,products!$A$1:$A$11,0),MATCH(orders!M$1,products!$A$1:$F$1,0))</f>
        <v>27.99</v>
      </c>
      <c r="N116">
        <f>INDEX(products!$A$1:$F$11,MATCH(orders!$D116,products!$A$1:$A$11,0),MATCH(orders!N$1,products!$A$1:$F$1,0))</f>
        <v>14.99</v>
      </c>
      <c r="O116">
        <f t="shared" si="2"/>
        <v>38.999999999999993</v>
      </c>
      <c r="P116">
        <f t="shared" si="3"/>
        <v>83.97</v>
      </c>
    </row>
    <row r="117" spans="1:16" x14ac:dyDescent="0.45">
      <c r="A117" t="s">
        <v>1886</v>
      </c>
      <c r="B117" s="1">
        <v>44649</v>
      </c>
      <c r="C117" t="s">
        <v>761</v>
      </c>
      <c r="D117">
        <v>6</v>
      </c>
      <c r="E117">
        <v>3</v>
      </c>
      <c r="F117" t="str">
        <f>_xlfn.XLOOKUP(C117,customers!$A$2:$A$314,customers!$B$2:$B$314,,0)</f>
        <v>Kimberli Mustchin</v>
      </c>
      <c r="G117" t="str">
        <f>_xlfn.XLOOKUP(C117,customers!$A$2:$A$314,customers!$F$2:$F$314,,0)</f>
        <v>England</v>
      </c>
      <c r="H117" t="str">
        <f>VLOOKUP(C117,customers!$A$2:$I$314,7,FALSE)</f>
        <v>Kenilworth</v>
      </c>
      <c r="I117" t="str">
        <f>VLOOKUP(C117,customers!$A$2:$I$314,9,FALSE)</f>
        <v>No</v>
      </c>
      <c r="J117" t="str">
        <f>INDEX(products!$A$1:$F$11,MATCH(orders!$D117,products!$A$1:$A$11,0),MATCH(orders!J$1,products!$A$1:$F$1,0))</f>
        <v>Denim Jacket Hooded</v>
      </c>
      <c r="K117" t="str">
        <f>INDEX(products!$A$1:$F$11,MATCH(orders!$D117,products!$A$1:$A$11,0),MATCH(orders!K$1,products!$A$1:$F$1,0))</f>
        <v>Jacket</v>
      </c>
      <c r="L117" t="str">
        <f>INDEX(products!$A$1:$F$11,MATCH(orders!$D117,products!$A$1:$A$11,0),MATCH(orders!L$1,products!$A$1:$F$1,0))</f>
        <v>Light Blue</v>
      </c>
      <c r="M117">
        <f>INDEX(products!$A$1:$F$11,MATCH(orders!$D117,products!$A$1:$A$11,0),MATCH(orders!M$1,products!$A$1:$F$1,0))</f>
        <v>27.99</v>
      </c>
      <c r="N117">
        <f>INDEX(products!$A$1:$F$11,MATCH(orders!$D117,products!$A$1:$A$11,0),MATCH(orders!N$1,products!$A$1:$F$1,0))</f>
        <v>14.99</v>
      </c>
      <c r="O117">
        <f t="shared" si="2"/>
        <v>38.999999999999993</v>
      </c>
      <c r="P117">
        <f t="shared" si="3"/>
        <v>83.97</v>
      </c>
    </row>
    <row r="118" spans="1:16" x14ac:dyDescent="0.45">
      <c r="A118" t="s">
        <v>1887</v>
      </c>
      <c r="B118" s="1">
        <v>44650</v>
      </c>
      <c r="C118" t="s">
        <v>899</v>
      </c>
      <c r="D118">
        <v>6</v>
      </c>
      <c r="E118">
        <v>3</v>
      </c>
      <c r="F118" t="str">
        <f>_xlfn.XLOOKUP(C118,customers!$A$2:$A$314,customers!$B$2:$B$314,,0)</f>
        <v>Beltran Mathon</v>
      </c>
      <c r="G118" t="str">
        <f>_xlfn.XLOOKUP(C118,customers!$A$2:$A$314,customers!$F$2:$F$314,,0)</f>
        <v>England</v>
      </c>
      <c r="H118" t="str">
        <f>VLOOKUP(C118,customers!$A$2:$I$314,7,FALSE)</f>
        <v>Thornbury</v>
      </c>
      <c r="I118" t="str">
        <f>VLOOKUP(C118,customers!$A$2:$I$314,9,FALSE)</f>
        <v>No</v>
      </c>
      <c r="J118" t="str">
        <f>INDEX(products!$A$1:$F$11,MATCH(orders!$D118,products!$A$1:$A$11,0),MATCH(orders!J$1,products!$A$1:$F$1,0))</f>
        <v>Denim Jacket Hooded</v>
      </c>
      <c r="K118" t="str">
        <f>INDEX(products!$A$1:$F$11,MATCH(orders!$D118,products!$A$1:$A$11,0),MATCH(orders!K$1,products!$A$1:$F$1,0))</f>
        <v>Jacket</v>
      </c>
      <c r="L118" t="str">
        <f>INDEX(products!$A$1:$F$11,MATCH(orders!$D118,products!$A$1:$A$11,0),MATCH(orders!L$1,products!$A$1:$F$1,0))</f>
        <v>Light Blue</v>
      </c>
      <c r="M118">
        <f>INDEX(products!$A$1:$F$11,MATCH(orders!$D118,products!$A$1:$A$11,0),MATCH(orders!M$1,products!$A$1:$F$1,0))</f>
        <v>27.99</v>
      </c>
      <c r="N118">
        <f>INDEX(products!$A$1:$F$11,MATCH(orders!$D118,products!$A$1:$A$11,0),MATCH(orders!N$1,products!$A$1:$F$1,0))</f>
        <v>14.99</v>
      </c>
      <c r="O118">
        <f t="shared" si="2"/>
        <v>38.999999999999993</v>
      </c>
      <c r="P118">
        <f t="shared" si="3"/>
        <v>83.97</v>
      </c>
    </row>
    <row r="119" spans="1:16" x14ac:dyDescent="0.45">
      <c r="A119" t="s">
        <v>1888</v>
      </c>
      <c r="B119" s="1">
        <v>44651</v>
      </c>
      <c r="C119" t="s">
        <v>702</v>
      </c>
      <c r="D119">
        <v>6</v>
      </c>
      <c r="E119">
        <v>3</v>
      </c>
      <c r="F119" t="str">
        <f>_xlfn.XLOOKUP(C119,customers!$A$2:$A$314,customers!$B$2:$B$314,,0)</f>
        <v>Katerina Melloi</v>
      </c>
      <c r="G119" t="str">
        <f>_xlfn.XLOOKUP(C119,customers!$A$2:$A$314,customers!$F$2:$F$314,,0)</f>
        <v>England</v>
      </c>
      <c r="H119" t="str">
        <f>VLOOKUP(C119,customers!$A$2:$I$314,7,FALSE)</f>
        <v>Chester-le-Street</v>
      </c>
      <c r="I119" t="str">
        <f>VLOOKUP(C119,customers!$A$2:$I$314,9,FALSE)</f>
        <v>No</v>
      </c>
      <c r="J119" t="str">
        <f>INDEX(products!$A$1:$F$11,MATCH(orders!$D119,products!$A$1:$A$11,0),MATCH(orders!J$1,products!$A$1:$F$1,0))</f>
        <v>Denim Jacket Hooded</v>
      </c>
      <c r="K119" t="str">
        <f>INDEX(products!$A$1:$F$11,MATCH(orders!$D119,products!$A$1:$A$11,0),MATCH(orders!K$1,products!$A$1:$F$1,0))</f>
        <v>Jacket</v>
      </c>
      <c r="L119" t="str">
        <f>INDEX(products!$A$1:$F$11,MATCH(orders!$D119,products!$A$1:$A$11,0),MATCH(orders!L$1,products!$A$1:$F$1,0))</f>
        <v>Light Blue</v>
      </c>
      <c r="M119">
        <f>INDEX(products!$A$1:$F$11,MATCH(orders!$D119,products!$A$1:$A$11,0),MATCH(orders!M$1,products!$A$1:$F$1,0))</f>
        <v>27.99</v>
      </c>
      <c r="N119">
        <f>INDEX(products!$A$1:$F$11,MATCH(orders!$D119,products!$A$1:$A$11,0),MATCH(orders!N$1,products!$A$1:$F$1,0))</f>
        <v>14.99</v>
      </c>
      <c r="O119">
        <f t="shared" si="2"/>
        <v>38.999999999999993</v>
      </c>
      <c r="P119">
        <f t="shared" si="3"/>
        <v>83.97</v>
      </c>
    </row>
    <row r="120" spans="1:16" x14ac:dyDescent="0.45">
      <c r="A120" t="s">
        <v>1889</v>
      </c>
      <c r="B120" s="1">
        <v>44653</v>
      </c>
      <c r="C120" t="s">
        <v>449</v>
      </c>
      <c r="D120">
        <v>6</v>
      </c>
      <c r="E120">
        <v>3</v>
      </c>
      <c r="F120" t="str">
        <f>_xlfn.XLOOKUP(C120,customers!$A$2:$A$314,customers!$B$2:$B$314,,0)</f>
        <v>Betty Fominov</v>
      </c>
      <c r="G120" t="str">
        <f>_xlfn.XLOOKUP(C120,customers!$A$2:$A$314,customers!$F$2:$F$314,,0)</f>
        <v>Scotland</v>
      </c>
      <c r="H120" t="str">
        <f>VLOOKUP(C120,customers!$A$2:$I$314,7,FALSE)</f>
        <v>Dunfermline</v>
      </c>
      <c r="I120" t="str">
        <f>VLOOKUP(C120,customers!$A$2:$I$314,9,FALSE)</f>
        <v>No</v>
      </c>
      <c r="J120" t="str">
        <f>INDEX(products!$A$1:$F$11,MATCH(orders!$D120,products!$A$1:$A$11,0),MATCH(orders!J$1,products!$A$1:$F$1,0))</f>
        <v>Denim Jacket Hooded</v>
      </c>
      <c r="K120" t="str">
        <f>INDEX(products!$A$1:$F$11,MATCH(orders!$D120,products!$A$1:$A$11,0),MATCH(orders!K$1,products!$A$1:$F$1,0))</f>
        <v>Jacket</v>
      </c>
      <c r="L120" t="str">
        <f>INDEX(products!$A$1:$F$11,MATCH(orders!$D120,products!$A$1:$A$11,0),MATCH(orders!L$1,products!$A$1:$F$1,0))</f>
        <v>Light Blue</v>
      </c>
      <c r="M120">
        <f>INDEX(products!$A$1:$F$11,MATCH(orders!$D120,products!$A$1:$A$11,0),MATCH(orders!M$1,products!$A$1:$F$1,0))</f>
        <v>27.99</v>
      </c>
      <c r="N120">
        <f>INDEX(products!$A$1:$F$11,MATCH(orders!$D120,products!$A$1:$A$11,0),MATCH(orders!N$1,products!$A$1:$F$1,0))</f>
        <v>14.99</v>
      </c>
      <c r="O120">
        <f t="shared" si="2"/>
        <v>38.999999999999993</v>
      </c>
      <c r="P120">
        <f t="shared" si="3"/>
        <v>83.97</v>
      </c>
    </row>
    <row r="121" spans="1:16" x14ac:dyDescent="0.45">
      <c r="A121" t="s">
        <v>1890</v>
      </c>
      <c r="B121" s="1">
        <v>44653</v>
      </c>
      <c r="C121" t="s">
        <v>894</v>
      </c>
      <c r="D121">
        <v>9</v>
      </c>
      <c r="E121">
        <v>1</v>
      </c>
      <c r="F121" t="str">
        <f>_xlfn.XLOOKUP(C121,customers!$A$2:$A$314,customers!$B$2:$B$314,,0)</f>
        <v>Noak Wyvill</v>
      </c>
      <c r="G121" t="str">
        <f>_xlfn.XLOOKUP(C121,customers!$A$2:$A$314,customers!$F$2:$F$314,,0)</f>
        <v>Wales</v>
      </c>
      <c r="H121" t="str">
        <f>VLOOKUP(C121,customers!$A$2:$I$314,7,FALSE)</f>
        <v>Cardigan</v>
      </c>
      <c r="I121" t="str">
        <f>VLOOKUP(C121,customers!$A$2:$I$314,9,FALSE)</f>
        <v>No</v>
      </c>
      <c r="J121" t="str">
        <f>INDEX(products!$A$1:$F$11,MATCH(orders!$D121,products!$A$1:$A$11,0),MATCH(orders!J$1,products!$A$1:$F$1,0))</f>
        <v>Denim Jacket Embroidered</v>
      </c>
      <c r="K121" t="str">
        <f>INDEX(products!$A$1:$F$11,MATCH(orders!$D121,products!$A$1:$A$11,0),MATCH(orders!K$1,products!$A$1:$F$1,0))</f>
        <v>Jacket</v>
      </c>
      <c r="L121" t="str">
        <f>INDEX(products!$A$1:$F$11,MATCH(orders!$D121,products!$A$1:$A$11,0),MATCH(orders!L$1,products!$A$1:$F$1,0))</f>
        <v>Light Blue</v>
      </c>
      <c r="M121">
        <f>INDEX(products!$A$1:$F$11,MATCH(orders!$D121,products!$A$1:$A$11,0),MATCH(orders!M$1,products!$A$1:$F$1,0))</f>
        <v>32.99</v>
      </c>
      <c r="N121">
        <f>INDEX(products!$A$1:$F$11,MATCH(orders!$D121,products!$A$1:$A$11,0),MATCH(orders!N$1,products!$A$1:$F$1,0))</f>
        <v>18.989999999999998</v>
      </c>
      <c r="O121">
        <f t="shared" si="2"/>
        <v>14.000000000000004</v>
      </c>
      <c r="P121">
        <f t="shared" si="3"/>
        <v>32.99</v>
      </c>
    </row>
    <row r="122" spans="1:16" x14ac:dyDescent="0.45">
      <c r="A122" t="s">
        <v>1891</v>
      </c>
      <c r="B122" s="1">
        <v>44654</v>
      </c>
      <c r="C122" t="s">
        <v>810</v>
      </c>
      <c r="D122">
        <v>6</v>
      </c>
      <c r="E122">
        <v>3</v>
      </c>
      <c r="F122" t="str">
        <f>_xlfn.XLOOKUP(C122,customers!$A$2:$A$314,customers!$B$2:$B$314,,0)</f>
        <v>Nertie Poolman</v>
      </c>
      <c r="G122" t="str">
        <f>_xlfn.XLOOKUP(C122,customers!$A$2:$A$314,customers!$F$2:$F$314,,0)</f>
        <v>England</v>
      </c>
      <c r="H122" t="str">
        <f>VLOOKUP(C122,customers!$A$2:$I$314,7,FALSE)</f>
        <v>Clitheroe</v>
      </c>
      <c r="I122" t="str">
        <f>VLOOKUP(C122,customers!$A$2:$I$314,9,FALSE)</f>
        <v>No</v>
      </c>
      <c r="J122" t="str">
        <f>INDEX(products!$A$1:$F$11,MATCH(orders!$D122,products!$A$1:$A$11,0),MATCH(orders!J$1,products!$A$1:$F$1,0))</f>
        <v>Denim Jacket Hooded</v>
      </c>
      <c r="K122" t="str">
        <f>INDEX(products!$A$1:$F$11,MATCH(orders!$D122,products!$A$1:$A$11,0),MATCH(orders!K$1,products!$A$1:$F$1,0))</f>
        <v>Jacket</v>
      </c>
      <c r="L122" t="str">
        <f>INDEX(products!$A$1:$F$11,MATCH(orders!$D122,products!$A$1:$A$11,0),MATCH(orders!L$1,products!$A$1:$F$1,0))</f>
        <v>Light Blue</v>
      </c>
      <c r="M122">
        <f>INDEX(products!$A$1:$F$11,MATCH(orders!$D122,products!$A$1:$A$11,0),MATCH(orders!M$1,products!$A$1:$F$1,0))</f>
        <v>27.99</v>
      </c>
      <c r="N122">
        <f>INDEX(products!$A$1:$F$11,MATCH(orders!$D122,products!$A$1:$A$11,0),MATCH(orders!N$1,products!$A$1:$F$1,0))</f>
        <v>14.99</v>
      </c>
      <c r="O122">
        <f t="shared" si="2"/>
        <v>38.999999999999993</v>
      </c>
      <c r="P122">
        <f t="shared" si="3"/>
        <v>83.97</v>
      </c>
    </row>
    <row r="123" spans="1:16" x14ac:dyDescent="0.45">
      <c r="A123" t="s">
        <v>1892</v>
      </c>
      <c r="B123" s="1">
        <v>44654</v>
      </c>
      <c r="C123" t="s">
        <v>1091</v>
      </c>
      <c r="D123">
        <v>6</v>
      </c>
      <c r="E123">
        <v>3</v>
      </c>
      <c r="F123" t="str">
        <f>_xlfn.XLOOKUP(C123,customers!$A$2:$A$314,customers!$B$2:$B$314,,0)</f>
        <v>Emlynne Palfrey</v>
      </c>
      <c r="G123" t="str">
        <f>_xlfn.XLOOKUP(C123,customers!$A$2:$A$314,customers!$F$2:$F$314,,0)</f>
        <v>Wales</v>
      </c>
      <c r="H123" t="str">
        <f>VLOOKUP(C123,customers!$A$2:$I$314,7,FALSE)</f>
        <v>Holyhead</v>
      </c>
      <c r="I123" t="str">
        <f>VLOOKUP(C123,customers!$A$2:$I$314,9,FALSE)</f>
        <v>No</v>
      </c>
      <c r="J123" t="str">
        <f>INDEX(products!$A$1:$F$11,MATCH(orders!$D123,products!$A$1:$A$11,0),MATCH(orders!J$1,products!$A$1:$F$1,0))</f>
        <v>Denim Jacket Hooded</v>
      </c>
      <c r="K123" t="str">
        <f>INDEX(products!$A$1:$F$11,MATCH(orders!$D123,products!$A$1:$A$11,0),MATCH(orders!K$1,products!$A$1:$F$1,0))</f>
        <v>Jacket</v>
      </c>
      <c r="L123" t="str">
        <f>INDEX(products!$A$1:$F$11,MATCH(orders!$D123,products!$A$1:$A$11,0),MATCH(orders!L$1,products!$A$1:$F$1,0))</f>
        <v>Light Blue</v>
      </c>
      <c r="M123">
        <f>INDEX(products!$A$1:$F$11,MATCH(orders!$D123,products!$A$1:$A$11,0),MATCH(orders!M$1,products!$A$1:$F$1,0))</f>
        <v>27.99</v>
      </c>
      <c r="N123">
        <f>INDEX(products!$A$1:$F$11,MATCH(orders!$D123,products!$A$1:$A$11,0),MATCH(orders!N$1,products!$A$1:$F$1,0))</f>
        <v>14.99</v>
      </c>
      <c r="O123">
        <f t="shared" si="2"/>
        <v>38.999999999999993</v>
      </c>
      <c r="P123">
        <f t="shared" si="3"/>
        <v>83.97</v>
      </c>
    </row>
    <row r="124" spans="1:16" x14ac:dyDescent="0.45">
      <c r="A124" t="s">
        <v>1893</v>
      </c>
      <c r="B124" s="1">
        <v>44654</v>
      </c>
      <c r="C124" t="s">
        <v>907</v>
      </c>
      <c r="D124">
        <v>6</v>
      </c>
      <c r="E124">
        <v>3</v>
      </c>
      <c r="F124" t="str">
        <f>_xlfn.XLOOKUP(C124,customers!$A$2:$A$314,customers!$B$2:$B$314,,0)</f>
        <v>Portie Cutchie</v>
      </c>
      <c r="G124" t="str">
        <f>_xlfn.XLOOKUP(C124,customers!$A$2:$A$314,customers!$F$2:$F$314,,0)</f>
        <v>Scotland</v>
      </c>
      <c r="H124" t="str">
        <f>VLOOKUP(C124,customers!$A$2:$I$314,7,FALSE)</f>
        <v>Moffat</v>
      </c>
      <c r="I124" t="str">
        <f>VLOOKUP(C124,customers!$A$2:$I$314,9,FALSE)</f>
        <v>No</v>
      </c>
      <c r="J124" t="str">
        <f>INDEX(products!$A$1:$F$11,MATCH(orders!$D124,products!$A$1:$A$11,0),MATCH(orders!J$1,products!$A$1:$F$1,0))</f>
        <v>Denim Jacket Hooded</v>
      </c>
      <c r="K124" t="str">
        <f>INDEX(products!$A$1:$F$11,MATCH(orders!$D124,products!$A$1:$A$11,0),MATCH(orders!K$1,products!$A$1:$F$1,0))</f>
        <v>Jacket</v>
      </c>
      <c r="L124" t="str">
        <f>INDEX(products!$A$1:$F$11,MATCH(orders!$D124,products!$A$1:$A$11,0),MATCH(orders!L$1,products!$A$1:$F$1,0))</f>
        <v>Light Blue</v>
      </c>
      <c r="M124">
        <f>INDEX(products!$A$1:$F$11,MATCH(orders!$D124,products!$A$1:$A$11,0),MATCH(orders!M$1,products!$A$1:$F$1,0))</f>
        <v>27.99</v>
      </c>
      <c r="N124">
        <f>INDEX(products!$A$1:$F$11,MATCH(orders!$D124,products!$A$1:$A$11,0),MATCH(orders!N$1,products!$A$1:$F$1,0))</f>
        <v>14.99</v>
      </c>
      <c r="O124">
        <f t="shared" si="2"/>
        <v>38.999999999999993</v>
      </c>
      <c r="P124">
        <f t="shared" si="3"/>
        <v>83.97</v>
      </c>
    </row>
    <row r="125" spans="1:16" x14ac:dyDescent="0.45">
      <c r="A125" t="s">
        <v>1894</v>
      </c>
      <c r="B125" s="1">
        <v>44655</v>
      </c>
      <c r="C125" t="s">
        <v>749</v>
      </c>
      <c r="D125">
        <v>6</v>
      </c>
      <c r="E125">
        <v>3</v>
      </c>
      <c r="F125" t="str">
        <f>_xlfn.XLOOKUP(C125,customers!$A$2:$A$314,customers!$B$2:$B$314,,0)</f>
        <v>Madelene Prinn</v>
      </c>
      <c r="G125" t="str">
        <f>_xlfn.XLOOKUP(C125,customers!$A$2:$A$314,customers!$F$2:$F$314,,0)</f>
        <v>England</v>
      </c>
      <c r="H125" t="str">
        <f>VLOOKUP(C125,customers!$A$2:$I$314,7,FALSE)</f>
        <v>Stamford</v>
      </c>
      <c r="I125" t="str">
        <f>VLOOKUP(C125,customers!$A$2:$I$314,9,FALSE)</f>
        <v>No</v>
      </c>
      <c r="J125" t="str">
        <f>INDEX(products!$A$1:$F$11,MATCH(orders!$D125,products!$A$1:$A$11,0),MATCH(orders!J$1,products!$A$1:$F$1,0))</f>
        <v>Denim Jacket Hooded</v>
      </c>
      <c r="K125" t="str">
        <f>INDEX(products!$A$1:$F$11,MATCH(orders!$D125,products!$A$1:$A$11,0),MATCH(orders!K$1,products!$A$1:$F$1,0))</f>
        <v>Jacket</v>
      </c>
      <c r="L125" t="str">
        <f>INDEX(products!$A$1:$F$11,MATCH(orders!$D125,products!$A$1:$A$11,0),MATCH(orders!L$1,products!$A$1:$F$1,0))</f>
        <v>Light Blue</v>
      </c>
      <c r="M125">
        <f>INDEX(products!$A$1:$F$11,MATCH(orders!$D125,products!$A$1:$A$11,0),MATCH(orders!M$1,products!$A$1:$F$1,0))</f>
        <v>27.99</v>
      </c>
      <c r="N125">
        <f>INDEX(products!$A$1:$F$11,MATCH(orders!$D125,products!$A$1:$A$11,0),MATCH(orders!N$1,products!$A$1:$F$1,0))</f>
        <v>14.99</v>
      </c>
      <c r="O125">
        <f t="shared" si="2"/>
        <v>38.999999999999993</v>
      </c>
      <c r="P125">
        <f t="shared" si="3"/>
        <v>83.97</v>
      </c>
    </row>
    <row r="126" spans="1:16" x14ac:dyDescent="0.45">
      <c r="A126" t="s">
        <v>1895</v>
      </c>
      <c r="B126" s="1">
        <v>44657</v>
      </c>
      <c r="C126" t="s">
        <v>489</v>
      </c>
      <c r="D126">
        <v>6</v>
      </c>
      <c r="E126">
        <v>3</v>
      </c>
      <c r="F126" t="str">
        <f>_xlfn.XLOOKUP(C126,customers!$A$2:$A$314,customers!$B$2:$B$314,,0)</f>
        <v>Sylas Becaris</v>
      </c>
      <c r="G126" t="str">
        <f>_xlfn.XLOOKUP(C126,customers!$A$2:$A$314,customers!$F$2:$F$314,,0)</f>
        <v>England</v>
      </c>
      <c r="H126" t="str">
        <f>VLOOKUP(C126,customers!$A$2:$I$314,7,FALSE)</f>
        <v>Tamworth</v>
      </c>
      <c r="I126" t="str">
        <f>VLOOKUP(C126,customers!$A$2:$I$314,9,FALSE)</f>
        <v>No</v>
      </c>
      <c r="J126" t="str">
        <f>INDEX(products!$A$1:$F$11,MATCH(orders!$D126,products!$A$1:$A$11,0),MATCH(orders!J$1,products!$A$1:$F$1,0))</f>
        <v>Denim Jacket Hooded</v>
      </c>
      <c r="K126" t="str">
        <f>INDEX(products!$A$1:$F$11,MATCH(orders!$D126,products!$A$1:$A$11,0),MATCH(orders!K$1,products!$A$1:$F$1,0))</f>
        <v>Jacket</v>
      </c>
      <c r="L126" t="str">
        <f>INDEX(products!$A$1:$F$11,MATCH(orders!$D126,products!$A$1:$A$11,0),MATCH(orders!L$1,products!$A$1:$F$1,0))</f>
        <v>Light Blue</v>
      </c>
      <c r="M126">
        <f>INDEX(products!$A$1:$F$11,MATCH(orders!$D126,products!$A$1:$A$11,0),MATCH(orders!M$1,products!$A$1:$F$1,0))</f>
        <v>27.99</v>
      </c>
      <c r="N126">
        <f>INDEX(products!$A$1:$F$11,MATCH(orders!$D126,products!$A$1:$A$11,0),MATCH(orders!N$1,products!$A$1:$F$1,0))</f>
        <v>14.99</v>
      </c>
      <c r="O126">
        <f t="shared" si="2"/>
        <v>38.999999999999993</v>
      </c>
      <c r="P126">
        <f t="shared" si="3"/>
        <v>83.97</v>
      </c>
    </row>
    <row r="127" spans="1:16" x14ac:dyDescent="0.45">
      <c r="A127" t="s">
        <v>1896</v>
      </c>
      <c r="B127" s="1">
        <v>44657</v>
      </c>
      <c r="C127" t="s">
        <v>879</v>
      </c>
      <c r="D127">
        <v>6</v>
      </c>
      <c r="E127">
        <v>3</v>
      </c>
      <c r="F127" t="str">
        <f>_xlfn.XLOOKUP(C127,customers!$A$2:$A$314,customers!$B$2:$B$314,,0)</f>
        <v>Bobbe Piggott</v>
      </c>
      <c r="G127" t="str">
        <f>_xlfn.XLOOKUP(C127,customers!$A$2:$A$314,customers!$F$2:$F$314,,0)</f>
        <v>Wales</v>
      </c>
      <c r="H127" t="str">
        <f>VLOOKUP(C127,customers!$A$2:$I$314,7,FALSE)</f>
        <v>Llandovery</v>
      </c>
      <c r="I127" t="str">
        <f>VLOOKUP(C127,customers!$A$2:$I$314,9,FALSE)</f>
        <v>No</v>
      </c>
      <c r="J127" t="str">
        <f>INDEX(products!$A$1:$F$11,MATCH(orders!$D127,products!$A$1:$A$11,0),MATCH(orders!J$1,products!$A$1:$F$1,0))</f>
        <v>Denim Jacket Hooded</v>
      </c>
      <c r="K127" t="str">
        <f>INDEX(products!$A$1:$F$11,MATCH(orders!$D127,products!$A$1:$A$11,0),MATCH(orders!K$1,products!$A$1:$F$1,0))</f>
        <v>Jacket</v>
      </c>
      <c r="L127" t="str">
        <f>INDEX(products!$A$1:$F$11,MATCH(orders!$D127,products!$A$1:$A$11,0),MATCH(orders!L$1,products!$A$1:$F$1,0))</f>
        <v>Light Blue</v>
      </c>
      <c r="M127">
        <f>INDEX(products!$A$1:$F$11,MATCH(orders!$D127,products!$A$1:$A$11,0),MATCH(orders!M$1,products!$A$1:$F$1,0))</f>
        <v>27.99</v>
      </c>
      <c r="N127">
        <f>INDEX(products!$A$1:$F$11,MATCH(orders!$D127,products!$A$1:$A$11,0),MATCH(orders!N$1,products!$A$1:$F$1,0))</f>
        <v>14.99</v>
      </c>
      <c r="O127">
        <f t="shared" si="2"/>
        <v>38.999999999999993</v>
      </c>
      <c r="P127">
        <f t="shared" si="3"/>
        <v>83.97</v>
      </c>
    </row>
    <row r="128" spans="1:16" x14ac:dyDescent="0.45">
      <c r="A128" t="s">
        <v>1897</v>
      </c>
      <c r="B128" s="1">
        <v>44658</v>
      </c>
      <c r="C128" t="s">
        <v>990</v>
      </c>
      <c r="D128">
        <v>3</v>
      </c>
      <c r="E128">
        <v>4</v>
      </c>
      <c r="F128" t="str">
        <f>_xlfn.XLOOKUP(C128,customers!$A$2:$A$314,customers!$B$2:$B$314,,0)</f>
        <v>Devy Bulbrook</v>
      </c>
      <c r="G128" t="str">
        <f>_xlfn.XLOOKUP(C128,customers!$A$2:$A$314,customers!$F$2:$F$314,,0)</f>
        <v>Scotland</v>
      </c>
      <c r="H128" t="str">
        <f>VLOOKUP(C128,customers!$A$2:$I$314,7,FALSE)</f>
        <v>Ballater</v>
      </c>
      <c r="I128" t="str">
        <f>VLOOKUP(C128,customers!$A$2:$I$314,9,FALSE)</f>
        <v>No</v>
      </c>
      <c r="J128" t="str">
        <f>INDEX(products!$A$1:$F$11,MATCH(orders!$D128,products!$A$1:$A$11,0),MATCH(orders!J$1,products!$A$1:$F$1,0))</f>
        <v>Denim Jeans Boyfriend Cut</v>
      </c>
      <c r="K128" t="str">
        <f>INDEX(products!$A$1:$F$11,MATCH(orders!$D128,products!$A$1:$A$11,0),MATCH(orders!K$1,products!$A$1:$F$1,0))</f>
        <v>Pants</v>
      </c>
      <c r="L128" t="str">
        <f>INDEX(products!$A$1:$F$11,MATCH(orders!$D128,products!$A$1:$A$11,0),MATCH(orders!L$1,products!$A$1:$F$1,0))</f>
        <v>Light Blue</v>
      </c>
      <c r="M128">
        <f>INDEX(products!$A$1:$F$11,MATCH(orders!$D128,products!$A$1:$A$11,0),MATCH(orders!M$1,products!$A$1:$F$1,0))</f>
        <v>27.99</v>
      </c>
      <c r="N128">
        <f>INDEX(products!$A$1:$F$11,MATCH(orders!$D128,products!$A$1:$A$11,0),MATCH(orders!N$1,products!$A$1:$F$1,0))</f>
        <v>12.99</v>
      </c>
      <c r="O128">
        <f t="shared" si="2"/>
        <v>59.999999999999993</v>
      </c>
      <c r="P128">
        <f t="shared" si="3"/>
        <v>111.96</v>
      </c>
    </row>
    <row r="129" spans="1:16" x14ac:dyDescent="0.45">
      <c r="A129" t="s">
        <v>1898</v>
      </c>
      <c r="B129" s="1">
        <v>44659</v>
      </c>
      <c r="C129" t="s">
        <v>890</v>
      </c>
      <c r="D129">
        <v>6</v>
      </c>
      <c r="E129">
        <v>3</v>
      </c>
      <c r="F129" t="str">
        <f>_xlfn.XLOOKUP(C129,customers!$A$2:$A$314,customers!$B$2:$B$314,,0)</f>
        <v>Anabelle Hutchens</v>
      </c>
      <c r="G129" t="str">
        <f>_xlfn.XLOOKUP(C129,customers!$A$2:$A$314,customers!$F$2:$F$314,,0)</f>
        <v>England</v>
      </c>
      <c r="H129" t="str">
        <f>VLOOKUP(C129,customers!$A$2:$I$314,7,FALSE)</f>
        <v>Kendal</v>
      </c>
      <c r="I129" t="str">
        <f>VLOOKUP(C129,customers!$A$2:$I$314,9,FALSE)</f>
        <v>No</v>
      </c>
      <c r="J129" t="str">
        <f>INDEX(products!$A$1:$F$11,MATCH(orders!$D129,products!$A$1:$A$11,0),MATCH(orders!J$1,products!$A$1:$F$1,0))</f>
        <v>Denim Jacket Hooded</v>
      </c>
      <c r="K129" t="str">
        <f>INDEX(products!$A$1:$F$11,MATCH(orders!$D129,products!$A$1:$A$11,0),MATCH(orders!K$1,products!$A$1:$F$1,0))</f>
        <v>Jacket</v>
      </c>
      <c r="L129" t="str">
        <f>INDEX(products!$A$1:$F$11,MATCH(orders!$D129,products!$A$1:$A$11,0),MATCH(orders!L$1,products!$A$1:$F$1,0))</f>
        <v>Light Blue</v>
      </c>
      <c r="M129">
        <f>INDEX(products!$A$1:$F$11,MATCH(orders!$D129,products!$A$1:$A$11,0),MATCH(orders!M$1,products!$A$1:$F$1,0))</f>
        <v>27.99</v>
      </c>
      <c r="N129">
        <f>INDEX(products!$A$1:$F$11,MATCH(orders!$D129,products!$A$1:$A$11,0),MATCH(orders!N$1,products!$A$1:$F$1,0))</f>
        <v>14.99</v>
      </c>
      <c r="O129">
        <f t="shared" si="2"/>
        <v>38.999999999999993</v>
      </c>
      <c r="P129">
        <f t="shared" si="3"/>
        <v>83.97</v>
      </c>
    </row>
    <row r="130" spans="1:16" x14ac:dyDescent="0.45">
      <c r="A130" t="s">
        <v>1899</v>
      </c>
      <c r="B130" s="1">
        <v>44659</v>
      </c>
      <c r="C130" t="s">
        <v>1177</v>
      </c>
      <c r="D130">
        <v>6</v>
      </c>
      <c r="E130">
        <v>3</v>
      </c>
      <c r="F130" t="str">
        <f>_xlfn.XLOOKUP(C130,customers!$A$2:$A$314,customers!$B$2:$B$314,,0)</f>
        <v>Trescha Jedrachowicz</v>
      </c>
      <c r="G130" t="str">
        <f>_xlfn.XLOOKUP(C130,customers!$A$2:$A$314,customers!$F$2:$F$314,,0)</f>
        <v>Scotland</v>
      </c>
      <c r="H130" t="str">
        <f>VLOOKUP(C130,customers!$A$2:$I$314,7,FALSE)</f>
        <v>Pitlochry</v>
      </c>
      <c r="I130" t="str">
        <f>VLOOKUP(C130,customers!$A$2:$I$314,9,FALSE)</f>
        <v>No</v>
      </c>
      <c r="J130" t="str">
        <f>INDEX(products!$A$1:$F$11,MATCH(orders!$D130,products!$A$1:$A$11,0),MATCH(orders!J$1,products!$A$1:$F$1,0))</f>
        <v>Denim Jacket Hooded</v>
      </c>
      <c r="K130" t="str">
        <f>INDEX(products!$A$1:$F$11,MATCH(orders!$D130,products!$A$1:$A$11,0),MATCH(orders!K$1,products!$A$1:$F$1,0))</f>
        <v>Jacket</v>
      </c>
      <c r="L130" t="str">
        <f>INDEX(products!$A$1:$F$11,MATCH(orders!$D130,products!$A$1:$A$11,0),MATCH(orders!L$1,products!$A$1:$F$1,0))</f>
        <v>Light Blue</v>
      </c>
      <c r="M130">
        <f>INDEX(products!$A$1:$F$11,MATCH(orders!$D130,products!$A$1:$A$11,0),MATCH(orders!M$1,products!$A$1:$F$1,0))</f>
        <v>27.99</v>
      </c>
      <c r="N130">
        <f>INDEX(products!$A$1:$F$11,MATCH(orders!$D130,products!$A$1:$A$11,0),MATCH(orders!N$1,products!$A$1:$F$1,0))</f>
        <v>14.99</v>
      </c>
      <c r="O130">
        <f t="shared" si="2"/>
        <v>38.999999999999993</v>
      </c>
      <c r="P130">
        <f t="shared" si="3"/>
        <v>83.97</v>
      </c>
    </row>
    <row r="131" spans="1:16" x14ac:dyDescent="0.45">
      <c r="A131" t="s">
        <v>1900</v>
      </c>
      <c r="B131" s="1">
        <v>44660</v>
      </c>
      <c r="C131" t="s">
        <v>993</v>
      </c>
      <c r="D131">
        <v>6</v>
      </c>
      <c r="E131">
        <v>3</v>
      </c>
      <c r="F131" t="str">
        <f>_xlfn.XLOOKUP(C131,customers!$A$2:$A$314,customers!$B$2:$B$314,,0)</f>
        <v>Leia Kernan</v>
      </c>
      <c r="G131" t="str">
        <f>_xlfn.XLOOKUP(C131,customers!$A$2:$A$314,customers!$F$2:$F$314,,0)</f>
        <v>England</v>
      </c>
      <c r="H131" t="str">
        <f>VLOOKUP(C131,customers!$A$2:$I$314,7,FALSE)</f>
        <v>Tenbury Wells</v>
      </c>
      <c r="I131" t="str">
        <f>VLOOKUP(C131,customers!$A$2:$I$314,9,FALSE)</f>
        <v>No</v>
      </c>
      <c r="J131" t="str">
        <f>INDEX(products!$A$1:$F$11,MATCH(orders!$D131,products!$A$1:$A$11,0),MATCH(orders!J$1,products!$A$1:$F$1,0))</f>
        <v>Denim Jacket Hooded</v>
      </c>
      <c r="K131" t="str">
        <f>INDEX(products!$A$1:$F$11,MATCH(orders!$D131,products!$A$1:$A$11,0),MATCH(orders!K$1,products!$A$1:$F$1,0))</f>
        <v>Jacket</v>
      </c>
      <c r="L131" t="str">
        <f>INDEX(products!$A$1:$F$11,MATCH(orders!$D131,products!$A$1:$A$11,0),MATCH(orders!L$1,products!$A$1:$F$1,0))</f>
        <v>Light Blue</v>
      </c>
      <c r="M131">
        <f>INDEX(products!$A$1:$F$11,MATCH(orders!$D131,products!$A$1:$A$11,0),MATCH(orders!M$1,products!$A$1:$F$1,0))</f>
        <v>27.99</v>
      </c>
      <c r="N131">
        <f>INDEX(products!$A$1:$F$11,MATCH(orders!$D131,products!$A$1:$A$11,0),MATCH(orders!N$1,products!$A$1:$F$1,0))</f>
        <v>14.99</v>
      </c>
      <c r="O131">
        <f t="shared" ref="O131:O194" si="4">(M131-N131)*E131</f>
        <v>38.999999999999993</v>
      </c>
      <c r="P131">
        <f t="shared" ref="P131:P194" si="5">M131*E131</f>
        <v>83.97</v>
      </c>
    </row>
    <row r="132" spans="1:16" x14ac:dyDescent="0.45">
      <c r="A132" t="s">
        <v>1901</v>
      </c>
      <c r="B132" s="1">
        <v>44661</v>
      </c>
      <c r="C132" t="s">
        <v>972</v>
      </c>
      <c r="D132">
        <v>6</v>
      </c>
      <c r="E132">
        <v>3</v>
      </c>
      <c r="F132" t="str">
        <f>_xlfn.XLOOKUP(C132,customers!$A$2:$A$314,customers!$B$2:$B$314,,0)</f>
        <v>Delmar Beasant</v>
      </c>
      <c r="G132" t="str">
        <f>_xlfn.XLOOKUP(C132,customers!$A$2:$A$314,customers!$F$2:$F$314,,0)</f>
        <v>Scotland</v>
      </c>
      <c r="H132" t="str">
        <f>VLOOKUP(C132,customers!$A$2:$I$314,7,FALSE)</f>
        <v>Fortrose</v>
      </c>
      <c r="I132" t="str">
        <f>VLOOKUP(C132,customers!$A$2:$I$314,9,FALSE)</f>
        <v>No</v>
      </c>
      <c r="J132" t="str">
        <f>INDEX(products!$A$1:$F$11,MATCH(orders!$D132,products!$A$1:$A$11,0),MATCH(orders!J$1,products!$A$1:$F$1,0))</f>
        <v>Denim Jacket Hooded</v>
      </c>
      <c r="K132" t="str">
        <f>INDEX(products!$A$1:$F$11,MATCH(orders!$D132,products!$A$1:$A$11,0),MATCH(orders!K$1,products!$A$1:$F$1,0))</f>
        <v>Jacket</v>
      </c>
      <c r="L132" t="str">
        <f>INDEX(products!$A$1:$F$11,MATCH(orders!$D132,products!$A$1:$A$11,0),MATCH(orders!L$1,products!$A$1:$F$1,0))</f>
        <v>Light Blue</v>
      </c>
      <c r="M132">
        <f>INDEX(products!$A$1:$F$11,MATCH(orders!$D132,products!$A$1:$A$11,0),MATCH(orders!M$1,products!$A$1:$F$1,0))</f>
        <v>27.99</v>
      </c>
      <c r="N132">
        <f>INDEX(products!$A$1:$F$11,MATCH(orders!$D132,products!$A$1:$A$11,0),MATCH(orders!N$1,products!$A$1:$F$1,0))</f>
        <v>14.99</v>
      </c>
      <c r="O132">
        <f t="shared" si="4"/>
        <v>38.999999999999993</v>
      </c>
      <c r="P132">
        <f t="shared" si="5"/>
        <v>83.97</v>
      </c>
    </row>
    <row r="133" spans="1:16" x14ac:dyDescent="0.45">
      <c r="A133" t="s">
        <v>1902</v>
      </c>
      <c r="B133" s="1">
        <v>44661</v>
      </c>
      <c r="C133" t="s">
        <v>602</v>
      </c>
      <c r="D133">
        <v>6</v>
      </c>
      <c r="E133">
        <v>3</v>
      </c>
      <c r="F133" t="str">
        <f>_xlfn.XLOOKUP(C133,customers!$A$2:$A$314,customers!$B$2:$B$314,,0)</f>
        <v>Quinton Fouracres</v>
      </c>
      <c r="G133" t="str">
        <f>_xlfn.XLOOKUP(C133,customers!$A$2:$A$314,customers!$F$2:$F$314,,0)</f>
        <v>England</v>
      </c>
      <c r="H133" t="str">
        <f>VLOOKUP(C133,customers!$A$2:$I$314,7,FALSE)</f>
        <v>St Albans</v>
      </c>
      <c r="I133" t="str">
        <f>VLOOKUP(C133,customers!$A$2:$I$314,9,FALSE)</f>
        <v>No</v>
      </c>
      <c r="J133" t="str">
        <f>INDEX(products!$A$1:$F$11,MATCH(orders!$D133,products!$A$1:$A$11,0),MATCH(orders!J$1,products!$A$1:$F$1,0))</f>
        <v>Denim Jacket Hooded</v>
      </c>
      <c r="K133" t="str">
        <f>INDEX(products!$A$1:$F$11,MATCH(orders!$D133,products!$A$1:$A$11,0),MATCH(orders!K$1,products!$A$1:$F$1,0))</f>
        <v>Jacket</v>
      </c>
      <c r="L133" t="str">
        <f>INDEX(products!$A$1:$F$11,MATCH(orders!$D133,products!$A$1:$A$11,0),MATCH(orders!L$1,products!$A$1:$F$1,0))</f>
        <v>Light Blue</v>
      </c>
      <c r="M133">
        <f>INDEX(products!$A$1:$F$11,MATCH(orders!$D133,products!$A$1:$A$11,0),MATCH(orders!M$1,products!$A$1:$F$1,0))</f>
        <v>27.99</v>
      </c>
      <c r="N133">
        <f>INDEX(products!$A$1:$F$11,MATCH(orders!$D133,products!$A$1:$A$11,0),MATCH(orders!N$1,products!$A$1:$F$1,0))</f>
        <v>14.99</v>
      </c>
      <c r="O133">
        <f t="shared" si="4"/>
        <v>38.999999999999993</v>
      </c>
      <c r="P133">
        <f t="shared" si="5"/>
        <v>83.97</v>
      </c>
    </row>
    <row r="134" spans="1:16" x14ac:dyDescent="0.45">
      <c r="A134" t="s">
        <v>1903</v>
      </c>
      <c r="B134" s="1">
        <v>44662</v>
      </c>
      <c r="C134" t="s">
        <v>536</v>
      </c>
      <c r="D134">
        <v>6</v>
      </c>
      <c r="E134">
        <v>1</v>
      </c>
      <c r="F134" t="str">
        <f>_xlfn.XLOOKUP(C134,customers!$A$2:$A$314,customers!$B$2:$B$314,,0)</f>
        <v>Othello Syseland</v>
      </c>
      <c r="G134" t="str">
        <f>_xlfn.XLOOKUP(C134,customers!$A$2:$A$314,customers!$F$2:$F$314,,0)</f>
        <v>England</v>
      </c>
      <c r="H134" t="str">
        <f>VLOOKUP(C134,customers!$A$2:$I$314,7,FALSE)</f>
        <v>Hartlepool</v>
      </c>
      <c r="I134" t="str">
        <f>VLOOKUP(C134,customers!$A$2:$I$314,9,FALSE)</f>
        <v>No</v>
      </c>
      <c r="J134" t="str">
        <f>INDEX(products!$A$1:$F$11,MATCH(orders!$D134,products!$A$1:$A$11,0),MATCH(orders!J$1,products!$A$1:$F$1,0))</f>
        <v>Denim Jacket Hooded</v>
      </c>
      <c r="K134" t="str">
        <f>INDEX(products!$A$1:$F$11,MATCH(orders!$D134,products!$A$1:$A$11,0),MATCH(orders!K$1,products!$A$1:$F$1,0))</f>
        <v>Jacket</v>
      </c>
      <c r="L134" t="str">
        <f>INDEX(products!$A$1:$F$11,MATCH(orders!$D134,products!$A$1:$A$11,0),MATCH(orders!L$1,products!$A$1:$F$1,0))</f>
        <v>Light Blue</v>
      </c>
      <c r="M134">
        <f>INDEX(products!$A$1:$F$11,MATCH(orders!$D134,products!$A$1:$A$11,0),MATCH(orders!M$1,products!$A$1:$F$1,0))</f>
        <v>27.99</v>
      </c>
      <c r="N134">
        <f>INDEX(products!$A$1:$F$11,MATCH(orders!$D134,products!$A$1:$A$11,0),MATCH(orders!N$1,products!$A$1:$F$1,0))</f>
        <v>14.99</v>
      </c>
      <c r="O134">
        <f t="shared" si="4"/>
        <v>12.999999999999998</v>
      </c>
      <c r="P134">
        <f t="shared" si="5"/>
        <v>27.99</v>
      </c>
    </row>
    <row r="135" spans="1:16" x14ac:dyDescent="0.45">
      <c r="A135" t="s">
        <v>1904</v>
      </c>
      <c r="B135" s="1">
        <v>44662</v>
      </c>
      <c r="C135" t="s">
        <v>867</v>
      </c>
      <c r="D135">
        <v>7</v>
      </c>
      <c r="E135">
        <v>3</v>
      </c>
      <c r="F135" t="str">
        <f>_xlfn.XLOOKUP(C135,customers!$A$2:$A$314,customers!$B$2:$B$314,,0)</f>
        <v>Monte Percifull</v>
      </c>
      <c r="G135" t="str">
        <f>_xlfn.XLOOKUP(C135,customers!$A$2:$A$314,customers!$F$2:$F$314,,0)</f>
        <v>England</v>
      </c>
      <c r="H135" t="str">
        <f>VLOOKUP(C135,customers!$A$2:$I$314,7,FALSE)</f>
        <v>Moreton-in-Marsh</v>
      </c>
      <c r="I135" t="str">
        <f>VLOOKUP(C135,customers!$A$2:$I$314,9,FALSE)</f>
        <v>No</v>
      </c>
      <c r="J135" t="str">
        <f>INDEX(products!$A$1:$F$11,MATCH(orders!$D135,products!$A$1:$A$11,0),MATCH(orders!J$1,products!$A$1:$F$1,0))</f>
        <v>Denim Jeans Loose Fit</v>
      </c>
      <c r="K135" t="str">
        <f>INDEX(products!$A$1:$F$11,MATCH(orders!$D135,products!$A$1:$A$11,0),MATCH(orders!K$1,products!$A$1:$F$1,0))</f>
        <v>Pants</v>
      </c>
      <c r="L135" t="str">
        <f>INDEX(products!$A$1:$F$11,MATCH(orders!$D135,products!$A$1:$A$11,0),MATCH(orders!L$1,products!$A$1:$F$1,0))</f>
        <v>Dark Blue</v>
      </c>
      <c r="M135">
        <f>INDEX(products!$A$1:$F$11,MATCH(orders!$D135,products!$A$1:$A$11,0),MATCH(orders!M$1,products!$A$1:$F$1,0))</f>
        <v>26.99</v>
      </c>
      <c r="N135">
        <f>INDEX(products!$A$1:$F$11,MATCH(orders!$D135,products!$A$1:$A$11,0),MATCH(orders!N$1,products!$A$1:$F$1,0))</f>
        <v>14.99</v>
      </c>
      <c r="O135">
        <f t="shared" si="4"/>
        <v>35.999999999999993</v>
      </c>
      <c r="P135">
        <f t="shared" si="5"/>
        <v>80.97</v>
      </c>
    </row>
    <row r="136" spans="1:16" x14ac:dyDescent="0.45">
      <c r="A136" t="s">
        <v>1905</v>
      </c>
      <c r="B136" s="1">
        <v>44663</v>
      </c>
      <c r="C136" t="s">
        <v>784</v>
      </c>
      <c r="D136">
        <v>3</v>
      </c>
      <c r="E136">
        <v>3</v>
      </c>
      <c r="F136" t="str">
        <f>_xlfn.XLOOKUP(C136,customers!$A$2:$A$314,customers!$B$2:$B$314,,0)</f>
        <v>Olympie Dautry</v>
      </c>
      <c r="G136" t="str">
        <f>_xlfn.XLOOKUP(C136,customers!$A$2:$A$314,customers!$F$2:$F$314,,0)</f>
        <v>England</v>
      </c>
      <c r="H136" t="str">
        <f>VLOOKUP(C136,customers!$A$2:$I$314,7,FALSE)</f>
        <v>Abergavenny</v>
      </c>
      <c r="I136" t="str">
        <f>VLOOKUP(C136,customers!$A$2:$I$314,9,FALSE)</f>
        <v>No</v>
      </c>
      <c r="J136" t="str">
        <f>INDEX(products!$A$1:$F$11,MATCH(orders!$D136,products!$A$1:$A$11,0),MATCH(orders!J$1,products!$A$1:$F$1,0))</f>
        <v>Denim Jeans Boyfriend Cut</v>
      </c>
      <c r="K136" t="str">
        <f>INDEX(products!$A$1:$F$11,MATCH(orders!$D136,products!$A$1:$A$11,0),MATCH(orders!K$1,products!$A$1:$F$1,0))</f>
        <v>Pants</v>
      </c>
      <c r="L136" t="str">
        <f>INDEX(products!$A$1:$F$11,MATCH(orders!$D136,products!$A$1:$A$11,0),MATCH(orders!L$1,products!$A$1:$F$1,0))</f>
        <v>Light Blue</v>
      </c>
      <c r="M136">
        <f>INDEX(products!$A$1:$F$11,MATCH(orders!$D136,products!$A$1:$A$11,0),MATCH(orders!M$1,products!$A$1:$F$1,0))</f>
        <v>27.99</v>
      </c>
      <c r="N136">
        <f>INDEX(products!$A$1:$F$11,MATCH(orders!$D136,products!$A$1:$A$11,0),MATCH(orders!N$1,products!$A$1:$F$1,0))</f>
        <v>12.99</v>
      </c>
      <c r="O136">
        <f t="shared" si="4"/>
        <v>44.999999999999993</v>
      </c>
      <c r="P136">
        <f t="shared" si="5"/>
        <v>83.97</v>
      </c>
    </row>
    <row r="137" spans="1:16" x14ac:dyDescent="0.45">
      <c r="A137" t="s">
        <v>1906</v>
      </c>
      <c r="B137" s="1">
        <v>44663</v>
      </c>
      <c r="C137" t="s">
        <v>1001</v>
      </c>
      <c r="D137">
        <v>6</v>
      </c>
      <c r="E137">
        <v>3</v>
      </c>
      <c r="F137" t="str">
        <f>_xlfn.XLOOKUP(C137,customers!$A$2:$A$314,customers!$B$2:$B$314,,0)</f>
        <v>Cleve Blowfelde</v>
      </c>
      <c r="G137" t="str">
        <f>_xlfn.XLOOKUP(C137,customers!$A$2:$A$314,customers!$F$2:$F$314,,0)</f>
        <v>Wales</v>
      </c>
      <c r="H137" t="str">
        <f>VLOOKUP(C137,customers!$A$2:$I$314,7,FALSE)</f>
        <v>Llanrwst</v>
      </c>
      <c r="I137" t="str">
        <f>VLOOKUP(C137,customers!$A$2:$I$314,9,FALSE)</f>
        <v>No</v>
      </c>
      <c r="J137" t="str">
        <f>INDEX(products!$A$1:$F$11,MATCH(orders!$D137,products!$A$1:$A$11,0),MATCH(orders!J$1,products!$A$1:$F$1,0))</f>
        <v>Denim Jacket Hooded</v>
      </c>
      <c r="K137" t="str">
        <f>INDEX(products!$A$1:$F$11,MATCH(orders!$D137,products!$A$1:$A$11,0),MATCH(orders!K$1,products!$A$1:$F$1,0))</f>
        <v>Jacket</v>
      </c>
      <c r="L137" t="str">
        <f>INDEX(products!$A$1:$F$11,MATCH(orders!$D137,products!$A$1:$A$11,0),MATCH(orders!L$1,products!$A$1:$F$1,0))</f>
        <v>Light Blue</v>
      </c>
      <c r="M137">
        <f>INDEX(products!$A$1:$F$11,MATCH(orders!$D137,products!$A$1:$A$11,0),MATCH(orders!M$1,products!$A$1:$F$1,0))</f>
        <v>27.99</v>
      </c>
      <c r="N137">
        <f>INDEX(products!$A$1:$F$11,MATCH(orders!$D137,products!$A$1:$A$11,0),MATCH(orders!N$1,products!$A$1:$F$1,0))</f>
        <v>14.99</v>
      </c>
      <c r="O137">
        <f t="shared" si="4"/>
        <v>38.999999999999993</v>
      </c>
      <c r="P137">
        <f t="shared" si="5"/>
        <v>83.97</v>
      </c>
    </row>
    <row r="138" spans="1:16" x14ac:dyDescent="0.45">
      <c r="A138" t="s">
        <v>1907</v>
      </c>
      <c r="B138" s="1">
        <v>44664</v>
      </c>
      <c r="C138" t="s">
        <v>664</v>
      </c>
      <c r="D138">
        <v>5</v>
      </c>
      <c r="E138">
        <v>3</v>
      </c>
      <c r="F138" t="str">
        <f>_xlfn.XLOOKUP(C138,customers!$A$2:$A$314,customers!$B$2:$B$314,,0)</f>
        <v>Stanislaus Valsler</v>
      </c>
      <c r="G138" t="str">
        <f>_xlfn.XLOOKUP(C138,customers!$A$2:$A$314,customers!$F$2:$F$314,,0)</f>
        <v>England</v>
      </c>
      <c r="H138" t="str">
        <f>VLOOKUP(C138,customers!$A$2:$I$314,7,FALSE)</f>
        <v>Bridlington</v>
      </c>
      <c r="I138" t="str">
        <f>VLOOKUP(C138,customers!$A$2:$I$314,9,FALSE)</f>
        <v>No</v>
      </c>
      <c r="J138" t="str">
        <f>INDEX(products!$A$1:$F$11,MATCH(orders!$D138,products!$A$1:$A$11,0),MATCH(orders!J$1,products!$A$1:$F$1,0))</f>
        <v>Denim Jeans Flare Cut</v>
      </c>
      <c r="K138" t="str">
        <f>INDEX(products!$A$1:$F$11,MATCH(orders!$D138,products!$A$1:$A$11,0),MATCH(orders!K$1,products!$A$1:$F$1,0))</f>
        <v>Pants</v>
      </c>
      <c r="L138" t="str">
        <f>INDEX(products!$A$1:$F$11,MATCH(orders!$D138,products!$A$1:$A$11,0),MATCH(orders!L$1,products!$A$1:$F$1,0))</f>
        <v>Dark Blue</v>
      </c>
      <c r="M138">
        <f>INDEX(products!$A$1:$F$11,MATCH(orders!$D138,products!$A$1:$A$11,0),MATCH(orders!M$1,products!$A$1:$F$1,0))</f>
        <v>28.99</v>
      </c>
      <c r="N138">
        <f>INDEX(products!$A$1:$F$11,MATCH(orders!$D138,products!$A$1:$A$11,0),MATCH(orders!N$1,products!$A$1:$F$1,0))</f>
        <v>12.99</v>
      </c>
      <c r="O138">
        <f t="shared" si="4"/>
        <v>47.999999999999993</v>
      </c>
      <c r="P138">
        <f t="shared" si="5"/>
        <v>86.97</v>
      </c>
    </row>
    <row r="139" spans="1:16" x14ac:dyDescent="0.45">
      <c r="A139" t="s">
        <v>1908</v>
      </c>
      <c r="B139" s="1">
        <v>44665</v>
      </c>
      <c r="C139" t="s">
        <v>967</v>
      </c>
      <c r="D139">
        <v>6</v>
      </c>
      <c r="E139">
        <v>3</v>
      </c>
      <c r="F139" t="str">
        <f>_xlfn.XLOOKUP(C139,customers!$A$2:$A$314,customers!$B$2:$B$314,,0)</f>
        <v>Georgena Bentjens</v>
      </c>
      <c r="G139" t="str">
        <f>_xlfn.XLOOKUP(C139,customers!$A$2:$A$314,customers!$F$2:$F$314,,0)</f>
        <v>Scotland</v>
      </c>
      <c r="H139" t="str">
        <f>VLOOKUP(C139,customers!$A$2:$I$314,7,FALSE)</f>
        <v>Dornoch</v>
      </c>
      <c r="I139" t="str">
        <f>VLOOKUP(C139,customers!$A$2:$I$314,9,FALSE)</f>
        <v>No</v>
      </c>
      <c r="J139" t="str">
        <f>INDEX(products!$A$1:$F$11,MATCH(orders!$D139,products!$A$1:$A$11,0),MATCH(orders!J$1,products!$A$1:$F$1,0))</f>
        <v>Denim Jacket Hooded</v>
      </c>
      <c r="K139" t="str">
        <f>INDEX(products!$A$1:$F$11,MATCH(orders!$D139,products!$A$1:$A$11,0),MATCH(orders!K$1,products!$A$1:$F$1,0))</f>
        <v>Jacket</v>
      </c>
      <c r="L139" t="str">
        <f>INDEX(products!$A$1:$F$11,MATCH(orders!$D139,products!$A$1:$A$11,0),MATCH(orders!L$1,products!$A$1:$F$1,0))</f>
        <v>Light Blue</v>
      </c>
      <c r="M139">
        <f>INDEX(products!$A$1:$F$11,MATCH(orders!$D139,products!$A$1:$A$11,0),MATCH(orders!M$1,products!$A$1:$F$1,0))</f>
        <v>27.99</v>
      </c>
      <c r="N139">
        <f>INDEX(products!$A$1:$F$11,MATCH(orders!$D139,products!$A$1:$A$11,0),MATCH(orders!N$1,products!$A$1:$F$1,0))</f>
        <v>14.99</v>
      </c>
      <c r="O139">
        <f t="shared" si="4"/>
        <v>38.999999999999993</v>
      </c>
      <c r="P139">
        <f t="shared" si="5"/>
        <v>83.97</v>
      </c>
    </row>
    <row r="140" spans="1:16" x14ac:dyDescent="0.45">
      <c r="A140" t="s">
        <v>1909</v>
      </c>
      <c r="B140" s="1">
        <v>44666</v>
      </c>
      <c r="C140" t="s">
        <v>993</v>
      </c>
      <c r="D140">
        <v>6</v>
      </c>
      <c r="E140">
        <v>3</v>
      </c>
      <c r="F140" t="str">
        <f>_xlfn.XLOOKUP(C140,customers!$A$2:$A$314,customers!$B$2:$B$314,,0)</f>
        <v>Leia Kernan</v>
      </c>
      <c r="G140" t="str">
        <f>_xlfn.XLOOKUP(C140,customers!$A$2:$A$314,customers!$F$2:$F$314,,0)</f>
        <v>England</v>
      </c>
      <c r="H140" t="str">
        <f>VLOOKUP(C140,customers!$A$2:$I$314,7,FALSE)</f>
        <v>Tenbury Wells</v>
      </c>
      <c r="I140" t="str">
        <f>VLOOKUP(C140,customers!$A$2:$I$314,9,FALSE)</f>
        <v>No</v>
      </c>
      <c r="J140" t="str">
        <f>INDEX(products!$A$1:$F$11,MATCH(orders!$D140,products!$A$1:$A$11,0),MATCH(orders!J$1,products!$A$1:$F$1,0))</f>
        <v>Denim Jacket Hooded</v>
      </c>
      <c r="K140" t="str">
        <f>INDEX(products!$A$1:$F$11,MATCH(orders!$D140,products!$A$1:$A$11,0),MATCH(orders!K$1,products!$A$1:$F$1,0))</f>
        <v>Jacket</v>
      </c>
      <c r="L140" t="str">
        <f>INDEX(products!$A$1:$F$11,MATCH(orders!$D140,products!$A$1:$A$11,0),MATCH(orders!L$1,products!$A$1:$F$1,0))</f>
        <v>Light Blue</v>
      </c>
      <c r="M140">
        <f>INDEX(products!$A$1:$F$11,MATCH(orders!$D140,products!$A$1:$A$11,0),MATCH(orders!M$1,products!$A$1:$F$1,0))</f>
        <v>27.99</v>
      </c>
      <c r="N140">
        <f>INDEX(products!$A$1:$F$11,MATCH(orders!$D140,products!$A$1:$A$11,0),MATCH(orders!N$1,products!$A$1:$F$1,0))</f>
        <v>14.99</v>
      </c>
      <c r="O140">
        <f t="shared" si="4"/>
        <v>38.999999999999993</v>
      </c>
      <c r="P140">
        <f t="shared" si="5"/>
        <v>83.97</v>
      </c>
    </row>
    <row r="141" spans="1:16" x14ac:dyDescent="0.45">
      <c r="A141" t="s">
        <v>1910</v>
      </c>
      <c r="B141" s="1">
        <v>44666</v>
      </c>
      <c r="C141" t="s">
        <v>650</v>
      </c>
      <c r="D141">
        <v>7</v>
      </c>
      <c r="E141">
        <v>1</v>
      </c>
      <c r="F141" t="str">
        <f>_xlfn.XLOOKUP(C141,customers!$A$2:$A$314,customers!$B$2:$B$314,,0)</f>
        <v>Claiborne Feye</v>
      </c>
      <c r="G141" t="str">
        <f>_xlfn.XLOOKUP(C141,customers!$A$2:$A$314,customers!$F$2:$F$314,,0)</f>
        <v>Scotland</v>
      </c>
      <c r="H141" t="str">
        <f>VLOOKUP(C141,customers!$A$2:$I$314,7,FALSE)</f>
        <v>Banff</v>
      </c>
      <c r="I141" t="str">
        <f>VLOOKUP(C141,customers!$A$2:$I$314,9,FALSE)</f>
        <v>No</v>
      </c>
      <c r="J141" t="str">
        <f>INDEX(products!$A$1:$F$11,MATCH(orders!$D141,products!$A$1:$A$11,0),MATCH(orders!J$1,products!$A$1:$F$1,0))</f>
        <v>Denim Jeans Loose Fit</v>
      </c>
      <c r="K141" t="str">
        <f>INDEX(products!$A$1:$F$11,MATCH(orders!$D141,products!$A$1:$A$11,0),MATCH(orders!K$1,products!$A$1:$F$1,0))</f>
        <v>Pants</v>
      </c>
      <c r="L141" t="str">
        <f>INDEX(products!$A$1:$F$11,MATCH(orders!$D141,products!$A$1:$A$11,0),MATCH(orders!L$1,products!$A$1:$F$1,0))</f>
        <v>Dark Blue</v>
      </c>
      <c r="M141">
        <f>INDEX(products!$A$1:$F$11,MATCH(orders!$D141,products!$A$1:$A$11,0),MATCH(orders!M$1,products!$A$1:$F$1,0))</f>
        <v>26.99</v>
      </c>
      <c r="N141">
        <f>INDEX(products!$A$1:$F$11,MATCH(orders!$D141,products!$A$1:$A$11,0),MATCH(orders!N$1,products!$A$1:$F$1,0))</f>
        <v>14.99</v>
      </c>
      <c r="O141">
        <f t="shared" si="4"/>
        <v>11.999999999999998</v>
      </c>
      <c r="P141">
        <f t="shared" si="5"/>
        <v>26.99</v>
      </c>
    </row>
    <row r="142" spans="1:16" x14ac:dyDescent="0.45">
      <c r="A142" t="s">
        <v>1911</v>
      </c>
      <c r="B142" s="1">
        <v>44666</v>
      </c>
      <c r="C142" t="s">
        <v>986</v>
      </c>
      <c r="D142">
        <v>6</v>
      </c>
      <c r="E142">
        <v>3</v>
      </c>
      <c r="F142" t="str">
        <f>_xlfn.XLOOKUP(C142,customers!$A$2:$A$314,customers!$B$2:$B$314,,0)</f>
        <v>Connor Heaviside</v>
      </c>
      <c r="G142" t="str">
        <f>_xlfn.XLOOKUP(C142,customers!$A$2:$A$314,customers!$F$2:$F$314,,0)</f>
        <v>England</v>
      </c>
      <c r="H142" t="str">
        <f>VLOOKUP(C142,customers!$A$2:$I$314,7,FALSE)</f>
        <v>Ashbourne</v>
      </c>
      <c r="I142" t="str">
        <f>VLOOKUP(C142,customers!$A$2:$I$314,9,FALSE)</f>
        <v>No</v>
      </c>
      <c r="J142" t="str">
        <f>INDEX(products!$A$1:$F$11,MATCH(orders!$D142,products!$A$1:$A$11,0),MATCH(orders!J$1,products!$A$1:$F$1,0))</f>
        <v>Denim Jacket Hooded</v>
      </c>
      <c r="K142" t="str">
        <f>INDEX(products!$A$1:$F$11,MATCH(orders!$D142,products!$A$1:$A$11,0),MATCH(orders!K$1,products!$A$1:$F$1,0))</f>
        <v>Jacket</v>
      </c>
      <c r="L142" t="str">
        <f>INDEX(products!$A$1:$F$11,MATCH(orders!$D142,products!$A$1:$A$11,0),MATCH(orders!L$1,products!$A$1:$F$1,0))</f>
        <v>Light Blue</v>
      </c>
      <c r="M142">
        <f>INDEX(products!$A$1:$F$11,MATCH(orders!$D142,products!$A$1:$A$11,0),MATCH(orders!M$1,products!$A$1:$F$1,0))</f>
        <v>27.99</v>
      </c>
      <c r="N142">
        <f>INDEX(products!$A$1:$F$11,MATCH(orders!$D142,products!$A$1:$A$11,0),MATCH(orders!N$1,products!$A$1:$F$1,0))</f>
        <v>14.99</v>
      </c>
      <c r="O142">
        <f t="shared" si="4"/>
        <v>38.999999999999993</v>
      </c>
      <c r="P142">
        <f t="shared" si="5"/>
        <v>83.97</v>
      </c>
    </row>
    <row r="143" spans="1:16" x14ac:dyDescent="0.45">
      <c r="A143" t="s">
        <v>1912</v>
      </c>
      <c r="B143" s="1">
        <v>44667</v>
      </c>
      <c r="C143" t="s">
        <v>671</v>
      </c>
      <c r="D143">
        <v>6</v>
      </c>
      <c r="E143">
        <v>3</v>
      </c>
      <c r="F143" t="str">
        <f>_xlfn.XLOOKUP(C143,customers!$A$2:$A$314,customers!$B$2:$B$314,,0)</f>
        <v>Serena Earley</v>
      </c>
      <c r="G143" t="str">
        <f>_xlfn.XLOOKUP(C143,customers!$A$2:$A$314,customers!$F$2:$F$314,,0)</f>
        <v>England</v>
      </c>
      <c r="H143" t="str">
        <f>VLOOKUP(C143,customers!$A$2:$I$314,7,FALSE)</f>
        <v>Dartford</v>
      </c>
      <c r="I143" t="str">
        <f>VLOOKUP(C143,customers!$A$2:$I$314,9,FALSE)</f>
        <v>No</v>
      </c>
      <c r="J143" t="str">
        <f>INDEX(products!$A$1:$F$11,MATCH(orders!$D143,products!$A$1:$A$11,0),MATCH(orders!J$1,products!$A$1:$F$1,0))</f>
        <v>Denim Jacket Hooded</v>
      </c>
      <c r="K143" t="str">
        <f>INDEX(products!$A$1:$F$11,MATCH(orders!$D143,products!$A$1:$A$11,0),MATCH(orders!K$1,products!$A$1:$F$1,0))</f>
        <v>Jacket</v>
      </c>
      <c r="L143" t="str">
        <f>INDEX(products!$A$1:$F$11,MATCH(orders!$D143,products!$A$1:$A$11,0),MATCH(orders!L$1,products!$A$1:$F$1,0))</f>
        <v>Light Blue</v>
      </c>
      <c r="M143">
        <f>INDEX(products!$A$1:$F$11,MATCH(orders!$D143,products!$A$1:$A$11,0),MATCH(orders!M$1,products!$A$1:$F$1,0))</f>
        <v>27.99</v>
      </c>
      <c r="N143">
        <f>INDEX(products!$A$1:$F$11,MATCH(orders!$D143,products!$A$1:$A$11,0),MATCH(orders!N$1,products!$A$1:$F$1,0))</f>
        <v>14.99</v>
      </c>
      <c r="O143">
        <f t="shared" si="4"/>
        <v>38.999999999999993</v>
      </c>
      <c r="P143">
        <f t="shared" si="5"/>
        <v>83.97</v>
      </c>
    </row>
    <row r="144" spans="1:16" x14ac:dyDescent="0.45">
      <c r="A144" t="s">
        <v>1913</v>
      </c>
      <c r="B144" s="1">
        <v>44667</v>
      </c>
      <c r="C144" t="s">
        <v>772</v>
      </c>
      <c r="D144">
        <v>9</v>
      </c>
      <c r="E144">
        <v>1</v>
      </c>
      <c r="F144" t="str">
        <f>_xlfn.XLOOKUP(C144,customers!$A$2:$A$314,customers!$B$2:$B$314,,0)</f>
        <v>Nealson Cuttler</v>
      </c>
      <c r="G144" t="str">
        <f>_xlfn.XLOOKUP(C144,customers!$A$2:$A$314,customers!$F$2:$F$314,,0)</f>
        <v>England</v>
      </c>
      <c r="H144" t="str">
        <f>VLOOKUP(C144,customers!$A$2:$I$314,7,FALSE)</f>
        <v>Henley-on-Thames</v>
      </c>
      <c r="I144" t="str">
        <f>VLOOKUP(C144,customers!$A$2:$I$314,9,FALSE)</f>
        <v>No</v>
      </c>
      <c r="J144" t="str">
        <f>INDEX(products!$A$1:$F$11,MATCH(orders!$D144,products!$A$1:$A$11,0),MATCH(orders!J$1,products!$A$1:$F$1,0))</f>
        <v>Denim Jacket Embroidered</v>
      </c>
      <c r="K144" t="str">
        <f>INDEX(products!$A$1:$F$11,MATCH(orders!$D144,products!$A$1:$A$11,0),MATCH(orders!K$1,products!$A$1:$F$1,0))</f>
        <v>Jacket</v>
      </c>
      <c r="L144" t="str">
        <f>INDEX(products!$A$1:$F$11,MATCH(orders!$D144,products!$A$1:$A$11,0),MATCH(orders!L$1,products!$A$1:$F$1,0))</f>
        <v>Light Blue</v>
      </c>
      <c r="M144">
        <f>INDEX(products!$A$1:$F$11,MATCH(orders!$D144,products!$A$1:$A$11,0),MATCH(orders!M$1,products!$A$1:$F$1,0))</f>
        <v>32.99</v>
      </c>
      <c r="N144">
        <f>INDEX(products!$A$1:$F$11,MATCH(orders!$D144,products!$A$1:$A$11,0),MATCH(orders!N$1,products!$A$1:$F$1,0))</f>
        <v>18.989999999999998</v>
      </c>
      <c r="O144">
        <f t="shared" si="4"/>
        <v>14.000000000000004</v>
      </c>
      <c r="P144">
        <f t="shared" si="5"/>
        <v>32.99</v>
      </c>
    </row>
    <row r="145" spans="1:16" x14ac:dyDescent="0.45">
      <c r="A145" t="s">
        <v>1914</v>
      </c>
      <c r="B145" s="1">
        <v>44672</v>
      </c>
      <c r="C145" t="s">
        <v>1037</v>
      </c>
      <c r="D145">
        <v>10</v>
      </c>
      <c r="E145">
        <v>2</v>
      </c>
      <c r="F145" t="str">
        <f>_xlfn.XLOOKUP(C145,customers!$A$2:$A$314,customers!$B$2:$B$314,,0)</f>
        <v>Arabella Fransewich</v>
      </c>
      <c r="G145" t="str">
        <f>_xlfn.XLOOKUP(C145,customers!$A$2:$A$314,customers!$F$2:$F$314,,0)</f>
        <v>Scotland</v>
      </c>
      <c r="H145" t="str">
        <f>VLOOKUP(C145,customers!$A$2:$I$314,7,FALSE)</f>
        <v>Fortrose</v>
      </c>
      <c r="I145" t="str">
        <f>VLOOKUP(C145,customers!$A$2:$I$314,9,FALSE)</f>
        <v>No</v>
      </c>
      <c r="J145" t="str">
        <f>INDEX(products!$A$1:$F$11,MATCH(orders!$D145,products!$A$1:$A$11,0),MATCH(orders!J$1,products!$A$1:$F$1,0))</f>
        <v>Denim Jeans Cuffed Hem</v>
      </c>
      <c r="K145" t="str">
        <f>INDEX(products!$A$1:$F$11,MATCH(orders!$D145,products!$A$1:$A$11,0),MATCH(orders!K$1,products!$A$1:$F$1,0))</f>
        <v>Pants</v>
      </c>
      <c r="L145" t="str">
        <f>INDEX(products!$A$1:$F$11,MATCH(orders!$D145,products!$A$1:$A$11,0),MATCH(orders!L$1,products!$A$1:$F$1,0))</f>
        <v>Dark Blue</v>
      </c>
      <c r="M145">
        <f>INDEX(products!$A$1:$F$11,MATCH(orders!$D145,products!$A$1:$A$11,0),MATCH(orders!M$1,products!$A$1:$F$1,0))</f>
        <v>22.99</v>
      </c>
      <c r="N145">
        <f>INDEX(products!$A$1:$F$11,MATCH(orders!$D145,products!$A$1:$A$11,0),MATCH(orders!N$1,products!$A$1:$F$1,0))</f>
        <v>10.99</v>
      </c>
      <c r="O145">
        <f t="shared" si="4"/>
        <v>23.999999999999996</v>
      </c>
      <c r="P145">
        <f t="shared" si="5"/>
        <v>45.98</v>
      </c>
    </row>
    <row r="146" spans="1:16" x14ac:dyDescent="0.45">
      <c r="A146" t="s">
        <v>1915</v>
      </c>
      <c r="B146" s="1">
        <v>44672</v>
      </c>
      <c r="C146" t="s">
        <v>554</v>
      </c>
      <c r="D146">
        <v>6</v>
      </c>
      <c r="E146">
        <v>3</v>
      </c>
      <c r="F146" t="str">
        <f>_xlfn.XLOOKUP(C146,customers!$A$2:$A$314,customers!$B$2:$B$314,,0)</f>
        <v>Abraham Coleman</v>
      </c>
      <c r="G146" t="str">
        <f>_xlfn.XLOOKUP(C146,customers!$A$2:$A$314,customers!$F$2:$F$314,,0)</f>
        <v>England</v>
      </c>
      <c r="H146" t="str">
        <f>VLOOKUP(C146,customers!$A$2:$I$314,7,FALSE)</f>
        <v>Wellingborough</v>
      </c>
      <c r="I146" t="str">
        <f>VLOOKUP(C146,customers!$A$2:$I$314,9,FALSE)</f>
        <v>No</v>
      </c>
      <c r="J146" t="str">
        <f>INDEX(products!$A$1:$F$11,MATCH(orders!$D146,products!$A$1:$A$11,0),MATCH(orders!J$1,products!$A$1:$F$1,0))</f>
        <v>Denim Jacket Hooded</v>
      </c>
      <c r="K146" t="str">
        <f>INDEX(products!$A$1:$F$11,MATCH(orders!$D146,products!$A$1:$A$11,0),MATCH(orders!K$1,products!$A$1:$F$1,0))</f>
        <v>Jacket</v>
      </c>
      <c r="L146" t="str">
        <f>INDEX(products!$A$1:$F$11,MATCH(orders!$D146,products!$A$1:$A$11,0),MATCH(orders!L$1,products!$A$1:$F$1,0))</f>
        <v>Light Blue</v>
      </c>
      <c r="M146">
        <f>INDEX(products!$A$1:$F$11,MATCH(orders!$D146,products!$A$1:$A$11,0),MATCH(orders!M$1,products!$A$1:$F$1,0))</f>
        <v>27.99</v>
      </c>
      <c r="N146">
        <f>INDEX(products!$A$1:$F$11,MATCH(orders!$D146,products!$A$1:$A$11,0),MATCH(orders!N$1,products!$A$1:$F$1,0))</f>
        <v>14.99</v>
      </c>
      <c r="O146">
        <f t="shared" si="4"/>
        <v>38.999999999999993</v>
      </c>
      <c r="P146">
        <f t="shared" si="5"/>
        <v>83.97</v>
      </c>
    </row>
    <row r="147" spans="1:16" x14ac:dyDescent="0.45">
      <c r="A147" t="s">
        <v>1916</v>
      </c>
      <c r="B147" s="1">
        <v>44674</v>
      </c>
      <c r="C147" t="s">
        <v>899</v>
      </c>
      <c r="D147">
        <v>6</v>
      </c>
      <c r="E147">
        <v>3</v>
      </c>
      <c r="F147" t="str">
        <f>_xlfn.XLOOKUP(C147,customers!$A$2:$A$314,customers!$B$2:$B$314,,0)</f>
        <v>Beltran Mathon</v>
      </c>
      <c r="G147" t="str">
        <f>_xlfn.XLOOKUP(C147,customers!$A$2:$A$314,customers!$F$2:$F$314,,0)</f>
        <v>England</v>
      </c>
      <c r="H147" t="str">
        <f>VLOOKUP(C147,customers!$A$2:$I$314,7,FALSE)</f>
        <v>Thornbury</v>
      </c>
      <c r="I147" t="str">
        <f>VLOOKUP(C147,customers!$A$2:$I$314,9,FALSE)</f>
        <v>No</v>
      </c>
      <c r="J147" t="str">
        <f>INDEX(products!$A$1:$F$11,MATCH(orders!$D147,products!$A$1:$A$11,0),MATCH(orders!J$1,products!$A$1:$F$1,0))</f>
        <v>Denim Jacket Hooded</v>
      </c>
      <c r="K147" t="str">
        <f>INDEX(products!$A$1:$F$11,MATCH(orders!$D147,products!$A$1:$A$11,0),MATCH(orders!K$1,products!$A$1:$F$1,0))</f>
        <v>Jacket</v>
      </c>
      <c r="L147" t="str">
        <f>INDEX(products!$A$1:$F$11,MATCH(orders!$D147,products!$A$1:$A$11,0),MATCH(orders!L$1,products!$A$1:$F$1,0))</f>
        <v>Light Blue</v>
      </c>
      <c r="M147">
        <f>INDEX(products!$A$1:$F$11,MATCH(orders!$D147,products!$A$1:$A$11,0),MATCH(orders!M$1,products!$A$1:$F$1,0))</f>
        <v>27.99</v>
      </c>
      <c r="N147">
        <f>INDEX(products!$A$1:$F$11,MATCH(orders!$D147,products!$A$1:$A$11,0),MATCH(orders!N$1,products!$A$1:$F$1,0))</f>
        <v>14.99</v>
      </c>
      <c r="O147">
        <f t="shared" si="4"/>
        <v>38.999999999999993</v>
      </c>
      <c r="P147">
        <f t="shared" si="5"/>
        <v>83.97</v>
      </c>
    </row>
    <row r="148" spans="1:16" x14ac:dyDescent="0.45">
      <c r="A148" t="s">
        <v>1917</v>
      </c>
      <c r="B148" s="1">
        <v>44675</v>
      </c>
      <c r="C148" t="s">
        <v>890</v>
      </c>
      <c r="D148">
        <v>6</v>
      </c>
      <c r="E148">
        <v>3</v>
      </c>
      <c r="F148" t="str">
        <f>_xlfn.XLOOKUP(C148,customers!$A$2:$A$314,customers!$B$2:$B$314,,0)</f>
        <v>Anabelle Hutchens</v>
      </c>
      <c r="G148" t="str">
        <f>_xlfn.XLOOKUP(C148,customers!$A$2:$A$314,customers!$F$2:$F$314,,0)</f>
        <v>England</v>
      </c>
      <c r="H148" t="str">
        <f>VLOOKUP(C148,customers!$A$2:$I$314,7,FALSE)</f>
        <v>Kendal</v>
      </c>
      <c r="I148" t="str">
        <f>VLOOKUP(C148,customers!$A$2:$I$314,9,FALSE)</f>
        <v>No</v>
      </c>
      <c r="J148" t="str">
        <f>INDEX(products!$A$1:$F$11,MATCH(orders!$D148,products!$A$1:$A$11,0),MATCH(orders!J$1,products!$A$1:$F$1,0))</f>
        <v>Denim Jacket Hooded</v>
      </c>
      <c r="K148" t="str">
        <f>INDEX(products!$A$1:$F$11,MATCH(orders!$D148,products!$A$1:$A$11,0),MATCH(orders!K$1,products!$A$1:$F$1,0))</f>
        <v>Jacket</v>
      </c>
      <c r="L148" t="str">
        <f>INDEX(products!$A$1:$F$11,MATCH(orders!$D148,products!$A$1:$A$11,0),MATCH(orders!L$1,products!$A$1:$F$1,0))</f>
        <v>Light Blue</v>
      </c>
      <c r="M148">
        <f>INDEX(products!$A$1:$F$11,MATCH(orders!$D148,products!$A$1:$A$11,0),MATCH(orders!M$1,products!$A$1:$F$1,0))</f>
        <v>27.99</v>
      </c>
      <c r="N148">
        <f>INDEX(products!$A$1:$F$11,MATCH(orders!$D148,products!$A$1:$A$11,0),MATCH(orders!N$1,products!$A$1:$F$1,0))</f>
        <v>14.99</v>
      </c>
      <c r="O148">
        <f t="shared" si="4"/>
        <v>38.999999999999993</v>
      </c>
      <c r="P148">
        <f t="shared" si="5"/>
        <v>83.97</v>
      </c>
    </row>
    <row r="149" spans="1:16" x14ac:dyDescent="0.45">
      <c r="A149" t="s">
        <v>1918</v>
      </c>
      <c r="B149" s="1">
        <v>44675</v>
      </c>
      <c r="C149" t="s">
        <v>367</v>
      </c>
      <c r="D149">
        <v>6</v>
      </c>
      <c r="E149">
        <v>3</v>
      </c>
      <c r="F149" t="str">
        <f>_xlfn.XLOOKUP(C149,customers!$A$2:$A$314,customers!$B$2:$B$314,,0)</f>
        <v>Torie Gottelier</v>
      </c>
      <c r="G149" t="str">
        <f>_xlfn.XLOOKUP(C149,customers!$A$2:$A$314,customers!$F$2:$F$314,,0)</f>
        <v>Scotland</v>
      </c>
      <c r="H149" t="str">
        <f>VLOOKUP(C149,customers!$A$2:$I$314,7,FALSE)</f>
        <v>Kirkcaldy</v>
      </c>
      <c r="I149" t="str">
        <f>VLOOKUP(C149,customers!$A$2:$I$314,9,FALSE)</f>
        <v>No</v>
      </c>
      <c r="J149" t="str">
        <f>INDEX(products!$A$1:$F$11,MATCH(orders!$D149,products!$A$1:$A$11,0),MATCH(orders!J$1,products!$A$1:$F$1,0))</f>
        <v>Denim Jacket Hooded</v>
      </c>
      <c r="K149" t="str">
        <f>INDEX(products!$A$1:$F$11,MATCH(orders!$D149,products!$A$1:$A$11,0),MATCH(orders!K$1,products!$A$1:$F$1,0))</f>
        <v>Jacket</v>
      </c>
      <c r="L149" t="str">
        <f>INDEX(products!$A$1:$F$11,MATCH(orders!$D149,products!$A$1:$A$11,0),MATCH(orders!L$1,products!$A$1:$F$1,0))</f>
        <v>Light Blue</v>
      </c>
      <c r="M149">
        <f>INDEX(products!$A$1:$F$11,MATCH(orders!$D149,products!$A$1:$A$11,0),MATCH(orders!M$1,products!$A$1:$F$1,0))</f>
        <v>27.99</v>
      </c>
      <c r="N149">
        <f>INDEX(products!$A$1:$F$11,MATCH(orders!$D149,products!$A$1:$A$11,0),MATCH(orders!N$1,products!$A$1:$F$1,0))</f>
        <v>14.99</v>
      </c>
      <c r="O149">
        <f t="shared" si="4"/>
        <v>38.999999999999993</v>
      </c>
      <c r="P149">
        <f t="shared" si="5"/>
        <v>83.97</v>
      </c>
    </row>
    <row r="150" spans="1:16" x14ac:dyDescent="0.45">
      <c r="A150" t="s">
        <v>1919</v>
      </c>
      <c r="B150" s="1">
        <v>44676</v>
      </c>
      <c r="C150" t="s">
        <v>1214</v>
      </c>
      <c r="D150">
        <v>6</v>
      </c>
      <c r="E150">
        <v>3</v>
      </c>
      <c r="F150" t="str">
        <f>_xlfn.XLOOKUP(C150,customers!$A$2:$A$314,customers!$B$2:$B$314,,0)</f>
        <v>Paola Brydell</v>
      </c>
      <c r="G150" t="str">
        <f>_xlfn.XLOOKUP(C150,customers!$A$2:$A$314,customers!$F$2:$F$314,,0)</f>
        <v>Scotland</v>
      </c>
      <c r="H150" t="str">
        <f>VLOOKUP(C150,customers!$A$2:$I$314,7,FALSE)</f>
        <v>Dunblane</v>
      </c>
      <c r="I150" t="str">
        <f>VLOOKUP(C150,customers!$A$2:$I$314,9,FALSE)</f>
        <v>No</v>
      </c>
      <c r="J150" t="str">
        <f>INDEX(products!$A$1:$F$11,MATCH(orders!$D150,products!$A$1:$A$11,0),MATCH(orders!J$1,products!$A$1:$F$1,0))</f>
        <v>Denim Jacket Hooded</v>
      </c>
      <c r="K150" t="str">
        <f>INDEX(products!$A$1:$F$11,MATCH(orders!$D150,products!$A$1:$A$11,0),MATCH(orders!K$1,products!$A$1:$F$1,0))</f>
        <v>Jacket</v>
      </c>
      <c r="L150" t="str">
        <f>INDEX(products!$A$1:$F$11,MATCH(orders!$D150,products!$A$1:$A$11,0),MATCH(orders!L$1,products!$A$1:$F$1,0))</f>
        <v>Light Blue</v>
      </c>
      <c r="M150">
        <f>INDEX(products!$A$1:$F$11,MATCH(orders!$D150,products!$A$1:$A$11,0),MATCH(orders!M$1,products!$A$1:$F$1,0))</f>
        <v>27.99</v>
      </c>
      <c r="N150">
        <f>INDEX(products!$A$1:$F$11,MATCH(orders!$D150,products!$A$1:$A$11,0),MATCH(orders!N$1,products!$A$1:$F$1,0))</f>
        <v>14.99</v>
      </c>
      <c r="O150">
        <f t="shared" si="4"/>
        <v>38.999999999999993</v>
      </c>
      <c r="P150">
        <f t="shared" si="5"/>
        <v>83.97</v>
      </c>
    </row>
    <row r="151" spans="1:16" x14ac:dyDescent="0.45">
      <c r="A151" t="s">
        <v>1920</v>
      </c>
      <c r="B151" s="1">
        <v>44676</v>
      </c>
      <c r="C151" t="s">
        <v>831</v>
      </c>
      <c r="D151">
        <v>6</v>
      </c>
      <c r="E151">
        <v>3</v>
      </c>
      <c r="F151" t="str">
        <f>_xlfn.XLOOKUP(C151,customers!$A$2:$A$314,customers!$B$2:$B$314,,0)</f>
        <v>Minette Whellans</v>
      </c>
      <c r="G151" t="str">
        <f>_xlfn.XLOOKUP(C151,customers!$A$2:$A$314,customers!$F$2:$F$314,,0)</f>
        <v>Wales</v>
      </c>
      <c r="H151" t="str">
        <f>VLOOKUP(C151,customers!$A$2:$I$314,7,FALSE)</f>
        <v>Cowbridge</v>
      </c>
      <c r="I151" t="str">
        <f>VLOOKUP(C151,customers!$A$2:$I$314,9,FALSE)</f>
        <v>No</v>
      </c>
      <c r="J151" t="str">
        <f>INDEX(products!$A$1:$F$11,MATCH(orders!$D151,products!$A$1:$A$11,0),MATCH(orders!J$1,products!$A$1:$F$1,0))</f>
        <v>Denim Jacket Hooded</v>
      </c>
      <c r="K151" t="str">
        <f>INDEX(products!$A$1:$F$11,MATCH(orders!$D151,products!$A$1:$A$11,0),MATCH(orders!K$1,products!$A$1:$F$1,0))</f>
        <v>Jacket</v>
      </c>
      <c r="L151" t="str">
        <f>INDEX(products!$A$1:$F$11,MATCH(orders!$D151,products!$A$1:$A$11,0),MATCH(orders!L$1,products!$A$1:$F$1,0))</f>
        <v>Light Blue</v>
      </c>
      <c r="M151">
        <f>INDEX(products!$A$1:$F$11,MATCH(orders!$D151,products!$A$1:$A$11,0),MATCH(orders!M$1,products!$A$1:$F$1,0))</f>
        <v>27.99</v>
      </c>
      <c r="N151">
        <f>INDEX(products!$A$1:$F$11,MATCH(orders!$D151,products!$A$1:$A$11,0),MATCH(orders!N$1,products!$A$1:$F$1,0))</f>
        <v>14.99</v>
      </c>
      <c r="O151">
        <f t="shared" si="4"/>
        <v>38.999999999999993</v>
      </c>
      <c r="P151">
        <f t="shared" si="5"/>
        <v>83.97</v>
      </c>
    </row>
    <row r="152" spans="1:16" x14ac:dyDescent="0.45">
      <c r="A152" t="s">
        <v>1921</v>
      </c>
      <c r="B152" s="1">
        <v>44680</v>
      </c>
      <c r="C152" t="s">
        <v>879</v>
      </c>
      <c r="D152">
        <v>6</v>
      </c>
      <c r="E152">
        <v>3</v>
      </c>
      <c r="F152" t="str">
        <f>_xlfn.XLOOKUP(C152,customers!$A$2:$A$314,customers!$B$2:$B$314,,0)</f>
        <v>Bobbe Piggott</v>
      </c>
      <c r="G152" t="str">
        <f>_xlfn.XLOOKUP(C152,customers!$A$2:$A$314,customers!$F$2:$F$314,,0)</f>
        <v>Wales</v>
      </c>
      <c r="H152" t="str">
        <f>VLOOKUP(C152,customers!$A$2:$I$314,7,FALSE)</f>
        <v>Llandovery</v>
      </c>
      <c r="I152" t="str">
        <f>VLOOKUP(C152,customers!$A$2:$I$314,9,FALSE)</f>
        <v>No</v>
      </c>
      <c r="J152" t="str">
        <f>INDEX(products!$A$1:$F$11,MATCH(orders!$D152,products!$A$1:$A$11,0),MATCH(orders!J$1,products!$A$1:$F$1,0))</f>
        <v>Denim Jacket Hooded</v>
      </c>
      <c r="K152" t="str">
        <f>INDEX(products!$A$1:$F$11,MATCH(orders!$D152,products!$A$1:$A$11,0),MATCH(orders!K$1,products!$A$1:$F$1,0))</f>
        <v>Jacket</v>
      </c>
      <c r="L152" t="str">
        <f>INDEX(products!$A$1:$F$11,MATCH(orders!$D152,products!$A$1:$A$11,0),MATCH(orders!L$1,products!$A$1:$F$1,0))</f>
        <v>Light Blue</v>
      </c>
      <c r="M152">
        <f>INDEX(products!$A$1:$F$11,MATCH(orders!$D152,products!$A$1:$A$11,0),MATCH(orders!M$1,products!$A$1:$F$1,0))</f>
        <v>27.99</v>
      </c>
      <c r="N152">
        <f>INDEX(products!$A$1:$F$11,MATCH(orders!$D152,products!$A$1:$A$11,0),MATCH(orders!N$1,products!$A$1:$F$1,0))</f>
        <v>14.99</v>
      </c>
      <c r="O152">
        <f t="shared" si="4"/>
        <v>38.999999999999993</v>
      </c>
      <c r="P152">
        <f t="shared" si="5"/>
        <v>83.97</v>
      </c>
    </row>
    <row r="153" spans="1:16" x14ac:dyDescent="0.45">
      <c r="A153" t="s">
        <v>1922</v>
      </c>
      <c r="B153" s="1">
        <v>44680</v>
      </c>
      <c r="C153" t="s">
        <v>986</v>
      </c>
      <c r="D153">
        <v>6</v>
      </c>
      <c r="E153">
        <v>3</v>
      </c>
      <c r="F153" t="str">
        <f>_xlfn.XLOOKUP(C153,customers!$A$2:$A$314,customers!$B$2:$B$314,,0)</f>
        <v>Connor Heaviside</v>
      </c>
      <c r="G153" t="str">
        <f>_xlfn.XLOOKUP(C153,customers!$A$2:$A$314,customers!$F$2:$F$314,,0)</f>
        <v>England</v>
      </c>
      <c r="H153" t="str">
        <f>VLOOKUP(C153,customers!$A$2:$I$314,7,FALSE)</f>
        <v>Ashbourne</v>
      </c>
      <c r="I153" t="str">
        <f>VLOOKUP(C153,customers!$A$2:$I$314,9,FALSE)</f>
        <v>No</v>
      </c>
      <c r="J153" t="str">
        <f>INDEX(products!$A$1:$F$11,MATCH(orders!$D153,products!$A$1:$A$11,0),MATCH(orders!J$1,products!$A$1:$F$1,0))</f>
        <v>Denim Jacket Hooded</v>
      </c>
      <c r="K153" t="str">
        <f>INDEX(products!$A$1:$F$11,MATCH(orders!$D153,products!$A$1:$A$11,0),MATCH(orders!K$1,products!$A$1:$F$1,0))</f>
        <v>Jacket</v>
      </c>
      <c r="L153" t="str">
        <f>INDEX(products!$A$1:$F$11,MATCH(orders!$D153,products!$A$1:$A$11,0),MATCH(orders!L$1,products!$A$1:$F$1,0))</f>
        <v>Light Blue</v>
      </c>
      <c r="M153">
        <f>INDEX(products!$A$1:$F$11,MATCH(orders!$D153,products!$A$1:$A$11,0),MATCH(orders!M$1,products!$A$1:$F$1,0))</f>
        <v>27.99</v>
      </c>
      <c r="N153">
        <f>INDEX(products!$A$1:$F$11,MATCH(orders!$D153,products!$A$1:$A$11,0),MATCH(orders!N$1,products!$A$1:$F$1,0))</f>
        <v>14.99</v>
      </c>
      <c r="O153">
        <f t="shared" si="4"/>
        <v>38.999999999999993</v>
      </c>
      <c r="P153">
        <f t="shared" si="5"/>
        <v>83.97</v>
      </c>
    </row>
    <row r="154" spans="1:16" x14ac:dyDescent="0.45">
      <c r="A154" t="s">
        <v>1923</v>
      </c>
      <c r="B154" s="1">
        <v>44682</v>
      </c>
      <c r="C154" t="s">
        <v>367</v>
      </c>
      <c r="D154">
        <v>6</v>
      </c>
      <c r="E154">
        <v>3</v>
      </c>
      <c r="F154" t="str">
        <f>_xlfn.XLOOKUP(C154,customers!$A$2:$A$314,customers!$B$2:$B$314,,0)</f>
        <v>Torie Gottelier</v>
      </c>
      <c r="G154" t="str">
        <f>_xlfn.XLOOKUP(C154,customers!$A$2:$A$314,customers!$F$2:$F$314,,0)</f>
        <v>Scotland</v>
      </c>
      <c r="H154" t="str">
        <f>VLOOKUP(C154,customers!$A$2:$I$314,7,FALSE)</f>
        <v>Kirkcaldy</v>
      </c>
      <c r="I154" t="str">
        <f>VLOOKUP(C154,customers!$A$2:$I$314,9,FALSE)</f>
        <v>No</v>
      </c>
      <c r="J154" t="str">
        <f>INDEX(products!$A$1:$F$11,MATCH(orders!$D154,products!$A$1:$A$11,0),MATCH(orders!J$1,products!$A$1:$F$1,0))</f>
        <v>Denim Jacket Hooded</v>
      </c>
      <c r="K154" t="str">
        <f>INDEX(products!$A$1:$F$11,MATCH(orders!$D154,products!$A$1:$A$11,0),MATCH(orders!K$1,products!$A$1:$F$1,0))</f>
        <v>Jacket</v>
      </c>
      <c r="L154" t="str">
        <f>INDEX(products!$A$1:$F$11,MATCH(orders!$D154,products!$A$1:$A$11,0),MATCH(orders!L$1,products!$A$1:$F$1,0))</f>
        <v>Light Blue</v>
      </c>
      <c r="M154">
        <f>INDEX(products!$A$1:$F$11,MATCH(orders!$D154,products!$A$1:$A$11,0),MATCH(orders!M$1,products!$A$1:$F$1,0))</f>
        <v>27.99</v>
      </c>
      <c r="N154">
        <f>INDEX(products!$A$1:$F$11,MATCH(orders!$D154,products!$A$1:$A$11,0),MATCH(orders!N$1,products!$A$1:$F$1,0))</f>
        <v>14.99</v>
      </c>
      <c r="O154">
        <f t="shared" si="4"/>
        <v>38.999999999999993</v>
      </c>
      <c r="P154">
        <f t="shared" si="5"/>
        <v>83.97</v>
      </c>
    </row>
    <row r="155" spans="1:16" x14ac:dyDescent="0.45">
      <c r="A155" t="s">
        <v>1924</v>
      </c>
      <c r="B155" s="1">
        <v>44683</v>
      </c>
      <c r="C155" t="s">
        <v>351</v>
      </c>
      <c r="D155">
        <v>1</v>
      </c>
      <c r="E155">
        <v>4</v>
      </c>
      <c r="F155" t="str">
        <f>_xlfn.XLOOKUP(C155,customers!$A$2:$A$314,customers!$B$2:$B$314,,0)</f>
        <v>Jeffrey Dufaire</v>
      </c>
      <c r="G155" t="str">
        <f>_xlfn.XLOOKUP(C155,customers!$A$2:$A$314,customers!$F$2:$F$314,,0)</f>
        <v>England</v>
      </c>
      <c r="H155" t="str">
        <f>VLOOKUP(C155,customers!$A$2:$I$314,7,FALSE)</f>
        <v>Basingstoke</v>
      </c>
      <c r="I155" t="str">
        <f>VLOOKUP(C155,customers!$A$2:$I$314,9,FALSE)</f>
        <v>No</v>
      </c>
      <c r="J155" t="str">
        <f>INDEX(products!$A$1:$F$11,MATCH(orders!$D155,products!$A$1:$A$11,0),MATCH(orders!J$1,products!$A$1:$F$1,0))</f>
        <v>Denim Jeans Bootcut</v>
      </c>
      <c r="K155" t="str">
        <f>INDEX(products!$A$1:$F$11,MATCH(orders!$D155,products!$A$1:$A$11,0),MATCH(orders!K$1,products!$A$1:$F$1,0))</f>
        <v>Pants</v>
      </c>
      <c r="L155" t="str">
        <f>INDEX(products!$A$1:$F$11,MATCH(orders!$D155,products!$A$1:$A$11,0),MATCH(orders!L$1,products!$A$1:$F$1,0))</f>
        <v>Light Blue</v>
      </c>
      <c r="M155">
        <f>INDEX(products!$A$1:$F$11,MATCH(orders!$D155,products!$A$1:$A$11,0),MATCH(orders!M$1,products!$A$1:$F$1,0))</f>
        <v>25.99</v>
      </c>
      <c r="N155">
        <f>INDEX(products!$A$1:$F$11,MATCH(orders!$D155,products!$A$1:$A$11,0),MATCH(orders!N$1,products!$A$1:$F$1,0))</f>
        <v>13.99</v>
      </c>
      <c r="O155">
        <f t="shared" si="4"/>
        <v>47.999999999999993</v>
      </c>
      <c r="P155">
        <f t="shared" si="5"/>
        <v>103.96</v>
      </c>
    </row>
    <row r="156" spans="1:16" x14ac:dyDescent="0.45">
      <c r="A156" t="s">
        <v>1925</v>
      </c>
      <c r="B156" s="1">
        <v>44684</v>
      </c>
      <c r="C156" t="s">
        <v>1001</v>
      </c>
      <c r="D156">
        <v>6</v>
      </c>
      <c r="E156">
        <v>3</v>
      </c>
      <c r="F156" t="str">
        <f>_xlfn.XLOOKUP(C156,customers!$A$2:$A$314,customers!$B$2:$B$314,,0)</f>
        <v>Cleve Blowfelde</v>
      </c>
      <c r="G156" t="str">
        <f>_xlfn.XLOOKUP(C156,customers!$A$2:$A$314,customers!$F$2:$F$314,,0)</f>
        <v>Wales</v>
      </c>
      <c r="H156" t="str">
        <f>VLOOKUP(C156,customers!$A$2:$I$314,7,FALSE)</f>
        <v>Llanrwst</v>
      </c>
      <c r="I156" t="str">
        <f>VLOOKUP(C156,customers!$A$2:$I$314,9,FALSE)</f>
        <v>No</v>
      </c>
      <c r="J156" t="str">
        <f>INDEX(products!$A$1:$F$11,MATCH(orders!$D156,products!$A$1:$A$11,0),MATCH(orders!J$1,products!$A$1:$F$1,0))</f>
        <v>Denim Jacket Hooded</v>
      </c>
      <c r="K156" t="str">
        <f>INDEX(products!$A$1:$F$11,MATCH(orders!$D156,products!$A$1:$A$11,0),MATCH(orders!K$1,products!$A$1:$F$1,0))</f>
        <v>Jacket</v>
      </c>
      <c r="L156" t="str">
        <f>INDEX(products!$A$1:$F$11,MATCH(orders!$D156,products!$A$1:$A$11,0),MATCH(orders!L$1,products!$A$1:$F$1,0))</f>
        <v>Light Blue</v>
      </c>
      <c r="M156">
        <f>INDEX(products!$A$1:$F$11,MATCH(orders!$D156,products!$A$1:$A$11,0),MATCH(orders!M$1,products!$A$1:$F$1,0))</f>
        <v>27.99</v>
      </c>
      <c r="N156">
        <f>INDEX(products!$A$1:$F$11,MATCH(orders!$D156,products!$A$1:$A$11,0),MATCH(orders!N$1,products!$A$1:$F$1,0))</f>
        <v>14.99</v>
      </c>
      <c r="O156">
        <f t="shared" si="4"/>
        <v>38.999999999999993</v>
      </c>
      <c r="P156">
        <f t="shared" si="5"/>
        <v>83.97</v>
      </c>
    </row>
    <row r="157" spans="1:16" x14ac:dyDescent="0.45">
      <c r="A157" t="s">
        <v>1926</v>
      </c>
      <c r="B157" s="1">
        <v>44685</v>
      </c>
      <c r="C157" t="s">
        <v>945</v>
      </c>
      <c r="D157">
        <v>6</v>
      </c>
      <c r="E157">
        <v>3</v>
      </c>
      <c r="F157" t="str">
        <f>_xlfn.XLOOKUP(C157,customers!$A$2:$A$314,customers!$B$2:$B$314,,0)</f>
        <v>Codi Littrell</v>
      </c>
      <c r="G157" t="str">
        <f>_xlfn.XLOOKUP(C157,customers!$A$2:$A$314,customers!$F$2:$F$314,,0)</f>
        <v>Scotland</v>
      </c>
      <c r="H157" t="str">
        <f>VLOOKUP(C157,customers!$A$2:$I$314,7,FALSE)</f>
        <v>Ullapool</v>
      </c>
      <c r="I157" t="str">
        <f>VLOOKUP(C157,customers!$A$2:$I$314,9,FALSE)</f>
        <v>No</v>
      </c>
      <c r="J157" t="str">
        <f>INDEX(products!$A$1:$F$11,MATCH(orders!$D157,products!$A$1:$A$11,0),MATCH(orders!J$1,products!$A$1:$F$1,0))</f>
        <v>Denim Jacket Hooded</v>
      </c>
      <c r="K157" t="str">
        <f>INDEX(products!$A$1:$F$11,MATCH(orders!$D157,products!$A$1:$A$11,0),MATCH(orders!K$1,products!$A$1:$F$1,0))</f>
        <v>Jacket</v>
      </c>
      <c r="L157" t="str">
        <f>INDEX(products!$A$1:$F$11,MATCH(orders!$D157,products!$A$1:$A$11,0),MATCH(orders!L$1,products!$A$1:$F$1,0))</f>
        <v>Light Blue</v>
      </c>
      <c r="M157">
        <f>INDEX(products!$A$1:$F$11,MATCH(orders!$D157,products!$A$1:$A$11,0),MATCH(orders!M$1,products!$A$1:$F$1,0))</f>
        <v>27.99</v>
      </c>
      <c r="N157">
        <f>INDEX(products!$A$1:$F$11,MATCH(orders!$D157,products!$A$1:$A$11,0),MATCH(orders!N$1,products!$A$1:$F$1,0))</f>
        <v>14.99</v>
      </c>
      <c r="O157">
        <f t="shared" si="4"/>
        <v>38.999999999999993</v>
      </c>
      <c r="P157">
        <f t="shared" si="5"/>
        <v>83.97</v>
      </c>
    </row>
    <row r="158" spans="1:16" x14ac:dyDescent="0.45">
      <c r="A158" t="s">
        <v>1927</v>
      </c>
      <c r="B158" s="1">
        <v>44685</v>
      </c>
      <c r="C158" t="s">
        <v>449</v>
      </c>
      <c r="D158">
        <v>6</v>
      </c>
      <c r="E158">
        <v>3</v>
      </c>
      <c r="F158" t="str">
        <f>_xlfn.XLOOKUP(C158,customers!$A$2:$A$314,customers!$B$2:$B$314,,0)</f>
        <v>Betty Fominov</v>
      </c>
      <c r="G158" t="str">
        <f>_xlfn.XLOOKUP(C158,customers!$A$2:$A$314,customers!$F$2:$F$314,,0)</f>
        <v>Scotland</v>
      </c>
      <c r="H158" t="str">
        <f>VLOOKUP(C158,customers!$A$2:$I$314,7,FALSE)</f>
        <v>Dunfermline</v>
      </c>
      <c r="I158" t="str">
        <f>VLOOKUP(C158,customers!$A$2:$I$314,9,FALSE)</f>
        <v>No</v>
      </c>
      <c r="J158" t="str">
        <f>INDEX(products!$A$1:$F$11,MATCH(orders!$D158,products!$A$1:$A$11,0),MATCH(orders!J$1,products!$A$1:$F$1,0))</f>
        <v>Denim Jacket Hooded</v>
      </c>
      <c r="K158" t="str">
        <f>INDEX(products!$A$1:$F$11,MATCH(orders!$D158,products!$A$1:$A$11,0),MATCH(orders!K$1,products!$A$1:$F$1,0))</f>
        <v>Jacket</v>
      </c>
      <c r="L158" t="str">
        <f>INDEX(products!$A$1:$F$11,MATCH(orders!$D158,products!$A$1:$A$11,0),MATCH(orders!L$1,products!$A$1:$F$1,0))</f>
        <v>Light Blue</v>
      </c>
      <c r="M158">
        <f>INDEX(products!$A$1:$F$11,MATCH(orders!$D158,products!$A$1:$A$11,0),MATCH(orders!M$1,products!$A$1:$F$1,0))</f>
        <v>27.99</v>
      </c>
      <c r="N158">
        <f>INDEX(products!$A$1:$F$11,MATCH(orders!$D158,products!$A$1:$A$11,0),MATCH(orders!N$1,products!$A$1:$F$1,0))</f>
        <v>14.99</v>
      </c>
      <c r="O158">
        <f t="shared" si="4"/>
        <v>38.999999999999993</v>
      </c>
      <c r="P158">
        <f t="shared" si="5"/>
        <v>83.97</v>
      </c>
    </row>
    <row r="159" spans="1:16" x14ac:dyDescent="0.45">
      <c r="A159" t="s">
        <v>1928</v>
      </c>
      <c r="B159" s="1">
        <v>44686</v>
      </c>
      <c r="C159" t="s">
        <v>993</v>
      </c>
      <c r="D159">
        <v>6</v>
      </c>
      <c r="E159">
        <v>3</v>
      </c>
      <c r="F159" t="str">
        <f>_xlfn.XLOOKUP(C159,customers!$A$2:$A$314,customers!$B$2:$B$314,,0)</f>
        <v>Leia Kernan</v>
      </c>
      <c r="G159" t="str">
        <f>_xlfn.XLOOKUP(C159,customers!$A$2:$A$314,customers!$F$2:$F$314,,0)</f>
        <v>England</v>
      </c>
      <c r="H159" t="str">
        <f>VLOOKUP(C159,customers!$A$2:$I$314,7,FALSE)</f>
        <v>Tenbury Wells</v>
      </c>
      <c r="I159" t="str">
        <f>VLOOKUP(C159,customers!$A$2:$I$314,9,FALSE)</f>
        <v>No</v>
      </c>
      <c r="J159" t="str">
        <f>INDEX(products!$A$1:$F$11,MATCH(orders!$D159,products!$A$1:$A$11,0),MATCH(orders!J$1,products!$A$1:$F$1,0))</f>
        <v>Denim Jacket Hooded</v>
      </c>
      <c r="K159" t="str">
        <f>INDEX(products!$A$1:$F$11,MATCH(orders!$D159,products!$A$1:$A$11,0),MATCH(orders!K$1,products!$A$1:$F$1,0))</f>
        <v>Jacket</v>
      </c>
      <c r="L159" t="str">
        <f>INDEX(products!$A$1:$F$11,MATCH(orders!$D159,products!$A$1:$A$11,0),MATCH(orders!L$1,products!$A$1:$F$1,0))</f>
        <v>Light Blue</v>
      </c>
      <c r="M159">
        <f>INDEX(products!$A$1:$F$11,MATCH(orders!$D159,products!$A$1:$A$11,0),MATCH(orders!M$1,products!$A$1:$F$1,0))</f>
        <v>27.99</v>
      </c>
      <c r="N159">
        <f>INDEX(products!$A$1:$F$11,MATCH(orders!$D159,products!$A$1:$A$11,0),MATCH(orders!N$1,products!$A$1:$F$1,0))</f>
        <v>14.99</v>
      </c>
      <c r="O159">
        <f t="shared" si="4"/>
        <v>38.999999999999993</v>
      </c>
      <c r="P159">
        <f t="shared" si="5"/>
        <v>83.97</v>
      </c>
    </row>
    <row r="160" spans="1:16" x14ac:dyDescent="0.45">
      <c r="A160" t="s">
        <v>1929</v>
      </c>
      <c r="B160" s="1">
        <v>44686</v>
      </c>
      <c r="C160" t="s">
        <v>1079</v>
      </c>
      <c r="D160">
        <v>3</v>
      </c>
      <c r="E160">
        <v>3</v>
      </c>
      <c r="F160" t="str">
        <f>_xlfn.XLOOKUP(C160,customers!$A$2:$A$314,customers!$B$2:$B$314,,0)</f>
        <v>Teddi Crowthe</v>
      </c>
      <c r="G160" t="str">
        <f>_xlfn.XLOOKUP(C160,customers!$A$2:$A$314,customers!$F$2:$F$314,,0)</f>
        <v>Wales</v>
      </c>
      <c r="H160" t="str">
        <f>VLOOKUP(C160,customers!$A$2:$I$314,7,FALSE)</f>
        <v>Denbigh</v>
      </c>
      <c r="I160" t="str">
        <f>VLOOKUP(C160,customers!$A$2:$I$314,9,FALSE)</f>
        <v>No</v>
      </c>
      <c r="J160" t="str">
        <f>INDEX(products!$A$1:$F$11,MATCH(orders!$D160,products!$A$1:$A$11,0),MATCH(orders!J$1,products!$A$1:$F$1,0))</f>
        <v>Denim Jeans Boyfriend Cut</v>
      </c>
      <c r="K160" t="str">
        <f>INDEX(products!$A$1:$F$11,MATCH(orders!$D160,products!$A$1:$A$11,0),MATCH(orders!K$1,products!$A$1:$F$1,0))</f>
        <v>Pants</v>
      </c>
      <c r="L160" t="str">
        <f>INDEX(products!$A$1:$F$11,MATCH(orders!$D160,products!$A$1:$A$11,0),MATCH(orders!L$1,products!$A$1:$F$1,0))</f>
        <v>Light Blue</v>
      </c>
      <c r="M160">
        <f>INDEX(products!$A$1:$F$11,MATCH(orders!$D160,products!$A$1:$A$11,0),MATCH(orders!M$1,products!$A$1:$F$1,0))</f>
        <v>27.99</v>
      </c>
      <c r="N160">
        <f>INDEX(products!$A$1:$F$11,MATCH(orders!$D160,products!$A$1:$A$11,0),MATCH(orders!N$1,products!$A$1:$F$1,0))</f>
        <v>12.99</v>
      </c>
      <c r="O160">
        <f t="shared" si="4"/>
        <v>44.999999999999993</v>
      </c>
      <c r="P160">
        <f t="shared" si="5"/>
        <v>83.97</v>
      </c>
    </row>
    <row r="161" spans="1:16" x14ac:dyDescent="0.45">
      <c r="A161" t="s">
        <v>1930</v>
      </c>
      <c r="B161" s="1">
        <v>44687</v>
      </c>
      <c r="C161" t="s">
        <v>937</v>
      </c>
      <c r="D161">
        <v>6</v>
      </c>
      <c r="E161">
        <v>3</v>
      </c>
      <c r="F161" t="str">
        <f>_xlfn.XLOOKUP(C161,customers!$A$2:$A$314,customers!$B$2:$B$314,,0)</f>
        <v>Friederike Drysdale</v>
      </c>
      <c r="G161" t="str">
        <f>_xlfn.XLOOKUP(C161,customers!$A$2:$A$314,customers!$F$2:$F$314,,0)</f>
        <v>Scotland</v>
      </c>
      <c r="H161" t="str">
        <f>VLOOKUP(C161,customers!$A$2:$I$314,7,FALSE)</f>
        <v>Oban</v>
      </c>
      <c r="I161" t="str">
        <f>VLOOKUP(C161,customers!$A$2:$I$314,9,FALSE)</f>
        <v>No</v>
      </c>
      <c r="J161" t="str">
        <f>INDEX(products!$A$1:$F$11,MATCH(orders!$D161,products!$A$1:$A$11,0),MATCH(orders!J$1,products!$A$1:$F$1,0))</f>
        <v>Denim Jacket Hooded</v>
      </c>
      <c r="K161" t="str">
        <f>INDEX(products!$A$1:$F$11,MATCH(orders!$D161,products!$A$1:$A$11,0),MATCH(orders!K$1,products!$A$1:$F$1,0))</f>
        <v>Jacket</v>
      </c>
      <c r="L161" t="str">
        <f>INDEX(products!$A$1:$F$11,MATCH(orders!$D161,products!$A$1:$A$11,0),MATCH(orders!L$1,products!$A$1:$F$1,0))</f>
        <v>Light Blue</v>
      </c>
      <c r="M161">
        <f>INDEX(products!$A$1:$F$11,MATCH(orders!$D161,products!$A$1:$A$11,0),MATCH(orders!M$1,products!$A$1:$F$1,0))</f>
        <v>27.99</v>
      </c>
      <c r="N161">
        <f>INDEX(products!$A$1:$F$11,MATCH(orders!$D161,products!$A$1:$A$11,0),MATCH(orders!N$1,products!$A$1:$F$1,0))</f>
        <v>14.99</v>
      </c>
      <c r="O161">
        <f t="shared" si="4"/>
        <v>38.999999999999993</v>
      </c>
      <c r="P161">
        <f t="shared" si="5"/>
        <v>83.97</v>
      </c>
    </row>
    <row r="162" spans="1:16" x14ac:dyDescent="0.45">
      <c r="A162" t="s">
        <v>1931</v>
      </c>
      <c r="B162" s="1">
        <v>44687</v>
      </c>
      <c r="C162" t="s">
        <v>810</v>
      </c>
      <c r="D162">
        <v>6</v>
      </c>
      <c r="E162">
        <v>3</v>
      </c>
      <c r="F162" t="str">
        <f>_xlfn.XLOOKUP(C162,customers!$A$2:$A$314,customers!$B$2:$B$314,,0)</f>
        <v>Nertie Poolman</v>
      </c>
      <c r="G162" t="str">
        <f>_xlfn.XLOOKUP(C162,customers!$A$2:$A$314,customers!$F$2:$F$314,,0)</f>
        <v>England</v>
      </c>
      <c r="H162" t="str">
        <f>VLOOKUP(C162,customers!$A$2:$I$314,7,FALSE)</f>
        <v>Clitheroe</v>
      </c>
      <c r="I162" t="str">
        <f>VLOOKUP(C162,customers!$A$2:$I$314,9,FALSE)</f>
        <v>No</v>
      </c>
      <c r="J162" t="str">
        <f>INDEX(products!$A$1:$F$11,MATCH(orders!$D162,products!$A$1:$A$11,0),MATCH(orders!J$1,products!$A$1:$F$1,0))</f>
        <v>Denim Jacket Hooded</v>
      </c>
      <c r="K162" t="str">
        <f>INDEX(products!$A$1:$F$11,MATCH(orders!$D162,products!$A$1:$A$11,0),MATCH(orders!K$1,products!$A$1:$F$1,0))</f>
        <v>Jacket</v>
      </c>
      <c r="L162" t="str">
        <f>INDEX(products!$A$1:$F$11,MATCH(orders!$D162,products!$A$1:$A$11,0),MATCH(orders!L$1,products!$A$1:$F$1,0))</f>
        <v>Light Blue</v>
      </c>
      <c r="M162">
        <f>INDEX(products!$A$1:$F$11,MATCH(orders!$D162,products!$A$1:$A$11,0),MATCH(orders!M$1,products!$A$1:$F$1,0))</f>
        <v>27.99</v>
      </c>
      <c r="N162">
        <f>INDEX(products!$A$1:$F$11,MATCH(orders!$D162,products!$A$1:$A$11,0),MATCH(orders!N$1,products!$A$1:$F$1,0))</f>
        <v>14.99</v>
      </c>
      <c r="O162">
        <f t="shared" si="4"/>
        <v>38.999999999999993</v>
      </c>
      <c r="P162">
        <f t="shared" si="5"/>
        <v>83.97</v>
      </c>
    </row>
    <row r="163" spans="1:16" x14ac:dyDescent="0.45">
      <c r="A163" t="s">
        <v>1932</v>
      </c>
      <c r="B163" s="1">
        <v>44687</v>
      </c>
      <c r="C163" t="s">
        <v>1053</v>
      </c>
      <c r="D163">
        <v>9</v>
      </c>
      <c r="E163">
        <v>2</v>
      </c>
      <c r="F163" t="str">
        <f>_xlfn.XLOOKUP(C163,customers!$A$2:$A$314,customers!$B$2:$B$314,,0)</f>
        <v>Annecorinne Leehane</v>
      </c>
      <c r="G163" t="str">
        <f>_xlfn.XLOOKUP(C163,customers!$A$2:$A$314,customers!$F$2:$F$314,,0)</f>
        <v>England</v>
      </c>
      <c r="H163" t="str">
        <f>VLOOKUP(C163,customers!$A$2:$I$314,7,FALSE)</f>
        <v>Torrington</v>
      </c>
      <c r="I163" t="str">
        <f>VLOOKUP(C163,customers!$A$2:$I$314,9,FALSE)</f>
        <v>No</v>
      </c>
      <c r="J163" t="str">
        <f>INDEX(products!$A$1:$F$11,MATCH(orders!$D163,products!$A$1:$A$11,0),MATCH(orders!J$1,products!$A$1:$F$1,0))</f>
        <v>Denim Jacket Embroidered</v>
      </c>
      <c r="K163" t="str">
        <f>INDEX(products!$A$1:$F$11,MATCH(orders!$D163,products!$A$1:$A$11,0),MATCH(orders!K$1,products!$A$1:$F$1,0))</f>
        <v>Jacket</v>
      </c>
      <c r="L163" t="str">
        <f>INDEX(products!$A$1:$F$11,MATCH(orders!$D163,products!$A$1:$A$11,0),MATCH(orders!L$1,products!$A$1:$F$1,0))</f>
        <v>Light Blue</v>
      </c>
      <c r="M163">
        <f>INDEX(products!$A$1:$F$11,MATCH(orders!$D163,products!$A$1:$A$11,0),MATCH(orders!M$1,products!$A$1:$F$1,0))</f>
        <v>32.99</v>
      </c>
      <c r="N163">
        <f>INDEX(products!$A$1:$F$11,MATCH(orders!$D163,products!$A$1:$A$11,0),MATCH(orders!N$1,products!$A$1:$F$1,0))</f>
        <v>18.989999999999998</v>
      </c>
      <c r="O163">
        <f t="shared" si="4"/>
        <v>28.000000000000007</v>
      </c>
      <c r="P163">
        <f t="shared" si="5"/>
        <v>65.98</v>
      </c>
    </row>
    <row r="164" spans="1:16" x14ac:dyDescent="0.45">
      <c r="A164" t="s">
        <v>1933</v>
      </c>
      <c r="B164" s="1">
        <v>44690</v>
      </c>
      <c r="C164" t="s">
        <v>564</v>
      </c>
      <c r="D164">
        <v>8</v>
      </c>
      <c r="E164">
        <v>2</v>
      </c>
      <c r="F164" t="str">
        <f>_xlfn.XLOOKUP(C164,customers!$A$2:$A$314,customers!$B$2:$B$314,,0)</f>
        <v>Boyd Bett</v>
      </c>
      <c r="G164" t="str">
        <f>_xlfn.XLOOKUP(C164,customers!$A$2:$A$314,customers!$F$2:$F$314,,0)</f>
        <v>England</v>
      </c>
      <c r="H164" t="str">
        <f>VLOOKUP(C164,customers!$A$2:$I$314,7,FALSE)</f>
        <v>Evesham</v>
      </c>
      <c r="I164" t="str">
        <f>VLOOKUP(C164,customers!$A$2:$I$314,9,FALSE)</f>
        <v>No</v>
      </c>
      <c r="J164" t="str">
        <f>INDEX(products!$A$1:$F$11,MATCH(orders!$D164,products!$A$1:$A$11,0),MATCH(orders!J$1,products!$A$1:$F$1,0))</f>
        <v>Denim Jeans Vintage Wash</v>
      </c>
      <c r="K164" t="str">
        <f>INDEX(products!$A$1:$F$11,MATCH(orders!$D164,products!$A$1:$A$11,0),MATCH(orders!K$1,products!$A$1:$F$1,0))</f>
        <v>Jacket</v>
      </c>
      <c r="L164" t="str">
        <f>INDEX(products!$A$1:$F$11,MATCH(orders!$D164,products!$A$1:$A$11,0),MATCH(orders!L$1,products!$A$1:$F$1,0))</f>
        <v>Light Blue</v>
      </c>
      <c r="M164">
        <f>INDEX(products!$A$1:$F$11,MATCH(orders!$D164,products!$A$1:$A$11,0),MATCH(orders!M$1,products!$A$1:$F$1,0))</f>
        <v>21.99</v>
      </c>
      <c r="N164">
        <f>INDEX(products!$A$1:$F$11,MATCH(orders!$D164,products!$A$1:$A$11,0),MATCH(orders!N$1,products!$A$1:$F$1,0))</f>
        <v>11.99</v>
      </c>
      <c r="O164">
        <f t="shared" si="4"/>
        <v>19.999999999999996</v>
      </c>
      <c r="P164">
        <f t="shared" si="5"/>
        <v>43.98</v>
      </c>
    </row>
    <row r="165" spans="1:16" x14ac:dyDescent="0.45">
      <c r="A165" t="s">
        <v>1934</v>
      </c>
      <c r="B165" s="1">
        <v>44691</v>
      </c>
      <c r="C165" t="s">
        <v>702</v>
      </c>
      <c r="D165">
        <v>6</v>
      </c>
      <c r="E165">
        <v>3</v>
      </c>
      <c r="F165" t="str">
        <f>_xlfn.XLOOKUP(C165,customers!$A$2:$A$314,customers!$B$2:$B$314,,0)</f>
        <v>Katerina Melloi</v>
      </c>
      <c r="G165" t="str">
        <f>_xlfn.XLOOKUP(C165,customers!$A$2:$A$314,customers!$F$2:$F$314,,0)</f>
        <v>England</v>
      </c>
      <c r="H165" t="str">
        <f>VLOOKUP(C165,customers!$A$2:$I$314,7,FALSE)</f>
        <v>Chester-le-Street</v>
      </c>
      <c r="I165" t="str">
        <f>VLOOKUP(C165,customers!$A$2:$I$314,9,FALSE)</f>
        <v>No</v>
      </c>
      <c r="J165" t="str">
        <f>INDEX(products!$A$1:$F$11,MATCH(orders!$D165,products!$A$1:$A$11,0),MATCH(orders!J$1,products!$A$1:$F$1,0))</f>
        <v>Denim Jacket Hooded</v>
      </c>
      <c r="K165" t="str">
        <f>INDEX(products!$A$1:$F$11,MATCH(orders!$D165,products!$A$1:$A$11,0),MATCH(orders!K$1,products!$A$1:$F$1,0))</f>
        <v>Jacket</v>
      </c>
      <c r="L165" t="str">
        <f>INDEX(products!$A$1:$F$11,MATCH(orders!$D165,products!$A$1:$A$11,0),MATCH(orders!L$1,products!$A$1:$F$1,0))</f>
        <v>Light Blue</v>
      </c>
      <c r="M165">
        <f>INDEX(products!$A$1:$F$11,MATCH(orders!$D165,products!$A$1:$A$11,0),MATCH(orders!M$1,products!$A$1:$F$1,0))</f>
        <v>27.99</v>
      </c>
      <c r="N165">
        <f>INDEX(products!$A$1:$F$11,MATCH(orders!$D165,products!$A$1:$A$11,0),MATCH(orders!N$1,products!$A$1:$F$1,0))</f>
        <v>14.99</v>
      </c>
      <c r="O165">
        <f t="shared" si="4"/>
        <v>38.999999999999993</v>
      </c>
      <c r="P165">
        <f t="shared" si="5"/>
        <v>83.97</v>
      </c>
    </row>
    <row r="166" spans="1:16" x14ac:dyDescent="0.45">
      <c r="A166" t="s">
        <v>1935</v>
      </c>
      <c r="B166" s="1">
        <v>44692</v>
      </c>
      <c r="C166" t="s">
        <v>501</v>
      </c>
      <c r="D166">
        <v>6</v>
      </c>
      <c r="E166">
        <v>3</v>
      </c>
      <c r="F166" t="str">
        <f>_xlfn.XLOOKUP(C166,customers!$A$2:$A$314,customers!$B$2:$B$314,,0)</f>
        <v>Stanford Rodliff</v>
      </c>
      <c r="G166" t="str">
        <f>_xlfn.XLOOKUP(C166,customers!$A$2:$A$314,customers!$F$2:$F$314,,0)</f>
        <v>England</v>
      </c>
      <c r="H166" t="str">
        <f>VLOOKUP(C166,customers!$A$2:$I$314,7,FALSE)</f>
        <v>Rugby</v>
      </c>
      <c r="I166" t="str">
        <f>VLOOKUP(C166,customers!$A$2:$I$314,9,FALSE)</f>
        <v>No</v>
      </c>
      <c r="J166" t="str">
        <f>INDEX(products!$A$1:$F$11,MATCH(orders!$D166,products!$A$1:$A$11,0),MATCH(orders!J$1,products!$A$1:$F$1,0))</f>
        <v>Denim Jacket Hooded</v>
      </c>
      <c r="K166" t="str">
        <f>INDEX(products!$A$1:$F$11,MATCH(orders!$D166,products!$A$1:$A$11,0),MATCH(orders!K$1,products!$A$1:$F$1,0))</f>
        <v>Jacket</v>
      </c>
      <c r="L166" t="str">
        <f>INDEX(products!$A$1:$F$11,MATCH(orders!$D166,products!$A$1:$A$11,0),MATCH(orders!L$1,products!$A$1:$F$1,0))</f>
        <v>Light Blue</v>
      </c>
      <c r="M166">
        <f>INDEX(products!$A$1:$F$11,MATCH(orders!$D166,products!$A$1:$A$11,0),MATCH(orders!M$1,products!$A$1:$F$1,0))</f>
        <v>27.99</v>
      </c>
      <c r="N166">
        <f>INDEX(products!$A$1:$F$11,MATCH(orders!$D166,products!$A$1:$A$11,0),MATCH(orders!N$1,products!$A$1:$F$1,0))</f>
        <v>14.99</v>
      </c>
      <c r="O166">
        <f t="shared" si="4"/>
        <v>38.999999999999993</v>
      </c>
      <c r="P166">
        <f t="shared" si="5"/>
        <v>83.97</v>
      </c>
    </row>
    <row r="167" spans="1:16" x14ac:dyDescent="0.45">
      <c r="A167" t="s">
        <v>1936</v>
      </c>
      <c r="B167" s="1">
        <v>44692</v>
      </c>
      <c r="C167" t="s">
        <v>660</v>
      </c>
      <c r="D167">
        <v>10</v>
      </c>
      <c r="E167">
        <v>4</v>
      </c>
      <c r="F167" t="str">
        <f>_xlfn.XLOOKUP(C167,customers!$A$2:$A$314,customers!$B$2:$B$314,,0)</f>
        <v>Tamarah Fero</v>
      </c>
      <c r="G167" t="str">
        <f>_xlfn.XLOOKUP(C167,customers!$A$2:$A$314,customers!$F$2:$F$314,,0)</f>
        <v>England</v>
      </c>
      <c r="H167" t="str">
        <f>VLOOKUP(C167,customers!$A$2:$I$314,7,FALSE)</f>
        <v>Sevenoaks</v>
      </c>
      <c r="I167" t="str">
        <f>VLOOKUP(C167,customers!$A$2:$I$314,9,FALSE)</f>
        <v>No</v>
      </c>
      <c r="J167" t="str">
        <f>INDEX(products!$A$1:$F$11,MATCH(orders!$D167,products!$A$1:$A$11,0),MATCH(orders!J$1,products!$A$1:$F$1,0))</f>
        <v>Denim Jeans Cuffed Hem</v>
      </c>
      <c r="K167" t="str">
        <f>INDEX(products!$A$1:$F$11,MATCH(orders!$D167,products!$A$1:$A$11,0),MATCH(orders!K$1,products!$A$1:$F$1,0))</f>
        <v>Pants</v>
      </c>
      <c r="L167" t="str">
        <f>INDEX(products!$A$1:$F$11,MATCH(orders!$D167,products!$A$1:$A$11,0),MATCH(orders!L$1,products!$A$1:$F$1,0))</f>
        <v>Dark Blue</v>
      </c>
      <c r="M167">
        <f>INDEX(products!$A$1:$F$11,MATCH(orders!$D167,products!$A$1:$A$11,0),MATCH(orders!M$1,products!$A$1:$F$1,0))</f>
        <v>22.99</v>
      </c>
      <c r="N167">
        <f>INDEX(products!$A$1:$F$11,MATCH(orders!$D167,products!$A$1:$A$11,0),MATCH(orders!N$1,products!$A$1:$F$1,0))</f>
        <v>10.99</v>
      </c>
      <c r="O167">
        <f t="shared" si="4"/>
        <v>47.999999999999993</v>
      </c>
      <c r="P167">
        <f t="shared" si="5"/>
        <v>91.96</v>
      </c>
    </row>
    <row r="168" spans="1:16" x14ac:dyDescent="0.45">
      <c r="A168" t="s">
        <v>1937</v>
      </c>
      <c r="B168" s="1">
        <v>44692</v>
      </c>
      <c r="C168" t="s">
        <v>602</v>
      </c>
      <c r="D168">
        <v>6</v>
      </c>
      <c r="E168">
        <v>3</v>
      </c>
      <c r="F168" t="str">
        <f>_xlfn.XLOOKUP(C168,customers!$A$2:$A$314,customers!$B$2:$B$314,,0)</f>
        <v>Quinton Fouracres</v>
      </c>
      <c r="G168" t="str">
        <f>_xlfn.XLOOKUP(C168,customers!$A$2:$A$314,customers!$F$2:$F$314,,0)</f>
        <v>England</v>
      </c>
      <c r="H168" t="str">
        <f>VLOOKUP(C168,customers!$A$2:$I$314,7,FALSE)</f>
        <v>St Albans</v>
      </c>
      <c r="I168" t="str">
        <f>VLOOKUP(C168,customers!$A$2:$I$314,9,FALSE)</f>
        <v>No</v>
      </c>
      <c r="J168" t="str">
        <f>INDEX(products!$A$1:$F$11,MATCH(orders!$D168,products!$A$1:$A$11,0),MATCH(orders!J$1,products!$A$1:$F$1,0))</f>
        <v>Denim Jacket Hooded</v>
      </c>
      <c r="K168" t="str">
        <f>INDEX(products!$A$1:$F$11,MATCH(orders!$D168,products!$A$1:$A$11,0),MATCH(orders!K$1,products!$A$1:$F$1,0))</f>
        <v>Jacket</v>
      </c>
      <c r="L168" t="str">
        <f>INDEX(products!$A$1:$F$11,MATCH(orders!$D168,products!$A$1:$A$11,0),MATCH(orders!L$1,products!$A$1:$F$1,0))</f>
        <v>Light Blue</v>
      </c>
      <c r="M168">
        <f>INDEX(products!$A$1:$F$11,MATCH(orders!$D168,products!$A$1:$A$11,0),MATCH(orders!M$1,products!$A$1:$F$1,0))</f>
        <v>27.99</v>
      </c>
      <c r="N168">
        <f>INDEX(products!$A$1:$F$11,MATCH(orders!$D168,products!$A$1:$A$11,0),MATCH(orders!N$1,products!$A$1:$F$1,0))</f>
        <v>14.99</v>
      </c>
      <c r="O168">
        <f t="shared" si="4"/>
        <v>38.999999999999993</v>
      </c>
      <c r="P168">
        <f t="shared" si="5"/>
        <v>83.97</v>
      </c>
    </row>
    <row r="169" spans="1:16" x14ac:dyDescent="0.45">
      <c r="A169" t="s">
        <v>1938</v>
      </c>
      <c r="B169" s="1">
        <v>44693</v>
      </c>
      <c r="C169" t="s">
        <v>761</v>
      </c>
      <c r="D169">
        <v>6</v>
      </c>
      <c r="E169">
        <v>3</v>
      </c>
      <c r="F169" t="str">
        <f>_xlfn.XLOOKUP(C169,customers!$A$2:$A$314,customers!$B$2:$B$314,,0)</f>
        <v>Kimberli Mustchin</v>
      </c>
      <c r="G169" t="str">
        <f>_xlfn.XLOOKUP(C169,customers!$A$2:$A$314,customers!$F$2:$F$314,,0)</f>
        <v>England</v>
      </c>
      <c r="H169" t="str">
        <f>VLOOKUP(C169,customers!$A$2:$I$314,7,FALSE)</f>
        <v>Kenilworth</v>
      </c>
      <c r="I169" t="str">
        <f>VLOOKUP(C169,customers!$A$2:$I$314,9,FALSE)</f>
        <v>No</v>
      </c>
      <c r="J169" t="str">
        <f>INDEX(products!$A$1:$F$11,MATCH(orders!$D169,products!$A$1:$A$11,0),MATCH(orders!J$1,products!$A$1:$F$1,0))</f>
        <v>Denim Jacket Hooded</v>
      </c>
      <c r="K169" t="str">
        <f>INDEX(products!$A$1:$F$11,MATCH(orders!$D169,products!$A$1:$A$11,0),MATCH(orders!K$1,products!$A$1:$F$1,0))</f>
        <v>Jacket</v>
      </c>
      <c r="L169" t="str">
        <f>INDEX(products!$A$1:$F$11,MATCH(orders!$D169,products!$A$1:$A$11,0),MATCH(orders!L$1,products!$A$1:$F$1,0))</f>
        <v>Light Blue</v>
      </c>
      <c r="M169">
        <f>INDEX(products!$A$1:$F$11,MATCH(orders!$D169,products!$A$1:$A$11,0),MATCH(orders!M$1,products!$A$1:$F$1,0))</f>
        <v>27.99</v>
      </c>
      <c r="N169">
        <f>INDEX(products!$A$1:$F$11,MATCH(orders!$D169,products!$A$1:$A$11,0),MATCH(orders!N$1,products!$A$1:$F$1,0))</f>
        <v>14.99</v>
      </c>
      <c r="O169">
        <f t="shared" si="4"/>
        <v>38.999999999999993</v>
      </c>
      <c r="P169">
        <f t="shared" si="5"/>
        <v>83.97</v>
      </c>
    </row>
    <row r="170" spans="1:16" x14ac:dyDescent="0.45">
      <c r="A170" t="s">
        <v>1939</v>
      </c>
      <c r="B170" s="1">
        <v>44693</v>
      </c>
      <c r="C170" t="s">
        <v>473</v>
      </c>
      <c r="D170">
        <v>6</v>
      </c>
      <c r="E170">
        <v>3</v>
      </c>
      <c r="F170" t="str">
        <f>_xlfn.XLOOKUP(C170,customers!$A$2:$A$314,customers!$B$2:$B$314,,0)</f>
        <v>Brook Drage</v>
      </c>
      <c r="G170" t="str">
        <f>_xlfn.XLOOKUP(C170,customers!$A$2:$A$314,customers!$F$2:$F$314,,0)</f>
        <v>England</v>
      </c>
      <c r="H170" t="str">
        <f>VLOOKUP(C170,customers!$A$2:$I$314,7,FALSE)</f>
        <v>Scarborough</v>
      </c>
      <c r="I170" t="str">
        <f>VLOOKUP(C170,customers!$A$2:$I$314,9,FALSE)</f>
        <v>No</v>
      </c>
      <c r="J170" t="str">
        <f>INDEX(products!$A$1:$F$11,MATCH(orders!$D170,products!$A$1:$A$11,0),MATCH(orders!J$1,products!$A$1:$F$1,0))</f>
        <v>Denim Jacket Hooded</v>
      </c>
      <c r="K170" t="str">
        <f>INDEX(products!$A$1:$F$11,MATCH(orders!$D170,products!$A$1:$A$11,0),MATCH(orders!K$1,products!$A$1:$F$1,0))</f>
        <v>Jacket</v>
      </c>
      <c r="L170" t="str">
        <f>INDEX(products!$A$1:$F$11,MATCH(orders!$D170,products!$A$1:$A$11,0),MATCH(orders!L$1,products!$A$1:$F$1,0))</f>
        <v>Light Blue</v>
      </c>
      <c r="M170">
        <f>INDEX(products!$A$1:$F$11,MATCH(orders!$D170,products!$A$1:$A$11,0),MATCH(orders!M$1,products!$A$1:$F$1,0))</f>
        <v>27.99</v>
      </c>
      <c r="N170">
        <f>INDEX(products!$A$1:$F$11,MATCH(orders!$D170,products!$A$1:$A$11,0),MATCH(orders!N$1,products!$A$1:$F$1,0))</f>
        <v>14.99</v>
      </c>
      <c r="O170">
        <f t="shared" si="4"/>
        <v>38.999999999999993</v>
      </c>
      <c r="P170">
        <f t="shared" si="5"/>
        <v>83.97</v>
      </c>
    </row>
    <row r="171" spans="1:16" x14ac:dyDescent="0.45">
      <c r="A171" t="s">
        <v>1940</v>
      </c>
      <c r="B171" s="1">
        <v>44694</v>
      </c>
      <c r="C171" t="s">
        <v>547</v>
      </c>
      <c r="D171">
        <v>6</v>
      </c>
      <c r="E171">
        <v>3</v>
      </c>
      <c r="F171" t="str">
        <f>_xlfn.XLOOKUP(C171,customers!$A$2:$A$314,customers!$B$2:$B$314,,0)</f>
        <v>Lowell Keenleyside</v>
      </c>
      <c r="G171" t="str">
        <f>_xlfn.XLOOKUP(C171,customers!$A$2:$A$314,customers!$F$2:$F$314,,0)</f>
        <v>England</v>
      </c>
      <c r="H171" t="str">
        <f>VLOOKUP(C171,customers!$A$2:$I$314,7,FALSE)</f>
        <v>Thetford</v>
      </c>
      <c r="I171" t="str">
        <f>VLOOKUP(C171,customers!$A$2:$I$314,9,FALSE)</f>
        <v>No</v>
      </c>
      <c r="J171" t="str">
        <f>INDEX(products!$A$1:$F$11,MATCH(orders!$D171,products!$A$1:$A$11,0),MATCH(orders!J$1,products!$A$1:$F$1,0))</f>
        <v>Denim Jacket Hooded</v>
      </c>
      <c r="K171" t="str">
        <f>INDEX(products!$A$1:$F$11,MATCH(orders!$D171,products!$A$1:$A$11,0),MATCH(orders!K$1,products!$A$1:$F$1,0))</f>
        <v>Jacket</v>
      </c>
      <c r="L171" t="str">
        <f>INDEX(products!$A$1:$F$11,MATCH(orders!$D171,products!$A$1:$A$11,0),MATCH(orders!L$1,products!$A$1:$F$1,0))</f>
        <v>Light Blue</v>
      </c>
      <c r="M171">
        <f>INDEX(products!$A$1:$F$11,MATCH(orders!$D171,products!$A$1:$A$11,0),MATCH(orders!M$1,products!$A$1:$F$1,0))</f>
        <v>27.99</v>
      </c>
      <c r="N171">
        <f>INDEX(products!$A$1:$F$11,MATCH(orders!$D171,products!$A$1:$A$11,0),MATCH(orders!N$1,products!$A$1:$F$1,0))</f>
        <v>14.99</v>
      </c>
      <c r="O171">
        <f t="shared" si="4"/>
        <v>38.999999999999993</v>
      </c>
      <c r="P171">
        <f t="shared" si="5"/>
        <v>83.97</v>
      </c>
    </row>
    <row r="172" spans="1:16" x14ac:dyDescent="0.45">
      <c r="A172" t="s">
        <v>1941</v>
      </c>
      <c r="B172" s="1">
        <v>44695</v>
      </c>
      <c r="C172" t="s">
        <v>859</v>
      </c>
      <c r="D172">
        <v>6</v>
      </c>
      <c r="E172">
        <v>3</v>
      </c>
      <c r="F172" t="str">
        <f>_xlfn.XLOOKUP(C172,customers!$A$2:$A$314,customers!$B$2:$B$314,,0)</f>
        <v>Rem Furman</v>
      </c>
      <c r="G172" t="str">
        <f>_xlfn.XLOOKUP(C172,customers!$A$2:$A$314,customers!$F$2:$F$314,,0)</f>
        <v>England</v>
      </c>
      <c r="H172" t="str">
        <f>VLOOKUP(C172,customers!$A$2:$I$314,7,FALSE)</f>
        <v>Alnwick</v>
      </c>
      <c r="I172" t="str">
        <f>VLOOKUP(C172,customers!$A$2:$I$314,9,FALSE)</f>
        <v>No</v>
      </c>
      <c r="J172" t="str">
        <f>INDEX(products!$A$1:$F$11,MATCH(orders!$D172,products!$A$1:$A$11,0),MATCH(orders!J$1,products!$A$1:$F$1,0))</f>
        <v>Denim Jacket Hooded</v>
      </c>
      <c r="K172" t="str">
        <f>INDEX(products!$A$1:$F$11,MATCH(orders!$D172,products!$A$1:$A$11,0),MATCH(orders!K$1,products!$A$1:$F$1,0))</f>
        <v>Jacket</v>
      </c>
      <c r="L172" t="str">
        <f>INDEX(products!$A$1:$F$11,MATCH(orders!$D172,products!$A$1:$A$11,0),MATCH(orders!L$1,products!$A$1:$F$1,0))</f>
        <v>Light Blue</v>
      </c>
      <c r="M172">
        <f>INDEX(products!$A$1:$F$11,MATCH(orders!$D172,products!$A$1:$A$11,0),MATCH(orders!M$1,products!$A$1:$F$1,0))</f>
        <v>27.99</v>
      </c>
      <c r="N172">
        <f>INDEX(products!$A$1:$F$11,MATCH(orders!$D172,products!$A$1:$A$11,0),MATCH(orders!N$1,products!$A$1:$F$1,0))</f>
        <v>14.99</v>
      </c>
      <c r="O172">
        <f t="shared" si="4"/>
        <v>38.999999999999993</v>
      </c>
      <c r="P172">
        <f t="shared" si="5"/>
        <v>83.97</v>
      </c>
    </row>
    <row r="173" spans="1:16" x14ac:dyDescent="0.45">
      <c r="A173" t="s">
        <v>1942</v>
      </c>
      <c r="B173" s="1">
        <v>44698</v>
      </c>
      <c r="C173" t="s">
        <v>359</v>
      </c>
      <c r="D173">
        <v>6</v>
      </c>
      <c r="E173">
        <v>3</v>
      </c>
      <c r="F173" t="str">
        <f>_xlfn.XLOOKUP(C173,customers!$A$2:$A$314,customers!$B$2:$B$314,,0)</f>
        <v>Beitris Keaveney</v>
      </c>
      <c r="G173" t="str">
        <f>_xlfn.XLOOKUP(C173,customers!$A$2:$A$314,customers!$F$2:$F$314,,0)</f>
        <v>England</v>
      </c>
      <c r="H173" t="str">
        <f>VLOOKUP(C173,customers!$A$2:$I$314,7,FALSE)</f>
        <v>Newbury</v>
      </c>
      <c r="I173" t="str">
        <f>VLOOKUP(C173,customers!$A$2:$I$314,9,FALSE)</f>
        <v>No</v>
      </c>
      <c r="J173" t="str">
        <f>INDEX(products!$A$1:$F$11,MATCH(orders!$D173,products!$A$1:$A$11,0),MATCH(orders!J$1,products!$A$1:$F$1,0))</f>
        <v>Denim Jacket Hooded</v>
      </c>
      <c r="K173" t="str">
        <f>INDEX(products!$A$1:$F$11,MATCH(orders!$D173,products!$A$1:$A$11,0),MATCH(orders!K$1,products!$A$1:$F$1,0))</f>
        <v>Jacket</v>
      </c>
      <c r="L173" t="str">
        <f>INDEX(products!$A$1:$F$11,MATCH(orders!$D173,products!$A$1:$A$11,0),MATCH(orders!L$1,products!$A$1:$F$1,0))</f>
        <v>Light Blue</v>
      </c>
      <c r="M173">
        <f>INDEX(products!$A$1:$F$11,MATCH(orders!$D173,products!$A$1:$A$11,0),MATCH(orders!M$1,products!$A$1:$F$1,0))</f>
        <v>27.99</v>
      </c>
      <c r="N173">
        <f>INDEX(products!$A$1:$F$11,MATCH(orders!$D173,products!$A$1:$A$11,0),MATCH(orders!N$1,products!$A$1:$F$1,0))</f>
        <v>14.99</v>
      </c>
      <c r="O173">
        <f t="shared" si="4"/>
        <v>38.999999999999993</v>
      </c>
      <c r="P173">
        <f t="shared" si="5"/>
        <v>83.97</v>
      </c>
    </row>
    <row r="174" spans="1:16" x14ac:dyDescent="0.45">
      <c r="A174" t="s">
        <v>1943</v>
      </c>
      <c r="B174" s="1">
        <v>44699</v>
      </c>
      <c r="C174" t="s">
        <v>381</v>
      </c>
      <c r="D174">
        <v>6</v>
      </c>
      <c r="E174">
        <v>3</v>
      </c>
      <c r="F174" t="str">
        <f>_xlfn.XLOOKUP(C174,customers!$A$2:$A$314,customers!$B$2:$B$314,,0)</f>
        <v>Else Langcaster</v>
      </c>
      <c r="G174" t="str">
        <f>_xlfn.XLOOKUP(C174,customers!$A$2:$A$314,customers!$F$2:$F$314,,0)</f>
        <v>Scotland</v>
      </c>
      <c r="H174" t="str">
        <f>VLOOKUP(C174,customers!$A$2:$I$314,7,FALSE)</f>
        <v>Elgin</v>
      </c>
      <c r="I174" t="str">
        <f>VLOOKUP(C174,customers!$A$2:$I$314,9,FALSE)</f>
        <v>No</v>
      </c>
      <c r="J174" t="str">
        <f>INDEX(products!$A$1:$F$11,MATCH(orders!$D174,products!$A$1:$A$11,0),MATCH(orders!J$1,products!$A$1:$F$1,0))</f>
        <v>Denim Jacket Hooded</v>
      </c>
      <c r="K174" t="str">
        <f>INDEX(products!$A$1:$F$11,MATCH(orders!$D174,products!$A$1:$A$11,0),MATCH(orders!K$1,products!$A$1:$F$1,0))</f>
        <v>Jacket</v>
      </c>
      <c r="L174" t="str">
        <f>INDEX(products!$A$1:$F$11,MATCH(orders!$D174,products!$A$1:$A$11,0),MATCH(orders!L$1,products!$A$1:$F$1,0))</f>
        <v>Light Blue</v>
      </c>
      <c r="M174">
        <f>INDEX(products!$A$1:$F$11,MATCH(orders!$D174,products!$A$1:$A$11,0),MATCH(orders!M$1,products!$A$1:$F$1,0))</f>
        <v>27.99</v>
      </c>
      <c r="N174">
        <f>INDEX(products!$A$1:$F$11,MATCH(orders!$D174,products!$A$1:$A$11,0),MATCH(orders!N$1,products!$A$1:$F$1,0))</f>
        <v>14.99</v>
      </c>
      <c r="O174">
        <f t="shared" si="4"/>
        <v>38.999999999999993</v>
      </c>
      <c r="P174">
        <f t="shared" si="5"/>
        <v>83.97</v>
      </c>
    </row>
    <row r="175" spans="1:16" x14ac:dyDescent="0.45">
      <c r="A175" t="s">
        <v>1944</v>
      </c>
      <c r="B175" s="1">
        <v>44702</v>
      </c>
      <c r="C175" t="s">
        <v>426</v>
      </c>
      <c r="D175">
        <v>6</v>
      </c>
      <c r="E175">
        <v>3</v>
      </c>
      <c r="F175" t="str">
        <f>_xlfn.XLOOKUP(C175,customers!$A$2:$A$314,customers!$B$2:$B$314,,0)</f>
        <v>Queenie Veel</v>
      </c>
      <c r="G175" t="str">
        <f>_xlfn.XLOOKUP(C175,customers!$A$2:$A$314,customers!$F$2:$F$314,,0)</f>
        <v>England</v>
      </c>
      <c r="H175" t="str">
        <f>VLOOKUP(C175,customers!$A$2:$I$314,7,FALSE)</f>
        <v>Wakefield</v>
      </c>
      <c r="I175" t="str">
        <f>VLOOKUP(C175,customers!$A$2:$I$314,9,FALSE)</f>
        <v>No</v>
      </c>
      <c r="J175" t="str">
        <f>INDEX(products!$A$1:$F$11,MATCH(orders!$D175,products!$A$1:$A$11,0),MATCH(orders!J$1,products!$A$1:$F$1,0))</f>
        <v>Denim Jacket Hooded</v>
      </c>
      <c r="K175" t="str">
        <f>INDEX(products!$A$1:$F$11,MATCH(orders!$D175,products!$A$1:$A$11,0),MATCH(orders!K$1,products!$A$1:$F$1,0))</f>
        <v>Jacket</v>
      </c>
      <c r="L175" t="str">
        <f>INDEX(products!$A$1:$F$11,MATCH(orders!$D175,products!$A$1:$A$11,0),MATCH(orders!L$1,products!$A$1:$F$1,0))</f>
        <v>Light Blue</v>
      </c>
      <c r="M175">
        <f>INDEX(products!$A$1:$F$11,MATCH(orders!$D175,products!$A$1:$A$11,0),MATCH(orders!M$1,products!$A$1:$F$1,0))</f>
        <v>27.99</v>
      </c>
      <c r="N175">
        <f>INDEX(products!$A$1:$F$11,MATCH(orders!$D175,products!$A$1:$A$11,0),MATCH(orders!N$1,products!$A$1:$F$1,0))</f>
        <v>14.99</v>
      </c>
      <c r="O175">
        <f t="shared" si="4"/>
        <v>38.999999999999993</v>
      </c>
      <c r="P175">
        <f t="shared" si="5"/>
        <v>83.97</v>
      </c>
    </row>
    <row r="176" spans="1:16" x14ac:dyDescent="0.45">
      <c r="A176" t="s">
        <v>1945</v>
      </c>
      <c r="B176" s="1">
        <v>44702</v>
      </c>
      <c r="C176" t="s">
        <v>605</v>
      </c>
      <c r="D176">
        <v>4</v>
      </c>
      <c r="E176">
        <v>3</v>
      </c>
      <c r="F176" t="str">
        <f>_xlfn.XLOOKUP(C176,customers!$A$2:$A$314,customers!$B$2:$B$314,,0)</f>
        <v>Bettina Leffek</v>
      </c>
      <c r="G176" t="str">
        <f>_xlfn.XLOOKUP(C176,customers!$A$2:$A$314,customers!$F$2:$F$314,,0)</f>
        <v>Scotland</v>
      </c>
      <c r="H176" t="str">
        <f>VLOOKUP(C176,customers!$A$2:$I$314,7,FALSE)</f>
        <v>Dunblane</v>
      </c>
      <c r="I176" t="str">
        <f>VLOOKUP(C176,customers!$A$2:$I$314,9,FALSE)</f>
        <v>No</v>
      </c>
      <c r="J176" t="str">
        <f>INDEX(products!$A$1:$F$11,MATCH(orders!$D176,products!$A$1:$A$11,0),MATCH(orders!J$1,products!$A$1:$F$1,0))</f>
        <v>Denim Jacket Cropped</v>
      </c>
      <c r="K176" t="str">
        <f>INDEX(products!$A$1:$F$11,MATCH(orders!$D176,products!$A$1:$A$11,0),MATCH(orders!K$1,products!$A$1:$F$1,0))</f>
        <v>Jacket</v>
      </c>
      <c r="L176" t="str">
        <f>INDEX(products!$A$1:$F$11,MATCH(orders!$D176,products!$A$1:$A$11,0),MATCH(orders!L$1,products!$A$1:$F$1,0))</f>
        <v>Light Blue</v>
      </c>
      <c r="M176">
        <f>INDEX(products!$A$1:$F$11,MATCH(orders!$D176,products!$A$1:$A$11,0),MATCH(orders!M$1,products!$A$1:$F$1,0))</f>
        <v>26.99</v>
      </c>
      <c r="N176">
        <f>INDEX(products!$A$1:$F$11,MATCH(orders!$D176,products!$A$1:$A$11,0),MATCH(orders!N$1,products!$A$1:$F$1,0))</f>
        <v>11.99</v>
      </c>
      <c r="O176">
        <f t="shared" si="4"/>
        <v>44.999999999999993</v>
      </c>
      <c r="P176">
        <f t="shared" si="5"/>
        <v>80.97</v>
      </c>
    </row>
    <row r="177" spans="1:16" x14ac:dyDescent="0.45">
      <c r="A177" t="s">
        <v>1946</v>
      </c>
      <c r="B177" s="1">
        <v>44702</v>
      </c>
      <c r="C177" t="s">
        <v>890</v>
      </c>
      <c r="D177">
        <v>6</v>
      </c>
      <c r="E177">
        <v>3</v>
      </c>
      <c r="F177" t="str">
        <f>_xlfn.XLOOKUP(C177,customers!$A$2:$A$314,customers!$B$2:$B$314,,0)</f>
        <v>Anabelle Hutchens</v>
      </c>
      <c r="G177" t="str">
        <f>_xlfn.XLOOKUP(C177,customers!$A$2:$A$314,customers!$F$2:$F$314,,0)</f>
        <v>England</v>
      </c>
      <c r="H177" t="str">
        <f>VLOOKUP(C177,customers!$A$2:$I$314,7,FALSE)</f>
        <v>Kendal</v>
      </c>
      <c r="I177" t="str">
        <f>VLOOKUP(C177,customers!$A$2:$I$314,9,FALSE)</f>
        <v>No</v>
      </c>
      <c r="J177" t="str">
        <f>INDEX(products!$A$1:$F$11,MATCH(orders!$D177,products!$A$1:$A$11,0),MATCH(orders!J$1,products!$A$1:$F$1,0))</f>
        <v>Denim Jacket Hooded</v>
      </c>
      <c r="K177" t="str">
        <f>INDEX(products!$A$1:$F$11,MATCH(orders!$D177,products!$A$1:$A$11,0),MATCH(orders!K$1,products!$A$1:$F$1,0))</f>
        <v>Jacket</v>
      </c>
      <c r="L177" t="str">
        <f>INDEX(products!$A$1:$F$11,MATCH(orders!$D177,products!$A$1:$A$11,0),MATCH(orders!L$1,products!$A$1:$F$1,0))</f>
        <v>Light Blue</v>
      </c>
      <c r="M177">
        <f>INDEX(products!$A$1:$F$11,MATCH(orders!$D177,products!$A$1:$A$11,0),MATCH(orders!M$1,products!$A$1:$F$1,0))</f>
        <v>27.99</v>
      </c>
      <c r="N177">
        <f>INDEX(products!$A$1:$F$11,MATCH(orders!$D177,products!$A$1:$A$11,0),MATCH(orders!N$1,products!$A$1:$F$1,0))</f>
        <v>14.99</v>
      </c>
      <c r="O177">
        <f t="shared" si="4"/>
        <v>38.999999999999993</v>
      </c>
      <c r="P177">
        <f t="shared" si="5"/>
        <v>83.97</v>
      </c>
    </row>
    <row r="178" spans="1:16" x14ac:dyDescent="0.45">
      <c r="A178" t="s">
        <v>1947</v>
      </c>
      <c r="B178" s="1">
        <v>44702</v>
      </c>
      <c r="C178" t="s">
        <v>1154</v>
      </c>
      <c r="D178">
        <v>6</v>
      </c>
      <c r="E178">
        <v>3</v>
      </c>
      <c r="F178" t="str">
        <f>_xlfn.XLOOKUP(C178,customers!$A$2:$A$314,customers!$B$2:$B$314,,0)</f>
        <v>Cybill Graddell</v>
      </c>
      <c r="G178" t="str">
        <f>_xlfn.XLOOKUP(C178,customers!$A$2:$A$314,customers!$F$2:$F$314,,0)</f>
        <v>Scotland</v>
      </c>
      <c r="H178" t="str">
        <f>VLOOKUP(C178,customers!$A$2:$I$314,7,FALSE)</f>
        <v>Dunoon</v>
      </c>
      <c r="I178" t="str">
        <f>VLOOKUP(C178,customers!$A$2:$I$314,9,FALSE)</f>
        <v>No</v>
      </c>
      <c r="J178" t="str">
        <f>INDEX(products!$A$1:$F$11,MATCH(orders!$D178,products!$A$1:$A$11,0),MATCH(orders!J$1,products!$A$1:$F$1,0))</f>
        <v>Denim Jacket Hooded</v>
      </c>
      <c r="K178" t="str">
        <f>INDEX(products!$A$1:$F$11,MATCH(orders!$D178,products!$A$1:$A$11,0),MATCH(orders!K$1,products!$A$1:$F$1,0))</f>
        <v>Jacket</v>
      </c>
      <c r="L178" t="str">
        <f>INDEX(products!$A$1:$F$11,MATCH(orders!$D178,products!$A$1:$A$11,0),MATCH(orders!L$1,products!$A$1:$F$1,0))</f>
        <v>Light Blue</v>
      </c>
      <c r="M178">
        <f>INDEX(products!$A$1:$F$11,MATCH(orders!$D178,products!$A$1:$A$11,0),MATCH(orders!M$1,products!$A$1:$F$1,0))</f>
        <v>27.99</v>
      </c>
      <c r="N178">
        <f>INDEX(products!$A$1:$F$11,MATCH(orders!$D178,products!$A$1:$A$11,0),MATCH(orders!N$1,products!$A$1:$F$1,0))</f>
        <v>14.99</v>
      </c>
      <c r="O178">
        <f t="shared" si="4"/>
        <v>38.999999999999993</v>
      </c>
      <c r="P178">
        <f t="shared" si="5"/>
        <v>83.97</v>
      </c>
    </row>
    <row r="179" spans="1:16" x14ac:dyDescent="0.45">
      <c r="A179" t="s">
        <v>1948</v>
      </c>
      <c r="B179" s="1">
        <v>44703</v>
      </c>
      <c r="C179" t="s">
        <v>694</v>
      </c>
      <c r="D179">
        <v>6</v>
      </c>
      <c r="E179">
        <v>3</v>
      </c>
      <c r="F179" t="str">
        <f>_xlfn.XLOOKUP(C179,customers!$A$2:$A$314,customers!$B$2:$B$314,,0)</f>
        <v>Odille Thynne</v>
      </c>
      <c r="G179" t="str">
        <f>_xlfn.XLOOKUP(C179,customers!$A$2:$A$314,customers!$F$2:$F$314,,0)</f>
        <v>England</v>
      </c>
      <c r="H179" t="str">
        <f>VLOOKUP(C179,customers!$A$2:$I$314,7,FALSE)</f>
        <v>Nelson</v>
      </c>
      <c r="I179" t="str">
        <f>VLOOKUP(C179,customers!$A$2:$I$314,9,FALSE)</f>
        <v>No</v>
      </c>
      <c r="J179" t="str">
        <f>INDEX(products!$A$1:$F$11,MATCH(orders!$D179,products!$A$1:$A$11,0),MATCH(orders!J$1,products!$A$1:$F$1,0))</f>
        <v>Denim Jacket Hooded</v>
      </c>
      <c r="K179" t="str">
        <f>INDEX(products!$A$1:$F$11,MATCH(orders!$D179,products!$A$1:$A$11,0),MATCH(orders!K$1,products!$A$1:$F$1,0))</f>
        <v>Jacket</v>
      </c>
      <c r="L179" t="str">
        <f>INDEX(products!$A$1:$F$11,MATCH(orders!$D179,products!$A$1:$A$11,0),MATCH(orders!L$1,products!$A$1:$F$1,0))</f>
        <v>Light Blue</v>
      </c>
      <c r="M179">
        <f>INDEX(products!$A$1:$F$11,MATCH(orders!$D179,products!$A$1:$A$11,0),MATCH(orders!M$1,products!$A$1:$F$1,0))</f>
        <v>27.99</v>
      </c>
      <c r="N179">
        <f>INDEX(products!$A$1:$F$11,MATCH(orders!$D179,products!$A$1:$A$11,0),MATCH(orders!N$1,products!$A$1:$F$1,0))</f>
        <v>14.99</v>
      </c>
      <c r="O179">
        <f t="shared" si="4"/>
        <v>38.999999999999993</v>
      </c>
      <c r="P179">
        <f t="shared" si="5"/>
        <v>83.97</v>
      </c>
    </row>
    <row r="180" spans="1:16" x14ac:dyDescent="0.45">
      <c r="A180" t="s">
        <v>1949</v>
      </c>
      <c r="B180" s="1">
        <v>44703</v>
      </c>
      <c r="C180" t="s">
        <v>839</v>
      </c>
      <c r="D180">
        <v>6</v>
      </c>
      <c r="E180">
        <v>3</v>
      </c>
      <c r="F180" t="str">
        <f>_xlfn.XLOOKUP(C180,customers!$A$2:$A$314,customers!$B$2:$B$314,,0)</f>
        <v>Emiline Galgey</v>
      </c>
      <c r="G180" t="str">
        <f>_xlfn.XLOOKUP(C180,customers!$A$2:$A$314,customers!$F$2:$F$314,,0)</f>
        <v>England</v>
      </c>
      <c r="H180" t="str">
        <f>VLOOKUP(C180,customers!$A$2:$I$314,7,FALSE)</f>
        <v>Northallerton</v>
      </c>
      <c r="I180" t="str">
        <f>VLOOKUP(C180,customers!$A$2:$I$314,9,FALSE)</f>
        <v>No</v>
      </c>
      <c r="J180" t="str">
        <f>INDEX(products!$A$1:$F$11,MATCH(orders!$D180,products!$A$1:$A$11,0),MATCH(orders!J$1,products!$A$1:$F$1,0))</f>
        <v>Denim Jacket Hooded</v>
      </c>
      <c r="K180" t="str">
        <f>INDEX(products!$A$1:$F$11,MATCH(orders!$D180,products!$A$1:$A$11,0),MATCH(orders!K$1,products!$A$1:$F$1,0))</f>
        <v>Jacket</v>
      </c>
      <c r="L180" t="str">
        <f>INDEX(products!$A$1:$F$11,MATCH(orders!$D180,products!$A$1:$A$11,0),MATCH(orders!L$1,products!$A$1:$F$1,0))</f>
        <v>Light Blue</v>
      </c>
      <c r="M180">
        <f>INDEX(products!$A$1:$F$11,MATCH(orders!$D180,products!$A$1:$A$11,0),MATCH(orders!M$1,products!$A$1:$F$1,0))</f>
        <v>27.99</v>
      </c>
      <c r="N180">
        <f>INDEX(products!$A$1:$F$11,MATCH(orders!$D180,products!$A$1:$A$11,0),MATCH(orders!N$1,products!$A$1:$F$1,0))</f>
        <v>14.99</v>
      </c>
      <c r="O180">
        <f t="shared" si="4"/>
        <v>38.999999999999993</v>
      </c>
      <c r="P180">
        <f t="shared" si="5"/>
        <v>83.97</v>
      </c>
    </row>
    <row r="181" spans="1:16" x14ac:dyDescent="0.45">
      <c r="A181" t="s">
        <v>1950</v>
      </c>
      <c r="B181" s="1">
        <v>44705</v>
      </c>
      <c r="C181" t="s">
        <v>1189</v>
      </c>
      <c r="D181">
        <v>4</v>
      </c>
      <c r="E181">
        <v>3</v>
      </c>
      <c r="F181" t="str">
        <f>_xlfn.XLOOKUP(C181,customers!$A$2:$A$314,customers!$B$2:$B$314,,0)</f>
        <v>Rhodie Whife</v>
      </c>
      <c r="G181" t="str">
        <f>_xlfn.XLOOKUP(C181,customers!$A$2:$A$314,customers!$F$2:$F$314,,0)</f>
        <v>Wales</v>
      </c>
      <c r="H181" t="str">
        <f>VLOOKUP(C181,customers!$A$2:$I$314,7,FALSE)</f>
        <v>Machynlleth</v>
      </c>
      <c r="I181" t="str">
        <f>VLOOKUP(C181,customers!$A$2:$I$314,9,FALSE)</f>
        <v>No</v>
      </c>
      <c r="J181" t="str">
        <f>INDEX(products!$A$1:$F$11,MATCH(orders!$D181,products!$A$1:$A$11,0),MATCH(orders!J$1,products!$A$1:$F$1,0))</f>
        <v>Denim Jacket Cropped</v>
      </c>
      <c r="K181" t="str">
        <f>INDEX(products!$A$1:$F$11,MATCH(orders!$D181,products!$A$1:$A$11,0),MATCH(orders!K$1,products!$A$1:$F$1,0))</f>
        <v>Jacket</v>
      </c>
      <c r="L181" t="str">
        <f>INDEX(products!$A$1:$F$11,MATCH(orders!$D181,products!$A$1:$A$11,0),MATCH(orders!L$1,products!$A$1:$F$1,0))</f>
        <v>Light Blue</v>
      </c>
      <c r="M181">
        <f>INDEX(products!$A$1:$F$11,MATCH(orders!$D181,products!$A$1:$A$11,0),MATCH(orders!M$1,products!$A$1:$F$1,0))</f>
        <v>26.99</v>
      </c>
      <c r="N181">
        <f>INDEX(products!$A$1:$F$11,MATCH(orders!$D181,products!$A$1:$A$11,0),MATCH(orders!N$1,products!$A$1:$F$1,0))</f>
        <v>11.99</v>
      </c>
      <c r="O181">
        <f t="shared" si="4"/>
        <v>44.999999999999993</v>
      </c>
      <c r="P181">
        <f t="shared" si="5"/>
        <v>80.97</v>
      </c>
    </row>
    <row r="182" spans="1:16" x14ac:dyDescent="0.45">
      <c r="A182" t="s">
        <v>1951</v>
      </c>
      <c r="B182" s="1">
        <v>44706</v>
      </c>
      <c r="C182" t="s">
        <v>675</v>
      </c>
      <c r="D182">
        <v>6</v>
      </c>
      <c r="E182">
        <v>3</v>
      </c>
      <c r="F182" t="str">
        <f>_xlfn.XLOOKUP(C182,customers!$A$2:$A$314,customers!$B$2:$B$314,,0)</f>
        <v>Minny Chamberlayne</v>
      </c>
      <c r="G182" t="str">
        <f>_xlfn.XLOOKUP(C182,customers!$A$2:$A$314,customers!$F$2:$F$314,,0)</f>
        <v>England</v>
      </c>
      <c r="H182" t="str">
        <f>VLOOKUP(C182,customers!$A$2:$I$314,7,FALSE)</f>
        <v>Southport</v>
      </c>
      <c r="I182" t="str">
        <f>VLOOKUP(C182,customers!$A$2:$I$314,9,FALSE)</f>
        <v>No</v>
      </c>
      <c r="J182" t="str">
        <f>INDEX(products!$A$1:$F$11,MATCH(orders!$D182,products!$A$1:$A$11,0),MATCH(orders!J$1,products!$A$1:$F$1,0))</f>
        <v>Denim Jacket Hooded</v>
      </c>
      <c r="K182" t="str">
        <f>INDEX(products!$A$1:$F$11,MATCH(orders!$D182,products!$A$1:$A$11,0),MATCH(orders!K$1,products!$A$1:$F$1,0))</f>
        <v>Jacket</v>
      </c>
      <c r="L182" t="str">
        <f>INDEX(products!$A$1:$F$11,MATCH(orders!$D182,products!$A$1:$A$11,0),MATCH(orders!L$1,products!$A$1:$F$1,0))</f>
        <v>Light Blue</v>
      </c>
      <c r="M182">
        <f>INDEX(products!$A$1:$F$11,MATCH(orders!$D182,products!$A$1:$A$11,0),MATCH(orders!M$1,products!$A$1:$F$1,0))</f>
        <v>27.99</v>
      </c>
      <c r="N182">
        <f>INDEX(products!$A$1:$F$11,MATCH(orders!$D182,products!$A$1:$A$11,0),MATCH(orders!N$1,products!$A$1:$F$1,0))</f>
        <v>14.99</v>
      </c>
      <c r="O182">
        <f t="shared" si="4"/>
        <v>38.999999999999993</v>
      </c>
      <c r="P182">
        <f t="shared" si="5"/>
        <v>83.97</v>
      </c>
    </row>
    <row r="183" spans="1:16" x14ac:dyDescent="0.45">
      <c r="A183" t="s">
        <v>1952</v>
      </c>
      <c r="B183" s="1">
        <v>44706</v>
      </c>
      <c r="C183" t="s">
        <v>489</v>
      </c>
      <c r="D183">
        <v>6</v>
      </c>
      <c r="E183">
        <v>3</v>
      </c>
      <c r="F183" t="str">
        <f>_xlfn.XLOOKUP(C183,customers!$A$2:$A$314,customers!$B$2:$B$314,,0)</f>
        <v>Sylas Becaris</v>
      </c>
      <c r="G183" t="str">
        <f>_xlfn.XLOOKUP(C183,customers!$A$2:$A$314,customers!$F$2:$F$314,,0)</f>
        <v>England</v>
      </c>
      <c r="H183" t="str">
        <f>VLOOKUP(C183,customers!$A$2:$I$314,7,FALSE)</f>
        <v>Tamworth</v>
      </c>
      <c r="I183" t="str">
        <f>VLOOKUP(C183,customers!$A$2:$I$314,9,FALSE)</f>
        <v>No</v>
      </c>
      <c r="J183" t="str">
        <f>INDEX(products!$A$1:$F$11,MATCH(orders!$D183,products!$A$1:$A$11,0),MATCH(orders!J$1,products!$A$1:$F$1,0))</f>
        <v>Denim Jacket Hooded</v>
      </c>
      <c r="K183" t="str">
        <f>INDEX(products!$A$1:$F$11,MATCH(orders!$D183,products!$A$1:$A$11,0),MATCH(orders!K$1,products!$A$1:$F$1,0))</f>
        <v>Jacket</v>
      </c>
      <c r="L183" t="str">
        <f>INDEX(products!$A$1:$F$11,MATCH(orders!$D183,products!$A$1:$A$11,0),MATCH(orders!L$1,products!$A$1:$F$1,0))</f>
        <v>Light Blue</v>
      </c>
      <c r="M183">
        <f>INDEX(products!$A$1:$F$11,MATCH(orders!$D183,products!$A$1:$A$11,0),MATCH(orders!M$1,products!$A$1:$F$1,0))</f>
        <v>27.99</v>
      </c>
      <c r="N183">
        <f>INDEX(products!$A$1:$F$11,MATCH(orders!$D183,products!$A$1:$A$11,0),MATCH(orders!N$1,products!$A$1:$F$1,0))</f>
        <v>14.99</v>
      </c>
      <c r="O183">
        <f t="shared" si="4"/>
        <v>38.999999999999993</v>
      </c>
      <c r="P183">
        <f t="shared" si="5"/>
        <v>83.97</v>
      </c>
    </row>
    <row r="184" spans="1:16" x14ac:dyDescent="0.45">
      <c r="A184" t="s">
        <v>1953</v>
      </c>
      <c r="B184" s="1">
        <v>44707</v>
      </c>
      <c r="C184" t="s">
        <v>914</v>
      </c>
      <c r="D184">
        <v>6</v>
      </c>
      <c r="E184">
        <v>3</v>
      </c>
      <c r="F184" t="str">
        <f>_xlfn.XLOOKUP(C184,customers!$A$2:$A$314,customers!$B$2:$B$314,,0)</f>
        <v>Conny Gheraldi</v>
      </c>
      <c r="G184" t="str">
        <f>_xlfn.XLOOKUP(C184,customers!$A$2:$A$314,customers!$F$2:$F$314,,0)</f>
        <v>Wales</v>
      </c>
      <c r="H184" t="str">
        <f>VLOOKUP(C184,customers!$A$2:$I$314,7,FALSE)</f>
        <v>Monmouth</v>
      </c>
      <c r="I184" t="str">
        <f>VLOOKUP(C184,customers!$A$2:$I$314,9,FALSE)</f>
        <v>No</v>
      </c>
      <c r="J184" t="str">
        <f>INDEX(products!$A$1:$F$11,MATCH(orders!$D184,products!$A$1:$A$11,0),MATCH(orders!J$1,products!$A$1:$F$1,0))</f>
        <v>Denim Jacket Hooded</v>
      </c>
      <c r="K184" t="str">
        <f>INDEX(products!$A$1:$F$11,MATCH(orders!$D184,products!$A$1:$A$11,0),MATCH(orders!K$1,products!$A$1:$F$1,0))</f>
        <v>Jacket</v>
      </c>
      <c r="L184" t="str">
        <f>INDEX(products!$A$1:$F$11,MATCH(orders!$D184,products!$A$1:$A$11,0),MATCH(orders!L$1,products!$A$1:$F$1,0))</f>
        <v>Light Blue</v>
      </c>
      <c r="M184">
        <f>INDEX(products!$A$1:$F$11,MATCH(orders!$D184,products!$A$1:$A$11,0),MATCH(orders!M$1,products!$A$1:$F$1,0))</f>
        <v>27.99</v>
      </c>
      <c r="N184">
        <f>INDEX(products!$A$1:$F$11,MATCH(orders!$D184,products!$A$1:$A$11,0),MATCH(orders!N$1,products!$A$1:$F$1,0))</f>
        <v>14.99</v>
      </c>
      <c r="O184">
        <f t="shared" si="4"/>
        <v>38.999999999999993</v>
      </c>
      <c r="P184">
        <f t="shared" si="5"/>
        <v>83.97</v>
      </c>
    </row>
    <row r="185" spans="1:16" x14ac:dyDescent="0.45">
      <c r="A185" t="s">
        <v>1954</v>
      </c>
      <c r="B185" s="1">
        <v>44707</v>
      </c>
      <c r="C185" t="s">
        <v>839</v>
      </c>
      <c r="D185">
        <v>6</v>
      </c>
      <c r="E185">
        <v>3</v>
      </c>
      <c r="F185" t="str">
        <f>_xlfn.XLOOKUP(C185,customers!$A$2:$A$314,customers!$B$2:$B$314,,0)</f>
        <v>Emiline Galgey</v>
      </c>
      <c r="G185" t="str">
        <f>_xlfn.XLOOKUP(C185,customers!$A$2:$A$314,customers!$F$2:$F$314,,0)</f>
        <v>England</v>
      </c>
      <c r="H185" t="str">
        <f>VLOOKUP(C185,customers!$A$2:$I$314,7,FALSE)</f>
        <v>Northallerton</v>
      </c>
      <c r="I185" t="str">
        <f>VLOOKUP(C185,customers!$A$2:$I$314,9,FALSE)</f>
        <v>No</v>
      </c>
      <c r="J185" t="str">
        <f>INDEX(products!$A$1:$F$11,MATCH(orders!$D185,products!$A$1:$A$11,0),MATCH(orders!J$1,products!$A$1:$F$1,0))</f>
        <v>Denim Jacket Hooded</v>
      </c>
      <c r="K185" t="str">
        <f>INDEX(products!$A$1:$F$11,MATCH(orders!$D185,products!$A$1:$A$11,0),MATCH(orders!K$1,products!$A$1:$F$1,0))</f>
        <v>Jacket</v>
      </c>
      <c r="L185" t="str">
        <f>INDEX(products!$A$1:$F$11,MATCH(orders!$D185,products!$A$1:$A$11,0),MATCH(orders!L$1,products!$A$1:$F$1,0))</f>
        <v>Light Blue</v>
      </c>
      <c r="M185">
        <f>INDEX(products!$A$1:$F$11,MATCH(orders!$D185,products!$A$1:$A$11,0),MATCH(orders!M$1,products!$A$1:$F$1,0))</f>
        <v>27.99</v>
      </c>
      <c r="N185">
        <f>INDEX(products!$A$1:$F$11,MATCH(orders!$D185,products!$A$1:$A$11,0),MATCH(orders!N$1,products!$A$1:$F$1,0))</f>
        <v>14.99</v>
      </c>
      <c r="O185">
        <f t="shared" si="4"/>
        <v>38.999999999999993</v>
      </c>
      <c r="P185">
        <f t="shared" si="5"/>
        <v>83.97</v>
      </c>
    </row>
    <row r="186" spans="1:16" x14ac:dyDescent="0.45">
      <c r="A186" t="s">
        <v>1955</v>
      </c>
      <c r="B186" s="1">
        <v>44709</v>
      </c>
      <c r="C186" t="s">
        <v>422</v>
      </c>
      <c r="D186">
        <v>5</v>
      </c>
      <c r="E186">
        <v>3</v>
      </c>
      <c r="F186" t="str">
        <f>_xlfn.XLOOKUP(C186,customers!$A$2:$A$314,customers!$B$2:$B$314,,0)</f>
        <v>Emiline Priddis</v>
      </c>
      <c r="G186" t="str">
        <f>_xlfn.XLOOKUP(C186,customers!$A$2:$A$314,customers!$F$2:$F$314,,0)</f>
        <v>Scotland</v>
      </c>
      <c r="H186" t="str">
        <f>VLOOKUP(C186,customers!$A$2:$I$314,7,FALSE)</f>
        <v>Stirling</v>
      </c>
      <c r="I186" t="str">
        <f>VLOOKUP(C186,customers!$A$2:$I$314,9,FALSE)</f>
        <v>No</v>
      </c>
      <c r="J186" t="str">
        <f>INDEX(products!$A$1:$F$11,MATCH(orders!$D186,products!$A$1:$A$11,0),MATCH(orders!J$1,products!$A$1:$F$1,0))</f>
        <v>Denim Jeans Flare Cut</v>
      </c>
      <c r="K186" t="str">
        <f>INDEX(products!$A$1:$F$11,MATCH(orders!$D186,products!$A$1:$A$11,0),MATCH(orders!K$1,products!$A$1:$F$1,0))</f>
        <v>Pants</v>
      </c>
      <c r="L186" t="str">
        <f>INDEX(products!$A$1:$F$11,MATCH(orders!$D186,products!$A$1:$A$11,0),MATCH(orders!L$1,products!$A$1:$F$1,0))</f>
        <v>Dark Blue</v>
      </c>
      <c r="M186">
        <f>INDEX(products!$A$1:$F$11,MATCH(orders!$D186,products!$A$1:$A$11,0),MATCH(orders!M$1,products!$A$1:$F$1,0))</f>
        <v>28.99</v>
      </c>
      <c r="N186">
        <f>INDEX(products!$A$1:$F$11,MATCH(orders!$D186,products!$A$1:$A$11,0),MATCH(orders!N$1,products!$A$1:$F$1,0))</f>
        <v>12.99</v>
      </c>
      <c r="O186">
        <f t="shared" si="4"/>
        <v>47.999999999999993</v>
      </c>
      <c r="P186">
        <f t="shared" si="5"/>
        <v>86.97</v>
      </c>
    </row>
    <row r="187" spans="1:16" x14ac:dyDescent="0.45">
      <c r="A187" t="s">
        <v>1956</v>
      </c>
      <c r="B187" s="1">
        <v>44710</v>
      </c>
      <c r="C187" t="s">
        <v>1214</v>
      </c>
      <c r="D187">
        <v>6</v>
      </c>
      <c r="E187">
        <v>3</v>
      </c>
      <c r="F187" t="str">
        <f>_xlfn.XLOOKUP(C187,customers!$A$2:$A$314,customers!$B$2:$B$314,,0)</f>
        <v>Paola Brydell</v>
      </c>
      <c r="G187" t="str">
        <f>_xlfn.XLOOKUP(C187,customers!$A$2:$A$314,customers!$F$2:$F$314,,0)</f>
        <v>Scotland</v>
      </c>
      <c r="H187" t="str">
        <f>VLOOKUP(C187,customers!$A$2:$I$314,7,FALSE)</f>
        <v>Dunblane</v>
      </c>
      <c r="I187" t="str">
        <f>VLOOKUP(C187,customers!$A$2:$I$314,9,FALSE)</f>
        <v>No</v>
      </c>
      <c r="J187" t="str">
        <f>INDEX(products!$A$1:$F$11,MATCH(orders!$D187,products!$A$1:$A$11,0),MATCH(orders!J$1,products!$A$1:$F$1,0))</f>
        <v>Denim Jacket Hooded</v>
      </c>
      <c r="K187" t="str">
        <f>INDEX(products!$A$1:$F$11,MATCH(orders!$D187,products!$A$1:$A$11,0),MATCH(orders!K$1,products!$A$1:$F$1,0))</f>
        <v>Jacket</v>
      </c>
      <c r="L187" t="str">
        <f>INDEX(products!$A$1:$F$11,MATCH(orders!$D187,products!$A$1:$A$11,0),MATCH(orders!L$1,products!$A$1:$F$1,0))</f>
        <v>Light Blue</v>
      </c>
      <c r="M187">
        <f>INDEX(products!$A$1:$F$11,MATCH(orders!$D187,products!$A$1:$A$11,0),MATCH(orders!M$1,products!$A$1:$F$1,0))</f>
        <v>27.99</v>
      </c>
      <c r="N187">
        <f>INDEX(products!$A$1:$F$11,MATCH(orders!$D187,products!$A$1:$A$11,0),MATCH(orders!N$1,products!$A$1:$F$1,0))</f>
        <v>14.99</v>
      </c>
      <c r="O187">
        <f t="shared" si="4"/>
        <v>38.999999999999993</v>
      </c>
      <c r="P187">
        <f t="shared" si="5"/>
        <v>83.97</v>
      </c>
    </row>
    <row r="188" spans="1:16" x14ac:dyDescent="0.45">
      <c r="A188" t="s">
        <v>1957</v>
      </c>
      <c r="B188" s="1">
        <v>44711</v>
      </c>
      <c r="C188" t="s">
        <v>914</v>
      </c>
      <c r="D188">
        <v>6</v>
      </c>
      <c r="E188">
        <v>3</v>
      </c>
      <c r="F188" t="str">
        <f>_xlfn.XLOOKUP(C188,customers!$A$2:$A$314,customers!$B$2:$B$314,,0)</f>
        <v>Conny Gheraldi</v>
      </c>
      <c r="G188" t="str">
        <f>_xlfn.XLOOKUP(C188,customers!$A$2:$A$314,customers!$F$2:$F$314,,0)</f>
        <v>Wales</v>
      </c>
      <c r="H188" t="str">
        <f>VLOOKUP(C188,customers!$A$2:$I$314,7,FALSE)</f>
        <v>Monmouth</v>
      </c>
      <c r="I188" t="str">
        <f>VLOOKUP(C188,customers!$A$2:$I$314,9,FALSE)</f>
        <v>No</v>
      </c>
      <c r="J188" t="str">
        <f>INDEX(products!$A$1:$F$11,MATCH(orders!$D188,products!$A$1:$A$11,0),MATCH(orders!J$1,products!$A$1:$F$1,0))</f>
        <v>Denim Jacket Hooded</v>
      </c>
      <c r="K188" t="str">
        <f>INDEX(products!$A$1:$F$11,MATCH(orders!$D188,products!$A$1:$A$11,0),MATCH(orders!K$1,products!$A$1:$F$1,0))</f>
        <v>Jacket</v>
      </c>
      <c r="L188" t="str">
        <f>INDEX(products!$A$1:$F$11,MATCH(orders!$D188,products!$A$1:$A$11,0),MATCH(orders!L$1,products!$A$1:$F$1,0))</f>
        <v>Light Blue</v>
      </c>
      <c r="M188">
        <f>INDEX(products!$A$1:$F$11,MATCH(orders!$D188,products!$A$1:$A$11,0),MATCH(orders!M$1,products!$A$1:$F$1,0))</f>
        <v>27.99</v>
      </c>
      <c r="N188">
        <f>INDEX(products!$A$1:$F$11,MATCH(orders!$D188,products!$A$1:$A$11,0),MATCH(orders!N$1,products!$A$1:$F$1,0))</f>
        <v>14.99</v>
      </c>
      <c r="O188">
        <f t="shared" si="4"/>
        <v>38.999999999999993</v>
      </c>
      <c r="P188">
        <f t="shared" si="5"/>
        <v>83.97</v>
      </c>
    </row>
    <row r="189" spans="1:16" x14ac:dyDescent="0.45">
      <c r="A189" t="s">
        <v>1958</v>
      </c>
      <c r="B189" s="1">
        <v>44712</v>
      </c>
      <c r="C189" t="s">
        <v>919</v>
      </c>
      <c r="D189">
        <v>6</v>
      </c>
      <c r="E189">
        <v>3</v>
      </c>
      <c r="F189" t="str">
        <f>_xlfn.XLOOKUP(C189,customers!$A$2:$A$314,customers!$B$2:$B$314,,0)</f>
        <v>Beryle Kenwell</v>
      </c>
      <c r="G189" t="str">
        <f>_xlfn.XLOOKUP(C189,customers!$A$2:$A$314,customers!$F$2:$F$314,,0)</f>
        <v>England</v>
      </c>
      <c r="H189" t="str">
        <f>VLOOKUP(C189,customers!$A$2:$I$314,7,FALSE)</f>
        <v>Tring</v>
      </c>
      <c r="I189" t="str">
        <f>VLOOKUP(C189,customers!$A$2:$I$314,9,FALSE)</f>
        <v>No</v>
      </c>
      <c r="J189" t="str">
        <f>INDEX(products!$A$1:$F$11,MATCH(orders!$D189,products!$A$1:$A$11,0),MATCH(orders!J$1,products!$A$1:$F$1,0))</f>
        <v>Denim Jacket Hooded</v>
      </c>
      <c r="K189" t="str">
        <f>INDEX(products!$A$1:$F$11,MATCH(orders!$D189,products!$A$1:$A$11,0),MATCH(orders!K$1,products!$A$1:$F$1,0))</f>
        <v>Jacket</v>
      </c>
      <c r="L189" t="str">
        <f>INDEX(products!$A$1:$F$11,MATCH(orders!$D189,products!$A$1:$A$11,0),MATCH(orders!L$1,products!$A$1:$F$1,0))</f>
        <v>Light Blue</v>
      </c>
      <c r="M189">
        <f>INDEX(products!$A$1:$F$11,MATCH(orders!$D189,products!$A$1:$A$11,0),MATCH(orders!M$1,products!$A$1:$F$1,0))</f>
        <v>27.99</v>
      </c>
      <c r="N189">
        <f>INDEX(products!$A$1:$F$11,MATCH(orders!$D189,products!$A$1:$A$11,0),MATCH(orders!N$1,products!$A$1:$F$1,0))</f>
        <v>14.99</v>
      </c>
      <c r="O189">
        <f t="shared" si="4"/>
        <v>38.999999999999993</v>
      </c>
      <c r="P189">
        <f t="shared" si="5"/>
        <v>83.97</v>
      </c>
    </row>
    <row r="190" spans="1:16" x14ac:dyDescent="0.45">
      <c r="A190" t="s">
        <v>1959</v>
      </c>
      <c r="B190" s="1">
        <v>44712</v>
      </c>
      <c r="C190" t="s">
        <v>761</v>
      </c>
      <c r="D190">
        <v>6</v>
      </c>
      <c r="E190">
        <v>3</v>
      </c>
      <c r="F190" t="str">
        <f>_xlfn.XLOOKUP(C190,customers!$A$2:$A$314,customers!$B$2:$B$314,,0)</f>
        <v>Kimberli Mustchin</v>
      </c>
      <c r="G190" t="str">
        <f>_xlfn.XLOOKUP(C190,customers!$A$2:$A$314,customers!$F$2:$F$314,,0)</f>
        <v>England</v>
      </c>
      <c r="H190" t="str">
        <f>VLOOKUP(C190,customers!$A$2:$I$314,7,FALSE)</f>
        <v>Kenilworth</v>
      </c>
      <c r="I190" t="str">
        <f>VLOOKUP(C190,customers!$A$2:$I$314,9,FALSE)</f>
        <v>No</v>
      </c>
      <c r="J190" t="str">
        <f>INDEX(products!$A$1:$F$11,MATCH(orders!$D190,products!$A$1:$A$11,0),MATCH(orders!J$1,products!$A$1:$F$1,0))</f>
        <v>Denim Jacket Hooded</v>
      </c>
      <c r="K190" t="str">
        <f>INDEX(products!$A$1:$F$11,MATCH(orders!$D190,products!$A$1:$A$11,0),MATCH(orders!K$1,products!$A$1:$F$1,0))</f>
        <v>Jacket</v>
      </c>
      <c r="L190" t="str">
        <f>INDEX(products!$A$1:$F$11,MATCH(orders!$D190,products!$A$1:$A$11,0),MATCH(orders!L$1,products!$A$1:$F$1,0))</f>
        <v>Light Blue</v>
      </c>
      <c r="M190">
        <f>INDEX(products!$A$1:$F$11,MATCH(orders!$D190,products!$A$1:$A$11,0),MATCH(orders!M$1,products!$A$1:$F$1,0))</f>
        <v>27.99</v>
      </c>
      <c r="N190">
        <f>INDEX(products!$A$1:$F$11,MATCH(orders!$D190,products!$A$1:$A$11,0),MATCH(orders!N$1,products!$A$1:$F$1,0))</f>
        <v>14.99</v>
      </c>
      <c r="O190">
        <f t="shared" si="4"/>
        <v>38.999999999999993</v>
      </c>
      <c r="P190">
        <f t="shared" si="5"/>
        <v>83.97</v>
      </c>
    </row>
    <row r="191" spans="1:16" x14ac:dyDescent="0.45">
      <c r="A191" t="s">
        <v>1960</v>
      </c>
      <c r="B191" s="1">
        <v>44712</v>
      </c>
      <c r="C191" t="s">
        <v>963</v>
      </c>
      <c r="D191">
        <v>6</v>
      </c>
      <c r="E191">
        <v>3</v>
      </c>
      <c r="F191" t="str">
        <f>_xlfn.XLOOKUP(C191,customers!$A$2:$A$314,customers!$B$2:$B$314,,0)</f>
        <v>Lexie Mallan</v>
      </c>
      <c r="G191" t="str">
        <f>_xlfn.XLOOKUP(C191,customers!$A$2:$A$314,customers!$F$2:$F$314,,0)</f>
        <v>England</v>
      </c>
      <c r="H191" t="str">
        <f>VLOOKUP(C191,customers!$A$2:$I$314,7,FALSE)</f>
        <v>Radstock</v>
      </c>
      <c r="I191" t="str">
        <f>VLOOKUP(C191,customers!$A$2:$I$314,9,FALSE)</f>
        <v>No</v>
      </c>
      <c r="J191" t="str">
        <f>INDEX(products!$A$1:$F$11,MATCH(orders!$D191,products!$A$1:$A$11,0),MATCH(orders!J$1,products!$A$1:$F$1,0))</f>
        <v>Denim Jacket Hooded</v>
      </c>
      <c r="K191" t="str">
        <f>INDEX(products!$A$1:$F$11,MATCH(orders!$D191,products!$A$1:$A$11,0),MATCH(orders!K$1,products!$A$1:$F$1,0))</f>
        <v>Jacket</v>
      </c>
      <c r="L191" t="str">
        <f>INDEX(products!$A$1:$F$11,MATCH(orders!$D191,products!$A$1:$A$11,0),MATCH(orders!L$1,products!$A$1:$F$1,0))</f>
        <v>Light Blue</v>
      </c>
      <c r="M191">
        <f>INDEX(products!$A$1:$F$11,MATCH(orders!$D191,products!$A$1:$A$11,0),MATCH(orders!M$1,products!$A$1:$F$1,0))</f>
        <v>27.99</v>
      </c>
      <c r="N191">
        <f>INDEX(products!$A$1:$F$11,MATCH(orders!$D191,products!$A$1:$A$11,0),MATCH(orders!N$1,products!$A$1:$F$1,0))</f>
        <v>14.99</v>
      </c>
      <c r="O191">
        <f t="shared" si="4"/>
        <v>38.999999999999993</v>
      </c>
      <c r="P191">
        <f t="shared" si="5"/>
        <v>83.97</v>
      </c>
    </row>
    <row r="192" spans="1:16" x14ac:dyDescent="0.45">
      <c r="A192" t="s">
        <v>1961</v>
      </c>
      <c r="B192" s="1">
        <v>44712</v>
      </c>
      <c r="C192" t="s">
        <v>749</v>
      </c>
      <c r="D192">
        <v>6</v>
      </c>
      <c r="E192">
        <v>3</v>
      </c>
      <c r="F192" t="str">
        <f>_xlfn.XLOOKUP(C192,customers!$A$2:$A$314,customers!$B$2:$B$314,,0)</f>
        <v>Madelene Prinn</v>
      </c>
      <c r="G192" t="str">
        <f>_xlfn.XLOOKUP(C192,customers!$A$2:$A$314,customers!$F$2:$F$314,,0)</f>
        <v>England</v>
      </c>
      <c r="H192" t="str">
        <f>VLOOKUP(C192,customers!$A$2:$I$314,7,FALSE)</f>
        <v>Stamford</v>
      </c>
      <c r="I192" t="str">
        <f>VLOOKUP(C192,customers!$A$2:$I$314,9,FALSE)</f>
        <v>No</v>
      </c>
      <c r="J192" t="str">
        <f>INDEX(products!$A$1:$F$11,MATCH(orders!$D192,products!$A$1:$A$11,0),MATCH(orders!J$1,products!$A$1:$F$1,0))</f>
        <v>Denim Jacket Hooded</v>
      </c>
      <c r="K192" t="str">
        <f>INDEX(products!$A$1:$F$11,MATCH(orders!$D192,products!$A$1:$A$11,0),MATCH(orders!K$1,products!$A$1:$F$1,0))</f>
        <v>Jacket</v>
      </c>
      <c r="L192" t="str">
        <f>INDEX(products!$A$1:$F$11,MATCH(orders!$D192,products!$A$1:$A$11,0),MATCH(orders!L$1,products!$A$1:$F$1,0))</f>
        <v>Light Blue</v>
      </c>
      <c r="M192">
        <f>INDEX(products!$A$1:$F$11,MATCH(orders!$D192,products!$A$1:$A$11,0),MATCH(orders!M$1,products!$A$1:$F$1,0))</f>
        <v>27.99</v>
      </c>
      <c r="N192">
        <f>INDEX(products!$A$1:$F$11,MATCH(orders!$D192,products!$A$1:$A$11,0),MATCH(orders!N$1,products!$A$1:$F$1,0))</f>
        <v>14.99</v>
      </c>
      <c r="O192">
        <f t="shared" si="4"/>
        <v>38.999999999999993</v>
      </c>
      <c r="P192">
        <f t="shared" si="5"/>
        <v>83.97</v>
      </c>
    </row>
    <row r="193" spans="1:16" x14ac:dyDescent="0.45">
      <c r="A193" t="s">
        <v>1962</v>
      </c>
      <c r="B193" s="1">
        <v>44713</v>
      </c>
      <c r="C193" t="s">
        <v>278</v>
      </c>
      <c r="D193">
        <v>5</v>
      </c>
      <c r="E193">
        <v>4</v>
      </c>
      <c r="F193" t="str">
        <f>_xlfn.XLOOKUP(C193,customers!$A$2:$A$314,customers!$B$2:$B$314,,0)</f>
        <v>Belvia Umpleby</v>
      </c>
      <c r="G193" t="str">
        <f>_xlfn.XLOOKUP(C193,customers!$A$2:$A$314,customers!$F$2:$F$314,,0)</f>
        <v>England</v>
      </c>
      <c r="H193" t="str">
        <f>VLOOKUP(C193,customers!$A$2:$I$314,7,FALSE)</f>
        <v>Maidstone</v>
      </c>
      <c r="I193" t="str">
        <f>VLOOKUP(C193,customers!$A$2:$I$314,9,FALSE)</f>
        <v>Yes</v>
      </c>
      <c r="J193" t="str">
        <f>INDEX(products!$A$1:$F$11,MATCH(orders!$D193,products!$A$1:$A$11,0),MATCH(orders!J$1,products!$A$1:$F$1,0))</f>
        <v>Denim Jeans Flare Cut</v>
      </c>
      <c r="K193" t="str">
        <f>INDEX(products!$A$1:$F$11,MATCH(orders!$D193,products!$A$1:$A$11,0),MATCH(orders!K$1,products!$A$1:$F$1,0))</f>
        <v>Pants</v>
      </c>
      <c r="L193" t="str">
        <f>INDEX(products!$A$1:$F$11,MATCH(orders!$D193,products!$A$1:$A$11,0),MATCH(orders!L$1,products!$A$1:$F$1,0))</f>
        <v>Dark Blue</v>
      </c>
      <c r="M193">
        <f>INDEX(products!$A$1:$F$11,MATCH(orders!$D193,products!$A$1:$A$11,0),MATCH(orders!M$1,products!$A$1:$F$1,0))</f>
        <v>28.99</v>
      </c>
      <c r="N193">
        <f>INDEX(products!$A$1:$F$11,MATCH(orders!$D193,products!$A$1:$A$11,0),MATCH(orders!N$1,products!$A$1:$F$1,0))</f>
        <v>12.99</v>
      </c>
      <c r="O193">
        <f t="shared" si="4"/>
        <v>63.999999999999993</v>
      </c>
      <c r="P193">
        <f t="shared" si="5"/>
        <v>115.96</v>
      </c>
    </row>
    <row r="194" spans="1:16" x14ac:dyDescent="0.45">
      <c r="A194" t="s">
        <v>1963</v>
      </c>
      <c r="B194" s="1">
        <v>44714</v>
      </c>
      <c r="C194" t="s">
        <v>126</v>
      </c>
      <c r="D194">
        <v>5</v>
      </c>
      <c r="E194">
        <v>2</v>
      </c>
      <c r="F194" t="str">
        <f>_xlfn.XLOOKUP(C194,customers!$A$2:$A$314,customers!$B$2:$B$314,,0)</f>
        <v>Selene Shales</v>
      </c>
      <c r="G194" t="str">
        <f>_xlfn.XLOOKUP(C194,customers!$A$2:$A$314,customers!$F$2:$F$314,,0)</f>
        <v>England</v>
      </c>
      <c r="H194" t="str">
        <f>VLOOKUP(C194,customers!$A$2:$I$314,7,FALSE)</f>
        <v>Bath</v>
      </c>
      <c r="I194" t="str">
        <f>VLOOKUP(C194,customers!$A$2:$I$314,9,FALSE)</f>
        <v>Yes</v>
      </c>
      <c r="J194" t="str">
        <f>INDEX(products!$A$1:$F$11,MATCH(orders!$D194,products!$A$1:$A$11,0),MATCH(orders!J$1,products!$A$1:$F$1,0))</f>
        <v>Denim Jeans Flare Cut</v>
      </c>
      <c r="K194" t="str">
        <f>INDEX(products!$A$1:$F$11,MATCH(orders!$D194,products!$A$1:$A$11,0),MATCH(orders!K$1,products!$A$1:$F$1,0))</f>
        <v>Pants</v>
      </c>
      <c r="L194" t="str">
        <f>INDEX(products!$A$1:$F$11,MATCH(orders!$D194,products!$A$1:$A$11,0),MATCH(orders!L$1,products!$A$1:$F$1,0))</f>
        <v>Dark Blue</v>
      </c>
      <c r="M194">
        <f>INDEX(products!$A$1:$F$11,MATCH(orders!$D194,products!$A$1:$A$11,0),MATCH(orders!M$1,products!$A$1:$F$1,0))</f>
        <v>28.99</v>
      </c>
      <c r="N194">
        <f>INDEX(products!$A$1:$F$11,MATCH(orders!$D194,products!$A$1:$A$11,0),MATCH(orders!N$1,products!$A$1:$F$1,0))</f>
        <v>12.99</v>
      </c>
      <c r="O194">
        <f t="shared" si="4"/>
        <v>31.999999999999996</v>
      </c>
      <c r="P194">
        <f t="shared" si="5"/>
        <v>57.98</v>
      </c>
    </row>
    <row r="195" spans="1:16" x14ac:dyDescent="0.45">
      <c r="A195" t="s">
        <v>1964</v>
      </c>
      <c r="B195" s="1">
        <v>44715</v>
      </c>
      <c r="C195" t="s">
        <v>418</v>
      </c>
      <c r="D195">
        <v>6</v>
      </c>
      <c r="E195">
        <v>3</v>
      </c>
      <c r="F195" t="str">
        <f>_xlfn.XLOOKUP(C195,customers!$A$2:$A$314,customers!$B$2:$B$314,,0)</f>
        <v>Bram Revel</v>
      </c>
      <c r="G195" t="str">
        <f>_xlfn.XLOOKUP(C195,customers!$A$2:$A$314,customers!$F$2:$F$314,,0)</f>
        <v>England</v>
      </c>
      <c r="H195" t="str">
        <f>VLOOKUP(C195,customers!$A$2:$I$314,7,FALSE)</f>
        <v>Scunthorpe</v>
      </c>
      <c r="I195" t="str">
        <f>VLOOKUP(C195,customers!$A$2:$I$314,9,FALSE)</f>
        <v>No</v>
      </c>
      <c r="J195" t="str">
        <f>INDEX(products!$A$1:$F$11,MATCH(orders!$D195,products!$A$1:$A$11,0),MATCH(orders!J$1,products!$A$1:$F$1,0))</f>
        <v>Denim Jacket Hooded</v>
      </c>
      <c r="K195" t="str">
        <f>INDEX(products!$A$1:$F$11,MATCH(orders!$D195,products!$A$1:$A$11,0),MATCH(orders!K$1,products!$A$1:$F$1,0))</f>
        <v>Jacket</v>
      </c>
      <c r="L195" t="str">
        <f>INDEX(products!$A$1:$F$11,MATCH(orders!$D195,products!$A$1:$A$11,0),MATCH(orders!L$1,products!$A$1:$F$1,0))</f>
        <v>Light Blue</v>
      </c>
      <c r="M195">
        <f>INDEX(products!$A$1:$F$11,MATCH(orders!$D195,products!$A$1:$A$11,0),MATCH(orders!M$1,products!$A$1:$F$1,0))</f>
        <v>27.99</v>
      </c>
      <c r="N195">
        <f>INDEX(products!$A$1:$F$11,MATCH(orders!$D195,products!$A$1:$A$11,0),MATCH(orders!N$1,products!$A$1:$F$1,0))</f>
        <v>14.99</v>
      </c>
      <c r="O195">
        <f t="shared" ref="O195:O258" si="6">(M195-N195)*E195</f>
        <v>38.999999999999993</v>
      </c>
      <c r="P195">
        <f t="shared" ref="P195:P258" si="7">M195*E195</f>
        <v>83.97</v>
      </c>
    </row>
    <row r="196" spans="1:16" x14ac:dyDescent="0.45">
      <c r="A196" t="s">
        <v>1965</v>
      </c>
      <c r="B196" s="1">
        <v>44715</v>
      </c>
      <c r="C196" t="s">
        <v>35</v>
      </c>
      <c r="D196">
        <v>5</v>
      </c>
      <c r="E196">
        <v>4</v>
      </c>
      <c r="F196" t="str">
        <f>_xlfn.XLOOKUP(C196,customers!$A$2:$A$314,customers!$B$2:$B$314,,0)</f>
        <v>Jami Redholes</v>
      </c>
      <c r="G196" t="str">
        <f>_xlfn.XLOOKUP(C196,customers!$A$2:$A$314,customers!$F$2:$F$314,,0)</f>
        <v>England</v>
      </c>
      <c r="H196" t="str">
        <f>VLOOKUP(C196,customers!$A$2:$I$314,7,FALSE)</f>
        <v>Manchester</v>
      </c>
      <c r="I196" t="str">
        <f>VLOOKUP(C196,customers!$A$2:$I$314,9,FALSE)</f>
        <v>Yes</v>
      </c>
      <c r="J196" t="str">
        <f>INDEX(products!$A$1:$F$11,MATCH(orders!$D196,products!$A$1:$A$11,0),MATCH(orders!J$1,products!$A$1:$F$1,0))</f>
        <v>Denim Jeans Flare Cut</v>
      </c>
      <c r="K196" t="str">
        <f>INDEX(products!$A$1:$F$11,MATCH(orders!$D196,products!$A$1:$A$11,0),MATCH(orders!K$1,products!$A$1:$F$1,0))</f>
        <v>Pants</v>
      </c>
      <c r="L196" t="str">
        <f>INDEX(products!$A$1:$F$11,MATCH(orders!$D196,products!$A$1:$A$11,0),MATCH(orders!L$1,products!$A$1:$F$1,0))</f>
        <v>Dark Blue</v>
      </c>
      <c r="M196">
        <f>INDEX(products!$A$1:$F$11,MATCH(orders!$D196,products!$A$1:$A$11,0),MATCH(orders!M$1,products!$A$1:$F$1,0))</f>
        <v>28.99</v>
      </c>
      <c r="N196">
        <f>INDEX(products!$A$1:$F$11,MATCH(orders!$D196,products!$A$1:$A$11,0),MATCH(orders!N$1,products!$A$1:$F$1,0))</f>
        <v>12.99</v>
      </c>
      <c r="O196">
        <f t="shared" si="6"/>
        <v>63.999999999999993</v>
      </c>
      <c r="P196">
        <f t="shared" si="7"/>
        <v>115.96</v>
      </c>
    </row>
    <row r="197" spans="1:16" x14ac:dyDescent="0.45">
      <c r="A197" t="s">
        <v>1966</v>
      </c>
      <c r="B197" s="1">
        <v>44716</v>
      </c>
      <c r="C197" t="s">
        <v>671</v>
      </c>
      <c r="D197">
        <v>6</v>
      </c>
      <c r="E197">
        <v>3</v>
      </c>
      <c r="F197" t="str">
        <f>_xlfn.XLOOKUP(C197,customers!$A$2:$A$314,customers!$B$2:$B$314,,0)</f>
        <v>Serena Earley</v>
      </c>
      <c r="G197" t="str">
        <f>_xlfn.XLOOKUP(C197,customers!$A$2:$A$314,customers!$F$2:$F$314,,0)</f>
        <v>England</v>
      </c>
      <c r="H197" t="str">
        <f>VLOOKUP(C197,customers!$A$2:$I$314,7,FALSE)</f>
        <v>Dartford</v>
      </c>
      <c r="I197" t="str">
        <f>VLOOKUP(C197,customers!$A$2:$I$314,9,FALSE)</f>
        <v>No</v>
      </c>
      <c r="J197" t="str">
        <f>INDEX(products!$A$1:$F$11,MATCH(orders!$D197,products!$A$1:$A$11,0),MATCH(orders!J$1,products!$A$1:$F$1,0))</f>
        <v>Denim Jacket Hooded</v>
      </c>
      <c r="K197" t="str">
        <f>INDEX(products!$A$1:$F$11,MATCH(orders!$D197,products!$A$1:$A$11,0),MATCH(orders!K$1,products!$A$1:$F$1,0))</f>
        <v>Jacket</v>
      </c>
      <c r="L197" t="str">
        <f>INDEX(products!$A$1:$F$11,MATCH(orders!$D197,products!$A$1:$A$11,0),MATCH(orders!L$1,products!$A$1:$F$1,0))</f>
        <v>Light Blue</v>
      </c>
      <c r="M197">
        <f>INDEX(products!$A$1:$F$11,MATCH(orders!$D197,products!$A$1:$A$11,0),MATCH(orders!M$1,products!$A$1:$F$1,0))</f>
        <v>27.99</v>
      </c>
      <c r="N197">
        <f>INDEX(products!$A$1:$F$11,MATCH(orders!$D197,products!$A$1:$A$11,0),MATCH(orders!N$1,products!$A$1:$F$1,0))</f>
        <v>14.99</v>
      </c>
      <c r="O197">
        <f t="shared" si="6"/>
        <v>38.999999999999993</v>
      </c>
      <c r="P197">
        <f t="shared" si="7"/>
        <v>83.97</v>
      </c>
    </row>
    <row r="198" spans="1:16" x14ac:dyDescent="0.45">
      <c r="A198" t="s">
        <v>1967</v>
      </c>
      <c r="B198" s="1">
        <v>44716</v>
      </c>
      <c r="C198" t="s">
        <v>993</v>
      </c>
      <c r="D198">
        <v>6</v>
      </c>
      <c r="E198">
        <v>3</v>
      </c>
      <c r="F198" t="str">
        <f>_xlfn.XLOOKUP(C198,customers!$A$2:$A$314,customers!$B$2:$B$314,,0)</f>
        <v>Leia Kernan</v>
      </c>
      <c r="G198" t="str">
        <f>_xlfn.XLOOKUP(C198,customers!$A$2:$A$314,customers!$F$2:$F$314,,0)</f>
        <v>England</v>
      </c>
      <c r="H198" t="str">
        <f>VLOOKUP(C198,customers!$A$2:$I$314,7,FALSE)</f>
        <v>Tenbury Wells</v>
      </c>
      <c r="I198" t="str">
        <f>VLOOKUP(C198,customers!$A$2:$I$314,9,FALSE)</f>
        <v>No</v>
      </c>
      <c r="J198" t="str">
        <f>INDEX(products!$A$1:$F$11,MATCH(orders!$D198,products!$A$1:$A$11,0),MATCH(orders!J$1,products!$A$1:$F$1,0))</f>
        <v>Denim Jacket Hooded</v>
      </c>
      <c r="K198" t="str">
        <f>INDEX(products!$A$1:$F$11,MATCH(orders!$D198,products!$A$1:$A$11,0),MATCH(orders!K$1,products!$A$1:$F$1,0))</f>
        <v>Jacket</v>
      </c>
      <c r="L198" t="str">
        <f>INDEX(products!$A$1:$F$11,MATCH(orders!$D198,products!$A$1:$A$11,0),MATCH(orders!L$1,products!$A$1:$F$1,0))</f>
        <v>Light Blue</v>
      </c>
      <c r="M198">
        <f>INDEX(products!$A$1:$F$11,MATCH(orders!$D198,products!$A$1:$A$11,0),MATCH(orders!M$1,products!$A$1:$F$1,0))</f>
        <v>27.99</v>
      </c>
      <c r="N198">
        <f>INDEX(products!$A$1:$F$11,MATCH(orders!$D198,products!$A$1:$A$11,0),MATCH(orders!N$1,products!$A$1:$F$1,0))</f>
        <v>14.99</v>
      </c>
      <c r="O198">
        <f t="shared" si="6"/>
        <v>38.999999999999993</v>
      </c>
      <c r="P198">
        <f t="shared" si="7"/>
        <v>83.97</v>
      </c>
    </row>
    <row r="199" spans="1:16" x14ac:dyDescent="0.45">
      <c r="A199" t="s">
        <v>1968</v>
      </c>
      <c r="B199" s="1">
        <v>44716</v>
      </c>
      <c r="C199" t="s">
        <v>407</v>
      </c>
      <c r="D199">
        <v>1</v>
      </c>
      <c r="E199">
        <v>4</v>
      </c>
      <c r="F199" t="str">
        <f>_xlfn.XLOOKUP(C199,customers!$A$2:$A$314,customers!$B$2:$B$314,,0)</f>
        <v>Rudiger Di Bartolomeo</v>
      </c>
      <c r="G199" t="str">
        <f>_xlfn.XLOOKUP(C199,customers!$A$2:$A$314,customers!$F$2:$F$314,,0)</f>
        <v>England</v>
      </c>
      <c r="H199" t="str">
        <f>VLOOKUP(C199,customers!$A$2:$I$314,7,FALSE)</f>
        <v>Barrow-in-Furness</v>
      </c>
      <c r="I199" t="str">
        <f>VLOOKUP(C199,customers!$A$2:$I$314,9,FALSE)</f>
        <v>No</v>
      </c>
      <c r="J199" t="str">
        <f>INDEX(products!$A$1:$F$11,MATCH(orders!$D199,products!$A$1:$A$11,0),MATCH(orders!J$1,products!$A$1:$F$1,0))</f>
        <v>Denim Jeans Bootcut</v>
      </c>
      <c r="K199" t="str">
        <f>INDEX(products!$A$1:$F$11,MATCH(orders!$D199,products!$A$1:$A$11,0),MATCH(orders!K$1,products!$A$1:$F$1,0))</f>
        <v>Pants</v>
      </c>
      <c r="L199" t="str">
        <f>INDEX(products!$A$1:$F$11,MATCH(orders!$D199,products!$A$1:$A$11,0),MATCH(orders!L$1,products!$A$1:$F$1,0))</f>
        <v>Light Blue</v>
      </c>
      <c r="M199">
        <f>INDEX(products!$A$1:$F$11,MATCH(orders!$D199,products!$A$1:$A$11,0),MATCH(orders!M$1,products!$A$1:$F$1,0))</f>
        <v>25.99</v>
      </c>
      <c r="N199">
        <f>INDEX(products!$A$1:$F$11,MATCH(orders!$D199,products!$A$1:$A$11,0),MATCH(orders!N$1,products!$A$1:$F$1,0))</f>
        <v>13.99</v>
      </c>
      <c r="O199">
        <f t="shared" si="6"/>
        <v>47.999999999999993</v>
      </c>
      <c r="P199">
        <f t="shared" si="7"/>
        <v>103.96</v>
      </c>
    </row>
    <row r="200" spans="1:16" x14ac:dyDescent="0.45">
      <c r="A200" t="s">
        <v>1969</v>
      </c>
      <c r="B200" s="1">
        <v>44716</v>
      </c>
      <c r="C200" t="s">
        <v>142</v>
      </c>
      <c r="D200">
        <v>5</v>
      </c>
      <c r="E200">
        <v>2</v>
      </c>
      <c r="F200" t="str">
        <f>_xlfn.XLOOKUP(C200,customers!$A$2:$A$314,customers!$B$2:$B$314,,0)</f>
        <v>Adrian Swaine</v>
      </c>
      <c r="G200" t="str">
        <f>_xlfn.XLOOKUP(C200,customers!$A$2:$A$314,customers!$F$2:$F$314,,0)</f>
        <v>England</v>
      </c>
      <c r="H200" t="str">
        <f>VLOOKUP(C200,customers!$A$2:$I$314,7,FALSE)</f>
        <v>Chester</v>
      </c>
      <c r="I200" t="str">
        <f>VLOOKUP(C200,customers!$A$2:$I$314,9,FALSE)</f>
        <v>Yes</v>
      </c>
      <c r="J200" t="str">
        <f>INDEX(products!$A$1:$F$11,MATCH(orders!$D200,products!$A$1:$A$11,0),MATCH(orders!J$1,products!$A$1:$F$1,0))</f>
        <v>Denim Jeans Flare Cut</v>
      </c>
      <c r="K200" t="str">
        <f>INDEX(products!$A$1:$F$11,MATCH(orders!$D200,products!$A$1:$A$11,0),MATCH(orders!K$1,products!$A$1:$F$1,0))</f>
        <v>Pants</v>
      </c>
      <c r="L200" t="str">
        <f>INDEX(products!$A$1:$F$11,MATCH(orders!$D200,products!$A$1:$A$11,0),MATCH(orders!L$1,products!$A$1:$F$1,0))</f>
        <v>Dark Blue</v>
      </c>
      <c r="M200">
        <f>INDEX(products!$A$1:$F$11,MATCH(orders!$D200,products!$A$1:$A$11,0),MATCH(orders!M$1,products!$A$1:$F$1,0))</f>
        <v>28.99</v>
      </c>
      <c r="N200">
        <f>INDEX(products!$A$1:$F$11,MATCH(orders!$D200,products!$A$1:$A$11,0),MATCH(orders!N$1,products!$A$1:$F$1,0))</f>
        <v>12.99</v>
      </c>
      <c r="O200">
        <f t="shared" si="6"/>
        <v>31.999999999999996</v>
      </c>
      <c r="P200">
        <f t="shared" si="7"/>
        <v>57.98</v>
      </c>
    </row>
    <row r="201" spans="1:16" x14ac:dyDescent="0.45">
      <c r="A201" t="s">
        <v>1970</v>
      </c>
      <c r="B201" s="1">
        <v>44717</v>
      </c>
      <c r="C201" t="s">
        <v>274</v>
      </c>
      <c r="D201">
        <v>4</v>
      </c>
      <c r="E201">
        <v>2</v>
      </c>
      <c r="F201" t="str">
        <f>_xlfn.XLOOKUP(C201,customers!$A$2:$A$314,customers!$B$2:$B$314,,0)</f>
        <v>Angelia Cockrem</v>
      </c>
      <c r="G201" t="str">
        <f>_xlfn.XLOOKUP(C201,customers!$A$2:$A$314,customers!$F$2:$F$314,,0)</f>
        <v>England</v>
      </c>
      <c r="H201" t="str">
        <f>VLOOKUP(C201,customers!$A$2:$I$314,7,FALSE)</f>
        <v>Darlington</v>
      </c>
      <c r="I201" t="str">
        <f>VLOOKUP(C201,customers!$A$2:$I$314,9,FALSE)</f>
        <v>Yes</v>
      </c>
      <c r="J201" t="str">
        <f>INDEX(products!$A$1:$F$11,MATCH(orders!$D201,products!$A$1:$A$11,0),MATCH(orders!J$1,products!$A$1:$F$1,0))</f>
        <v>Denim Jacket Cropped</v>
      </c>
      <c r="K201" t="str">
        <f>INDEX(products!$A$1:$F$11,MATCH(orders!$D201,products!$A$1:$A$11,0),MATCH(orders!K$1,products!$A$1:$F$1,0))</f>
        <v>Jacket</v>
      </c>
      <c r="L201" t="str">
        <f>INDEX(products!$A$1:$F$11,MATCH(orders!$D201,products!$A$1:$A$11,0),MATCH(orders!L$1,products!$A$1:$F$1,0))</f>
        <v>Light Blue</v>
      </c>
      <c r="M201">
        <f>INDEX(products!$A$1:$F$11,MATCH(orders!$D201,products!$A$1:$A$11,0),MATCH(orders!M$1,products!$A$1:$F$1,0))</f>
        <v>26.99</v>
      </c>
      <c r="N201">
        <f>INDEX(products!$A$1:$F$11,MATCH(orders!$D201,products!$A$1:$A$11,0),MATCH(orders!N$1,products!$A$1:$F$1,0))</f>
        <v>11.99</v>
      </c>
      <c r="O201">
        <f t="shared" si="6"/>
        <v>29.999999999999996</v>
      </c>
      <c r="P201">
        <f t="shared" si="7"/>
        <v>53.98</v>
      </c>
    </row>
    <row r="202" spans="1:16" x14ac:dyDescent="0.45">
      <c r="A202" t="s">
        <v>1971</v>
      </c>
      <c r="B202" s="1">
        <v>44718</v>
      </c>
      <c r="C202" t="s">
        <v>226</v>
      </c>
      <c r="D202">
        <v>4</v>
      </c>
      <c r="E202">
        <v>2</v>
      </c>
      <c r="F202" t="str">
        <f>_xlfn.XLOOKUP(C202,customers!$A$2:$A$314,customers!$B$2:$B$314,,0)</f>
        <v>Hartley Mattioli</v>
      </c>
      <c r="G202" t="str">
        <f>_xlfn.XLOOKUP(C202,customers!$A$2:$A$314,customers!$F$2:$F$314,,0)</f>
        <v>England</v>
      </c>
      <c r="H202" t="str">
        <f>VLOOKUP(C202,customers!$A$2:$I$314,7,FALSE)</f>
        <v>Warrington</v>
      </c>
      <c r="I202" t="str">
        <f>VLOOKUP(C202,customers!$A$2:$I$314,9,FALSE)</f>
        <v>Yes</v>
      </c>
      <c r="J202" t="str">
        <f>INDEX(products!$A$1:$F$11,MATCH(orders!$D202,products!$A$1:$A$11,0),MATCH(orders!J$1,products!$A$1:$F$1,0))</f>
        <v>Denim Jacket Cropped</v>
      </c>
      <c r="K202" t="str">
        <f>INDEX(products!$A$1:$F$11,MATCH(orders!$D202,products!$A$1:$A$11,0),MATCH(orders!K$1,products!$A$1:$F$1,0))</f>
        <v>Jacket</v>
      </c>
      <c r="L202" t="str">
        <f>INDEX(products!$A$1:$F$11,MATCH(orders!$D202,products!$A$1:$A$11,0),MATCH(orders!L$1,products!$A$1:$F$1,0))</f>
        <v>Light Blue</v>
      </c>
      <c r="M202">
        <f>INDEX(products!$A$1:$F$11,MATCH(orders!$D202,products!$A$1:$A$11,0),MATCH(orders!M$1,products!$A$1:$F$1,0))</f>
        <v>26.99</v>
      </c>
      <c r="N202">
        <f>INDEX(products!$A$1:$F$11,MATCH(orders!$D202,products!$A$1:$A$11,0),MATCH(orders!N$1,products!$A$1:$F$1,0))</f>
        <v>11.99</v>
      </c>
      <c r="O202">
        <f t="shared" si="6"/>
        <v>29.999999999999996</v>
      </c>
      <c r="P202">
        <f t="shared" si="7"/>
        <v>53.98</v>
      </c>
    </row>
    <row r="203" spans="1:16" x14ac:dyDescent="0.45">
      <c r="A203" t="s">
        <v>1972</v>
      </c>
      <c r="B203" s="1">
        <v>44718</v>
      </c>
      <c r="C203" t="s">
        <v>521</v>
      </c>
      <c r="D203">
        <v>6</v>
      </c>
      <c r="E203">
        <v>3</v>
      </c>
      <c r="F203" t="str">
        <f>_xlfn.XLOOKUP(C203,customers!$A$2:$A$314,customers!$B$2:$B$314,,0)</f>
        <v>Evelina Dacca</v>
      </c>
      <c r="G203" t="str">
        <f>_xlfn.XLOOKUP(C203,customers!$A$2:$A$314,customers!$F$2:$F$314,,0)</f>
        <v>Scotland</v>
      </c>
      <c r="H203" t="str">
        <f>VLOOKUP(C203,customers!$A$2:$I$314,7,FALSE)</f>
        <v>Dumfries</v>
      </c>
      <c r="I203" t="str">
        <f>VLOOKUP(C203,customers!$A$2:$I$314,9,FALSE)</f>
        <v>No</v>
      </c>
      <c r="J203" t="str">
        <f>INDEX(products!$A$1:$F$11,MATCH(orders!$D203,products!$A$1:$A$11,0),MATCH(orders!J$1,products!$A$1:$F$1,0))</f>
        <v>Denim Jacket Hooded</v>
      </c>
      <c r="K203" t="str">
        <f>INDEX(products!$A$1:$F$11,MATCH(orders!$D203,products!$A$1:$A$11,0),MATCH(orders!K$1,products!$A$1:$F$1,0))</f>
        <v>Jacket</v>
      </c>
      <c r="L203" t="str">
        <f>INDEX(products!$A$1:$F$11,MATCH(orders!$D203,products!$A$1:$A$11,0),MATCH(orders!L$1,products!$A$1:$F$1,0))</f>
        <v>Light Blue</v>
      </c>
      <c r="M203">
        <f>INDEX(products!$A$1:$F$11,MATCH(orders!$D203,products!$A$1:$A$11,0),MATCH(orders!M$1,products!$A$1:$F$1,0))</f>
        <v>27.99</v>
      </c>
      <c r="N203">
        <f>INDEX(products!$A$1:$F$11,MATCH(orders!$D203,products!$A$1:$A$11,0),MATCH(orders!N$1,products!$A$1:$F$1,0))</f>
        <v>14.99</v>
      </c>
      <c r="O203">
        <f t="shared" si="6"/>
        <v>38.999999999999993</v>
      </c>
      <c r="P203">
        <f t="shared" si="7"/>
        <v>83.97</v>
      </c>
    </row>
    <row r="204" spans="1:16" x14ac:dyDescent="0.45">
      <c r="A204" t="s">
        <v>1973</v>
      </c>
      <c r="B204" s="1">
        <v>44718</v>
      </c>
      <c r="C204" t="s">
        <v>818</v>
      </c>
      <c r="D204">
        <v>6</v>
      </c>
      <c r="E204">
        <v>3</v>
      </c>
      <c r="F204" t="str">
        <f>_xlfn.XLOOKUP(C204,customers!$A$2:$A$314,customers!$B$2:$B$314,,0)</f>
        <v>Constance Halfhide</v>
      </c>
      <c r="G204" t="str">
        <f>_xlfn.XLOOKUP(C204,customers!$A$2:$A$314,customers!$F$2:$F$314,,0)</f>
        <v>England</v>
      </c>
      <c r="H204" t="str">
        <f>VLOOKUP(C204,customers!$A$2:$I$314,7,FALSE)</f>
        <v>Ilkley</v>
      </c>
      <c r="I204" t="str">
        <f>VLOOKUP(C204,customers!$A$2:$I$314,9,FALSE)</f>
        <v>No</v>
      </c>
      <c r="J204" t="str">
        <f>INDEX(products!$A$1:$F$11,MATCH(orders!$D204,products!$A$1:$A$11,0),MATCH(orders!J$1,products!$A$1:$F$1,0))</f>
        <v>Denim Jacket Hooded</v>
      </c>
      <c r="K204" t="str">
        <f>INDEX(products!$A$1:$F$11,MATCH(orders!$D204,products!$A$1:$A$11,0),MATCH(orders!K$1,products!$A$1:$F$1,0))</f>
        <v>Jacket</v>
      </c>
      <c r="L204" t="str">
        <f>INDEX(products!$A$1:$F$11,MATCH(orders!$D204,products!$A$1:$A$11,0),MATCH(orders!L$1,products!$A$1:$F$1,0))</f>
        <v>Light Blue</v>
      </c>
      <c r="M204">
        <f>INDEX(products!$A$1:$F$11,MATCH(orders!$D204,products!$A$1:$A$11,0),MATCH(orders!M$1,products!$A$1:$F$1,0))</f>
        <v>27.99</v>
      </c>
      <c r="N204">
        <f>INDEX(products!$A$1:$F$11,MATCH(orders!$D204,products!$A$1:$A$11,0),MATCH(orders!N$1,products!$A$1:$F$1,0))</f>
        <v>14.99</v>
      </c>
      <c r="O204">
        <f t="shared" si="6"/>
        <v>38.999999999999993</v>
      </c>
      <c r="P204">
        <f t="shared" si="7"/>
        <v>83.97</v>
      </c>
    </row>
    <row r="205" spans="1:16" x14ac:dyDescent="0.45">
      <c r="A205" t="s">
        <v>1974</v>
      </c>
      <c r="B205" s="1">
        <v>44718</v>
      </c>
      <c r="C205" t="s">
        <v>367</v>
      </c>
      <c r="D205">
        <v>6</v>
      </c>
      <c r="E205">
        <v>3</v>
      </c>
      <c r="F205" t="str">
        <f>_xlfn.XLOOKUP(C205,customers!$A$2:$A$314,customers!$B$2:$B$314,,0)</f>
        <v>Torie Gottelier</v>
      </c>
      <c r="G205" t="str">
        <f>_xlfn.XLOOKUP(C205,customers!$A$2:$A$314,customers!$F$2:$F$314,,0)</f>
        <v>Scotland</v>
      </c>
      <c r="H205" t="str">
        <f>VLOOKUP(C205,customers!$A$2:$I$314,7,FALSE)</f>
        <v>Kirkcaldy</v>
      </c>
      <c r="I205" t="str">
        <f>VLOOKUP(C205,customers!$A$2:$I$314,9,FALSE)</f>
        <v>No</v>
      </c>
      <c r="J205" t="str">
        <f>INDEX(products!$A$1:$F$11,MATCH(orders!$D205,products!$A$1:$A$11,0),MATCH(orders!J$1,products!$A$1:$F$1,0))</f>
        <v>Denim Jacket Hooded</v>
      </c>
      <c r="K205" t="str">
        <f>INDEX(products!$A$1:$F$11,MATCH(orders!$D205,products!$A$1:$A$11,0),MATCH(orders!K$1,products!$A$1:$F$1,0))</f>
        <v>Jacket</v>
      </c>
      <c r="L205" t="str">
        <f>INDEX(products!$A$1:$F$11,MATCH(orders!$D205,products!$A$1:$A$11,0),MATCH(orders!L$1,products!$A$1:$F$1,0))</f>
        <v>Light Blue</v>
      </c>
      <c r="M205">
        <f>INDEX(products!$A$1:$F$11,MATCH(orders!$D205,products!$A$1:$A$11,0),MATCH(orders!M$1,products!$A$1:$F$1,0))</f>
        <v>27.99</v>
      </c>
      <c r="N205">
        <f>INDEX(products!$A$1:$F$11,MATCH(orders!$D205,products!$A$1:$A$11,0),MATCH(orders!N$1,products!$A$1:$F$1,0))</f>
        <v>14.99</v>
      </c>
      <c r="O205">
        <f t="shared" si="6"/>
        <v>38.999999999999993</v>
      </c>
      <c r="P205">
        <f t="shared" si="7"/>
        <v>83.97</v>
      </c>
    </row>
    <row r="206" spans="1:16" x14ac:dyDescent="0.45">
      <c r="A206" t="s">
        <v>1975</v>
      </c>
      <c r="B206" s="1">
        <v>44719</v>
      </c>
      <c r="C206" t="s">
        <v>245</v>
      </c>
      <c r="D206">
        <v>4</v>
      </c>
      <c r="E206">
        <v>2</v>
      </c>
      <c r="F206" t="str">
        <f>_xlfn.XLOOKUP(C206,customers!$A$2:$A$314,customers!$B$2:$B$314,,0)</f>
        <v>Rozele Relton</v>
      </c>
      <c r="G206" t="str">
        <f>_xlfn.XLOOKUP(C206,customers!$A$2:$A$314,customers!$F$2:$F$314,,0)</f>
        <v>England</v>
      </c>
      <c r="H206" t="str">
        <f>VLOOKUP(C206,customers!$A$2:$I$314,7,FALSE)</f>
        <v>Basingstoke</v>
      </c>
      <c r="I206" t="str">
        <f>VLOOKUP(C206,customers!$A$2:$I$314,9,FALSE)</f>
        <v>Yes</v>
      </c>
      <c r="J206" t="str">
        <f>INDEX(products!$A$1:$F$11,MATCH(orders!$D206,products!$A$1:$A$11,0),MATCH(orders!J$1,products!$A$1:$F$1,0))</f>
        <v>Denim Jacket Cropped</v>
      </c>
      <c r="K206" t="str">
        <f>INDEX(products!$A$1:$F$11,MATCH(orders!$D206,products!$A$1:$A$11,0),MATCH(orders!K$1,products!$A$1:$F$1,0))</f>
        <v>Jacket</v>
      </c>
      <c r="L206" t="str">
        <f>INDEX(products!$A$1:$F$11,MATCH(orders!$D206,products!$A$1:$A$11,0),MATCH(orders!L$1,products!$A$1:$F$1,0))</f>
        <v>Light Blue</v>
      </c>
      <c r="M206">
        <f>INDEX(products!$A$1:$F$11,MATCH(orders!$D206,products!$A$1:$A$11,0),MATCH(orders!M$1,products!$A$1:$F$1,0))</f>
        <v>26.99</v>
      </c>
      <c r="N206">
        <f>INDEX(products!$A$1:$F$11,MATCH(orders!$D206,products!$A$1:$A$11,0),MATCH(orders!N$1,products!$A$1:$F$1,0))</f>
        <v>11.99</v>
      </c>
      <c r="O206">
        <f t="shared" si="6"/>
        <v>29.999999999999996</v>
      </c>
      <c r="P206">
        <f t="shared" si="7"/>
        <v>53.98</v>
      </c>
    </row>
    <row r="207" spans="1:16" x14ac:dyDescent="0.45">
      <c r="A207" t="s">
        <v>1976</v>
      </c>
      <c r="B207" s="1">
        <v>44719</v>
      </c>
      <c r="C207" t="s">
        <v>320</v>
      </c>
      <c r="D207">
        <v>4</v>
      </c>
      <c r="E207">
        <v>2</v>
      </c>
      <c r="F207" t="str">
        <f>_xlfn.XLOOKUP(C207,customers!$A$2:$A$314,customers!$B$2:$B$314,,0)</f>
        <v>Colene Elgey</v>
      </c>
      <c r="G207" t="str">
        <f>_xlfn.XLOOKUP(C207,customers!$A$2:$A$314,customers!$F$2:$F$314,,0)</f>
        <v>England</v>
      </c>
      <c r="H207" t="str">
        <f>VLOOKUP(C207,customers!$A$2:$I$314,7,FALSE)</f>
        <v>Hastings</v>
      </c>
      <c r="I207" t="str">
        <f>VLOOKUP(C207,customers!$A$2:$I$314,9,FALSE)</f>
        <v>Yes</v>
      </c>
      <c r="J207" t="str">
        <f>INDEX(products!$A$1:$F$11,MATCH(orders!$D207,products!$A$1:$A$11,0),MATCH(orders!J$1,products!$A$1:$F$1,0))</f>
        <v>Denim Jacket Cropped</v>
      </c>
      <c r="K207" t="str">
        <f>INDEX(products!$A$1:$F$11,MATCH(orders!$D207,products!$A$1:$A$11,0),MATCH(orders!K$1,products!$A$1:$F$1,0))</f>
        <v>Jacket</v>
      </c>
      <c r="L207" t="str">
        <f>INDEX(products!$A$1:$F$11,MATCH(orders!$D207,products!$A$1:$A$11,0),MATCH(orders!L$1,products!$A$1:$F$1,0))</f>
        <v>Light Blue</v>
      </c>
      <c r="M207">
        <f>INDEX(products!$A$1:$F$11,MATCH(orders!$D207,products!$A$1:$A$11,0),MATCH(orders!M$1,products!$A$1:$F$1,0))</f>
        <v>26.99</v>
      </c>
      <c r="N207">
        <f>INDEX(products!$A$1:$F$11,MATCH(orders!$D207,products!$A$1:$A$11,0),MATCH(orders!N$1,products!$A$1:$F$1,0))</f>
        <v>11.99</v>
      </c>
      <c r="O207">
        <f t="shared" si="6"/>
        <v>29.999999999999996</v>
      </c>
      <c r="P207">
        <f t="shared" si="7"/>
        <v>53.98</v>
      </c>
    </row>
    <row r="208" spans="1:16" x14ac:dyDescent="0.45">
      <c r="A208" t="s">
        <v>1977</v>
      </c>
      <c r="B208" s="1">
        <v>44719</v>
      </c>
      <c r="C208" t="s">
        <v>206</v>
      </c>
      <c r="D208">
        <v>5</v>
      </c>
      <c r="E208">
        <v>3</v>
      </c>
      <c r="F208" t="str">
        <f>_xlfn.XLOOKUP(C208,customers!$A$2:$A$314,customers!$B$2:$B$314,,0)</f>
        <v>Arda Curley</v>
      </c>
      <c r="G208" t="str">
        <f>_xlfn.XLOOKUP(C208,customers!$A$2:$A$314,customers!$F$2:$F$314,,0)</f>
        <v>England</v>
      </c>
      <c r="H208" t="str">
        <f>VLOOKUP(C208,customers!$A$2:$I$314,7,FALSE)</f>
        <v>Milton Keynes</v>
      </c>
      <c r="I208" t="str">
        <f>VLOOKUP(C208,customers!$A$2:$I$314,9,FALSE)</f>
        <v>Yes</v>
      </c>
      <c r="J208" t="str">
        <f>INDEX(products!$A$1:$F$11,MATCH(orders!$D208,products!$A$1:$A$11,0),MATCH(orders!J$1,products!$A$1:$F$1,0))</f>
        <v>Denim Jeans Flare Cut</v>
      </c>
      <c r="K208" t="str">
        <f>INDEX(products!$A$1:$F$11,MATCH(orders!$D208,products!$A$1:$A$11,0),MATCH(orders!K$1,products!$A$1:$F$1,0))</f>
        <v>Pants</v>
      </c>
      <c r="L208" t="str">
        <f>INDEX(products!$A$1:$F$11,MATCH(orders!$D208,products!$A$1:$A$11,0),MATCH(orders!L$1,products!$A$1:$F$1,0))</f>
        <v>Dark Blue</v>
      </c>
      <c r="M208">
        <f>INDEX(products!$A$1:$F$11,MATCH(orders!$D208,products!$A$1:$A$11,0),MATCH(orders!M$1,products!$A$1:$F$1,0))</f>
        <v>28.99</v>
      </c>
      <c r="N208">
        <f>INDEX(products!$A$1:$F$11,MATCH(orders!$D208,products!$A$1:$A$11,0),MATCH(orders!N$1,products!$A$1:$F$1,0))</f>
        <v>12.99</v>
      </c>
      <c r="O208">
        <f t="shared" si="6"/>
        <v>47.999999999999993</v>
      </c>
      <c r="P208">
        <f t="shared" si="7"/>
        <v>86.97</v>
      </c>
    </row>
    <row r="209" spans="1:16" x14ac:dyDescent="0.45">
      <c r="A209" t="s">
        <v>1978</v>
      </c>
      <c r="B209" s="1">
        <v>44719</v>
      </c>
      <c r="C209" t="s">
        <v>178</v>
      </c>
      <c r="D209">
        <v>4</v>
      </c>
      <c r="E209">
        <v>4</v>
      </c>
      <c r="F209" t="str">
        <f>_xlfn.XLOOKUP(C209,customers!$A$2:$A$314,customers!$B$2:$B$314,,0)</f>
        <v>Hy Zanetto</v>
      </c>
      <c r="G209" t="str">
        <f>_xlfn.XLOOKUP(C209,customers!$A$2:$A$314,customers!$F$2:$F$314,,0)</f>
        <v>England</v>
      </c>
      <c r="H209" t="str">
        <f>VLOOKUP(C209,customers!$A$2:$I$314,7,FALSE)</f>
        <v>Wolverhampton</v>
      </c>
      <c r="I209" t="str">
        <f>VLOOKUP(C209,customers!$A$2:$I$314,9,FALSE)</f>
        <v>Yes</v>
      </c>
      <c r="J209" t="str">
        <f>INDEX(products!$A$1:$F$11,MATCH(orders!$D209,products!$A$1:$A$11,0),MATCH(orders!J$1,products!$A$1:$F$1,0))</f>
        <v>Denim Jacket Cropped</v>
      </c>
      <c r="K209" t="str">
        <f>INDEX(products!$A$1:$F$11,MATCH(orders!$D209,products!$A$1:$A$11,0),MATCH(orders!K$1,products!$A$1:$F$1,0))</f>
        <v>Jacket</v>
      </c>
      <c r="L209" t="str">
        <f>INDEX(products!$A$1:$F$11,MATCH(orders!$D209,products!$A$1:$A$11,0),MATCH(orders!L$1,products!$A$1:$F$1,0))</f>
        <v>Light Blue</v>
      </c>
      <c r="M209">
        <f>INDEX(products!$A$1:$F$11,MATCH(orders!$D209,products!$A$1:$A$11,0),MATCH(orders!M$1,products!$A$1:$F$1,0))</f>
        <v>26.99</v>
      </c>
      <c r="N209">
        <f>INDEX(products!$A$1:$F$11,MATCH(orders!$D209,products!$A$1:$A$11,0),MATCH(orders!N$1,products!$A$1:$F$1,0))</f>
        <v>11.99</v>
      </c>
      <c r="O209">
        <f t="shared" si="6"/>
        <v>59.999999999999993</v>
      </c>
      <c r="P209">
        <f t="shared" si="7"/>
        <v>107.96</v>
      </c>
    </row>
    <row r="210" spans="1:16" x14ac:dyDescent="0.45">
      <c r="A210" t="s">
        <v>1979</v>
      </c>
      <c r="B210" s="1">
        <v>44719</v>
      </c>
      <c r="C210" t="s">
        <v>53</v>
      </c>
      <c r="D210">
        <v>5</v>
      </c>
      <c r="E210">
        <v>4</v>
      </c>
      <c r="F210" t="str">
        <f>_xlfn.XLOOKUP(C210,customers!$A$2:$A$314,customers!$B$2:$B$314,,0)</f>
        <v>Melvin Wharfe</v>
      </c>
      <c r="G210" t="str">
        <f>_xlfn.XLOOKUP(C210,customers!$A$2:$A$314,customers!$F$2:$F$314,,0)</f>
        <v>Scotland</v>
      </c>
      <c r="H210" t="str">
        <f>VLOOKUP(C210,customers!$A$2:$I$314,7,FALSE)</f>
        <v>Aberdeen</v>
      </c>
      <c r="I210" t="str">
        <f>VLOOKUP(C210,customers!$A$2:$I$314,9,FALSE)</f>
        <v>Yes</v>
      </c>
      <c r="J210" t="str">
        <f>INDEX(products!$A$1:$F$11,MATCH(orders!$D210,products!$A$1:$A$11,0),MATCH(orders!J$1,products!$A$1:$F$1,0))</f>
        <v>Denim Jeans Flare Cut</v>
      </c>
      <c r="K210" t="str">
        <f>INDEX(products!$A$1:$F$11,MATCH(orders!$D210,products!$A$1:$A$11,0),MATCH(orders!K$1,products!$A$1:$F$1,0))</f>
        <v>Pants</v>
      </c>
      <c r="L210" t="str">
        <f>INDEX(products!$A$1:$F$11,MATCH(orders!$D210,products!$A$1:$A$11,0),MATCH(orders!L$1,products!$A$1:$F$1,0))</f>
        <v>Dark Blue</v>
      </c>
      <c r="M210">
        <f>INDEX(products!$A$1:$F$11,MATCH(orders!$D210,products!$A$1:$A$11,0),MATCH(orders!M$1,products!$A$1:$F$1,0))</f>
        <v>28.99</v>
      </c>
      <c r="N210">
        <f>INDEX(products!$A$1:$F$11,MATCH(orders!$D210,products!$A$1:$A$11,0),MATCH(orders!N$1,products!$A$1:$F$1,0))</f>
        <v>12.99</v>
      </c>
      <c r="O210">
        <f t="shared" si="6"/>
        <v>63.999999999999993</v>
      </c>
      <c r="P210">
        <f t="shared" si="7"/>
        <v>115.96</v>
      </c>
    </row>
    <row r="211" spans="1:16" x14ac:dyDescent="0.45">
      <c r="A211" t="s">
        <v>1980</v>
      </c>
      <c r="B211" s="1">
        <v>44720</v>
      </c>
      <c r="C211" t="s">
        <v>694</v>
      </c>
      <c r="D211">
        <v>6</v>
      </c>
      <c r="E211">
        <v>3</v>
      </c>
      <c r="F211" t="str">
        <f>_xlfn.XLOOKUP(C211,customers!$A$2:$A$314,customers!$B$2:$B$314,,0)</f>
        <v>Odille Thynne</v>
      </c>
      <c r="G211" t="str">
        <f>_xlfn.XLOOKUP(C211,customers!$A$2:$A$314,customers!$F$2:$F$314,,0)</f>
        <v>England</v>
      </c>
      <c r="H211" t="str">
        <f>VLOOKUP(C211,customers!$A$2:$I$314,7,FALSE)</f>
        <v>Nelson</v>
      </c>
      <c r="I211" t="str">
        <f>VLOOKUP(C211,customers!$A$2:$I$314,9,FALSE)</f>
        <v>No</v>
      </c>
      <c r="J211" t="str">
        <f>INDEX(products!$A$1:$F$11,MATCH(orders!$D211,products!$A$1:$A$11,0),MATCH(orders!J$1,products!$A$1:$F$1,0))</f>
        <v>Denim Jacket Hooded</v>
      </c>
      <c r="K211" t="str">
        <f>INDEX(products!$A$1:$F$11,MATCH(orders!$D211,products!$A$1:$A$11,0),MATCH(orders!K$1,products!$A$1:$F$1,0))</f>
        <v>Jacket</v>
      </c>
      <c r="L211" t="str">
        <f>INDEX(products!$A$1:$F$11,MATCH(orders!$D211,products!$A$1:$A$11,0),MATCH(orders!L$1,products!$A$1:$F$1,0))</f>
        <v>Light Blue</v>
      </c>
      <c r="M211">
        <f>INDEX(products!$A$1:$F$11,MATCH(orders!$D211,products!$A$1:$A$11,0),MATCH(orders!M$1,products!$A$1:$F$1,0))</f>
        <v>27.99</v>
      </c>
      <c r="N211">
        <f>INDEX(products!$A$1:$F$11,MATCH(orders!$D211,products!$A$1:$A$11,0),MATCH(orders!N$1,products!$A$1:$F$1,0))</f>
        <v>14.99</v>
      </c>
      <c r="O211">
        <f t="shared" si="6"/>
        <v>38.999999999999993</v>
      </c>
      <c r="P211">
        <f t="shared" si="7"/>
        <v>83.97</v>
      </c>
    </row>
    <row r="212" spans="1:16" x14ac:dyDescent="0.45">
      <c r="A212" t="s">
        <v>1981</v>
      </c>
      <c r="B212" s="1">
        <v>44720</v>
      </c>
      <c r="C212" t="s">
        <v>166</v>
      </c>
      <c r="D212">
        <v>5</v>
      </c>
      <c r="E212">
        <v>4</v>
      </c>
      <c r="F212" t="str">
        <f>_xlfn.XLOOKUP(C212,customers!$A$2:$A$314,customers!$B$2:$B$314,,0)</f>
        <v>Zorina Ponting</v>
      </c>
      <c r="G212" t="str">
        <f>_xlfn.XLOOKUP(C212,customers!$A$2:$A$314,customers!$F$2:$F$314,,0)</f>
        <v>England</v>
      </c>
      <c r="H212" t="str">
        <f>VLOOKUP(C212,customers!$A$2:$I$314,7,FALSE)</f>
        <v>Gloucester</v>
      </c>
      <c r="I212" t="str">
        <f>VLOOKUP(C212,customers!$A$2:$I$314,9,FALSE)</f>
        <v>Yes</v>
      </c>
      <c r="J212" t="str">
        <f>INDEX(products!$A$1:$F$11,MATCH(orders!$D212,products!$A$1:$A$11,0),MATCH(orders!J$1,products!$A$1:$F$1,0))</f>
        <v>Denim Jeans Flare Cut</v>
      </c>
      <c r="K212" t="str">
        <f>INDEX(products!$A$1:$F$11,MATCH(orders!$D212,products!$A$1:$A$11,0),MATCH(orders!K$1,products!$A$1:$F$1,0))</f>
        <v>Pants</v>
      </c>
      <c r="L212" t="str">
        <f>INDEX(products!$A$1:$F$11,MATCH(orders!$D212,products!$A$1:$A$11,0),MATCH(orders!L$1,products!$A$1:$F$1,0))</f>
        <v>Dark Blue</v>
      </c>
      <c r="M212">
        <f>INDEX(products!$A$1:$F$11,MATCH(orders!$D212,products!$A$1:$A$11,0),MATCH(orders!M$1,products!$A$1:$F$1,0))</f>
        <v>28.99</v>
      </c>
      <c r="N212">
        <f>INDEX(products!$A$1:$F$11,MATCH(orders!$D212,products!$A$1:$A$11,0),MATCH(orders!N$1,products!$A$1:$F$1,0))</f>
        <v>12.99</v>
      </c>
      <c r="O212">
        <f t="shared" si="6"/>
        <v>63.999999999999993</v>
      </c>
      <c r="P212">
        <f t="shared" si="7"/>
        <v>115.96</v>
      </c>
    </row>
    <row r="213" spans="1:16" x14ac:dyDescent="0.45">
      <c r="A213" t="s">
        <v>1982</v>
      </c>
      <c r="B213" s="1">
        <v>44720</v>
      </c>
      <c r="C213" t="s">
        <v>271</v>
      </c>
      <c r="D213">
        <v>4</v>
      </c>
      <c r="E213">
        <v>2</v>
      </c>
      <c r="F213" t="str">
        <f>_xlfn.XLOOKUP(C213,customers!$A$2:$A$314,customers!$B$2:$B$314,,0)</f>
        <v>Felecia Dodgson</v>
      </c>
      <c r="G213" t="str">
        <f>_xlfn.XLOOKUP(C213,customers!$A$2:$A$314,customers!$F$2:$F$314,,0)</f>
        <v>England</v>
      </c>
      <c r="H213" t="str">
        <f>VLOOKUP(C213,customers!$A$2:$I$314,7,FALSE)</f>
        <v>Guildford</v>
      </c>
      <c r="I213" t="str">
        <f>VLOOKUP(C213,customers!$A$2:$I$314,9,FALSE)</f>
        <v>Yes</v>
      </c>
      <c r="J213" t="str">
        <f>INDEX(products!$A$1:$F$11,MATCH(orders!$D213,products!$A$1:$A$11,0),MATCH(orders!J$1,products!$A$1:$F$1,0))</f>
        <v>Denim Jacket Cropped</v>
      </c>
      <c r="K213" t="str">
        <f>INDEX(products!$A$1:$F$11,MATCH(orders!$D213,products!$A$1:$A$11,0),MATCH(orders!K$1,products!$A$1:$F$1,0))</f>
        <v>Jacket</v>
      </c>
      <c r="L213" t="str">
        <f>INDEX(products!$A$1:$F$11,MATCH(orders!$D213,products!$A$1:$A$11,0),MATCH(orders!L$1,products!$A$1:$F$1,0))</f>
        <v>Light Blue</v>
      </c>
      <c r="M213">
        <f>INDEX(products!$A$1:$F$11,MATCH(orders!$D213,products!$A$1:$A$11,0),MATCH(orders!M$1,products!$A$1:$F$1,0))</f>
        <v>26.99</v>
      </c>
      <c r="N213">
        <f>INDEX(products!$A$1:$F$11,MATCH(orders!$D213,products!$A$1:$A$11,0),MATCH(orders!N$1,products!$A$1:$F$1,0))</f>
        <v>11.99</v>
      </c>
      <c r="O213">
        <f t="shared" si="6"/>
        <v>29.999999999999996</v>
      </c>
      <c r="P213">
        <f t="shared" si="7"/>
        <v>53.98</v>
      </c>
    </row>
    <row r="214" spans="1:16" x14ac:dyDescent="0.45">
      <c r="A214" t="s">
        <v>1983</v>
      </c>
      <c r="B214" s="1">
        <v>44721</v>
      </c>
      <c r="C214" t="s">
        <v>972</v>
      </c>
      <c r="D214">
        <v>6</v>
      </c>
      <c r="E214">
        <v>3</v>
      </c>
      <c r="F214" t="str">
        <f>_xlfn.XLOOKUP(C214,customers!$A$2:$A$314,customers!$B$2:$B$314,,0)</f>
        <v>Delmar Beasant</v>
      </c>
      <c r="G214" t="str">
        <f>_xlfn.XLOOKUP(C214,customers!$A$2:$A$314,customers!$F$2:$F$314,,0)</f>
        <v>Scotland</v>
      </c>
      <c r="H214" t="str">
        <f>VLOOKUP(C214,customers!$A$2:$I$314,7,FALSE)</f>
        <v>Fortrose</v>
      </c>
      <c r="I214" t="str">
        <f>VLOOKUP(C214,customers!$A$2:$I$314,9,FALSE)</f>
        <v>No</v>
      </c>
      <c r="J214" t="str">
        <f>INDEX(products!$A$1:$F$11,MATCH(orders!$D214,products!$A$1:$A$11,0),MATCH(orders!J$1,products!$A$1:$F$1,0))</f>
        <v>Denim Jacket Hooded</v>
      </c>
      <c r="K214" t="str">
        <f>INDEX(products!$A$1:$F$11,MATCH(orders!$D214,products!$A$1:$A$11,0),MATCH(orders!K$1,products!$A$1:$F$1,0))</f>
        <v>Jacket</v>
      </c>
      <c r="L214" t="str">
        <f>INDEX(products!$A$1:$F$11,MATCH(orders!$D214,products!$A$1:$A$11,0),MATCH(orders!L$1,products!$A$1:$F$1,0))</f>
        <v>Light Blue</v>
      </c>
      <c r="M214">
        <f>INDEX(products!$A$1:$F$11,MATCH(orders!$D214,products!$A$1:$A$11,0),MATCH(orders!M$1,products!$A$1:$F$1,0))</f>
        <v>27.99</v>
      </c>
      <c r="N214">
        <f>INDEX(products!$A$1:$F$11,MATCH(orders!$D214,products!$A$1:$A$11,0),MATCH(orders!N$1,products!$A$1:$F$1,0))</f>
        <v>14.99</v>
      </c>
      <c r="O214">
        <f t="shared" si="6"/>
        <v>38.999999999999993</v>
      </c>
      <c r="P214">
        <f t="shared" si="7"/>
        <v>83.97</v>
      </c>
    </row>
    <row r="215" spans="1:16" x14ac:dyDescent="0.45">
      <c r="A215" t="s">
        <v>1984</v>
      </c>
      <c r="B215" s="1">
        <v>44721</v>
      </c>
      <c r="C215" t="s">
        <v>35</v>
      </c>
      <c r="D215">
        <v>4</v>
      </c>
      <c r="E215">
        <v>2</v>
      </c>
      <c r="F215" t="str">
        <f>_xlfn.XLOOKUP(C215,customers!$A$2:$A$314,customers!$B$2:$B$314,,0)</f>
        <v>Jami Redholes</v>
      </c>
      <c r="G215" t="str">
        <f>_xlfn.XLOOKUP(C215,customers!$A$2:$A$314,customers!$F$2:$F$314,,0)</f>
        <v>England</v>
      </c>
      <c r="H215" t="str">
        <f>VLOOKUP(C215,customers!$A$2:$I$314,7,FALSE)</f>
        <v>Manchester</v>
      </c>
      <c r="I215" t="str">
        <f>VLOOKUP(C215,customers!$A$2:$I$314,9,FALSE)</f>
        <v>Yes</v>
      </c>
      <c r="J215" t="str">
        <f>INDEX(products!$A$1:$F$11,MATCH(orders!$D215,products!$A$1:$A$11,0),MATCH(orders!J$1,products!$A$1:$F$1,0))</f>
        <v>Denim Jacket Cropped</v>
      </c>
      <c r="K215" t="str">
        <f>INDEX(products!$A$1:$F$11,MATCH(orders!$D215,products!$A$1:$A$11,0),MATCH(orders!K$1,products!$A$1:$F$1,0))</f>
        <v>Jacket</v>
      </c>
      <c r="L215" t="str">
        <f>INDEX(products!$A$1:$F$11,MATCH(orders!$D215,products!$A$1:$A$11,0),MATCH(orders!L$1,products!$A$1:$F$1,0))</f>
        <v>Light Blue</v>
      </c>
      <c r="M215">
        <f>INDEX(products!$A$1:$F$11,MATCH(orders!$D215,products!$A$1:$A$11,0),MATCH(orders!M$1,products!$A$1:$F$1,0))</f>
        <v>26.99</v>
      </c>
      <c r="N215">
        <f>INDEX(products!$A$1:$F$11,MATCH(orders!$D215,products!$A$1:$A$11,0),MATCH(orders!N$1,products!$A$1:$F$1,0))</f>
        <v>11.99</v>
      </c>
      <c r="O215">
        <f t="shared" si="6"/>
        <v>29.999999999999996</v>
      </c>
      <c r="P215">
        <f t="shared" si="7"/>
        <v>53.98</v>
      </c>
    </row>
    <row r="216" spans="1:16" x14ac:dyDescent="0.45">
      <c r="A216" t="s">
        <v>1985</v>
      </c>
      <c r="B216" s="1">
        <v>44722</v>
      </c>
      <c r="C216" t="s">
        <v>1001</v>
      </c>
      <c r="D216">
        <v>6</v>
      </c>
      <c r="E216">
        <v>3</v>
      </c>
      <c r="F216" t="str">
        <f>_xlfn.XLOOKUP(C216,customers!$A$2:$A$314,customers!$B$2:$B$314,,0)</f>
        <v>Cleve Blowfelde</v>
      </c>
      <c r="G216" t="str">
        <f>_xlfn.XLOOKUP(C216,customers!$A$2:$A$314,customers!$F$2:$F$314,,0)</f>
        <v>Wales</v>
      </c>
      <c r="H216" t="str">
        <f>VLOOKUP(C216,customers!$A$2:$I$314,7,FALSE)</f>
        <v>Llanrwst</v>
      </c>
      <c r="I216" t="str">
        <f>VLOOKUP(C216,customers!$A$2:$I$314,9,FALSE)</f>
        <v>No</v>
      </c>
      <c r="J216" t="str">
        <f>INDEX(products!$A$1:$F$11,MATCH(orders!$D216,products!$A$1:$A$11,0),MATCH(orders!J$1,products!$A$1:$F$1,0))</f>
        <v>Denim Jacket Hooded</v>
      </c>
      <c r="K216" t="str">
        <f>INDEX(products!$A$1:$F$11,MATCH(orders!$D216,products!$A$1:$A$11,0),MATCH(orders!K$1,products!$A$1:$F$1,0))</f>
        <v>Jacket</v>
      </c>
      <c r="L216" t="str">
        <f>INDEX(products!$A$1:$F$11,MATCH(orders!$D216,products!$A$1:$A$11,0),MATCH(orders!L$1,products!$A$1:$F$1,0))</f>
        <v>Light Blue</v>
      </c>
      <c r="M216">
        <f>INDEX(products!$A$1:$F$11,MATCH(orders!$D216,products!$A$1:$A$11,0),MATCH(orders!M$1,products!$A$1:$F$1,0))</f>
        <v>27.99</v>
      </c>
      <c r="N216">
        <f>INDEX(products!$A$1:$F$11,MATCH(orders!$D216,products!$A$1:$A$11,0),MATCH(orders!N$1,products!$A$1:$F$1,0))</f>
        <v>14.99</v>
      </c>
      <c r="O216">
        <f t="shared" si="6"/>
        <v>38.999999999999993</v>
      </c>
      <c r="P216">
        <f t="shared" si="7"/>
        <v>83.97</v>
      </c>
    </row>
    <row r="217" spans="1:16" x14ac:dyDescent="0.45">
      <c r="A217" t="s">
        <v>1986</v>
      </c>
      <c r="B217" s="1">
        <v>44722</v>
      </c>
      <c r="C217" t="s">
        <v>290</v>
      </c>
      <c r="D217">
        <v>4</v>
      </c>
      <c r="E217">
        <v>3</v>
      </c>
      <c r="F217" t="str">
        <f>_xlfn.XLOOKUP(C217,customers!$A$2:$A$314,customers!$B$2:$B$314,,0)</f>
        <v>Gay Rizzello</v>
      </c>
      <c r="G217" t="str">
        <f>_xlfn.XLOOKUP(C217,customers!$A$2:$A$314,customers!$F$2:$F$314,,0)</f>
        <v>England</v>
      </c>
      <c r="H217" t="str">
        <f>VLOOKUP(C217,customers!$A$2:$I$314,7,FALSE)</f>
        <v>Hemel Hempstead</v>
      </c>
      <c r="I217" t="str">
        <f>VLOOKUP(C217,customers!$A$2:$I$314,9,FALSE)</f>
        <v>Yes</v>
      </c>
      <c r="J217" t="str">
        <f>INDEX(products!$A$1:$F$11,MATCH(orders!$D217,products!$A$1:$A$11,0),MATCH(orders!J$1,products!$A$1:$F$1,0))</f>
        <v>Denim Jacket Cropped</v>
      </c>
      <c r="K217" t="str">
        <f>INDEX(products!$A$1:$F$11,MATCH(orders!$D217,products!$A$1:$A$11,0),MATCH(orders!K$1,products!$A$1:$F$1,0))</f>
        <v>Jacket</v>
      </c>
      <c r="L217" t="str">
        <f>INDEX(products!$A$1:$F$11,MATCH(orders!$D217,products!$A$1:$A$11,0),MATCH(orders!L$1,products!$A$1:$F$1,0))</f>
        <v>Light Blue</v>
      </c>
      <c r="M217">
        <f>INDEX(products!$A$1:$F$11,MATCH(orders!$D217,products!$A$1:$A$11,0),MATCH(orders!M$1,products!$A$1:$F$1,0))</f>
        <v>26.99</v>
      </c>
      <c r="N217">
        <f>INDEX(products!$A$1:$F$11,MATCH(orders!$D217,products!$A$1:$A$11,0),MATCH(orders!N$1,products!$A$1:$F$1,0))</f>
        <v>11.99</v>
      </c>
      <c r="O217">
        <f t="shared" si="6"/>
        <v>44.999999999999993</v>
      </c>
      <c r="P217">
        <f t="shared" si="7"/>
        <v>80.97</v>
      </c>
    </row>
    <row r="218" spans="1:16" x14ac:dyDescent="0.45">
      <c r="A218" t="s">
        <v>1987</v>
      </c>
      <c r="B218" s="1">
        <v>44723</v>
      </c>
      <c r="C218" t="s">
        <v>955</v>
      </c>
      <c r="D218">
        <v>9</v>
      </c>
      <c r="E218">
        <v>3</v>
      </c>
      <c r="F218" t="str">
        <f>_xlfn.XLOOKUP(C218,customers!$A$2:$A$314,customers!$B$2:$B$314,,0)</f>
        <v>Tammie Drynan</v>
      </c>
      <c r="G218" t="str">
        <f>_xlfn.XLOOKUP(C218,customers!$A$2:$A$314,customers!$F$2:$F$314,,0)</f>
        <v>Scotland</v>
      </c>
      <c r="H218" t="str">
        <f>VLOOKUP(C218,customers!$A$2:$I$314,7,FALSE)</f>
        <v>Pitlochry</v>
      </c>
      <c r="I218" t="str">
        <f>VLOOKUP(C218,customers!$A$2:$I$314,9,FALSE)</f>
        <v>No</v>
      </c>
      <c r="J218" t="str">
        <f>INDEX(products!$A$1:$F$11,MATCH(orders!$D218,products!$A$1:$A$11,0),MATCH(orders!J$1,products!$A$1:$F$1,0))</f>
        <v>Denim Jacket Embroidered</v>
      </c>
      <c r="K218" t="str">
        <f>INDEX(products!$A$1:$F$11,MATCH(orders!$D218,products!$A$1:$A$11,0),MATCH(orders!K$1,products!$A$1:$F$1,0))</f>
        <v>Jacket</v>
      </c>
      <c r="L218" t="str">
        <f>INDEX(products!$A$1:$F$11,MATCH(orders!$D218,products!$A$1:$A$11,0),MATCH(orders!L$1,products!$A$1:$F$1,0))</f>
        <v>Light Blue</v>
      </c>
      <c r="M218">
        <f>INDEX(products!$A$1:$F$11,MATCH(orders!$D218,products!$A$1:$A$11,0),MATCH(orders!M$1,products!$A$1:$F$1,0))</f>
        <v>32.99</v>
      </c>
      <c r="N218">
        <f>INDEX(products!$A$1:$F$11,MATCH(orders!$D218,products!$A$1:$A$11,0),MATCH(orders!N$1,products!$A$1:$F$1,0))</f>
        <v>18.989999999999998</v>
      </c>
      <c r="O218">
        <f t="shared" si="6"/>
        <v>42.000000000000014</v>
      </c>
      <c r="P218">
        <f t="shared" si="7"/>
        <v>98.97</v>
      </c>
    </row>
    <row r="219" spans="1:16" x14ac:dyDescent="0.45">
      <c r="A219" t="s">
        <v>1988</v>
      </c>
      <c r="B219" s="1">
        <v>44723</v>
      </c>
      <c r="C219" t="s">
        <v>84</v>
      </c>
      <c r="D219">
        <v>5</v>
      </c>
      <c r="E219">
        <v>4</v>
      </c>
      <c r="F219" t="str">
        <f>_xlfn.XLOOKUP(C219,customers!$A$2:$A$314,customers!$B$2:$B$314,,0)</f>
        <v>Llywellyn Oscroft</v>
      </c>
      <c r="G219" t="str">
        <f>_xlfn.XLOOKUP(C219,customers!$A$2:$A$314,customers!$F$2:$F$314,,0)</f>
        <v>England</v>
      </c>
      <c r="H219" t="str">
        <f>VLOOKUP(C219,customers!$A$2:$I$314,7,FALSE)</f>
        <v>Cambridge</v>
      </c>
      <c r="I219" t="str">
        <f>VLOOKUP(C219,customers!$A$2:$I$314,9,FALSE)</f>
        <v>Yes</v>
      </c>
      <c r="J219" t="str">
        <f>INDEX(products!$A$1:$F$11,MATCH(orders!$D219,products!$A$1:$A$11,0),MATCH(orders!J$1,products!$A$1:$F$1,0))</f>
        <v>Denim Jeans Flare Cut</v>
      </c>
      <c r="K219" t="str">
        <f>INDEX(products!$A$1:$F$11,MATCH(orders!$D219,products!$A$1:$A$11,0),MATCH(orders!K$1,products!$A$1:$F$1,0))</f>
        <v>Pants</v>
      </c>
      <c r="L219" t="str">
        <f>INDEX(products!$A$1:$F$11,MATCH(orders!$D219,products!$A$1:$A$11,0),MATCH(orders!L$1,products!$A$1:$F$1,0))</f>
        <v>Dark Blue</v>
      </c>
      <c r="M219">
        <f>INDEX(products!$A$1:$F$11,MATCH(orders!$D219,products!$A$1:$A$11,0),MATCH(orders!M$1,products!$A$1:$F$1,0))</f>
        <v>28.99</v>
      </c>
      <c r="N219">
        <f>INDEX(products!$A$1:$F$11,MATCH(orders!$D219,products!$A$1:$A$11,0),MATCH(orders!N$1,products!$A$1:$F$1,0))</f>
        <v>12.99</v>
      </c>
      <c r="O219">
        <f t="shared" si="6"/>
        <v>63.999999999999993</v>
      </c>
      <c r="P219">
        <f t="shared" si="7"/>
        <v>115.96</v>
      </c>
    </row>
    <row r="220" spans="1:16" x14ac:dyDescent="0.45">
      <c r="A220" t="s">
        <v>1989</v>
      </c>
      <c r="B220" s="1">
        <v>44723</v>
      </c>
      <c r="C220" t="s">
        <v>76</v>
      </c>
      <c r="D220">
        <v>5</v>
      </c>
      <c r="E220">
        <v>4</v>
      </c>
      <c r="F220" t="str">
        <f>_xlfn.XLOOKUP(C220,customers!$A$2:$A$314,customers!$B$2:$B$314,,0)</f>
        <v>Terence Vanyutin</v>
      </c>
      <c r="G220" t="str">
        <f>_xlfn.XLOOKUP(C220,customers!$A$2:$A$314,customers!$F$2:$F$314,,0)</f>
        <v>England</v>
      </c>
      <c r="H220" t="str">
        <f>VLOOKUP(C220,customers!$A$2:$I$314,7,FALSE)</f>
        <v>Leicester</v>
      </c>
      <c r="I220" t="str">
        <f>VLOOKUP(C220,customers!$A$2:$I$314,9,FALSE)</f>
        <v>Yes</v>
      </c>
      <c r="J220" t="str">
        <f>INDEX(products!$A$1:$F$11,MATCH(orders!$D220,products!$A$1:$A$11,0),MATCH(orders!J$1,products!$A$1:$F$1,0))</f>
        <v>Denim Jeans Flare Cut</v>
      </c>
      <c r="K220" t="str">
        <f>INDEX(products!$A$1:$F$11,MATCH(orders!$D220,products!$A$1:$A$11,0),MATCH(orders!K$1,products!$A$1:$F$1,0))</f>
        <v>Pants</v>
      </c>
      <c r="L220" t="str">
        <f>INDEX(products!$A$1:$F$11,MATCH(orders!$D220,products!$A$1:$A$11,0),MATCH(orders!L$1,products!$A$1:$F$1,0))</f>
        <v>Dark Blue</v>
      </c>
      <c r="M220">
        <f>INDEX(products!$A$1:$F$11,MATCH(orders!$D220,products!$A$1:$A$11,0),MATCH(orders!M$1,products!$A$1:$F$1,0))</f>
        <v>28.99</v>
      </c>
      <c r="N220">
        <f>INDEX(products!$A$1:$F$11,MATCH(orders!$D220,products!$A$1:$A$11,0),MATCH(orders!N$1,products!$A$1:$F$1,0))</f>
        <v>12.99</v>
      </c>
      <c r="O220">
        <f t="shared" si="6"/>
        <v>63.999999999999993</v>
      </c>
      <c r="P220">
        <f t="shared" si="7"/>
        <v>115.96</v>
      </c>
    </row>
    <row r="221" spans="1:16" x14ac:dyDescent="0.45">
      <c r="A221" t="s">
        <v>1990</v>
      </c>
      <c r="B221" s="1">
        <v>44723</v>
      </c>
      <c r="C221" t="s">
        <v>134</v>
      </c>
      <c r="D221">
        <v>4</v>
      </c>
      <c r="E221">
        <v>2</v>
      </c>
      <c r="F221" t="str">
        <f>_xlfn.XLOOKUP(C221,customers!$A$2:$A$314,customers!$B$2:$B$314,,0)</f>
        <v>Theresita Newbury</v>
      </c>
      <c r="G221" t="str">
        <f>_xlfn.XLOOKUP(C221,customers!$A$2:$A$314,customers!$F$2:$F$314,,0)</f>
        <v>Scotland</v>
      </c>
      <c r="H221" t="str">
        <f>VLOOKUP(C221,customers!$A$2:$I$314,7,FALSE)</f>
        <v>Perth</v>
      </c>
      <c r="I221" t="str">
        <f>VLOOKUP(C221,customers!$A$2:$I$314,9,FALSE)</f>
        <v>Yes</v>
      </c>
      <c r="J221" t="str">
        <f>INDEX(products!$A$1:$F$11,MATCH(orders!$D221,products!$A$1:$A$11,0),MATCH(orders!J$1,products!$A$1:$F$1,0))</f>
        <v>Denim Jacket Cropped</v>
      </c>
      <c r="K221" t="str">
        <f>INDEX(products!$A$1:$F$11,MATCH(orders!$D221,products!$A$1:$A$11,0),MATCH(orders!K$1,products!$A$1:$F$1,0))</f>
        <v>Jacket</v>
      </c>
      <c r="L221" t="str">
        <f>INDEX(products!$A$1:$F$11,MATCH(orders!$D221,products!$A$1:$A$11,0),MATCH(orders!L$1,products!$A$1:$F$1,0))</f>
        <v>Light Blue</v>
      </c>
      <c r="M221">
        <f>INDEX(products!$A$1:$F$11,MATCH(orders!$D221,products!$A$1:$A$11,0),MATCH(orders!M$1,products!$A$1:$F$1,0))</f>
        <v>26.99</v>
      </c>
      <c r="N221">
        <f>INDEX(products!$A$1:$F$11,MATCH(orders!$D221,products!$A$1:$A$11,0),MATCH(orders!N$1,products!$A$1:$F$1,0))</f>
        <v>11.99</v>
      </c>
      <c r="O221">
        <f t="shared" si="6"/>
        <v>29.999999999999996</v>
      </c>
      <c r="P221">
        <f t="shared" si="7"/>
        <v>53.98</v>
      </c>
    </row>
    <row r="222" spans="1:16" x14ac:dyDescent="0.45">
      <c r="A222" t="s">
        <v>1991</v>
      </c>
      <c r="B222" s="1">
        <v>44723</v>
      </c>
      <c r="C222" t="s">
        <v>489</v>
      </c>
      <c r="D222">
        <v>6</v>
      </c>
      <c r="E222">
        <v>3</v>
      </c>
      <c r="F222" t="str">
        <f>_xlfn.XLOOKUP(C222,customers!$A$2:$A$314,customers!$B$2:$B$314,,0)</f>
        <v>Sylas Becaris</v>
      </c>
      <c r="G222" t="str">
        <f>_xlfn.XLOOKUP(C222,customers!$A$2:$A$314,customers!$F$2:$F$314,,0)</f>
        <v>England</v>
      </c>
      <c r="H222" t="str">
        <f>VLOOKUP(C222,customers!$A$2:$I$314,7,FALSE)</f>
        <v>Tamworth</v>
      </c>
      <c r="I222" t="str">
        <f>VLOOKUP(C222,customers!$A$2:$I$314,9,FALSE)</f>
        <v>No</v>
      </c>
      <c r="J222" t="str">
        <f>INDEX(products!$A$1:$F$11,MATCH(orders!$D222,products!$A$1:$A$11,0),MATCH(orders!J$1,products!$A$1:$F$1,0))</f>
        <v>Denim Jacket Hooded</v>
      </c>
      <c r="K222" t="str">
        <f>INDEX(products!$A$1:$F$11,MATCH(orders!$D222,products!$A$1:$A$11,0),MATCH(orders!K$1,products!$A$1:$F$1,0))</f>
        <v>Jacket</v>
      </c>
      <c r="L222" t="str">
        <f>INDEX(products!$A$1:$F$11,MATCH(orders!$D222,products!$A$1:$A$11,0),MATCH(orders!L$1,products!$A$1:$F$1,0))</f>
        <v>Light Blue</v>
      </c>
      <c r="M222">
        <f>INDEX(products!$A$1:$F$11,MATCH(orders!$D222,products!$A$1:$A$11,0),MATCH(orders!M$1,products!$A$1:$F$1,0))</f>
        <v>27.99</v>
      </c>
      <c r="N222">
        <f>INDEX(products!$A$1:$F$11,MATCH(orders!$D222,products!$A$1:$A$11,0),MATCH(orders!N$1,products!$A$1:$F$1,0))</f>
        <v>14.99</v>
      </c>
      <c r="O222">
        <f t="shared" si="6"/>
        <v>38.999999999999993</v>
      </c>
      <c r="P222">
        <f t="shared" si="7"/>
        <v>83.97</v>
      </c>
    </row>
    <row r="223" spans="1:16" x14ac:dyDescent="0.45">
      <c r="A223" t="s">
        <v>1992</v>
      </c>
      <c r="B223" s="1">
        <v>44723</v>
      </c>
      <c r="C223" t="s">
        <v>192</v>
      </c>
      <c r="D223">
        <v>4</v>
      </c>
      <c r="E223">
        <v>4</v>
      </c>
      <c r="F223" t="str">
        <f>_xlfn.XLOOKUP(C223,customers!$A$2:$A$314,customers!$B$2:$B$314,,0)</f>
        <v>Maurie Bartol</v>
      </c>
      <c r="G223" t="str">
        <f>_xlfn.XLOOKUP(C223,customers!$A$2:$A$314,customers!$F$2:$F$314,,0)</f>
        <v>England</v>
      </c>
      <c r="H223" t="str">
        <f>VLOOKUP(C223,customers!$A$2:$I$314,7,FALSE)</f>
        <v>Bournemouth</v>
      </c>
      <c r="I223" t="str">
        <f>VLOOKUP(C223,customers!$A$2:$I$314,9,FALSE)</f>
        <v>Yes</v>
      </c>
      <c r="J223" t="str">
        <f>INDEX(products!$A$1:$F$11,MATCH(orders!$D223,products!$A$1:$A$11,0),MATCH(orders!J$1,products!$A$1:$F$1,0))</f>
        <v>Denim Jacket Cropped</v>
      </c>
      <c r="K223" t="str">
        <f>INDEX(products!$A$1:$F$11,MATCH(orders!$D223,products!$A$1:$A$11,0),MATCH(orders!K$1,products!$A$1:$F$1,0))</f>
        <v>Jacket</v>
      </c>
      <c r="L223" t="str">
        <f>INDEX(products!$A$1:$F$11,MATCH(orders!$D223,products!$A$1:$A$11,0),MATCH(orders!L$1,products!$A$1:$F$1,0))</f>
        <v>Light Blue</v>
      </c>
      <c r="M223">
        <f>INDEX(products!$A$1:$F$11,MATCH(orders!$D223,products!$A$1:$A$11,0),MATCH(orders!M$1,products!$A$1:$F$1,0))</f>
        <v>26.99</v>
      </c>
      <c r="N223">
        <f>INDEX(products!$A$1:$F$11,MATCH(orders!$D223,products!$A$1:$A$11,0),MATCH(orders!N$1,products!$A$1:$F$1,0))</f>
        <v>11.99</v>
      </c>
      <c r="O223">
        <f t="shared" si="6"/>
        <v>59.999999999999993</v>
      </c>
      <c r="P223">
        <f t="shared" si="7"/>
        <v>107.96</v>
      </c>
    </row>
    <row r="224" spans="1:16" x14ac:dyDescent="0.45">
      <c r="A224" t="s">
        <v>1993</v>
      </c>
      <c r="B224" s="1">
        <v>44724</v>
      </c>
      <c r="C224" t="s">
        <v>393</v>
      </c>
      <c r="D224">
        <v>1</v>
      </c>
      <c r="E224">
        <v>3</v>
      </c>
      <c r="F224" t="str">
        <f>_xlfn.XLOOKUP(C224,customers!$A$2:$A$314,customers!$B$2:$B$314,,0)</f>
        <v>Vicki Kirdsch</v>
      </c>
      <c r="G224" t="str">
        <f>_xlfn.XLOOKUP(C224,customers!$A$2:$A$314,customers!$F$2:$F$314,,0)</f>
        <v>England</v>
      </c>
      <c r="H224" t="str">
        <f>VLOOKUP(C224,customers!$A$2:$I$314,7,FALSE)</f>
        <v>Bedford</v>
      </c>
      <c r="I224" t="str">
        <f>VLOOKUP(C224,customers!$A$2:$I$314,9,FALSE)</f>
        <v>No</v>
      </c>
      <c r="J224" t="str">
        <f>INDEX(products!$A$1:$F$11,MATCH(orders!$D224,products!$A$1:$A$11,0),MATCH(orders!J$1,products!$A$1:$F$1,0))</f>
        <v>Denim Jeans Bootcut</v>
      </c>
      <c r="K224" t="str">
        <f>INDEX(products!$A$1:$F$11,MATCH(orders!$D224,products!$A$1:$A$11,0),MATCH(orders!K$1,products!$A$1:$F$1,0))</f>
        <v>Pants</v>
      </c>
      <c r="L224" t="str">
        <f>INDEX(products!$A$1:$F$11,MATCH(orders!$D224,products!$A$1:$A$11,0),MATCH(orders!L$1,products!$A$1:$F$1,0))</f>
        <v>Light Blue</v>
      </c>
      <c r="M224">
        <f>INDEX(products!$A$1:$F$11,MATCH(orders!$D224,products!$A$1:$A$11,0),MATCH(orders!M$1,products!$A$1:$F$1,0))</f>
        <v>25.99</v>
      </c>
      <c r="N224">
        <f>INDEX(products!$A$1:$F$11,MATCH(orders!$D224,products!$A$1:$A$11,0),MATCH(orders!N$1,products!$A$1:$F$1,0))</f>
        <v>13.99</v>
      </c>
      <c r="O224">
        <f t="shared" si="6"/>
        <v>35.999999999999993</v>
      </c>
      <c r="P224">
        <f t="shared" si="7"/>
        <v>77.97</v>
      </c>
    </row>
    <row r="225" spans="1:16" x14ac:dyDescent="0.45">
      <c r="A225" t="s">
        <v>1994</v>
      </c>
      <c r="B225" s="1">
        <v>44724</v>
      </c>
      <c r="C225" t="s">
        <v>324</v>
      </c>
      <c r="D225">
        <v>5</v>
      </c>
      <c r="E225">
        <v>4</v>
      </c>
      <c r="F225" t="str">
        <f>_xlfn.XLOOKUP(C225,customers!$A$2:$A$314,customers!$B$2:$B$314,,0)</f>
        <v>Lothaire Mizzi</v>
      </c>
      <c r="G225" t="str">
        <f>_xlfn.XLOOKUP(C225,customers!$A$2:$A$314,customers!$F$2:$F$314,,0)</f>
        <v>England</v>
      </c>
      <c r="H225" t="str">
        <f>VLOOKUP(C225,customers!$A$2:$I$314,7,FALSE)</f>
        <v>Newbury</v>
      </c>
      <c r="I225" t="str">
        <f>VLOOKUP(C225,customers!$A$2:$I$314,9,FALSE)</f>
        <v>Yes</v>
      </c>
      <c r="J225" t="str">
        <f>INDEX(products!$A$1:$F$11,MATCH(orders!$D225,products!$A$1:$A$11,0),MATCH(orders!J$1,products!$A$1:$F$1,0))</f>
        <v>Denim Jeans Flare Cut</v>
      </c>
      <c r="K225" t="str">
        <f>INDEX(products!$A$1:$F$11,MATCH(orders!$D225,products!$A$1:$A$11,0),MATCH(orders!K$1,products!$A$1:$F$1,0))</f>
        <v>Pants</v>
      </c>
      <c r="L225" t="str">
        <f>INDEX(products!$A$1:$F$11,MATCH(orders!$D225,products!$A$1:$A$11,0),MATCH(orders!L$1,products!$A$1:$F$1,0))</f>
        <v>Dark Blue</v>
      </c>
      <c r="M225">
        <f>INDEX(products!$A$1:$F$11,MATCH(orders!$D225,products!$A$1:$A$11,0),MATCH(orders!M$1,products!$A$1:$F$1,0))</f>
        <v>28.99</v>
      </c>
      <c r="N225">
        <f>INDEX(products!$A$1:$F$11,MATCH(orders!$D225,products!$A$1:$A$11,0),MATCH(orders!N$1,products!$A$1:$F$1,0))</f>
        <v>12.99</v>
      </c>
      <c r="O225">
        <f t="shared" si="6"/>
        <v>63.999999999999993</v>
      </c>
      <c r="P225">
        <f t="shared" si="7"/>
        <v>115.96</v>
      </c>
    </row>
    <row r="226" spans="1:16" x14ac:dyDescent="0.45">
      <c r="A226" t="s">
        <v>1995</v>
      </c>
      <c r="B226" s="1">
        <v>44724</v>
      </c>
      <c r="C226" t="s">
        <v>449</v>
      </c>
      <c r="D226">
        <v>6</v>
      </c>
      <c r="E226">
        <v>3</v>
      </c>
      <c r="F226" t="str">
        <f>_xlfn.XLOOKUP(C226,customers!$A$2:$A$314,customers!$B$2:$B$314,,0)</f>
        <v>Betty Fominov</v>
      </c>
      <c r="G226" t="str">
        <f>_xlfn.XLOOKUP(C226,customers!$A$2:$A$314,customers!$F$2:$F$314,,0)</f>
        <v>Scotland</v>
      </c>
      <c r="H226" t="str">
        <f>VLOOKUP(C226,customers!$A$2:$I$314,7,FALSE)</f>
        <v>Dunfermline</v>
      </c>
      <c r="I226" t="str">
        <f>VLOOKUP(C226,customers!$A$2:$I$314,9,FALSE)</f>
        <v>No</v>
      </c>
      <c r="J226" t="str">
        <f>INDEX(products!$A$1:$F$11,MATCH(orders!$D226,products!$A$1:$A$11,0),MATCH(orders!J$1,products!$A$1:$F$1,0))</f>
        <v>Denim Jacket Hooded</v>
      </c>
      <c r="K226" t="str">
        <f>INDEX(products!$A$1:$F$11,MATCH(orders!$D226,products!$A$1:$A$11,0),MATCH(orders!K$1,products!$A$1:$F$1,0))</f>
        <v>Jacket</v>
      </c>
      <c r="L226" t="str">
        <f>INDEX(products!$A$1:$F$11,MATCH(orders!$D226,products!$A$1:$A$11,0),MATCH(orders!L$1,products!$A$1:$F$1,0))</f>
        <v>Light Blue</v>
      </c>
      <c r="M226">
        <f>INDEX(products!$A$1:$F$11,MATCH(orders!$D226,products!$A$1:$A$11,0),MATCH(orders!M$1,products!$A$1:$F$1,0))</f>
        <v>27.99</v>
      </c>
      <c r="N226">
        <f>INDEX(products!$A$1:$F$11,MATCH(orders!$D226,products!$A$1:$A$11,0),MATCH(orders!N$1,products!$A$1:$F$1,0))</f>
        <v>14.99</v>
      </c>
      <c r="O226">
        <f t="shared" si="6"/>
        <v>38.999999999999993</v>
      </c>
      <c r="P226">
        <f t="shared" si="7"/>
        <v>83.97</v>
      </c>
    </row>
    <row r="227" spans="1:16" x14ac:dyDescent="0.45">
      <c r="A227" t="s">
        <v>1996</v>
      </c>
      <c r="B227" s="1">
        <v>44724</v>
      </c>
      <c r="C227" t="s">
        <v>278</v>
      </c>
      <c r="D227">
        <v>4</v>
      </c>
      <c r="E227">
        <v>4</v>
      </c>
      <c r="F227" t="str">
        <f>_xlfn.XLOOKUP(C227,customers!$A$2:$A$314,customers!$B$2:$B$314,,0)</f>
        <v>Belvia Umpleby</v>
      </c>
      <c r="G227" t="str">
        <f>_xlfn.XLOOKUP(C227,customers!$A$2:$A$314,customers!$F$2:$F$314,,0)</f>
        <v>England</v>
      </c>
      <c r="H227" t="str">
        <f>VLOOKUP(C227,customers!$A$2:$I$314,7,FALSE)</f>
        <v>Maidstone</v>
      </c>
      <c r="I227" t="str">
        <f>VLOOKUP(C227,customers!$A$2:$I$314,9,FALSE)</f>
        <v>Yes</v>
      </c>
      <c r="J227" t="str">
        <f>INDEX(products!$A$1:$F$11,MATCH(orders!$D227,products!$A$1:$A$11,0),MATCH(orders!J$1,products!$A$1:$F$1,0))</f>
        <v>Denim Jacket Cropped</v>
      </c>
      <c r="K227" t="str">
        <f>INDEX(products!$A$1:$F$11,MATCH(orders!$D227,products!$A$1:$A$11,0),MATCH(orders!K$1,products!$A$1:$F$1,0))</f>
        <v>Jacket</v>
      </c>
      <c r="L227" t="str">
        <f>INDEX(products!$A$1:$F$11,MATCH(orders!$D227,products!$A$1:$A$11,0),MATCH(orders!L$1,products!$A$1:$F$1,0))</f>
        <v>Light Blue</v>
      </c>
      <c r="M227">
        <f>INDEX(products!$A$1:$F$11,MATCH(orders!$D227,products!$A$1:$A$11,0),MATCH(orders!M$1,products!$A$1:$F$1,0))</f>
        <v>26.99</v>
      </c>
      <c r="N227">
        <f>INDEX(products!$A$1:$F$11,MATCH(orders!$D227,products!$A$1:$A$11,0),MATCH(orders!N$1,products!$A$1:$F$1,0))</f>
        <v>11.99</v>
      </c>
      <c r="O227">
        <f t="shared" si="6"/>
        <v>59.999999999999993</v>
      </c>
      <c r="P227">
        <f t="shared" si="7"/>
        <v>107.96</v>
      </c>
    </row>
    <row r="228" spans="1:16" x14ac:dyDescent="0.45">
      <c r="A228" t="s">
        <v>1997</v>
      </c>
      <c r="B228" s="1">
        <v>44724</v>
      </c>
      <c r="C228" t="s">
        <v>84</v>
      </c>
      <c r="D228">
        <v>4</v>
      </c>
      <c r="E228">
        <v>3</v>
      </c>
      <c r="F228" t="str">
        <f>_xlfn.XLOOKUP(C228,customers!$A$2:$A$314,customers!$B$2:$B$314,,0)</f>
        <v>Llywellyn Oscroft</v>
      </c>
      <c r="G228" t="str">
        <f>_xlfn.XLOOKUP(C228,customers!$A$2:$A$314,customers!$F$2:$F$314,,0)</f>
        <v>England</v>
      </c>
      <c r="H228" t="str">
        <f>VLOOKUP(C228,customers!$A$2:$I$314,7,FALSE)</f>
        <v>Cambridge</v>
      </c>
      <c r="I228" t="str">
        <f>VLOOKUP(C228,customers!$A$2:$I$314,9,FALSE)</f>
        <v>Yes</v>
      </c>
      <c r="J228" t="str">
        <f>INDEX(products!$A$1:$F$11,MATCH(orders!$D228,products!$A$1:$A$11,0),MATCH(orders!J$1,products!$A$1:$F$1,0))</f>
        <v>Denim Jacket Cropped</v>
      </c>
      <c r="K228" t="str">
        <f>INDEX(products!$A$1:$F$11,MATCH(orders!$D228,products!$A$1:$A$11,0),MATCH(orders!K$1,products!$A$1:$F$1,0))</f>
        <v>Jacket</v>
      </c>
      <c r="L228" t="str">
        <f>INDEX(products!$A$1:$F$11,MATCH(orders!$D228,products!$A$1:$A$11,0),MATCH(orders!L$1,products!$A$1:$F$1,0))</f>
        <v>Light Blue</v>
      </c>
      <c r="M228">
        <f>INDEX(products!$A$1:$F$11,MATCH(orders!$D228,products!$A$1:$A$11,0),MATCH(orders!M$1,products!$A$1:$F$1,0))</f>
        <v>26.99</v>
      </c>
      <c r="N228">
        <f>INDEX(products!$A$1:$F$11,MATCH(orders!$D228,products!$A$1:$A$11,0),MATCH(orders!N$1,products!$A$1:$F$1,0))</f>
        <v>11.99</v>
      </c>
      <c r="O228">
        <f t="shared" si="6"/>
        <v>44.999999999999993</v>
      </c>
      <c r="P228">
        <f t="shared" si="7"/>
        <v>80.97</v>
      </c>
    </row>
    <row r="229" spans="1:16" x14ac:dyDescent="0.45">
      <c r="A229" t="s">
        <v>1998</v>
      </c>
      <c r="B229" s="1">
        <v>44725</v>
      </c>
      <c r="C229" t="s">
        <v>839</v>
      </c>
      <c r="D229">
        <v>6</v>
      </c>
      <c r="E229">
        <v>3</v>
      </c>
      <c r="F229" t="str">
        <f>_xlfn.XLOOKUP(C229,customers!$A$2:$A$314,customers!$B$2:$B$314,,0)</f>
        <v>Emiline Galgey</v>
      </c>
      <c r="G229" t="str">
        <f>_xlfn.XLOOKUP(C229,customers!$A$2:$A$314,customers!$F$2:$F$314,,0)</f>
        <v>England</v>
      </c>
      <c r="H229" t="str">
        <f>VLOOKUP(C229,customers!$A$2:$I$314,7,FALSE)</f>
        <v>Northallerton</v>
      </c>
      <c r="I229" t="str">
        <f>VLOOKUP(C229,customers!$A$2:$I$314,9,FALSE)</f>
        <v>No</v>
      </c>
      <c r="J229" t="str">
        <f>INDEX(products!$A$1:$F$11,MATCH(orders!$D229,products!$A$1:$A$11,0),MATCH(orders!J$1,products!$A$1:$F$1,0))</f>
        <v>Denim Jacket Hooded</v>
      </c>
      <c r="K229" t="str">
        <f>INDEX(products!$A$1:$F$11,MATCH(orders!$D229,products!$A$1:$A$11,0),MATCH(orders!K$1,products!$A$1:$F$1,0))</f>
        <v>Jacket</v>
      </c>
      <c r="L229" t="str">
        <f>INDEX(products!$A$1:$F$11,MATCH(orders!$D229,products!$A$1:$A$11,0),MATCH(orders!L$1,products!$A$1:$F$1,0))</f>
        <v>Light Blue</v>
      </c>
      <c r="M229">
        <f>INDEX(products!$A$1:$F$11,MATCH(orders!$D229,products!$A$1:$A$11,0),MATCH(orders!M$1,products!$A$1:$F$1,0))</f>
        <v>27.99</v>
      </c>
      <c r="N229">
        <f>INDEX(products!$A$1:$F$11,MATCH(orders!$D229,products!$A$1:$A$11,0),MATCH(orders!N$1,products!$A$1:$F$1,0))</f>
        <v>14.99</v>
      </c>
      <c r="O229">
        <f t="shared" si="6"/>
        <v>38.999999999999993</v>
      </c>
      <c r="P229">
        <f t="shared" si="7"/>
        <v>83.97</v>
      </c>
    </row>
    <row r="230" spans="1:16" x14ac:dyDescent="0.45">
      <c r="A230" t="s">
        <v>1999</v>
      </c>
      <c r="B230" s="1">
        <v>44725</v>
      </c>
      <c r="C230" t="s">
        <v>602</v>
      </c>
      <c r="D230">
        <v>6</v>
      </c>
      <c r="E230">
        <v>3</v>
      </c>
      <c r="F230" t="str">
        <f>_xlfn.XLOOKUP(C230,customers!$A$2:$A$314,customers!$B$2:$B$314,,0)</f>
        <v>Quinton Fouracres</v>
      </c>
      <c r="G230" t="str">
        <f>_xlfn.XLOOKUP(C230,customers!$A$2:$A$314,customers!$F$2:$F$314,,0)</f>
        <v>England</v>
      </c>
      <c r="H230" t="str">
        <f>VLOOKUP(C230,customers!$A$2:$I$314,7,FALSE)</f>
        <v>St Albans</v>
      </c>
      <c r="I230" t="str">
        <f>VLOOKUP(C230,customers!$A$2:$I$314,9,FALSE)</f>
        <v>No</v>
      </c>
      <c r="J230" t="str">
        <f>INDEX(products!$A$1:$F$11,MATCH(orders!$D230,products!$A$1:$A$11,0),MATCH(orders!J$1,products!$A$1:$F$1,0))</f>
        <v>Denim Jacket Hooded</v>
      </c>
      <c r="K230" t="str">
        <f>INDEX(products!$A$1:$F$11,MATCH(orders!$D230,products!$A$1:$A$11,0),MATCH(orders!K$1,products!$A$1:$F$1,0))</f>
        <v>Jacket</v>
      </c>
      <c r="L230" t="str">
        <f>INDEX(products!$A$1:$F$11,MATCH(orders!$D230,products!$A$1:$A$11,0),MATCH(orders!L$1,products!$A$1:$F$1,0))</f>
        <v>Light Blue</v>
      </c>
      <c r="M230">
        <f>INDEX(products!$A$1:$F$11,MATCH(orders!$D230,products!$A$1:$A$11,0),MATCH(orders!M$1,products!$A$1:$F$1,0))</f>
        <v>27.99</v>
      </c>
      <c r="N230">
        <f>INDEX(products!$A$1:$F$11,MATCH(orders!$D230,products!$A$1:$A$11,0),MATCH(orders!N$1,products!$A$1:$F$1,0))</f>
        <v>14.99</v>
      </c>
      <c r="O230">
        <f t="shared" si="6"/>
        <v>38.999999999999993</v>
      </c>
      <c r="P230">
        <f t="shared" si="7"/>
        <v>83.97</v>
      </c>
    </row>
    <row r="231" spans="1:16" x14ac:dyDescent="0.45">
      <c r="A231" t="s">
        <v>2000</v>
      </c>
      <c r="B231" s="1">
        <v>44726</v>
      </c>
      <c r="C231" t="s">
        <v>879</v>
      </c>
      <c r="D231">
        <v>6</v>
      </c>
      <c r="E231">
        <v>3</v>
      </c>
      <c r="F231" t="str">
        <f>_xlfn.XLOOKUP(C231,customers!$A$2:$A$314,customers!$B$2:$B$314,,0)</f>
        <v>Bobbe Piggott</v>
      </c>
      <c r="G231" t="str">
        <f>_xlfn.XLOOKUP(C231,customers!$A$2:$A$314,customers!$F$2:$F$314,,0)</f>
        <v>Wales</v>
      </c>
      <c r="H231" t="str">
        <f>VLOOKUP(C231,customers!$A$2:$I$314,7,FALSE)</f>
        <v>Llandovery</v>
      </c>
      <c r="I231" t="str">
        <f>VLOOKUP(C231,customers!$A$2:$I$314,9,FALSE)</f>
        <v>No</v>
      </c>
      <c r="J231" t="str">
        <f>INDEX(products!$A$1:$F$11,MATCH(orders!$D231,products!$A$1:$A$11,0),MATCH(orders!J$1,products!$A$1:$F$1,0))</f>
        <v>Denim Jacket Hooded</v>
      </c>
      <c r="K231" t="str">
        <f>INDEX(products!$A$1:$F$11,MATCH(orders!$D231,products!$A$1:$A$11,0),MATCH(orders!K$1,products!$A$1:$F$1,0))</f>
        <v>Jacket</v>
      </c>
      <c r="L231" t="str">
        <f>INDEX(products!$A$1:$F$11,MATCH(orders!$D231,products!$A$1:$A$11,0),MATCH(orders!L$1,products!$A$1:$F$1,0))</f>
        <v>Light Blue</v>
      </c>
      <c r="M231">
        <f>INDEX(products!$A$1:$F$11,MATCH(orders!$D231,products!$A$1:$A$11,0),MATCH(orders!M$1,products!$A$1:$F$1,0))</f>
        <v>27.99</v>
      </c>
      <c r="N231">
        <f>INDEX(products!$A$1:$F$11,MATCH(orders!$D231,products!$A$1:$A$11,0),MATCH(orders!N$1,products!$A$1:$F$1,0))</f>
        <v>14.99</v>
      </c>
      <c r="O231">
        <f t="shared" si="6"/>
        <v>38.999999999999993</v>
      </c>
      <c r="P231">
        <f t="shared" si="7"/>
        <v>83.97</v>
      </c>
    </row>
    <row r="232" spans="1:16" x14ac:dyDescent="0.45">
      <c r="A232" t="s">
        <v>2001</v>
      </c>
      <c r="B232" s="1">
        <v>44726</v>
      </c>
      <c r="C232" t="s">
        <v>997</v>
      </c>
      <c r="D232">
        <v>8</v>
      </c>
      <c r="E232">
        <v>2</v>
      </c>
      <c r="F232" t="str">
        <f>_xlfn.XLOOKUP(C232,customers!$A$2:$A$314,customers!$B$2:$B$314,,0)</f>
        <v>Rosaline McLae</v>
      </c>
      <c r="G232" t="str">
        <f>_xlfn.XLOOKUP(C232,customers!$A$2:$A$314,customers!$F$2:$F$314,,0)</f>
        <v>England</v>
      </c>
      <c r="H232" t="str">
        <f>VLOOKUP(C232,customers!$A$2:$I$314,7,FALSE)</f>
        <v>Uttoxeter</v>
      </c>
      <c r="I232" t="str">
        <f>VLOOKUP(C232,customers!$A$2:$I$314,9,FALSE)</f>
        <v>No</v>
      </c>
      <c r="J232" t="str">
        <f>INDEX(products!$A$1:$F$11,MATCH(orders!$D232,products!$A$1:$A$11,0),MATCH(orders!J$1,products!$A$1:$F$1,0))</f>
        <v>Denim Jeans Vintage Wash</v>
      </c>
      <c r="K232" t="str">
        <f>INDEX(products!$A$1:$F$11,MATCH(orders!$D232,products!$A$1:$A$11,0),MATCH(orders!K$1,products!$A$1:$F$1,0))</f>
        <v>Jacket</v>
      </c>
      <c r="L232" t="str">
        <f>INDEX(products!$A$1:$F$11,MATCH(orders!$D232,products!$A$1:$A$11,0),MATCH(orders!L$1,products!$A$1:$F$1,0))</f>
        <v>Light Blue</v>
      </c>
      <c r="M232">
        <f>INDEX(products!$A$1:$F$11,MATCH(orders!$D232,products!$A$1:$A$11,0),MATCH(orders!M$1,products!$A$1:$F$1,0))</f>
        <v>21.99</v>
      </c>
      <c r="N232">
        <f>INDEX(products!$A$1:$F$11,MATCH(orders!$D232,products!$A$1:$A$11,0),MATCH(orders!N$1,products!$A$1:$F$1,0))</f>
        <v>11.99</v>
      </c>
      <c r="O232">
        <f t="shared" si="6"/>
        <v>19.999999999999996</v>
      </c>
      <c r="P232">
        <f t="shared" si="7"/>
        <v>43.98</v>
      </c>
    </row>
    <row r="233" spans="1:16" x14ac:dyDescent="0.45">
      <c r="A233" t="s">
        <v>2002</v>
      </c>
      <c r="B233" s="1">
        <v>44726</v>
      </c>
      <c r="C233" t="s">
        <v>218</v>
      </c>
      <c r="D233">
        <v>4</v>
      </c>
      <c r="E233">
        <v>2</v>
      </c>
      <c r="F233" t="str">
        <f>_xlfn.XLOOKUP(C233,customers!$A$2:$A$314,customers!$B$2:$B$314,,0)</f>
        <v>Inger Bouldon</v>
      </c>
      <c r="G233" t="str">
        <f>_xlfn.XLOOKUP(C233,customers!$A$2:$A$314,customers!$F$2:$F$314,,0)</f>
        <v>Scotland</v>
      </c>
      <c r="H233" t="str">
        <f>VLOOKUP(C233,customers!$A$2:$I$314,7,FALSE)</f>
        <v>Ayr</v>
      </c>
      <c r="I233" t="str">
        <f>VLOOKUP(C233,customers!$A$2:$I$314,9,FALSE)</f>
        <v>Yes</v>
      </c>
      <c r="J233" t="str">
        <f>INDEX(products!$A$1:$F$11,MATCH(orders!$D233,products!$A$1:$A$11,0),MATCH(orders!J$1,products!$A$1:$F$1,0))</f>
        <v>Denim Jacket Cropped</v>
      </c>
      <c r="K233" t="str">
        <f>INDEX(products!$A$1:$F$11,MATCH(orders!$D233,products!$A$1:$A$11,0),MATCH(orders!K$1,products!$A$1:$F$1,0))</f>
        <v>Jacket</v>
      </c>
      <c r="L233" t="str">
        <f>INDEX(products!$A$1:$F$11,MATCH(orders!$D233,products!$A$1:$A$11,0),MATCH(orders!L$1,products!$A$1:$F$1,0))</f>
        <v>Light Blue</v>
      </c>
      <c r="M233">
        <f>INDEX(products!$A$1:$F$11,MATCH(orders!$D233,products!$A$1:$A$11,0),MATCH(orders!M$1,products!$A$1:$F$1,0))</f>
        <v>26.99</v>
      </c>
      <c r="N233">
        <f>INDEX(products!$A$1:$F$11,MATCH(orders!$D233,products!$A$1:$A$11,0),MATCH(orders!N$1,products!$A$1:$F$1,0))</f>
        <v>11.99</v>
      </c>
      <c r="O233">
        <f t="shared" si="6"/>
        <v>29.999999999999996</v>
      </c>
      <c r="P233">
        <f t="shared" si="7"/>
        <v>53.98</v>
      </c>
    </row>
    <row r="234" spans="1:16" x14ac:dyDescent="0.45">
      <c r="A234" t="s">
        <v>2003</v>
      </c>
      <c r="B234" s="1">
        <v>44727</v>
      </c>
      <c r="C234" t="s">
        <v>222</v>
      </c>
      <c r="D234">
        <v>5</v>
      </c>
      <c r="E234">
        <v>2</v>
      </c>
      <c r="F234" t="str">
        <f>_xlfn.XLOOKUP(C234,customers!$A$2:$A$314,customers!$B$2:$B$314,,0)</f>
        <v>Karry Flanders</v>
      </c>
      <c r="G234" t="str">
        <f>_xlfn.XLOOKUP(C234,customers!$A$2:$A$314,customers!$F$2:$F$314,,0)</f>
        <v>Wales</v>
      </c>
      <c r="H234" t="str">
        <f>VLOOKUP(C234,customers!$A$2:$I$314,7,FALSE)</f>
        <v>Swansea</v>
      </c>
      <c r="I234" t="str">
        <f>VLOOKUP(C234,customers!$A$2:$I$314,9,FALSE)</f>
        <v>Yes</v>
      </c>
      <c r="J234" t="str">
        <f>INDEX(products!$A$1:$F$11,MATCH(orders!$D234,products!$A$1:$A$11,0),MATCH(orders!J$1,products!$A$1:$F$1,0))</f>
        <v>Denim Jeans Flare Cut</v>
      </c>
      <c r="K234" t="str">
        <f>INDEX(products!$A$1:$F$11,MATCH(orders!$D234,products!$A$1:$A$11,0),MATCH(orders!K$1,products!$A$1:$F$1,0))</f>
        <v>Pants</v>
      </c>
      <c r="L234" t="str">
        <f>INDEX(products!$A$1:$F$11,MATCH(orders!$D234,products!$A$1:$A$11,0),MATCH(orders!L$1,products!$A$1:$F$1,0))</f>
        <v>Dark Blue</v>
      </c>
      <c r="M234">
        <f>INDEX(products!$A$1:$F$11,MATCH(orders!$D234,products!$A$1:$A$11,0),MATCH(orders!M$1,products!$A$1:$F$1,0))</f>
        <v>28.99</v>
      </c>
      <c r="N234">
        <f>INDEX(products!$A$1:$F$11,MATCH(orders!$D234,products!$A$1:$A$11,0),MATCH(orders!N$1,products!$A$1:$F$1,0))</f>
        <v>12.99</v>
      </c>
      <c r="O234">
        <f t="shared" si="6"/>
        <v>31.999999999999996</v>
      </c>
      <c r="P234">
        <f t="shared" si="7"/>
        <v>57.98</v>
      </c>
    </row>
    <row r="235" spans="1:16" x14ac:dyDescent="0.45">
      <c r="A235" t="s">
        <v>2004</v>
      </c>
      <c r="B235" s="1">
        <v>44728</v>
      </c>
      <c r="C235" t="s">
        <v>340</v>
      </c>
      <c r="D235">
        <v>5</v>
      </c>
      <c r="E235">
        <v>3</v>
      </c>
      <c r="F235" t="str">
        <f>_xlfn.XLOOKUP(C235,customers!$A$2:$A$314,customers!$B$2:$B$314,,0)</f>
        <v>Bunny Naulls</v>
      </c>
      <c r="G235" t="str">
        <f>_xlfn.XLOOKUP(C235,customers!$A$2:$A$314,customers!$F$2:$F$314,,0)</f>
        <v>England</v>
      </c>
      <c r="H235" t="str">
        <f>VLOOKUP(C235,customers!$A$2:$I$314,7,FALSE)</f>
        <v>Cheltenham</v>
      </c>
      <c r="I235" t="str">
        <f>VLOOKUP(C235,customers!$A$2:$I$314,9,FALSE)</f>
        <v>Yes</v>
      </c>
      <c r="J235" t="str">
        <f>INDEX(products!$A$1:$F$11,MATCH(orders!$D235,products!$A$1:$A$11,0),MATCH(orders!J$1,products!$A$1:$F$1,0))</f>
        <v>Denim Jeans Flare Cut</v>
      </c>
      <c r="K235" t="str">
        <f>INDEX(products!$A$1:$F$11,MATCH(orders!$D235,products!$A$1:$A$11,0),MATCH(orders!K$1,products!$A$1:$F$1,0))</f>
        <v>Pants</v>
      </c>
      <c r="L235" t="str">
        <f>INDEX(products!$A$1:$F$11,MATCH(orders!$D235,products!$A$1:$A$11,0),MATCH(orders!L$1,products!$A$1:$F$1,0))</f>
        <v>Dark Blue</v>
      </c>
      <c r="M235">
        <f>INDEX(products!$A$1:$F$11,MATCH(orders!$D235,products!$A$1:$A$11,0),MATCH(orders!M$1,products!$A$1:$F$1,0))</f>
        <v>28.99</v>
      </c>
      <c r="N235">
        <f>INDEX(products!$A$1:$F$11,MATCH(orders!$D235,products!$A$1:$A$11,0),MATCH(orders!N$1,products!$A$1:$F$1,0))</f>
        <v>12.99</v>
      </c>
      <c r="O235">
        <f t="shared" si="6"/>
        <v>47.999999999999993</v>
      </c>
      <c r="P235">
        <f t="shared" si="7"/>
        <v>86.97</v>
      </c>
    </row>
    <row r="236" spans="1:16" x14ac:dyDescent="0.45">
      <c r="A236" t="s">
        <v>2005</v>
      </c>
      <c r="B236" s="1">
        <v>44728</v>
      </c>
      <c r="C236" t="s">
        <v>199</v>
      </c>
      <c r="D236">
        <v>4</v>
      </c>
      <c r="E236">
        <v>4</v>
      </c>
      <c r="F236" t="str">
        <f>_xlfn.XLOOKUP(C236,customers!$A$2:$A$314,customers!$B$2:$B$314,,0)</f>
        <v>Petey Kingsbury</v>
      </c>
      <c r="G236" t="str">
        <f>_xlfn.XLOOKUP(C236,customers!$A$2:$A$314,customers!$F$2:$F$314,,0)</f>
        <v>England</v>
      </c>
      <c r="H236" t="str">
        <f>VLOOKUP(C236,customers!$A$2:$I$314,7,FALSE)</f>
        <v>Portsmouth</v>
      </c>
      <c r="I236" t="str">
        <f>VLOOKUP(C236,customers!$A$2:$I$314,9,FALSE)</f>
        <v>Yes</v>
      </c>
      <c r="J236" t="str">
        <f>INDEX(products!$A$1:$F$11,MATCH(orders!$D236,products!$A$1:$A$11,0),MATCH(orders!J$1,products!$A$1:$F$1,0))</f>
        <v>Denim Jacket Cropped</v>
      </c>
      <c r="K236" t="str">
        <f>INDEX(products!$A$1:$F$11,MATCH(orders!$D236,products!$A$1:$A$11,0),MATCH(orders!K$1,products!$A$1:$F$1,0))</f>
        <v>Jacket</v>
      </c>
      <c r="L236" t="str">
        <f>INDEX(products!$A$1:$F$11,MATCH(orders!$D236,products!$A$1:$A$11,0),MATCH(orders!L$1,products!$A$1:$F$1,0))</f>
        <v>Light Blue</v>
      </c>
      <c r="M236">
        <f>INDEX(products!$A$1:$F$11,MATCH(orders!$D236,products!$A$1:$A$11,0),MATCH(orders!M$1,products!$A$1:$F$1,0))</f>
        <v>26.99</v>
      </c>
      <c r="N236">
        <f>INDEX(products!$A$1:$F$11,MATCH(orders!$D236,products!$A$1:$A$11,0),MATCH(orders!N$1,products!$A$1:$F$1,0))</f>
        <v>11.99</v>
      </c>
      <c r="O236">
        <f t="shared" si="6"/>
        <v>59.999999999999993</v>
      </c>
      <c r="P236">
        <f t="shared" si="7"/>
        <v>107.96</v>
      </c>
    </row>
    <row r="237" spans="1:16" x14ac:dyDescent="0.45">
      <c r="A237" t="s">
        <v>2006</v>
      </c>
      <c r="B237" s="1">
        <v>44728</v>
      </c>
      <c r="C237" t="s">
        <v>264</v>
      </c>
      <c r="D237">
        <v>4</v>
      </c>
      <c r="E237">
        <v>2</v>
      </c>
      <c r="F237" t="str">
        <f>_xlfn.XLOOKUP(C237,customers!$A$2:$A$314,customers!$B$2:$B$314,,0)</f>
        <v>Nona Linklater</v>
      </c>
      <c r="G237" t="str">
        <f>_xlfn.XLOOKUP(C237,customers!$A$2:$A$314,customers!$F$2:$F$314,,0)</f>
        <v>England</v>
      </c>
      <c r="H237" t="str">
        <f>VLOOKUP(C237,customers!$A$2:$I$314,7,FALSE)</f>
        <v>Northampton</v>
      </c>
      <c r="I237" t="str">
        <f>VLOOKUP(C237,customers!$A$2:$I$314,9,FALSE)</f>
        <v>Yes</v>
      </c>
      <c r="J237" t="str">
        <f>INDEX(products!$A$1:$F$11,MATCH(orders!$D237,products!$A$1:$A$11,0),MATCH(orders!J$1,products!$A$1:$F$1,0))</f>
        <v>Denim Jacket Cropped</v>
      </c>
      <c r="K237" t="str">
        <f>INDEX(products!$A$1:$F$11,MATCH(orders!$D237,products!$A$1:$A$11,0),MATCH(orders!K$1,products!$A$1:$F$1,0))</f>
        <v>Jacket</v>
      </c>
      <c r="L237" t="str">
        <f>INDEX(products!$A$1:$F$11,MATCH(orders!$D237,products!$A$1:$A$11,0),MATCH(orders!L$1,products!$A$1:$F$1,0))</f>
        <v>Light Blue</v>
      </c>
      <c r="M237">
        <f>INDEX(products!$A$1:$F$11,MATCH(orders!$D237,products!$A$1:$A$11,0),MATCH(orders!M$1,products!$A$1:$F$1,0))</f>
        <v>26.99</v>
      </c>
      <c r="N237">
        <f>INDEX(products!$A$1:$F$11,MATCH(orders!$D237,products!$A$1:$A$11,0),MATCH(orders!N$1,products!$A$1:$F$1,0))</f>
        <v>11.99</v>
      </c>
      <c r="O237">
        <f t="shared" si="6"/>
        <v>29.999999999999996</v>
      </c>
      <c r="P237">
        <f t="shared" si="7"/>
        <v>53.98</v>
      </c>
    </row>
    <row r="238" spans="1:16" x14ac:dyDescent="0.45">
      <c r="A238" t="s">
        <v>2007</v>
      </c>
      <c r="B238" s="1">
        <v>44729</v>
      </c>
      <c r="C238" t="s">
        <v>344</v>
      </c>
      <c r="D238">
        <v>4</v>
      </c>
      <c r="E238">
        <v>2</v>
      </c>
      <c r="F238" t="str">
        <f>_xlfn.XLOOKUP(C238,customers!$A$2:$A$314,customers!$B$2:$B$314,,0)</f>
        <v>Hally Lorait</v>
      </c>
      <c r="G238" t="str">
        <f>_xlfn.XLOOKUP(C238,customers!$A$2:$A$314,customers!$F$2:$F$314,,0)</f>
        <v>England</v>
      </c>
      <c r="H238" t="str">
        <f>VLOOKUP(C238,customers!$A$2:$I$314,7,FALSE)</f>
        <v>Hereford</v>
      </c>
      <c r="I238" t="str">
        <f>VLOOKUP(C238,customers!$A$2:$I$314,9,FALSE)</f>
        <v>Yes</v>
      </c>
      <c r="J238" t="str">
        <f>INDEX(products!$A$1:$F$11,MATCH(orders!$D238,products!$A$1:$A$11,0),MATCH(orders!J$1,products!$A$1:$F$1,0))</f>
        <v>Denim Jacket Cropped</v>
      </c>
      <c r="K238" t="str">
        <f>INDEX(products!$A$1:$F$11,MATCH(orders!$D238,products!$A$1:$A$11,0),MATCH(orders!K$1,products!$A$1:$F$1,0))</f>
        <v>Jacket</v>
      </c>
      <c r="L238" t="str">
        <f>INDEX(products!$A$1:$F$11,MATCH(orders!$D238,products!$A$1:$A$11,0),MATCH(orders!L$1,products!$A$1:$F$1,0))</f>
        <v>Light Blue</v>
      </c>
      <c r="M238">
        <f>INDEX(products!$A$1:$F$11,MATCH(orders!$D238,products!$A$1:$A$11,0),MATCH(orders!M$1,products!$A$1:$F$1,0))</f>
        <v>26.99</v>
      </c>
      <c r="N238">
        <f>INDEX(products!$A$1:$F$11,MATCH(orders!$D238,products!$A$1:$A$11,0),MATCH(orders!N$1,products!$A$1:$F$1,0))</f>
        <v>11.99</v>
      </c>
      <c r="O238">
        <f t="shared" si="6"/>
        <v>29.999999999999996</v>
      </c>
      <c r="P238">
        <f t="shared" si="7"/>
        <v>53.98</v>
      </c>
    </row>
    <row r="239" spans="1:16" x14ac:dyDescent="0.45">
      <c r="A239" t="s">
        <v>2008</v>
      </c>
      <c r="B239" s="1">
        <v>44729</v>
      </c>
      <c r="C239" t="s">
        <v>56</v>
      </c>
      <c r="D239">
        <v>4</v>
      </c>
      <c r="E239">
        <v>3</v>
      </c>
      <c r="F239" t="str">
        <f>_xlfn.XLOOKUP(C239,customers!$A$2:$A$314,customers!$B$2:$B$314,,0)</f>
        <v>Guthrey Petracci</v>
      </c>
      <c r="G239" t="str">
        <f>_xlfn.XLOOKUP(C239,customers!$A$2:$A$314,customers!$F$2:$F$314,,0)</f>
        <v>England</v>
      </c>
      <c r="H239" t="str">
        <f>VLOOKUP(C239,customers!$A$2:$I$314,7,FALSE)</f>
        <v>Bristol</v>
      </c>
      <c r="I239" t="str">
        <f>VLOOKUP(C239,customers!$A$2:$I$314,9,FALSE)</f>
        <v>Yes</v>
      </c>
      <c r="J239" t="str">
        <f>INDEX(products!$A$1:$F$11,MATCH(orders!$D239,products!$A$1:$A$11,0),MATCH(orders!J$1,products!$A$1:$F$1,0))</f>
        <v>Denim Jacket Cropped</v>
      </c>
      <c r="K239" t="str">
        <f>INDEX(products!$A$1:$F$11,MATCH(orders!$D239,products!$A$1:$A$11,0),MATCH(orders!K$1,products!$A$1:$F$1,0))</f>
        <v>Jacket</v>
      </c>
      <c r="L239" t="str">
        <f>INDEX(products!$A$1:$F$11,MATCH(orders!$D239,products!$A$1:$A$11,0),MATCH(orders!L$1,products!$A$1:$F$1,0))</f>
        <v>Light Blue</v>
      </c>
      <c r="M239">
        <f>INDEX(products!$A$1:$F$11,MATCH(orders!$D239,products!$A$1:$A$11,0),MATCH(orders!M$1,products!$A$1:$F$1,0))</f>
        <v>26.99</v>
      </c>
      <c r="N239">
        <f>INDEX(products!$A$1:$F$11,MATCH(orders!$D239,products!$A$1:$A$11,0),MATCH(orders!N$1,products!$A$1:$F$1,0))</f>
        <v>11.99</v>
      </c>
      <c r="O239">
        <f t="shared" si="6"/>
        <v>44.999999999999993</v>
      </c>
      <c r="P239">
        <f t="shared" si="7"/>
        <v>80.97</v>
      </c>
    </row>
    <row r="240" spans="1:16" x14ac:dyDescent="0.45">
      <c r="A240" t="s">
        <v>2009</v>
      </c>
      <c r="B240" s="1">
        <v>44729</v>
      </c>
      <c r="C240" t="s">
        <v>320</v>
      </c>
      <c r="D240">
        <v>5</v>
      </c>
      <c r="E240">
        <v>4</v>
      </c>
      <c r="F240" t="str">
        <f>_xlfn.XLOOKUP(C240,customers!$A$2:$A$314,customers!$B$2:$B$314,,0)</f>
        <v>Colene Elgey</v>
      </c>
      <c r="G240" t="str">
        <f>_xlfn.XLOOKUP(C240,customers!$A$2:$A$314,customers!$F$2:$F$314,,0)</f>
        <v>England</v>
      </c>
      <c r="H240" t="str">
        <f>VLOOKUP(C240,customers!$A$2:$I$314,7,FALSE)</f>
        <v>Hastings</v>
      </c>
      <c r="I240" t="str">
        <f>VLOOKUP(C240,customers!$A$2:$I$314,9,FALSE)</f>
        <v>Yes</v>
      </c>
      <c r="J240" t="str">
        <f>INDEX(products!$A$1:$F$11,MATCH(orders!$D240,products!$A$1:$A$11,0),MATCH(orders!J$1,products!$A$1:$F$1,0))</f>
        <v>Denim Jeans Flare Cut</v>
      </c>
      <c r="K240" t="str">
        <f>INDEX(products!$A$1:$F$11,MATCH(orders!$D240,products!$A$1:$A$11,0),MATCH(orders!K$1,products!$A$1:$F$1,0))</f>
        <v>Pants</v>
      </c>
      <c r="L240" t="str">
        <f>INDEX(products!$A$1:$F$11,MATCH(orders!$D240,products!$A$1:$A$11,0),MATCH(orders!L$1,products!$A$1:$F$1,0))</f>
        <v>Dark Blue</v>
      </c>
      <c r="M240">
        <f>INDEX(products!$A$1:$F$11,MATCH(orders!$D240,products!$A$1:$A$11,0),MATCH(orders!M$1,products!$A$1:$F$1,0))</f>
        <v>28.99</v>
      </c>
      <c r="N240">
        <f>INDEX(products!$A$1:$F$11,MATCH(orders!$D240,products!$A$1:$A$11,0),MATCH(orders!N$1,products!$A$1:$F$1,0))</f>
        <v>12.99</v>
      </c>
      <c r="O240">
        <f t="shared" si="6"/>
        <v>63.999999999999993</v>
      </c>
      <c r="P240">
        <f t="shared" si="7"/>
        <v>115.96</v>
      </c>
    </row>
    <row r="241" spans="1:16" x14ac:dyDescent="0.45">
      <c r="A241" t="s">
        <v>2010</v>
      </c>
      <c r="B241" s="1">
        <v>44729</v>
      </c>
      <c r="C241" t="s">
        <v>218</v>
      </c>
      <c r="D241">
        <v>4</v>
      </c>
      <c r="E241">
        <v>2</v>
      </c>
      <c r="F241" t="str">
        <f>_xlfn.XLOOKUP(C241,customers!$A$2:$A$314,customers!$B$2:$B$314,,0)</f>
        <v>Inger Bouldon</v>
      </c>
      <c r="G241" t="str">
        <f>_xlfn.XLOOKUP(C241,customers!$A$2:$A$314,customers!$F$2:$F$314,,0)</f>
        <v>Scotland</v>
      </c>
      <c r="H241" t="str">
        <f>VLOOKUP(C241,customers!$A$2:$I$314,7,FALSE)</f>
        <v>Ayr</v>
      </c>
      <c r="I241" t="str">
        <f>VLOOKUP(C241,customers!$A$2:$I$314,9,FALSE)</f>
        <v>Yes</v>
      </c>
      <c r="J241" t="str">
        <f>INDEX(products!$A$1:$F$11,MATCH(orders!$D241,products!$A$1:$A$11,0),MATCH(orders!J$1,products!$A$1:$F$1,0))</f>
        <v>Denim Jacket Cropped</v>
      </c>
      <c r="K241" t="str">
        <f>INDEX(products!$A$1:$F$11,MATCH(orders!$D241,products!$A$1:$A$11,0),MATCH(orders!K$1,products!$A$1:$F$1,0))</f>
        <v>Jacket</v>
      </c>
      <c r="L241" t="str">
        <f>INDEX(products!$A$1:$F$11,MATCH(orders!$D241,products!$A$1:$A$11,0),MATCH(orders!L$1,products!$A$1:$F$1,0))</f>
        <v>Light Blue</v>
      </c>
      <c r="M241">
        <f>INDEX(products!$A$1:$F$11,MATCH(orders!$D241,products!$A$1:$A$11,0),MATCH(orders!M$1,products!$A$1:$F$1,0))</f>
        <v>26.99</v>
      </c>
      <c r="N241">
        <f>INDEX(products!$A$1:$F$11,MATCH(orders!$D241,products!$A$1:$A$11,0),MATCH(orders!N$1,products!$A$1:$F$1,0))</f>
        <v>11.99</v>
      </c>
      <c r="O241">
        <f t="shared" si="6"/>
        <v>29.999999999999996</v>
      </c>
      <c r="P241">
        <f t="shared" si="7"/>
        <v>53.98</v>
      </c>
    </row>
    <row r="242" spans="1:16" x14ac:dyDescent="0.45">
      <c r="A242" t="s">
        <v>2011</v>
      </c>
      <c r="B242" s="1">
        <v>44730</v>
      </c>
      <c r="C242" t="s">
        <v>1102</v>
      </c>
      <c r="D242">
        <v>6</v>
      </c>
      <c r="E242">
        <v>3</v>
      </c>
      <c r="F242" t="str">
        <f>_xlfn.XLOOKUP(C242,customers!$A$2:$A$314,customers!$B$2:$B$314,,0)</f>
        <v>Karlan Karby</v>
      </c>
      <c r="G242" t="str">
        <f>_xlfn.XLOOKUP(C242,customers!$A$2:$A$314,customers!$F$2:$F$314,,0)</f>
        <v>Scotland</v>
      </c>
      <c r="H242" t="str">
        <f>VLOOKUP(C242,customers!$A$2:$I$314,7,FALSE)</f>
        <v>Keith</v>
      </c>
      <c r="I242" t="str">
        <f>VLOOKUP(C242,customers!$A$2:$I$314,9,FALSE)</f>
        <v>No</v>
      </c>
      <c r="J242" t="str">
        <f>INDEX(products!$A$1:$F$11,MATCH(orders!$D242,products!$A$1:$A$11,0),MATCH(orders!J$1,products!$A$1:$F$1,0))</f>
        <v>Denim Jacket Hooded</v>
      </c>
      <c r="K242" t="str">
        <f>INDEX(products!$A$1:$F$11,MATCH(orders!$D242,products!$A$1:$A$11,0),MATCH(orders!K$1,products!$A$1:$F$1,0))</f>
        <v>Jacket</v>
      </c>
      <c r="L242" t="str">
        <f>INDEX(products!$A$1:$F$11,MATCH(orders!$D242,products!$A$1:$A$11,0),MATCH(orders!L$1,products!$A$1:$F$1,0))</f>
        <v>Light Blue</v>
      </c>
      <c r="M242">
        <f>INDEX(products!$A$1:$F$11,MATCH(orders!$D242,products!$A$1:$A$11,0),MATCH(orders!M$1,products!$A$1:$F$1,0))</f>
        <v>27.99</v>
      </c>
      <c r="N242">
        <f>INDEX(products!$A$1:$F$11,MATCH(orders!$D242,products!$A$1:$A$11,0),MATCH(orders!N$1,products!$A$1:$F$1,0))</f>
        <v>14.99</v>
      </c>
      <c r="O242">
        <f t="shared" si="6"/>
        <v>38.999999999999993</v>
      </c>
      <c r="P242">
        <f t="shared" si="7"/>
        <v>83.97</v>
      </c>
    </row>
    <row r="243" spans="1:16" x14ac:dyDescent="0.45">
      <c r="A243" t="s">
        <v>2012</v>
      </c>
      <c r="B243" s="1">
        <v>44730</v>
      </c>
      <c r="C243" t="s">
        <v>1083</v>
      </c>
      <c r="D243">
        <v>9</v>
      </c>
      <c r="E243">
        <v>4</v>
      </c>
      <c r="F243" t="str">
        <f>_xlfn.XLOOKUP(C243,customers!$A$2:$A$314,customers!$B$2:$B$314,,0)</f>
        <v>Dorelia Bury</v>
      </c>
      <c r="G243" t="str">
        <f>_xlfn.XLOOKUP(C243,customers!$A$2:$A$314,customers!$F$2:$F$314,,0)</f>
        <v>Wales</v>
      </c>
      <c r="H243" t="str">
        <f>VLOOKUP(C243,customers!$A$2:$I$314,7,FALSE)</f>
        <v>Mold</v>
      </c>
      <c r="I243" t="str">
        <f>VLOOKUP(C243,customers!$A$2:$I$314,9,FALSE)</f>
        <v>No</v>
      </c>
      <c r="J243" t="str">
        <f>INDEX(products!$A$1:$F$11,MATCH(orders!$D243,products!$A$1:$A$11,0),MATCH(orders!J$1,products!$A$1:$F$1,0))</f>
        <v>Denim Jacket Embroidered</v>
      </c>
      <c r="K243" t="str">
        <f>INDEX(products!$A$1:$F$11,MATCH(orders!$D243,products!$A$1:$A$11,0),MATCH(orders!K$1,products!$A$1:$F$1,0))</f>
        <v>Jacket</v>
      </c>
      <c r="L243" t="str">
        <f>INDEX(products!$A$1:$F$11,MATCH(orders!$D243,products!$A$1:$A$11,0),MATCH(orders!L$1,products!$A$1:$F$1,0))</f>
        <v>Light Blue</v>
      </c>
      <c r="M243">
        <f>INDEX(products!$A$1:$F$11,MATCH(orders!$D243,products!$A$1:$A$11,0),MATCH(orders!M$1,products!$A$1:$F$1,0))</f>
        <v>32.99</v>
      </c>
      <c r="N243">
        <f>INDEX(products!$A$1:$F$11,MATCH(orders!$D243,products!$A$1:$A$11,0),MATCH(orders!N$1,products!$A$1:$F$1,0))</f>
        <v>18.989999999999998</v>
      </c>
      <c r="O243">
        <f t="shared" si="6"/>
        <v>56.000000000000014</v>
      </c>
      <c r="P243">
        <f t="shared" si="7"/>
        <v>131.96</v>
      </c>
    </row>
    <row r="244" spans="1:16" x14ac:dyDescent="0.45">
      <c r="A244" t="s">
        <v>2013</v>
      </c>
      <c r="B244" s="1">
        <v>44730</v>
      </c>
      <c r="C244" t="s">
        <v>145</v>
      </c>
      <c r="D244">
        <v>5</v>
      </c>
      <c r="E244">
        <v>4</v>
      </c>
      <c r="F244" t="str">
        <f>_xlfn.XLOOKUP(C244,customers!$A$2:$A$314,customers!$B$2:$B$314,,0)</f>
        <v>Ray Leivesley</v>
      </c>
      <c r="G244" t="str">
        <f>_xlfn.XLOOKUP(C244,customers!$A$2:$A$314,customers!$F$2:$F$314,,0)</f>
        <v>England</v>
      </c>
      <c r="H244" t="str">
        <f>VLOOKUP(C244,customers!$A$2:$I$314,7,FALSE)</f>
        <v>Ipswich</v>
      </c>
      <c r="I244" t="str">
        <f>VLOOKUP(C244,customers!$A$2:$I$314,9,FALSE)</f>
        <v>Yes</v>
      </c>
      <c r="J244" t="str">
        <f>INDEX(products!$A$1:$F$11,MATCH(orders!$D244,products!$A$1:$A$11,0),MATCH(orders!J$1,products!$A$1:$F$1,0))</f>
        <v>Denim Jeans Flare Cut</v>
      </c>
      <c r="K244" t="str">
        <f>INDEX(products!$A$1:$F$11,MATCH(orders!$D244,products!$A$1:$A$11,0),MATCH(orders!K$1,products!$A$1:$F$1,0))</f>
        <v>Pants</v>
      </c>
      <c r="L244" t="str">
        <f>INDEX(products!$A$1:$F$11,MATCH(orders!$D244,products!$A$1:$A$11,0),MATCH(orders!L$1,products!$A$1:$F$1,0))</f>
        <v>Dark Blue</v>
      </c>
      <c r="M244">
        <f>INDEX(products!$A$1:$F$11,MATCH(orders!$D244,products!$A$1:$A$11,0),MATCH(orders!M$1,products!$A$1:$F$1,0))</f>
        <v>28.99</v>
      </c>
      <c r="N244">
        <f>INDEX(products!$A$1:$F$11,MATCH(orders!$D244,products!$A$1:$A$11,0),MATCH(orders!N$1,products!$A$1:$F$1,0))</f>
        <v>12.99</v>
      </c>
      <c r="O244">
        <f t="shared" si="6"/>
        <v>63.999999999999993</v>
      </c>
      <c r="P244">
        <f t="shared" si="7"/>
        <v>115.96</v>
      </c>
    </row>
    <row r="245" spans="1:16" x14ac:dyDescent="0.45">
      <c r="A245" t="s">
        <v>2014</v>
      </c>
      <c r="B245" s="1">
        <v>44730</v>
      </c>
      <c r="C245" t="s">
        <v>1154</v>
      </c>
      <c r="D245">
        <v>6</v>
      </c>
      <c r="E245">
        <v>3</v>
      </c>
      <c r="F245" t="str">
        <f>_xlfn.XLOOKUP(C245,customers!$A$2:$A$314,customers!$B$2:$B$314,,0)</f>
        <v>Cybill Graddell</v>
      </c>
      <c r="G245" t="str">
        <f>_xlfn.XLOOKUP(C245,customers!$A$2:$A$314,customers!$F$2:$F$314,,0)</f>
        <v>Scotland</v>
      </c>
      <c r="H245" t="str">
        <f>VLOOKUP(C245,customers!$A$2:$I$314,7,FALSE)</f>
        <v>Dunoon</v>
      </c>
      <c r="I245" t="str">
        <f>VLOOKUP(C245,customers!$A$2:$I$314,9,FALSE)</f>
        <v>No</v>
      </c>
      <c r="J245" t="str">
        <f>INDEX(products!$A$1:$F$11,MATCH(orders!$D245,products!$A$1:$A$11,0),MATCH(orders!J$1,products!$A$1:$F$1,0))</f>
        <v>Denim Jacket Hooded</v>
      </c>
      <c r="K245" t="str">
        <f>INDEX(products!$A$1:$F$11,MATCH(orders!$D245,products!$A$1:$A$11,0),MATCH(orders!K$1,products!$A$1:$F$1,0))</f>
        <v>Jacket</v>
      </c>
      <c r="L245" t="str">
        <f>INDEX(products!$A$1:$F$11,MATCH(orders!$D245,products!$A$1:$A$11,0),MATCH(orders!L$1,products!$A$1:$F$1,0))</f>
        <v>Light Blue</v>
      </c>
      <c r="M245">
        <f>INDEX(products!$A$1:$F$11,MATCH(orders!$D245,products!$A$1:$A$11,0),MATCH(orders!M$1,products!$A$1:$F$1,0))</f>
        <v>27.99</v>
      </c>
      <c r="N245">
        <f>INDEX(products!$A$1:$F$11,MATCH(orders!$D245,products!$A$1:$A$11,0),MATCH(orders!N$1,products!$A$1:$F$1,0))</f>
        <v>14.99</v>
      </c>
      <c r="O245">
        <f t="shared" si="6"/>
        <v>38.999999999999993</v>
      </c>
      <c r="P245">
        <f t="shared" si="7"/>
        <v>83.97</v>
      </c>
    </row>
    <row r="246" spans="1:16" x14ac:dyDescent="0.45">
      <c r="A246" t="s">
        <v>2015</v>
      </c>
      <c r="B246" s="1">
        <v>44731</v>
      </c>
      <c r="C246" t="s">
        <v>178</v>
      </c>
      <c r="D246">
        <v>5</v>
      </c>
      <c r="E246">
        <v>2</v>
      </c>
      <c r="F246" t="str">
        <f>_xlfn.XLOOKUP(C246,customers!$A$2:$A$314,customers!$B$2:$B$314,,0)</f>
        <v>Hy Zanetto</v>
      </c>
      <c r="G246" t="str">
        <f>_xlfn.XLOOKUP(C246,customers!$A$2:$A$314,customers!$F$2:$F$314,,0)</f>
        <v>England</v>
      </c>
      <c r="H246" t="str">
        <f>VLOOKUP(C246,customers!$A$2:$I$314,7,FALSE)</f>
        <v>Wolverhampton</v>
      </c>
      <c r="I246" t="str">
        <f>VLOOKUP(C246,customers!$A$2:$I$314,9,FALSE)</f>
        <v>Yes</v>
      </c>
      <c r="J246" t="str">
        <f>INDEX(products!$A$1:$F$11,MATCH(orders!$D246,products!$A$1:$A$11,0),MATCH(orders!J$1,products!$A$1:$F$1,0))</f>
        <v>Denim Jeans Flare Cut</v>
      </c>
      <c r="K246" t="str">
        <f>INDEX(products!$A$1:$F$11,MATCH(orders!$D246,products!$A$1:$A$11,0),MATCH(orders!K$1,products!$A$1:$F$1,0))</f>
        <v>Pants</v>
      </c>
      <c r="L246" t="str">
        <f>INDEX(products!$A$1:$F$11,MATCH(orders!$D246,products!$A$1:$A$11,0),MATCH(orders!L$1,products!$A$1:$F$1,0))</f>
        <v>Dark Blue</v>
      </c>
      <c r="M246">
        <f>INDEX(products!$A$1:$F$11,MATCH(orders!$D246,products!$A$1:$A$11,0),MATCH(orders!M$1,products!$A$1:$F$1,0))</f>
        <v>28.99</v>
      </c>
      <c r="N246">
        <f>INDEX(products!$A$1:$F$11,MATCH(orders!$D246,products!$A$1:$A$11,0),MATCH(orders!N$1,products!$A$1:$F$1,0))</f>
        <v>12.99</v>
      </c>
      <c r="O246">
        <f t="shared" si="6"/>
        <v>31.999999999999996</v>
      </c>
      <c r="P246">
        <f t="shared" si="7"/>
        <v>57.98</v>
      </c>
    </row>
    <row r="247" spans="1:16" x14ac:dyDescent="0.45">
      <c r="A247" t="s">
        <v>2016</v>
      </c>
      <c r="B247" s="1">
        <v>44731</v>
      </c>
      <c r="C247" t="s">
        <v>199</v>
      </c>
      <c r="D247">
        <v>5</v>
      </c>
      <c r="E247">
        <v>2</v>
      </c>
      <c r="F247" t="str">
        <f>_xlfn.XLOOKUP(C247,customers!$A$2:$A$314,customers!$B$2:$B$314,,0)</f>
        <v>Petey Kingsbury</v>
      </c>
      <c r="G247" t="str">
        <f>_xlfn.XLOOKUP(C247,customers!$A$2:$A$314,customers!$F$2:$F$314,,0)</f>
        <v>England</v>
      </c>
      <c r="H247" t="str">
        <f>VLOOKUP(C247,customers!$A$2:$I$314,7,FALSE)</f>
        <v>Portsmouth</v>
      </c>
      <c r="I247" t="str">
        <f>VLOOKUP(C247,customers!$A$2:$I$314,9,FALSE)</f>
        <v>Yes</v>
      </c>
      <c r="J247" t="str">
        <f>INDEX(products!$A$1:$F$11,MATCH(orders!$D247,products!$A$1:$A$11,0),MATCH(orders!J$1,products!$A$1:$F$1,0))</f>
        <v>Denim Jeans Flare Cut</v>
      </c>
      <c r="K247" t="str">
        <f>INDEX(products!$A$1:$F$11,MATCH(orders!$D247,products!$A$1:$A$11,0),MATCH(orders!K$1,products!$A$1:$F$1,0))</f>
        <v>Pants</v>
      </c>
      <c r="L247" t="str">
        <f>INDEX(products!$A$1:$F$11,MATCH(orders!$D247,products!$A$1:$A$11,0),MATCH(orders!L$1,products!$A$1:$F$1,0))</f>
        <v>Dark Blue</v>
      </c>
      <c r="M247">
        <f>INDEX(products!$A$1:$F$11,MATCH(orders!$D247,products!$A$1:$A$11,0),MATCH(orders!M$1,products!$A$1:$F$1,0))</f>
        <v>28.99</v>
      </c>
      <c r="N247">
        <f>INDEX(products!$A$1:$F$11,MATCH(orders!$D247,products!$A$1:$A$11,0),MATCH(orders!N$1,products!$A$1:$F$1,0))</f>
        <v>12.99</v>
      </c>
      <c r="O247">
        <f t="shared" si="6"/>
        <v>31.999999999999996</v>
      </c>
      <c r="P247">
        <f t="shared" si="7"/>
        <v>57.98</v>
      </c>
    </row>
    <row r="248" spans="1:16" x14ac:dyDescent="0.45">
      <c r="A248" t="s">
        <v>2017</v>
      </c>
      <c r="B248" s="1">
        <v>44731</v>
      </c>
      <c r="C248" t="s">
        <v>1218</v>
      </c>
      <c r="D248">
        <v>3</v>
      </c>
      <c r="E248">
        <v>1</v>
      </c>
      <c r="F248" t="str">
        <f>_xlfn.XLOOKUP(C248,customers!$A$2:$A$314,customers!$B$2:$B$314,,0)</f>
        <v>Claudetta Rushe</v>
      </c>
      <c r="G248" t="str">
        <f>_xlfn.XLOOKUP(C248,customers!$A$2:$A$314,customers!$F$2:$F$314,,0)</f>
        <v>Scotland</v>
      </c>
      <c r="H248" t="str">
        <f>VLOOKUP(C248,customers!$A$2:$I$314,7,FALSE)</f>
        <v>Pitlochry</v>
      </c>
      <c r="I248" t="str">
        <f>VLOOKUP(C248,customers!$A$2:$I$314,9,FALSE)</f>
        <v>No</v>
      </c>
      <c r="J248" t="str">
        <f>INDEX(products!$A$1:$F$11,MATCH(orders!$D248,products!$A$1:$A$11,0),MATCH(orders!J$1,products!$A$1:$F$1,0))</f>
        <v>Denim Jeans Boyfriend Cut</v>
      </c>
      <c r="K248" t="str">
        <f>INDEX(products!$A$1:$F$11,MATCH(orders!$D248,products!$A$1:$A$11,0),MATCH(orders!K$1,products!$A$1:$F$1,0))</f>
        <v>Pants</v>
      </c>
      <c r="L248" t="str">
        <f>INDEX(products!$A$1:$F$11,MATCH(orders!$D248,products!$A$1:$A$11,0),MATCH(orders!L$1,products!$A$1:$F$1,0))</f>
        <v>Light Blue</v>
      </c>
      <c r="M248">
        <f>INDEX(products!$A$1:$F$11,MATCH(orders!$D248,products!$A$1:$A$11,0),MATCH(orders!M$1,products!$A$1:$F$1,0))</f>
        <v>27.99</v>
      </c>
      <c r="N248">
        <f>INDEX(products!$A$1:$F$11,MATCH(orders!$D248,products!$A$1:$A$11,0),MATCH(orders!N$1,products!$A$1:$F$1,0))</f>
        <v>12.99</v>
      </c>
      <c r="O248">
        <f t="shared" si="6"/>
        <v>14.999999999999998</v>
      </c>
      <c r="P248">
        <f t="shared" si="7"/>
        <v>27.99</v>
      </c>
    </row>
    <row r="249" spans="1:16" x14ac:dyDescent="0.45">
      <c r="A249" t="s">
        <v>2018</v>
      </c>
      <c r="B249" s="1">
        <v>44732</v>
      </c>
      <c r="C249" t="s">
        <v>347</v>
      </c>
      <c r="D249">
        <v>5</v>
      </c>
      <c r="E249">
        <v>2</v>
      </c>
      <c r="F249" t="str">
        <f>_xlfn.XLOOKUP(C249,customers!$A$2:$A$314,customers!$B$2:$B$314,,0)</f>
        <v>Zaccaria Sherewood</v>
      </c>
      <c r="G249" t="str">
        <f>_xlfn.XLOOKUP(C249,customers!$A$2:$A$314,customers!$F$2:$F$314,,0)</f>
        <v>England</v>
      </c>
      <c r="H249" t="str">
        <f>VLOOKUP(C249,customers!$A$2:$I$314,7,FALSE)</f>
        <v>Taunton</v>
      </c>
      <c r="I249" t="str">
        <f>VLOOKUP(C249,customers!$A$2:$I$314,9,FALSE)</f>
        <v>Yes</v>
      </c>
      <c r="J249" t="str">
        <f>INDEX(products!$A$1:$F$11,MATCH(orders!$D249,products!$A$1:$A$11,0),MATCH(orders!J$1,products!$A$1:$F$1,0))</f>
        <v>Denim Jeans Flare Cut</v>
      </c>
      <c r="K249" t="str">
        <f>INDEX(products!$A$1:$F$11,MATCH(orders!$D249,products!$A$1:$A$11,0),MATCH(orders!K$1,products!$A$1:$F$1,0))</f>
        <v>Pants</v>
      </c>
      <c r="L249" t="str">
        <f>INDEX(products!$A$1:$F$11,MATCH(orders!$D249,products!$A$1:$A$11,0),MATCH(orders!L$1,products!$A$1:$F$1,0))</f>
        <v>Dark Blue</v>
      </c>
      <c r="M249">
        <f>INDEX(products!$A$1:$F$11,MATCH(orders!$D249,products!$A$1:$A$11,0),MATCH(orders!M$1,products!$A$1:$F$1,0))</f>
        <v>28.99</v>
      </c>
      <c r="N249">
        <f>INDEX(products!$A$1:$F$11,MATCH(orders!$D249,products!$A$1:$A$11,0),MATCH(orders!N$1,products!$A$1:$F$1,0))</f>
        <v>12.99</v>
      </c>
      <c r="O249">
        <f t="shared" si="6"/>
        <v>31.999999999999996</v>
      </c>
      <c r="P249">
        <f t="shared" si="7"/>
        <v>57.98</v>
      </c>
    </row>
    <row r="250" spans="1:16" x14ac:dyDescent="0.45">
      <c r="A250" t="s">
        <v>2019</v>
      </c>
      <c r="B250" s="1">
        <v>44732</v>
      </c>
      <c r="C250" t="s">
        <v>810</v>
      </c>
      <c r="D250">
        <v>6</v>
      </c>
      <c r="E250">
        <v>3</v>
      </c>
      <c r="F250" t="str">
        <f>_xlfn.XLOOKUP(C250,customers!$A$2:$A$314,customers!$B$2:$B$314,,0)</f>
        <v>Nertie Poolman</v>
      </c>
      <c r="G250" t="str">
        <f>_xlfn.XLOOKUP(C250,customers!$A$2:$A$314,customers!$F$2:$F$314,,0)</f>
        <v>England</v>
      </c>
      <c r="H250" t="str">
        <f>VLOOKUP(C250,customers!$A$2:$I$314,7,FALSE)</f>
        <v>Clitheroe</v>
      </c>
      <c r="I250" t="str">
        <f>VLOOKUP(C250,customers!$A$2:$I$314,9,FALSE)</f>
        <v>No</v>
      </c>
      <c r="J250" t="str">
        <f>INDEX(products!$A$1:$F$11,MATCH(orders!$D250,products!$A$1:$A$11,0),MATCH(orders!J$1,products!$A$1:$F$1,0))</f>
        <v>Denim Jacket Hooded</v>
      </c>
      <c r="K250" t="str">
        <f>INDEX(products!$A$1:$F$11,MATCH(orders!$D250,products!$A$1:$A$11,0),MATCH(orders!K$1,products!$A$1:$F$1,0))</f>
        <v>Jacket</v>
      </c>
      <c r="L250" t="str">
        <f>INDEX(products!$A$1:$F$11,MATCH(orders!$D250,products!$A$1:$A$11,0),MATCH(orders!L$1,products!$A$1:$F$1,0))</f>
        <v>Light Blue</v>
      </c>
      <c r="M250">
        <f>INDEX(products!$A$1:$F$11,MATCH(orders!$D250,products!$A$1:$A$11,0),MATCH(orders!M$1,products!$A$1:$F$1,0))</f>
        <v>27.99</v>
      </c>
      <c r="N250">
        <f>INDEX(products!$A$1:$F$11,MATCH(orders!$D250,products!$A$1:$A$11,0),MATCH(orders!N$1,products!$A$1:$F$1,0))</f>
        <v>14.99</v>
      </c>
      <c r="O250">
        <f t="shared" si="6"/>
        <v>38.999999999999993</v>
      </c>
      <c r="P250">
        <f t="shared" si="7"/>
        <v>83.97</v>
      </c>
    </row>
    <row r="251" spans="1:16" x14ac:dyDescent="0.45">
      <c r="A251" t="s">
        <v>2020</v>
      </c>
      <c r="B251" s="1">
        <v>44732</v>
      </c>
      <c r="C251" t="s">
        <v>749</v>
      </c>
      <c r="D251">
        <v>6</v>
      </c>
      <c r="E251">
        <v>3</v>
      </c>
      <c r="F251" t="str">
        <f>_xlfn.XLOOKUP(C251,customers!$A$2:$A$314,customers!$B$2:$B$314,,0)</f>
        <v>Madelene Prinn</v>
      </c>
      <c r="G251" t="str">
        <f>_xlfn.XLOOKUP(C251,customers!$A$2:$A$314,customers!$F$2:$F$314,,0)</f>
        <v>England</v>
      </c>
      <c r="H251" t="str">
        <f>VLOOKUP(C251,customers!$A$2:$I$314,7,FALSE)</f>
        <v>Stamford</v>
      </c>
      <c r="I251" t="str">
        <f>VLOOKUP(C251,customers!$A$2:$I$314,9,FALSE)</f>
        <v>No</v>
      </c>
      <c r="J251" t="str">
        <f>INDEX(products!$A$1:$F$11,MATCH(orders!$D251,products!$A$1:$A$11,0),MATCH(orders!J$1,products!$A$1:$F$1,0))</f>
        <v>Denim Jacket Hooded</v>
      </c>
      <c r="K251" t="str">
        <f>INDEX(products!$A$1:$F$11,MATCH(orders!$D251,products!$A$1:$A$11,0),MATCH(orders!K$1,products!$A$1:$F$1,0))</f>
        <v>Jacket</v>
      </c>
      <c r="L251" t="str">
        <f>INDEX(products!$A$1:$F$11,MATCH(orders!$D251,products!$A$1:$A$11,0),MATCH(orders!L$1,products!$A$1:$F$1,0))</f>
        <v>Light Blue</v>
      </c>
      <c r="M251">
        <f>INDEX(products!$A$1:$F$11,MATCH(orders!$D251,products!$A$1:$A$11,0),MATCH(orders!M$1,products!$A$1:$F$1,0))</f>
        <v>27.99</v>
      </c>
      <c r="N251">
        <f>INDEX(products!$A$1:$F$11,MATCH(orders!$D251,products!$A$1:$A$11,0),MATCH(orders!N$1,products!$A$1:$F$1,0))</f>
        <v>14.99</v>
      </c>
      <c r="O251">
        <f t="shared" si="6"/>
        <v>38.999999999999993</v>
      </c>
      <c r="P251">
        <f t="shared" si="7"/>
        <v>83.97</v>
      </c>
    </row>
    <row r="252" spans="1:16" x14ac:dyDescent="0.45">
      <c r="A252" t="s">
        <v>2021</v>
      </c>
      <c r="B252" s="1">
        <v>44733</v>
      </c>
      <c r="C252" t="s">
        <v>126</v>
      </c>
      <c r="D252">
        <v>4</v>
      </c>
      <c r="E252">
        <v>4</v>
      </c>
      <c r="F252" t="str">
        <f>_xlfn.XLOOKUP(C252,customers!$A$2:$A$314,customers!$B$2:$B$314,,0)</f>
        <v>Selene Shales</v>
      </c>
      <c r="G252" t="str">
        <f>_xlfn.XLOOKUP(C252,customers!$A$2:$A$314,customers!$F$2:$F$314,,0)</f>
        <v>England</v>
      </c>
      <c r="H252" t="str">
        <f>VLOOKUP(C252,customers!$A$2:$I$314,7,FALSE)</f>
        <v>Bath</v>
      </c>
      <c r="I252" t="str">
        <f>VLOOKUP(C252,customers!$A$2:$I$314,9,FALSE)</f>
        <v>Yes</v>
      </c>
      <c r="J252" t="str">
        <f>INDEX(products!$A$1:$F$11,MATCH(orders!$D252,products!$A$1:$A$11,0),MATCH(orders!J$1,products!$A$1:$F$1,0))</f>
        <v>Denim Jacket Cropped</v>
      </c>
      <c r="K252" t="str">
        <f>INDEX(products!$A$1:$F$11,MATCH(orders!$D252,products!$A$1:$A$11,0),MATCH(orders!K$1,products!$A$1:$F$1,0))</f>
        <v>Jacket</v>
      </c>
      <c r="L252" t="str">
        <f>INDEX(products!$A$1:$F$11,MATCH(orders!$D252,products!$A$1:$A$11,0),MATCH(orders!L$1,products!$A$1:$F$1,0))</f>
        <v>Light Blue</v>
      </c>
      <c r="M252">
        <f>INDEX(products!$A$1:$F$11,MATCH(orders!$D252,products!$A$1:$A$11,0),MATCH(orders!M$1,products!$A$1:$F$1,0))</f>
        <v>26.99</v>
      </c>
      <c r="N252">
        <f>INDEX(products!$A$1:$F$11,MATCH(orders!$D252,products!$A$1:$A$11,0),MATCH(orders!N$1,products!$A$1:$F$1,0))</f>
        <v>11.99</v>
      </c>
      <c r="O252">
        <f t="shared" si="6"/>
        <v>59.999999999999993</v>
      </c>
      <c r="P252">
        <f t="shared" si="7"/>
        <v>107.96</v>
      </c>
    </row>
    <row r="253" spans="1:16" x14ac:dyDescent="0.45">
      <c r="A253" t="s">
        <v>2022</v>
      </c>
      <c r="B253" s="1">
        <v>44733</v>
      </c>
      <c r="C253" t="s">
        <v>761</v>
      </c>
      <c r="D253">
        <v>6</v>
      </c>
      <c r="E253">
        <v>3</v>
      </c>
      <c r="F253" t="str">
        <f>_xlfn.XLOOKUP(C253,customers!$A$2:$A$314,customers!$B$2:$B$314,,0)</f>
        <v>Kimberli Mustchin</v>
      </c>
      <c r="G253" t="str">
        <f>_xlfn.XLOOKUP(C253,customers!$A$2:$A$314,customers!$F$2:$F$314,,0)</f>
        <v>England</v>
      </c>
      <c r="H253" t="str">
        <f>VLOOKUP(C253,customers!$A$2:$I$314,7,FALSE)</f>
        <v>Kenilworth</v>
      </c>
      <c r="I253" t="str">
        <f>VLOOKUP(C253,customers!$A$2:$I$314,9,FALSE)</f>
        <v>No</v>
      </c>
      <c r="J253" t="str">
        <f>INDEX(products!$A$1:$F$11,MATCH(orders!$D253,products!$A$1:$A$11,0),MATCH(orders!J$1,products!$A$1:$F$1,0))</f>
        <v>Denim Jacket Hooded</v>
      </c>
      <c r="K253" t="str">
        <f>INDEX(products!$A$1:$F$11,MATCH(orders!$D253,products!$A$1:$A$11,0),MATCH(orders!K$1,products!$A$1:$F$1,0))</f>
        <v>Jacket</v>
      </c>
      <c r="L253" t="str">
        <f>INDEX(products!$A$1:$F$11,MATCH(orders!$D253,products!$A$1:$A$11,0),MATCH(orders!L$1,products!$A$1:$F$1,0))</f>
        <v>Light Blue</v>
      </c>
      <c r="M253">
        <f>INDEX(products!$A$1:$F$11,MATCH(orders!$D253,products!$A$1:$A$11,0),MATCH(orders!M$1,products!$A$1:$F$1,0))</f>
        <v>27.99</v>
      </c>
      <c r="N253">
        <f>INDEX(products!$A$1:$F$11,MATCH(orders!$D253,products!$A$1:$A$11,0),MATCH(orders!N$1,products!$A$1:$F$1,0))</f>
        <v>14.99</v>
      </c>
      <c r="O253">
        <f t="shared" si="6"/>
        <v>38.999999999999993</v>
      </c>
      <c r="P253">
        <f t="shared" si="7"/>
        <v>83.97</v>
      </c>
    </row>
    <row r="254" spans="1:16" x14ac:dyDescent="0.45">
      <c r="A254" t="s">
        <v>2023</v>
      </c>
      <c r="B254" s="1">
        <v>44733</v>
      </c>
      <c r="C254" t="s">
        <v>1001</v>
      </c>
      <c r="D254">
        <v>6</v>
      </c>
      <c r="E254">
        <v>3</v>
      </c>
      <c r="F254" t="str">
        <f>_xlfn.XLOOKUP(C254,customers!$A$2:$A$314,customers!$B$2:$B$314,,0)</f>
        <v>Cleve Blowfelde</v>
      </c>
      <c r="G254" t="str">
        <f>_xlfn.XLOOKUP(C254,customers!$A$2:$A$314,customers!$F$2:$F$314,,0)</f>
        <v>Wales</v>
      </c>
      <c r="H254" t="str">
        <f>VLOOKUP(C254,customers!$A$2:$I$314,7,FALSE)</f>
        <v>Llanrwst</v>
      </c>
      <c r="I254" t="str">
        <f>VLOOKUP(C254,customers!$A$2:$I$314,9,FALSE)</f>
        <v>No</v>
      </c>
      <c r="J254" t="str">
        <f>INDEX(products!$A$1:$F$11,MATCH(orders!$D254,products!$A$1:$A$11,0),MATCH(orders!J$1,products!$A$1:$F$1,0))</f>
        <v>Denim Jacket Hooded</v>
      </c>
      <c r="K254" t="str">
        <f>INDEX(products!$A$1:$F$11,MATCH(orders!$D254,products!$A$1:$A$11,0),MATCH(orders!K$1,products!$A$1:$F$1,0))</f>
        <v>Jacket</v>
      </c>
      <c r="L254" t="str">
        <f>INDEX(products!$A$1:$F$11,MATCH(orders!$D254,products!$A$1:$A$11,0),MATCH(orders!L$1,products!$A$1:$F$1,0))</f>
        <v>Light Blue</v>
      </c>
      <c r="M254">
        <f>INDEX(products!$A$1:$F$11,MATCH(orders!$D254,products!$A$1:$A$11,0),MATCH(orders!M$1,products!$A$1:$F$1,0))</f>
        <v>27.99</v>
      </c>
      <c r="N254">
        <f>INDEX(products!$A$1:$F$11,MATCH(orders!$D254,products!$A$1:$A$11,0),MATCH(orders!N$1,products!$A$1:$F$1,0))</f>
        <v>14.99</v>
      </c>
      <c r="O254">
        <f t="shared" si="6"/>
        <v>38.999999999999993</v>
      </c>
      <c r="P254">
        <f t="shared" si="7"/>
        <v>83.97</v>
      </c>
    </row>
    <row r="255" spans="1:16" x14ac:dyDescent="0.45">
      <c r="A255" t="s">
        <v>2024</v>
      </c>
      <c r="B255" s="1">
        <v>44733</v>
      </c>
      <c r="C255" t="s">
        <v>309</v>
      </c>
      <c r="D255">
        <v>5</v>
      </c>
      <c r="E255">
        <v>2</v>
      </c>
      <c r="F255" t="str">
        <f>_xlfn.XLOOKUP(C255,customers!$A$2:$A$314,customers!$B$2:$B$314,,0)</f>
        <v>Jennifer Rangall</v>
      </c>
      <c r="G255" t="str">
        <f>_xlfn.XLOOKUP(C255,customers!$A$2:$A$314,customers!$F$2:$F$314,,0)</f>
        <v>Scotland</v>
      </c>
      <c r="H255" t="str">
        <f>VLOOKUP(C255,customers!$A$2:$I$314,7,FALSE)</f>
        <v>Livingston</v>
      </c>
      <c r="I255" t="str">
        <f>VLOOKUP(C255,customers!$A$2:$I$314,9,FALSE)</f>
        <v>Yes</v>
      </c>
      <c r="J255" t="str">
        <f>INDEX(products!$A$1:$F$11,MATCH(orders!$D255,products!$A$1:$A$11,0),MATCH(orders!J$1,products!$A$1:$F$1,0))</f>
        <v>Denim Jeans Flare Cut</v>
      </c>
      <c r="K255" t="str">
        <f>INDEX(products!$A$1:$F$11,MATCH(orders!$D255,products!$A$1:$A$11,0),MATCH(orders!K$1,products!$A$1:$F$1,0))</f>
        <v>Pants</v>
      </c>
      <c r="L255" t="str">
        <f>INDEX(products!$A$1:$F$11,MATCH(orders!$D255,products!$A$1:$A$11,0),MATCH(orders!L$1,products!$A$1:$F$1,0))</f>
        <v>Dark Blue</v>
      </c>
      <c r="M255">
        <f>INDEX(products!$A$1:$F$11,MATCH(orders!$D255,products!$A$1:$A$11,0),MATCH(orders!M$1,products!$A$1:$F$1,0))</f>
        <v>28.99</v>
      </c>
      <c r="N255">
        <f>INDEX(products!$A$1:$F$11,MATCH(orders!$D255,products!$A$1:$A$11,0),MATCH(orders!N$1,products!$A$1:$F$1,0))</f>
        <v>12.99</v>
      </c>
      <c r="O255">
        <f t="shared" si="6"/>
        <v>31.999999999999996</v>
      </c>
      <c r="P255">
        <f t="shared" si="7"/>
        <v>57.98</v>
      </c>
    </row>
    <row r="256" spans="1:16" x14ac:dyDescent="0.45">
      <c r="A256" t="s">
        <v>2025</v>
      </c>
      <c r="B256" s="1">
        <v>44733</v>
      </c>
      <c r="C256" t="s">
        <v>214</v>
      </c>
      <c r="D256">
        <v>4</v>
      </c>
      <c r="E256">
        <v>4</v>
      </c>
      <c r="F256" t="str">
        <f>_xlfn.XLOOKUP(C256,customers!$A$2:$A$314,customers!$B$2:$B$314,,0)</f>
        <v>Isis Pikett</v>
      </c>
      <c r="G256" t="str">
        <f>_xlfn.XLOOKUP(C256,customers!$A$2:$A$314,customers!$F$2:$F$314,,0)</f>
        <v>England</v>
      </c>
      <c r="H256" t="str">
        <f>VLOOKUP(C256,customers!$A$2:$I$314,7,FALSE)</f>
        <v>Slough</v>
      </c>
      <c r="I256" t="str">
        <f>VLOOKUP(C256,customers!$A$2:$I$314,9,FALSE)</f>
        <v>Yes</v>
      </c>
      <c r="J256" t="str">
        <f>INDEX(products!$A$1:$F$11,MATCH(orders!$D256,products!$A$1:$A$11,0),MATCH(orders!J$1,products!$A$1:$F$1,0))</f>
        <v>Denim Jacket Cropped</v>
      </c>
      <c r="K256" t="str">
        <f>INDEX(products!$A$1:$F$11,MATCH(orders!$D256,products!$A$1:$A$11,0),MATCH(orders!K$1,products!$A$1:$F$1,0))</f>
        <v>Jacket</v>
      </c>
      <c r="L256" t="str">
        <f>INDEX(products!$A$1:$F$11,MATCH(orders!$D256,products!$A$1:$A$11,0),MATCH(orders!L$1,products!$A$1:$F$1,0))</f>
        <v>Light Blue</v>
      </c>
      <c r="M256">
        <f>INDEX(products!$A$1:$F$11,MATCH(orders!$D256,products!$A$1:$A$11,0),MATCH(orders!M$1,products!$A$1:$F$1,0))</f>
        <v>26.99</v>
      </c>
      <c r="N256">
        <f>INDEX(products!$A$1:$F$11,MATCH(orders!$D256,products!$A$1:$A$11,0),MATCH(orders!N$1,products!$A$1:$F$1,0))</f>
        <v>11.99</v>
      </c>
      <c r="O256">
        <f t="shared" si="6"/>
        <v>59.999999999999993</v>
      </c>
      <c r="P256">
        <f t="shared" si="7"/>
        <v>107.96</v>
      </c>
    </row>
    <row r="257" spans="1:16" x14ac:dyDescent="0.45">
      <c r="A257" t="s">
        <v>2026</v>
      </c>
      <c r="B257" s="1">
        <v>44733</v>
      </c>
      <c r="C257" t="s">
        <v>104</v>
      </c>
      <c r="D257">
        <v>4</v>
      </c>
      <c r="E257">
        <v>3</v>
      </c>
      <c r="F257" t="str">
        <f>_xlfn.XLOOKUP(C257,customers!$A$2:$A$314,customers!$B$2:$B$314,,0)</f>
        <v>Kendal Scardefield</v>
      </c>
      <c r="G257" t="str">
        <f>_xlfn.XLOOKUP(C257,customers!$A$2:$A$314,customers!$F$2:$F$314,,0)</f>
        <v>Scotland</v>
      </c>
      <c r="H257" t="str">
        <f>VLOOKUP(C257,customers!$A$2:$I$314,7,FALSE)</f>
        <v>Inverness</v>
      </c>
      <c r="I257" t="str">
        <f>VLOOKUP(C257,customers!$A$2:$I$314,9,FALSE)</f>
        <v>Yes</v>
      </c>
      <c r="J257" t="str">
        <f>INDEX(products!$A$1:$F$11,MATCH(orders!$D257,products!$A$1:$A$11,0),MATCH(orders!J$1,products!$A$1:$F$1,0))</f>
        <v>Denim Jacket Cropped</v>
      </c>
      <c r="K257" t="str">
        <f>INDEX(products!$A$1:$F$11,MATCH(orders!$D257,products!$A$1:$A$11,0),MATCH(orders!K$1,products!$A$1:$F$1,0))</f>
        <v>Jacket</v>
      </c>
      <c r="L257" t="str">
        <f>INDEX(products!$A$1:$F$11,MATCH(orders!$D257,products!$A$1:$A$11,0),MATCH(orders!L$1,products!$A$1:$F$1,0))</f>
        <v>Light Blue</v>
      </c>
      <c r="M257">
        <f>INDEX(products!$A$1:$F$11,MATCH(orders!$D257,products!$A$1:$A$11,0),MATCH(orders!M$1,products!$A$1:$F$1,0))</f>
        <v>26.99</v>
      </c>
      <c r="N257">
        <f>INDEX(products!$A$1:$F$11,MATCH(orders!$D257,products!$A$1:$A$11,0),MATCH(orders!N$1,products!$A$1:$F$1,0))</f>
        <v>11.99</v>
      </c>
      <c r="O257">
        <f t="shared" si="6"/>
        <v>44.999999999999993</v>
      </c>
      <c r="P257">
        <f t="shared" si="7"/>
        <v>80.97</v>
      </c>
    </row>
    <row r="258" spans="1:16" x14ac:dyDescent="0.45">
      <c r="A258" t="s">
        <v>2027</v>
      </c>
      <c r="B258" s="1">
        <v>44733</v>
      </c>
      <c r="C258" t="s">
        <v>153</v>
      </c>
      <c r="D258">
        <v>5</v>
      </c>
      <c r="E258">
        <v>2</v>
      </c>
      <c r="F258" t="str">
        <f>_xlfn.XLOOKUP(C258,customers!$A$2:$A$314,customers!$B$2:$B$314,,0)</f>
        <v>Gallard Gatheral</v>
      </c>
      <c r="G258" t="str">
        <f>_xlfn.XLOOKUP(C258,customers!$A$2:$A$314,customers!$F$2:$F$314,,0)</f>
        <v>England</v>
      </c>
      <c r="H258" t="str">
        <f>VLOOKUP(C258,customers!$A$2:$I$314,7,FALSE)</f>
        <v>Worcester</v>
      </c>
      <c r="I258" t="str">
        <f>VLOOKUP(C258,customers!$A$2:$I$314,9,FALSE)</f>
        <v>Yes</v>
      </c>
      <c r="J258" t="str">
        <f>INDEX(products!$A$1:$F$11,MATCH(orders!$D258,products!$A$1:$A$11,0),MATCH(orders!J$1,products!$A$1:$F$1,0))</f>
        <v>Denim Jeans Flare Cut</v>
      </c>
      <c r="K258" t="str">
        <f>INDEX(products!$A$1:$F$11,MATCH(orders!$D258,products!$A$1:$A$11,0),MATCH(orders!K$1,products!$A$1:$F$1,0))</f>
        <v>Pants</v>
      </c>
      <c r="L258" t="str">
        <f>INDEX(products!$A$1:$F$11,MATCH(orders!$D258,products!$A$1:$A$11,0),MATCH(orders!L$1,products!$A$1:$F$1,0))</f>
        <v>Dark Blue</v>
      </c>
      <c r="M258">
        <f>INDEX(products!$A$1:$F$11,MATCH(orders!$D258,products!$A$1:$A$11,0),MATCH(orders!M$1,products!$A$1:$F$1,0))</f>
        <v>28.99</v>
      </c>
      <c r="N258">
        <f>INDEX(products!$A$1:$F$11,MATCH(orders!$D258,products!$A$1:$A$11,0),MATCH(orders!N$1,products!$A$1:$F$1,0))</f>
        <v>12.99</v>
      </c>
      <c r="O258">
        <f t="shared" si="6"/>
        <v>31.999999999999996</v>
      </c>
      <c r="P258">
        <f t="shared" si="7"/>
        <v>57.98</v>
      </c>
    </row>
    <row r="259" spans="1:16" x14ac:dyDescent="0.45">
      <c r="A259" t="s">
        <v>2028</v>
      </c>
      <c r="B259" s="1">
        <v>44734</v>
      </c>
      <c r="C259" t="s">
        <v>267</v>
      </c>
      <c r="D259">
        <v>5</v>
      </c>
      <c r="E259">
        <v>4</v>
      </c>
      <c r="F259" t="str">
        <f>_xlfn.XLOOKUP(C259,customers!$A$2:$A$314,customers!$B$2:$B$314,,0)</f>
        <v>Annadiane Dykes</v>
      </c>
      <c r="G259" t="str">
        <f>_xlfn.XLOOKUP(C259,customers!$A$2:$A$314,customers!$F$2:$F$314,,0)</f>
        <v>England</v>
      </c>
      <c r="H259" t="str">
        <f>VLOOKUP(C259,customers!$A$2:$I$314,7,FALSE)</f>
        <v>Blackpool</v>
      </c>
      <c r="I259" t="str">
        <f>VLOOKUP(C259,customers!$A$2:$I$314,9,FALSE)</f>
        <v>Yes</v>
      </c>
      <c r="J259" t="str">
        <f>INDEX(products!$A$1:$F$11,MATCH(orders!$D259,products!$A$1:$A$11,0),MATCH(orders!J$1,products!$A$1:$F$1,0))</f>
        <v>Denim Jeans Flare Cut</v>
      </c>
      <c r="K259" t="str">
        <f>INDEX(products!$A$1:$F$11,MATCH(orders!$D259,products!$A$1:$A$11,0),MATCH(orders!K$1,products!$A$1:$F$1,0))</f>
        <v>Pants</v>
      </c>
      <c r="L259" t="str">
        <f>INDEX(products!$A$1:$F$11,MATCH(orders!$D259,products!$A$1:$A$11,0),MATCH(orders!L$1,products!$A$1:$F$1,0))</f>
        <v>Dark Blue</v>
      </c>
      <c r="M259">
        <f>INDEX(products!$A$1:$F$11,MATCH(orders!$D259,products!$A$1:$A$11,0),MATCH(orders!M$1,products!$A$1:$F$1,0))</f>
        <v>28.99</v>
      </c>
      <c r="N259">
        <f>INDEX(products!$A$1:$F$11,MATCH(orders!$D259,products!$A$1:$A$11,0),MATCH(orders!N$1,products!$A$1:$F$1,0))</f>
        <v>12.99</v>
      </c>
      <c r="O259">
        <f t="shared" ref="O259:O322" si="8">(M259-N259)*E259</f>
        <v>63.999999999999993</v>
      </c>
      <c r="P259">
        <f t="shared" ref="P259:P322" si="9">M259*E259</f>
        <v>115.96</v>
      </c>
    </row>
    <row r="260" spans="1:16" x14ac:dyDescent="0.45">
      <c r="A260" t="s">
        <v>2029</v>
      </c>
      <c r="B260" s="1">
        <v>44734</v>
      </c>
      <c r="C260" t="s">
        <v>92</v>
      </c>
      <c r="D260">
        <v>4</v>
      </c>
      <c r="E260">
        <v>3</v>
      </c>
      <c r="F260" t="str">
        <f>_xlfn.XLOOKUP(C260,customers!$A$2:$A$314,customers!$B$2:$B$314,,0)</f>
        <v>Rhianon Broxup</v>
      </c>
      <c r="G260" t="str">
        <f>_xlfn.XLOOKUP(C260,customers!$A$2:$A$314,customers!$F$2:$F$314,,0)</f>
        <v>England</v>
      </c>
      <c r="H260" t="str">
        <f>VLOOKUP(C260,customers!$A$2:$I$314,7,FALSE)</f>
        <v>York</v>
      </c>
      <c r="I260" t="str">
        <f>VLOOKUP(C260,customers!$A$2:$I$314,9,FALSE)</f>
        <v>Yes</v>
      </c>
      <c r="J260" t="str">
        <f>INDEX(products!$A$1:$F$11,MATCH(orders!$D260,products!$A$1:$A$11,0),MATCH(orders!J$1,products!$A$1:$F$1,0))</f>
        <v>Denim Jacket Cropped</v>
      </c>
      <c r="K260" t="str">
        <f>INDEX(products!$A$1:$F$11,MATCH(orders!$D260,products!$A$1:$A$11,0),MATCH(orders!K$1,products!$A$1:$F$1,0))</f>
        <v>Jacket</v>
      </c>
      <c r="L260" t="str">
        <f>INDEX(products!$A$1:$F$11,MATCH(orders!$D260,products!$A$1:$A$11,0),MATCH(orders!L$1,products!$A$1:$F$1,0))</f>
        <v>Light Blue</v>
      </c>
      <c r="M260">
        <f>INDEX(products!$A$1:$F$11,MATCH(orders!$D260,products!$A$1:$A$11,0),MATCH(orders!M$1,products!$A$1:$F$1,0))</f>
        <v>26.99</v>
      </c>
      <c r="N260">
        <f>INDEX(products!$A$1:$F$11,MATCH(orders!$D260,products!$A$1:$A$11,0),MATCH(orders!N$1,products!$A$1:$F$1,0))</f>
        <v>11.99</v>
      </c>
      <c r="O260">
        <f t="shared" si="8"/>
        <v>44.999999999999993</v>
      </c>
      <c r="P260">
        <f t="shared" si="9"/>
        <v>80.97</v>
      </c>
    </row>
    <row r="261" spans="1:16" x14ac:dyDescent="0.45">
      <c r="A261" t="s">
        <v>2030</v>
      </c>
      <c r="B261" s="1">
        <v>44734</v>
      </c>
      <c r="C261" t="s">
        <v>119</v>
      </c>
      <c r="D261">
        <v>4</v>
      </c>
      <c r="E261">
        <v>2</v>
      </c>
      <c r="F261" t="str">
        <f>_xlfn.XLOOKUP(C261,customers!$A$2:$A$314,customers!$B$2:$B$314,,0)</f>
        <v>Chrisy Blofeld</v>
      </c>
      <c r="G261" t="str">
        <f>_xlfn.XLOOKUP(C261,customers!$A$2:$A$314,customers!$F$2:$F$314,,0)</f>
        <v>England</v>
      </c>
      <c r="H261" t="str">
        <f>VLOOKUP(C261,customers!$A$2:$I$314,7,FALSE)</f>
        <v>Durham</v>
      </c>
      <c r="I261" t="str">
        <f>VLOOKUP(C261,customers!$A$2:$I$314,9,FALSE)</f>
        <v>Yes</v>
      </c>
      <c r="J261" t="str">
        <f>INDEX(products!$A$1:$F$11,MATCH(orders!$D261,products!$A$1:$A$11,0),MATCH(orders!J$1,products!$A$1:$F$1,0))</f>
        <v>Denim Jacket Cropped</v>
      </c>
      <c r="K261" t="str">
        <f>INDEX(products!$A$1:$F$11,MATCH(orders!$D261,products!$A$1:$A$11,0),MATCH(orders!K$1,products!$A$1:$F$1,0))</f>
        <v>Jacket</v>
      </c>
      <c r="L261" t="str">
        <f>INDEX(products!$A$1:$F$11,MATCH(orders!$D261,products!$A$1:$A$11,0),MATCH(orders!L$1,products!$A$1:$F$1,0))</f>
        <v>Light Blue</v>
      </c>
      <c r="M261">
        <f>INDEX(products!$A$1:$F$11,MATCH(orders!$D261,products!$A$1:$A$11,0),MATCH(orders!M$1,products!$A$1:$F$1,0))</f>
        <v>26.99</v>
      </c>
      <c r="N261">
        <f>INDEX(products!$A$1:$F$11,MATCH(orders!$D261,products!$A$1:$A$11,0),MATCH(orders!N$1,products!$A$1:$F$1,0))</f>
        <v>11.99</v>
      </c>
      <c r="O261">
        <f t="shared" si="8"/>
        <v>29.999999999999996</v>
      </c>
      <c r="P261">
        <f t="shared" si="9"/>
        <v>53.98</v>
      </c>
    </row>
    <row r="262" spans="1:16" x14ac:dyDescent="0.45">
      <c r="A262" t="s">
        <v>2031</v>
      </c>
      <c r="B262" s="1">
        <v>44734</v>
      </c>
      <c r="C262" t="s">
        <v>130</v>
      </c>
      <c r="D262">
        <v>5</v>
      </c>
      <c r="E262">
        <v>2</v>
      </c>
      <c r="F262" t="str">
        <f>_xlfn.XLOOKUP(C262,customers!$A$2:$A$314,customers!$B$2:$B$314,,0)</f>
        <v>Vivie Danneil</v>
      </c>
      <c r="G262" t="str">
        <f>_xlfn.XLOOKUP(C262,customers!$A$2:$A$314,customers!$F$2:$F$314,,0)</f>
        <v>Scotland</v>
      </c>
      <c r="H262" t="str">
        <f>VLOOKUP(C262,customers!$A$2:$I$314,7,FALSE)</f>
        <v>Stirling</v>
      </c>
      <c r="I262" t="str">
        <f>VLOOKUP(C262,customers!$A$2:$I$314,9,FALSE)</f>
        <v>Yes</v>
      </c>
      <c r="J262" t="str">
        <f>INDEX(products!$A$1:$F$11,MATCH(orders!$D262,products!$A$1:$A$11,0),MATCH(orders!J$1,products!$A$1:$F$1,0))</f>
        <v>Denim Jeans Flare Cut</v>
      </c>
      <c r="K262" t="str">
        <f>INDEX(products!$A$1:$F$11,MATCH(orders!$D262,products!$A$1:$A$11,0),MATCH(orders!K$1,products!$A$1:$F$1,0))</f>
        <v>Pants</v>
      </c>
      <c r="L262" t="str">
        <f>INDEX(products!$A$1:$F$11,MATCH(orders!$D262,products!$A$1:$A$11,0),MATCH(orders!L$1,products!$A$1:$F$1,0))</f>
        <v>Dark Blue</v>
      </c>
      <c r="M262">
        <f>INDEX(products!$A$1:$F$11,MATCH(orders!$D262,products!$A$1:$A$11,0),MATCH(orders!M$1,products!$A$1:$F$1,0))</f>
        <v>28.99</v>
      </c>
      <c r="N262">
        <f>INDEX(products!$A$1:$F$11,MATCH(orders!$D262,products!$A$1:$A$11,0),MATCH(orders!N$1,products!$A$1:$F$1,0))</f>
        <v>12.99</v>
      </c>
      <c r="O262">
        <f t="shared" si="8"/>
        <v>31.999999999999996</v>
      </c>
      <c r="P262">
        <f t="shared" si="9"/>
        <v>57.98</v>
      </c>
    </row>
    <row r="263" spans="1:16" x14ac:dyDescent="0.45">
      <c r="A263" t="s">
        <v>2032</v>
      </c>
      <c r="B263" s="1">
        <v>44735</v>
      </c>
      <c r="C263" t="s">
        <v>230</v>
      </c>
      <c r="D263">
        <v>4</v>
      </c>
      <c r="E263">
        <v>4</v>
      </c>
      <c r="F263" t="str">
        <f>_xlfn.XLOOKUP(C263,customers!$A$2:$A$314,customers!$B$2:$B$314,,0)</f>
        <v>Horatio Rubberts</v>
      </c>
      <c r="G263" t="str">
        <f>_xlfn.XLOOKUP(C263,customers!$A$2:$A$314,customers!$F$2:$F$314,,0)</f>
        <v>England</v>
      </c>
      <c r="H263" t="str">
        <f>VLOOKUP(C263,customers!$A$2:$I$314,7,FALSE)</f>
        <v>Southend</v>
      </c>
      <c r="I263" t="str">
        <f>VLOOKUP(C263,customers!$A$2:$I$314,9,FALSE)</f>
        <v>Yes</v>
      </c>
      <c r="J263" t="str">
        <f>INDEX(products!$A$1:$F$11,MATCH(orders!$D263,products!$A$1:$A$11,0),MATCH(orders!J$1,products!$A$1:$F$1,0))</f>
        <v>Denim Jacket Cropped</v>
      </c>
      <c r="K263" t="str">
        <f>INDEX(products!$A$1:$F$11,MATCH(orders!$D263,products!$A$1:$A$11,0),MATCH(orders!K$1,products!$A$1:$F$1,0))</f>
        <v>Jacket</v>
      </c>
      <c r="L263" t="str">
        <f>INDEX(products!$A$1:$F$11,MATCH(orders!$D263,products!$A$1:$A$11,0),MATCH(orders!L$1,products!$A$1:$F$1,0))</f>
        <v>Light Blue</v>
      </c>
      <c r="M263">
        <f>INDEX(products!$A$1:$F$11,MATCH(orders!$D263,products!$A$1:$A$11,0),MATCH(orders!M$1,products!$A$1:$F$1,0))</f>
        <v>26.99</v>
      </c>
      <c r="N263">
        <f>INDEX(products!$A$1:$F$11,MATCH(orders!$D263,products!$A$1:$A$11,0),MATCH(orders!N$1,products!$A$1:$F$1,0))</f>
        <v>11.99</v>
      </c>
      <c r="O263">
        <f t="shared" si="8"/>
        <v>59.999999999999993</v>
      </c>
      <c r="P263">
        <f t="shared" si="9"/>
        <v>107.96</v>
      </c>
    </row>
    <row r="264" spans="1:16" x14ac:dyDescent="0.45">
      <c r="A264" t="s">
        <v>2033</v>
      </c>
      <c r="B264" s="1">
        <v>44735</v>
      </c>
      <c r="C264" t="s">
        <v>646</v>
      </c>
      <c r="D264">
        <v>6</v>
      </c>
      <c r="E264">
        <v>3</v>
      </c>
      <c r="F264" t="str">
        <f>_xlfn.XLOOKUP(C264,customers!$A$2:$A$314,customers!$B$2:$B$314,,0)</f>
        <v>Gerardo Schonfeld</v>
      </c>
      <c r="G264" t="str">
        <f>_xlfn.XLOOKUP(C264,customers!$A$2:$A$314,customers!$F$2:$F$314,,0)</f>
        <v>England</v>
      </c>
      <c r="H264" t="str">
        <f>VLOOKUP(C264,customers!$A$2:$I$314,7,FALSE)</f>
        <v>Halesowen</v>
      </c>
      <c r="I264" t="str">
        <f>VLOOKUP(C264,customers!$A$2:$I$314,9,FALSE)</f>
        <v>No</v>
      </c>
      <c r="J264" t="str">
        <f>INDEX(products!$A$1:$F$11,MATCH(orders!$D264,products!$A$1:$A$11,0),MATCH(orders!J$1,products!$A$1:$F$1,0))</f>
        <v>Denim Jacket Hooded</v>
      </c>
      <c r="K264" t="str">
        <f>INDEX(products!$A$1:$F$11,MATCH(orders!$D264,products!$A$1:$A$11,0),MATCH(orders!K$1,products!$A$1:$F$1,0))</f>
        <v>Jacket</v>
      </c>
      <c r="L264" t="str">
        <f>INDEX(products!$A$1:$F$11,MATCH(orders!$D264,products!$A$1:$A$11,0),MATCH(orders!L$1,products!$A$1:$F$1,0))</f>
        <v>Light Blue</v>
      </c>
      <c r="M264">
        <f>INDEX(products!$A$1:$F$11,MATCH(orders!$D264,products!$A$1:$A$11,0),MATCH(orders!M$1,products!$A$1:$F$1,0))</f>
        <v>27.99</v>
      </c>
      <c r="N264">
        <f>INDEX(products!$A$1:$F$11,MATCH(orders!$D264,products!$A$1:$A$11,0),MATCH(orders!N$1,products!$A$1:$F$1,0))</f>
        <v>14.99</v>
      </c>
      <c r="O264">
        <f t="shared" si="8"/>
        <v>38.999999999999993</v>
      </c>
      <c r="P264">
        <f t="shared" si="9"/>
        <v>83.97</v>
      </c>
    </row>
    <row r="265" spans="1:16" x14ac:dyDescent="0.45">
      <c r="A265" t="s">
        <v>2034</v>
      </c>
      <c r="B265" s="1">
        <v>44736</v>
      </c>
      <c r="C265" t="s">
        <v>501</v>
      </c>
      <c r="D265">
        <v>6</v>
      </c>
      <c r="E265">
        <v>3</v>
      </c>
      <c r="F265" t="str">
        <f>_xlfn.XLOOKUP(C265,customers!$A$2:$A$314,customers!$B$2:$B$314,,0)</f>
        <v>Stanford Rodliff</v>
      </c>
      <c r="G265" t="str">
        <f>_xlfn.XLOOKUP(C265,customers!$A$2:$A$314,customers!$F$2:$F$314,,0)</f>
        <v>England</v>
      </c>
      <c r="H265" t="str">
        <f>VLOOKUP(C265,customers!$A$2:$I$314,7,FALSE)</f>
        <v>Rugby</v>
      </c>
      <c r="I265" t="str">
        <f>VLOOKUP(C265,customers!$A$2:$I$314,9,FALSE)</f>
        <v>No</v>
      </c>
      <c r="J265" t="str">
        <f>INDEX(products!$A$1:$F$11,MATCH(orders!$D265,products!$A$1:$A$11,0),MATCH(orders!J$1,products!$A$1:$F$1,0))</f>
        <v>Denim Jacket Hooded</v>
      </c>
      <c r="K265" t="str">
        <f>INDEX(products!$A$1:$F$11,MATCH(orders!$D265,products!$A$1:$A$11,0),MATCH(orders!K$1,products!$A$1:$F$1,0))</f>
        <v>Jacket</v>
      </c>
      <c r="L265" t="str">
        <f>INDEX(products!$A$1:$F$11,MATCH(orders!$D265,products!$A$1:$A$11,0),MATCH(orders!L$1,products!$A$1:$F$1,0))</f>
        <v>Light Blue</v>
      </c>
      <c r="M265">
        <f>INDEX(products!$A$1:$F$11,MATCH(orders!$D265,products!$A$1:$A$11,0),MATCH(orders!M$1,products!$A$1:$F$1,0))</f>
        <v>27.99</v>
      </c>
      <c r="N265">
        <f>INDEX(products!$A$1:$F$11,MATCH(orders!$D265,products!$A$1:$A$11,0),MATCH(orders!N$1,products!$A$1:$F$1,0))</f>
        <v>14.99</v>
      </c>
      <c r="O265">
        <f t="shared" si="8"/>
        <v>38.999999999999993</v>
      </c>
      <c r="P265">
        <f t="shared" si="9"/>
        <v>83.97</v>
      </c>
    </row>
    <row r="266" spans="1:16" x14ac:dyDescent="0.45">
      <c r="A266" t="s">
        <v>2035</v>
      </c>
      <c r="B266" s="1">
        <v>44736</v>
      </c>
      <c r="C266" t="s">
        <v>96</v>
      </c>
      <c r="D266">
        <v>4</v>
      </c>
      <c r="E266">
        <v>4</v>
      </c>
      <c r="F266" t="str">
        <f>_xlfn.XLOOKUP(C266,customers!$A$2:$A$314,customers!$B$2:$B$314,,0)</f>
        <v>Pall Redford</v>
      </c>
      <c r="G266" t="str">
        <f>_xlfn.XLOOKUP(C266,customers!$A$2:$A$314,customers!$F$2:$F$314,,0)</f>
        <v>Scotland</v>
      </c>
      <c r="H266" t="str">
        <f>VLOOKUP(C266,customers!$A$2:$I$314,7,FALSE)</f>
        <v>Dundee</v>
      </c>
      <c r="I266" t="str">
        <f>VLOOKUP(C266,customers!$A$2:$I$314,9,FALSE)</f>
        <v>Yes</v>
      </c>
      <c r="J266" t="str">
        <f>INDEX(products!$A$1:$F$11,MATCH(orders!$D266,products!$A$1:$A$11,0),MATCH(orders!J$1,products!$A$1:$F$1,0))</f>
        <v>Denim Jacket Cropped</v>
      </c>
      <c r="K266" t="str">
        <f>INDEX(products!$A$1:$F$11,MATCH(orders!$D266,products!$A$1:$A$11,0),MATCH(orders!K$1,products!$A$1:$F$1,0))</f>
        <v>Jacket</v>
      </c>
      <c r="L266" t="str">
        <f>INDEX(products!$A$1:$F$11,MATCH(orders!$D266,products!$A$1:$A$11,0),MATCH(orders!L$1,products!$A$1:$F$1,0))</f>
        <v>Light Blue</v>
      </c>
      <c r="M266">
        <f>INDEX(products!$A$1:$F$11,MATCH(orders!$D266,products!$A$1:$A$11,0),MATCH(orders!M$1,products!$A$1:$F$1,0))</f>
        <v>26.99</v>
      </c>
      <c r="N266">
        <f>INDEX(products!$A$1:$F$11,MATCH(orders!$D266,products!$A$1:$A$11,0),MATCH(orders!N$1,products!$A$1:$F$1,0))</f>
        <v>11.99</v>
      </c>
      <c r="O266">
        <f t="shared" si="8"/>
        <v>59.999999999999993</v>
      </c>
      <c r="P266">
        <f t="shared" si="9"/>
        <v>107.96</v>
      </c>
    </row>
    <row r="267" spans="1:16" x14ac:dyDescent="0.45">
      <c r="A267" t="s">
        <v>2036</v>
      </c>
      <c r="B267" s="1">
        <v>44736</v>
      </c>
      <c r="C267" t="s">
        <v>166</v>
      </c>
      <c r="D267">
        <v>5</v>
      </c>
      <c r="E267">
        <v>3</v>
      </c>
      <c r="F267" t="str">
        <f>_xlfn.XLOOKUP(C267,customers!$A$2:$A$314,customers!$B$2:$B$314,,0)</f>
        <v>Zorina Ponting</v>
      </c>
      <c r="G267" t="str">
        <f>_xlfn.XLOOKUP(C267,customers!$A$2:$A$314,customers!$F$2:$F$314,,0)</f>
        <v>England</v>
      </c>
      <c r="H267" t="str">
        <f>VLOOKUP(C267,customers!$A$2:$I$314,7,FALSE)</f>
        <v>Gloucester</v>
      </c>
      <c r="I267" t="str">
        <f>VLOOKUP(C267,customers!$A$2:$I$314,9,FALSE)</f>
        <v>Yes</v>
      </c>
      <c r="J267" t="str">
        <f>INDEX(products!$A$1:$F$11,MATCH(orders!$D267,products!$A$1:$A$11,0),MATCH(orders!J$1,products!$A$1:$F$1,0))</f>
        <v>Denim Jeans Flare Cut</v>
      </c>
      <c r="K267" t="str">
        <f>INDEX(products!$A$1:$F$11,MATCH(orders!$D267,products!$A$1:$A$11,0),MATCH(orders!K$1,products!$A$1:$F$1,0))</f>
        <v>Pants</v>
      </c>
      <c r="L267" t="str">
        <f>INDEX(products!$A$1:$F$11,MATCH(orders!$D267,products!$A$1:$A$11,0),MATCH(orders!L$1,products!$A$1:$F$1,0))</f>
        <v>Dark Blue</v>
      </c>
      <c r="M267">
        <f>INDEX(products!$A$1:$F$11,MATCH(orders!$D267,products!$A$1:$A$11,0),MATCH(orders!M$1,products!$A$1:$F$1,0))</f>
        <v>28.99</v>
      </c>
      <c r="N267">
        <f>INDEX(products!$A$1:$F$11,MATCH(orders!$D267,products!$A$1:$A$11,0),MATCH(orders!N$1,products!$A$1:$F$1,0))</f>
        <v>12.99</v>
      </c>
      <c r="O267">
        <f t="shared" si="8"/>
        <v>47.999999999999993</v>
      </c>
      <c r="P267">
        <f t="shared" si="9"/>
        <v>86.97</v>
      </c>
    </row>
    <row r="268" spans="1:16" x14ac:dyDescent="0.45">
      <c r="A268" t="s">
        <v>2037</v>
      </c>
      <c r="B268" s="1">
        <v>44736</v>
      </c>
      <c r="C268" t="s">
        <v>501</v>
      </c>
      <c r="D268">
        <v>6</v>
      </c>
      <c r="E268">
        <v>3</v>
      </c>
      <c r="F268" t="str">
        <f>_xlfn.XLOOKUP(C268,customers!$A$2:$A$314,customers!$B$2:$B$314,,0)</f>
        <v>Stanford Rodliff</v>
      </c>
      <c r="G268" t="str">
        <f>_xlfn.XLOOKUP(C268,customers!$A$2:$A$314,customers!$F$2:$F$314,,0)</f>
        <v>England</v>
      </c>
      <c r="H268" t="str">
        <f>VLOOKUP(C268,customers!$A$2:$I$314,7,FALSE)</f>
        <v>Rugby</v>
      </c>
      <c r="I268" t="str">
        <f>VLOOKUP(C268,customers!$A$2:$I$314,9,FALSE)</f>
        <v>No</v>
      </c>
      <c r="J268" t="str">
        <f>INDEX(products!$A$1:$F$11,MATCH(orders!$D268,products!$A$1:$A$11,0),MATCH(orders!J$1,products!$A$1:$F$1,0))</f>
        <v>Denim Jacket Hooded</v>
      </c>
      <c r="K268" t="str">
        <f>INDEX(products!$A$1:$F$11,MATCH(orders!$D268,products!$A$1:$A$11,0),MATCH(orders!K$1,products!$A$1:$F$1,0))</f>
        <v>Jacket</v>
      </c>
      <c r="L268" t="str">
        <f>INDEX(products!$A$1:$F$11,MATCH(orders!$D268,products!$A$1:$A$11,0),MATCH(orders!L$1,products!$A$1:$F$1,0))</f>
        <v>Light Blue</v>
      </c>
      <c r="M268">
        <f>INDEX(products!$A$1:$F$11,MATCH(orders!$D268,products!$A$1:$A$11,0),MATCH(orders!M$1,products!$A$1:$F$1,0))</f>
        <v>27.99</v>
      </c>
      <c r="N268">
        <f>INDEX(products!$A$1:$F$11,MATCH(orders!$D268,products!$A$1:$A$11,0),MATCH(orders!N$1,products!$A$1:$F$1,0))</f>
        <v>14.99</v>
      </c>
      <c r="O268">
        <f t="shared" si="8"/>
        <v>38.999999999999993</v>
      </c>
      <c r="P268">
        <f t="shared" si="9"/>
        <v>83.97</v>
      </c>
    </row>
    <row r="269" spans="1:16" x14ac:dyDescent="0.45">
      <c r="A269" t="s">
        <v>2038</v>
      </c>
      <c r="B269" s="1">
        <v>44737</v>
      </c>
      <c r="C269" t="s">
        <v>497</v>
      </c>
      <c r="D269">
        <v>6</v>
      </c>
      <c r="E269">
        <v>3</v>
      </c>
      <c r="F269" t="str">
        <f>_xlfn.XLOOKUP(C269,customers!$A$2:$A$314,customers!$B$2:$B$314,,0)</f>
        <v>Doll Beauchamp</v>
      </c>
      <c r="G269" t="str">
        <f>_xlfn.XLOOKUP(C269,customers!$A$2:$A$314,customers!$F$2:$F$314,,0)</f>
        <v>England</v>
      </c>
      <c r="H269" t="str">
        <f>VLOOKUP(C269,customers!$A$2:$I$314,7,FALSE)</f>
        <v>Wrexham</v>
      </c>
      <c r="I269" t="str">
        <f>VLOOKUP(C269,customers!$A$2:$I$314,9,FALSE)</f>
        <v>No</v>
      </c>
      <c r="J269" t="str">
        <f>INDEX(products!$A$1:$F$11,MATCH(orders!$D269,products!$A$1:$A$11,0),MATCH(orders!J$1,products!$A$1:$F$1,0))</f>
        <v>Denim Jacket Hooded</v>
      </c>
      <c r="K269" t="str">
        <f>INDEX(products!$A$1:$F$11,MATCH(orders!$D269,products!$A$1:$A$11,0),MATCH(orders!K$1,products!$A$1:$F$1,0))</f>
        <v>Jacket</v>
      </c>
      <c r="L269" t="str">
        <f>INDEX(products!$A$1:$F$11,MATCH(orders!$D269,products!$A$1:$A$11,0),MATCH(orders!L$1,products!$A$1:$F$1,0))</f>
        <v>Light Blue</v>
      </c>
      <c r="M269">
        <f>INDEX(products!$A$1:$F$11,MATCH(orders!$D269,products!$A$1:$A$11,0),MATCH(orders!M$1,products!$A$1:$F$1,0))</f>
        <v>27.99</v>
      </c>
      <c r="N269">
        <f>INDEX(products!$A$1:$F$11,MATCH(orders!$D269,products!$A$1:$A$11,0),MATCH(orders!N$1,products!$A$1:$F$1,0))</f>
        <v>14.99</v>
      </c>
      <c r="O269">
        <f t="shared" si="8"/>
        <v>38.999999999999993</v>
      </c>
      <c r="P269">
        <f t="shared" si="9"/>
        <v>83.97</v>
      </c>
    </row>
    <row r="270" spans="1:16" x14ac:dyDescent="0.45">
      <c r="A270" t="s">
        <v>2039</v>
      </c>
      <c r="B270" s="1">
        <v>44737</v>
      </c>
      <c r="C270" t="s">
        <v>206</v>
      </c>
      <c r="D270">
        <v>5</v>
      </c>
      <c r="E270">
        <v>4</v>
      </c>
      <c r="F270" t="str">
        <f>_xlfn.XLOOKUP(C270,customers!$A$2:$A$314,customers!$B$2:$B$314,,0)</f>
        <v>Arda Curley</v>
      </c>
      <c r="G270" t="str">
        <f>_xlfn.XLOOKUP(C270,customers!$A$2:$A$314,customers!$F$2:$F$314,,0)</f>
        <v>England</v>
      </c>
      <c r="H270" t="str">
        <f>VLOOKUP(C270,customers!$A$2:$I$314,7,FALSE)</f>
        <v>Milton Keynes</v>
      </c>
      <c r="I270" t="str">
        <f>VLOOKUP(C270,customers!$A$2:$I$314,9,FALSE)</f>
        <v>Yes</v>
      </c>
      <c r="J270" t="str">
        <f>INDEX(products!$A$1:$F$11,MATCH(orders!$D270,products!$A$1:$A$11,0),MATCH(orders!J$1,products!$A$1:$F$1,0))</f>
        <v>Denim Jeans Flare Cut</v>
      </c>
      <c r="K270" t="str">
        <f>INDEX(products!$A$1:$F$11,MATCH(orders!$D270,products!$A$1:$A$11,0),MATCH(orders!K$1,products!$A$1:$F$1,0))</f>
        <v>Pants</v>
      </c>
      <c r="L270" t="str">
        <f>INDEX(products!$A$1:$F$11,MATCH(orders!$D270,products!$A$1:$A$11,0),MATCH(orders!L$1,products!$A$1:$F$1,0))</f>
        <v>Dark Blue</v>
      </c>
      <c r="M270">
        <f>INDEX(products!$A$1:$F$11,MATCH(orders!$D270,products!$A$1:$A$11,0),MATCH(orders!M$1,products!$A$1:$F$1,0))</f>
        <v>28.99</v>
      </c>
      <c r="N270">
        <f>INDEX(products!$A$1:$F$11,MATCH(orders!$D270,products!$A$1:$A$11,0),MATCH(orders!N$1,products!$A$1:$F$1,0))</f>
        <v>12.99</v>
      </c>
      <c r="O270">
        <f t="shared" si="8"/>
        <v>63.999999999999993</v>
      </c>
      <c r="P270">
        <f t="shared" si="9"/>
        <v>115.96</v>
      </c>
    </row>
    <row r="271" spans="1:16" x14ac:dyDescent="0.45">
      <c r="A271" t="s">
        <v>2040</v>
      </c>
      <c r="B271" s="1">
        <v>44737</v>
      </c>
      <c r="C271" t="s">
        <v>1001</v>
      </c>
      <c r="D271">
        <v>6</v>
      </c>
      <c r="E271">
        <v>3</v>
      </c>
      <c r="F271" t="str">
        <f>_xlfn.XLOOKUP(C271,customers!$A$2:$A$314,customers!$B$2:$B$314,,0)</f>
        <v>Cleve Blowfelde</v>
      </c>
      <c r="G271" t="str">
        <f>_xlfn.XLOOKUP(C271,customers!$A$2:$A$314,customers!$F$2:$F$314,,0)</f>
        <v>Wales</v>
      </c>
      <c r="H271" t="str">
        <f>VLOOKUP(C271,customers!$A$2:$I$314,7,FALSE)</f>
        <v>Llanrwst</v>
      </c>
      <c r="I271" t="str">
        <f>VLOOKUP(C271,customers!$A$2:$I$314,9,FALSE)</f>
        <v>No</v>
      </c>
      <c r="J271" t="str">
        <f>INDEX(products!$A$1:$F$11,MATCH(orders!$D271,products!$A$1:$A$11,0),MATCH(orders!J$1,products!$A$1:$F$1,0))</f>
        <v>Denim Jacket Hooded</v>
      </c>
      <c r="K271" t="str">
        <f>INDEX(products!$A$1:$F$11,MATCH(orders!$D271,products!$A$1:$A$11,0),MATCH(orders!K$1,products!$A$1:$F$1,0))</f>
        <v>Jacket</v>
      </c>
      <c r="L271" t="str">
        <f>INDEX(products!$A$1:$F$11,MATCH(orders!$D271,products!$A$1:$A$11,0),MATCH(orders!L$1,products!$A$1:$F$1,0))</f>
        <v>Light Blue</v>
      </c>
      <c r="M271">
        <f>INDEX(products!$A$1:$F$11,MATCH(orders!$D271,products!$A$1:$A$11,0),MATCH(orders!M$1,products!$A$1:$F$1,0))</f>
        <v>27.99</v>
      </c>
      <c r="N271">
        <f>INDEX(products!$A$1:$F$11,MATCH(orders!$D271,products!$A$1:$A$11,0),MATCH(orders!N$1,products!$A$1:$F$1,0))</f>
        <v>14.99</v>
      </c>
      <c r="O271">
        <f t="shared" si="8"/>
        <v>38.999999999999993</v>
      </c>
      <c r="P271">
        <f t="shared" si="9"/>
        <v>83.97</v>
      </c>
    </row>
    <row r="272" spans="1:16" x14ac:dyDescent="0.45">
      <c r="A272" t="s">
        <v>2041</v>
      </c>
      <c r="B272" s="1">
        <v>44737</v>
      </c>
      <c r="C272" t="s">
        <v>264</v>
      </c>
      <c r="D272">
        <v>5</v>
      </c>
      <c r="E272">
        <v>4</v>
      </c>
      <c r="F272" t="str">
        <f>_xlfn.XLOOKUP(C272,customers!$A$2:$A$314,customers!$B$2:$B$314,,0)</f>
        <v>Nona Linklater</v>
      </c>
      <c r="G272" t="str">
        <f>_xlfn.XLOOKUP(C272,customers!$A$2:$A$314,customers!$F$2:$F$314,,0)</f>
        <v>England</v>
      </c>
      <c r="H272" t="str">
        <f>VLOOKUP(C272,customers!$A$2:$I$314,7,FALSE)</f>
        <v>Northampton</v>
      </c>
      <c r="I272" t="str">
        <f>VLOOKUP(C272,customers!$A$2:$I$314,9,FALSE)</f>
        <v>Yes</v>
      </c>
      <c r="J272" t="str">
        <f>INDEX(products!$A$1:$F$11,MATCH(orders!$D272,products!$A$1:$A$11,0),MATCH(orders!J$1,products!$A$1:$F$1,0))</f>
        <v>Denim Jeans Flare Cut</v>
      </c>
      <c r="K272" t="str">
        <f>INDEX(products!$A$1:$F$11,MATCH(orders!$D272,products!$A$1:$A$11,0),MATCH(orders!K$1,products!$A$1:$F$1,0))</f>
        <v>Pants</v>
      </c>
      <c r="L272" t="str">
        <f>INDEX(products!$A$1:$F$11,MATCH(orders!$D272,products!$A$1:$A$11,0),MATCH(orders!L$1,products!$A$1:$F$1,0))</f>
        <v>Dark Blue</v>
      </c>
      <c r="M272">
        <f>INDEX(products!$A$1:$F$11,MATCH(orders!$D272,products!$A$1:$A$11,0),MATCH(orders!M$1,products!$A$1:$F$1,0))</f>
        <v>28.99</v>
      </c>
      <c r="N272">
        <f>INDEX(products!$A$1:$F$11,MATCH(orders!$D272,products!$A$1:$A$11,0),MATCH(orders!N$1,products!$A$1:$F$1,0))</f>
        <v>12.99</v>
      </c>
      <c r="O272">
        <f t="shared" si="8"/>
        <v>63.999999999999993</v>
      </c>
      <c r="P272">
        <f t="shared" si="9"/>
        <v>115.96</v>
      </c>
    </row>
    <row r="273" spans="1:16" x14ac:dyDescent="0.45">
      <c r="A273" t="s">
        <v>2042</v>
      </c>
      <c r="B273" s="1">
        <v>44738</v>
      </c>
      <c r="C273" t="s">
        <v>119</v>
      </c>
      <c r="D273">
        <v>5</v>
      </c>
      <c r="E273">
        <v>2</v>
      </c>
      <c r="F273" t="str">
        <f>_xlfn.XLOOKUP(C273,customers!$A$2:$A$314,customers!$B$2:$B$314,,0)</f>
        <v>Chrisy Blofeld</v>
      </c>
      <c r="G273" t="str">
        <f>_xlfn.XLOOKUP(C273,customers!$A$2:$A$314,customers!$F$2:$F$314,,0)</f>
        <v>England</v>
      </c>
      <c r="H273" t="str">
        <f>VLOOKUP(C273,customers!$A$2:$I$314,7,FALSE)</f>
        <v>Durham</v>
      </c>
      <c r="I273" t="str">
        <f>VLOOKUP(C273,customers!$A$2:$I$314,9,FALSE)</f>
        <v>Yes</v>
      </c>
      <c r="J273" t="str">
        <f>INDEX(products!$A$1:$F$11,MATCH(orders!$D273,products!$A$1:$A$11,0),MATCH(orders!J$1,products!$A$1:$F$1,0))</f>
        <v>Denim Jeans Flare Cut</v>
      </c>
      <c r="K273" t="str">
        <f>INDEX(products!$A$1:$F$11,MATCH(orders!$D273,products!$A$1:$A$11,0),MATCH(orders!K$1,products!$A$1:$F$1,0))</f>
        <v>Pants</v>
      </c>
      <c r="L273" t="str">
        <f>INDEX(products!$A$1:$F$11,MATCH(orders!$D273,products!$A$1:$A$11,0),MATCH(orders!L$1,products!$A$1:$F$1,0))</f>
        <v>Dark Blue</v>
      </c>
      <c r="M273">
        <f>INDEX(products!$A$1:$F$11,MATCH(orders!$D273,products!$A$1:$A$11,0),MATCH(orders!M$1,products!$A$1:$F$1,0))</f>
        <v>28.99</v>
      </c>
      <c r="N273">
        <f>INDEX(products!$A$1:$F$11,MATCH(orders!$D273,products!$A$1:$A$11,0),MATCH(orders!N$1,products!$A$1:$F$1,0))</f>
        <v>12.99</v>
      </c>
      <c r="O273">
        <f t="shared" si="8"/>
        <v>31.999999999999996</v>
      </c>
      <c r="P273">
        <f t="shared" si="9"/>
        <v>57.98</v>
      </c>
    </row>
    <row r="274" spans="1:16" x14ac:dyDescent="0.45">
      <c r="A274" t="s">
        <v>2043</v>
      </c>
      <c r="B274" s="1">
        <v>44738</v>
      </c>
      <c r="C274" t="s">
        <v>130</v>
      </c>
      <c r="D274">
        <v>5</v>
      </c>
      <c r="E274">
        <v>4</v>
      </c>
      <c r="F274" t="str">
        <f>_xlfn.XLOOKUP(C274,customers!$A$2:$A$314,customers!$B$2:$B$314,,0)</f>
        <v>Vivie Danneil</v>
      </c>
      <c r="G274" t="str">
        <f>_xlfn.XLOOKUP(C274,customers!$A$2:$A$314,customers!$F$2:$F$314,,0)</f>
        <v>Scotland</v>
      </c>
      <c r="H274" t="str">
        <f>VLOOKUP(C274,customers!$A$2:$I$314,7,FALSE)</f>
        <v>Stirling</v>
      </c>
      <c r="I274" t="str">
        <f>VLOOKUP(C274,customers!$A$2:$I$314,9,FALSE)</f>
        <v>Yes</v>
      </c>
      <c r="J274" t="str">
        <f>INDEX(products!$A$1:$F$11,MATCH(orders!$D274,products!$A$1:$A$11,0),MATCH(orders!J$1,products!$A$1:$F$1,0))</f>
        <v>Denim Jeans Flare Cut</v>
      </c>
      <c r="K274" t="str">
        <f>INDEX(products!$A$1:$F$11,MATCH(orders!$D274,products!$A$1:$A$11,0),MATCH(orders!K$1,products!$A$1:$F$1,0))</f>
        <v>Pants</v>
      </c>
      <c r="L274" t="str">
        <f>INDEX(products!$A$1:$F$11,MATCH(orders!$D274,products!$A$1:$A$11,0),MATCH(orders!L$1,products!$A$1:$F$1,0))</f>
        <v>Dark Blue</v>
      </c>
      <c r="M274">
        <f>INDEX(products!$A$1:$F$11,MATCH(orders!$D274,products!$A$1:$A$11,0),MATCH(orders!M$1,products!$A$1:$F$1,0))</f>
        <v>28.99</v>
      </c>
      <c r="N274">
        <f>INDEX(products!$A$1:$F$11,MATCH(orders!$D274,products!$A$1:$A$11,0),MATCH(orders!N$1,products!$A$1:$F$1,0))</f>
        <v>12.99</v>
      </c>
      <c r="O274">
        <f t="shared" si="8"/>
        <v>63.999999999999993</v>
      </c>
      <c r="P274">
        <f t="shared" si="9"/>
        <v>115.96</v>
      </c>
    </row>
    <row r="275" spans="1:16" x14ac:dyDescent="0.45">
      <c r="A275" t="s">
        <v>2044</v>
      </c>
      <c r="B275" s="1">
        <v>44739</v>
      </c>
      <c r="C275" t="s">
        <v>702</v>
      </c>
      <c r="D275">
        <v>6</v>
      </c>
      <c r="E275">
        <v>3</v>
      </c>
      <c r="F275" t="str">
        <f>_xlfn.XLOOKUP(C275,customers!$A$2:$A$314,customers!$B$2:$B$314,,0)</f>
        <v>Katerina Melloi</v>
      </c>
      <c r="G275" t="str">
        <f>_xlfn.XLOOKUP(C275,customers!$A$2:$A$314,customers!$F$2:$F$314,,0)</f>
        <v>England</v>
      </c>
      <c r="H275" t="str">
        <f>VLOOKUP(C275,customers!$A$2:$I$314,7,FALSE)</f>
        <v>Chester-le-Street</v>
      </c>
      <c r="I275" t="str">
        <f>VLOOKUP(C275,customers!$A$2:$I$314,9,FALSE)</f>
        <v>No</v>
      </c>
      <c r="J275" t="str">
        <f>INDEX(products!$A$1:$F$11,MATCH(orders!$D275,products!$A$1:$A$11,0),MATCH(orders!J$1,products!$A$1:$F$1,0))</f>
        <v>Denim Jacket Hooded</v>
      </c>
      <c r="K275" t="str">
        <f>INDEX(products!$A$1:$F$11,MATCH(orders!$D275,products!$A$1:$A$11,0),MATCH(orders!K$1,products!$A$1:$F$1,0))</f>
        <v>Jacket</v>
      </c>
      <c r="L275" t="str">
        <f>INDEX(products!$A$1:$F$11,MATCH(orders!$D275,products!$A$1:$A$11,0),MATCH(orders!L$1,products!$A$1:$F$1,0))</f>
        <v>Light Blue</v>
      </c>
      <c r="M275">
        <f>INDEX(products!$A$1:$F$11,MATCH(orders!$D275,products!$A$1:$A$11,0),MATCH(orders!M$1,products!$A$1:$F$1,0))</f>
        <v>27.99</v>
      </c>
      <c r="N275">
        <f>INDEX(products!$A$1:$F$11,MATCH(orders!$D275,products!$A$1:$A$11,0),MATCH(orders!N$1,products!$A$1:$F$1,0))</f>
        <v>14.99</v>
      </c>
      <c r="O275">
        <f t="shared" si="8"/>
        <v>38.999999999999993</v>
      </c>
      <c r="P275">
        <f t="shared" si="9"/>
        <v>83.97</v>
      </c>
    </row>
    <row r="276" spans="1:16" x14ac:dyDescent="0.45">
      <c r="A276" t="s">
        <v>2045</v>
      </c>
      <c r="B276" s="1">
        <v>44740</v>
      </c>
      <c r="C276" t="s">
        <v>153</v>
      </c>
      <c r="D276">
        <v>5</v>
      </c>
      <c r="E276">
        <v>3</v>
      </c>
      <c r="F276" t="str">
        <f>_xlfn.XLOOKUP(C276,customers!$A$2:$A$314,customers!$B$2:$B$314,,0)</f>
        <v>Gallard Gatheral</v>
      </c>
      <c r="G276" t="str">
        <f>_xlfn.XLOOKUP(C276,customers!$A$2:$A$314,customers!$F$2:$F$314,,0)</f>
        <v>England</v>
      </c>
      <c r="H276" t="str">
        <f>VLOOKUP(C276,customers!$A$2:$I$314,7,FALSE)</f>
        <v>Worcester</v>
      </c>
      <c r="I276" t="str">
        <f>VLOOKUP(C276,customers!$A$2:$I$314,9,FALSE)</f>
        <v>Yes</v>
      </c>
      <c r="J276" t="str">
        <f>INDEX(products!$A$1:$F$11,MATCH(orders!$D276,products!$A$1:$A$11,0),MATCH(orders!J$1,products!$A$1:$F$1,0))</f>
        <v>Denim Jeans Flare Cut</v>
      </c>
      <c r="K276" t="str">
        <f>INDEX(products!$A$1:$F$11,MATCH(orders!$D276,products!$A$1:$A$11,0),MATCH(orders!K$1,products!$A$1:$F$1,0))</f>
        <v>Pants</v>
      </c>
      <c r="L276" t="str">
        <f>INDEX(products!$A$1:$F$11,MATCH(orders!$D276,products!$A$1:$A$11,0),MATCH(orders!L$1,products!$A$1:$F$1,0))</f>
        <v>Dark Blue</v>
      </c>
      <c r="M276">
        <f>INDEX(products!$A$1:$F$11,MATCH(orders!$D276,products!$A$1:$A$11,0),MATCH(orders!M$1,products!$A$1:$F$1,0))</f>
        <v>28.99</v>
      </c>
      <c r="N276">
        <f>INDEX(products!$A$1:$F$11,MATCH(orders!$D276,products!$A$1:$A$11,0),MATCH(orders!N$1,products!$A$1:$F$1,0))</f>
        <v>12.99</v>
      </c>
      <c r="O276">
        <f t="shared" si="8"/>
        <v>47.999999999999993</v>
      </c>
      <c r="P276">
        <f t="shared" si="9"/>
        <v>86.97</v>
      </c>
    </row>
    <row r="277" spans="1:16" x14ac:dyDescent="0.45">
      <c r="A277" t="s">
        <v>2046</v>
      </c>
      <c r="B277" s="1">
        <v>44741</v>
      </c>
      <c r="C277" t="s">
        <v>521</v>
      </c>
      <c r="D277">
        <v>6</v>
      </c>
      <c r="E277">
        <v>3</v>
      </c>
      <c r="F277" t="str">
        <f>_xlfn.XLOOKUP(C277,customers!$A$2:$A$314,customers!$B$2:$B$314,,0)</f>
        <v>Evelina Dacca</v>
      </c>
      <c r="G277" t="str">
        <f>_xlfn.XLOOKUP(C277,customers!$A$2:$A$314,customers!$F$2:$F$314,,0)</f>
        <v>Scotland</v>
      </c>
      <c r="H277" t="str">
        <f>VLOOKUP(C277,customers!$A$2:$I$314,7,FALSE)</f>
        <v>Dumfries</v>
      </c>
      <c r="I277" t="str">
        <f>VLOOKUP(C277,customers!$A$2:$I$314,9,FALSE)</f>
        <v>No</v>
      </c>
      <c r="J277" t="str">
        <f>INDEX(products!$A$1:$F$11,MATCH(orders!$D277,products!$A$1:$A$11,0),MATCH(orders!J$1,products!$A$1:$F$1,0))</f>
        <v>Denim Jacket Hooded</v>
      </c>
      <c r="K277" t="str">
        <f>INDEX(products!$A$1:$F$11,MATCH(orders!$D277,products!$A$1:$A$11,0),MATCH(orders!K$1,products!$A$1:$F$1,0))</f>
        <v>Jacket</v>
      </c>
      <c r="L277" t="str">
        <f>INDEX(products!$A$1:$F$11,MATCH(orders!$D277,products!$A$1:$A$11,0),MATCH(orders!L$1,products!$A$1:$F$1,0))</f>
        <v>Light Blue</v>
      </c>
      <c r="M277">
        <f>INDEX(products!$A$1:$F$11,MATCH(orders!$D277,products!$A$1:$A$11,0),MATCH(orders!M$1,products!$A$1:$F$1,0))</f>
        <v>27.99</v>
      </c>
      <c r="N277">
        <f>INDEX(products!$A$1:$F$11,MATCH(orders!$D277,products!$A$1:$A$11,0),MATCH(orders!N$1,products!$A$1:$F$1,0))</f>
        <v>14.99</v>
      </c>
      <c r="O277">
        <f t="shared" si="8"/>
        <v>38.999999999999993</v>
      </c>
      <c r="P277">
        <f t="shared" si="9"/>
        <v>83.97</v>
      </c>
    </row>
    <row r="278" spans="1:16" x14ac:dyDescent="0.45">
      <c r="A278" t="s">
        <v>2047</v>
      </c>
      <c r="B278" s="1">
        <v>44741</v>
      </c>
      <c r="C278" t="s">
        <v>222</v>
      </c>
      <c r="D278">
        <v>5</v>
      </c>
      <c r="E278">
        <v>2</v>
      </c>
      <c r="F278" t="str">
        <f>_xlfn.XLOOKUP(C278,customers!$A$2:$A$314,customers!$B$2:$B$314,,0)</f>
        <v>Karry Flanders</v>
      </c>
      <c r="G278" t="str">
        <f>_xlfn.XLOOKUP(C278,customers!$A$2:$A$314,customers!$F$2:$F$314,,0)</f>
        <v>Wales</v>
      </c>
      <c r="H278" t="str">
        <f>VLOOKUP(C278,customers!$A$2:$I$314,7,FALSE)</f>
        <v>Swansea</v>
      </c>
      <c r="I278" t="str">
        <f>VLOOKUP(C278,customers!$A$2:$I$314,9,FALSE)</f>
        <v>Yes</v>
      </c>
      <c r="J278" t="str">
        <f>INDEX(products!$A$1:$F$11,MATCH(orders!$D278,products!$A$1:$A$11,0),MATCH(orders!J$1,products!$A$1:$F$1,0))</f>
        <v>Denim Jeans Flare Cut</v>
      </c>
      <c r="K278" t="str">
        <f>INDEX(products!$A$1:$F$11,MATCH(orders!$D278,products!$A$1:$A$11,0),MATCH(orders!K$1,products!$A$1:$F$1,0))</f>
        <v>Pants</v>
      </c>
      <c r="L278" t="str">
        <f>INDEX(products!$A$1:$F$11,MATCH(orders!$D278,products!$A$1:$A$11,0),MATCH(orders!L$1,products!$A$1:$F$1,0))</f>
        <v>Dark Blue</v>
      </c>
      <c r="M278">
        <f>INDEX(products!$A$1:$F$11,MATCH(orders!$D278,products!$A$1:$A$11,0),MATCH(orders!M$1,products!$A$1:$F$1,0))</f>
        <v>28.99</v>
      </c>
      <c r="N278">
        <f>INDEX(products!$A$1:$F$11,MATCH(orders!$D278,products!$A$1:$A$11,0),MATCH(orders!N$1,products!$A$1:$F$1,0))</f>
        <v>12.99</v>
      </c>
      <c r="O278">
        <f t="shared" si="8"/>
        <v>31.999999999999996</v>
      </c>
      <c r="P278">
        <f t="shared" si="9"/>
        <v>57.98</v>
      </c>
    </row>
    <row r="279" spans="1:16" x14ac:dyDescent="0.45">
      <c r="A279" t="s">
        <v>2048</v>
      </c>
      <c r="B279" s="1">
        <v>44741</v>
      </c>
      <c r="C279" t="s">
        <v>937</v>
      </c>
      <c r="D279">
        <v>6</v>
      </c>
      <c r="E279">
        <v>3</v>
      </c>
      <c r="F279" t="str">
        <f>_xlfn.XLOOKUP(C279,customers!$A$2:$A$314,customers!$B$2:$B$314,,0)</f>
        <v>Friederike Drysdale</v>
      </c>
      <c r="G279" t="str">
        <f>_xlfn.XLOOKUP(C279,customers!$A$2:$A$314,customers!$F$2:$F$314,,0)</f>
        <v>Scotland</v>
      </c>
      <c r="H279" t="str">
        <f>VLOOKUP(C279,customers!$A$2:$I$314,7,FALSE)</f>
        <v>Oban</v>
      </c>
      <c r="I279" t="str">
        <f>VLOOKUP(C279,customers!$A$2:$I$314,9,FALSE)</f>
        <v>No</v>
      </c>
      <c r="J279" t="str">
        <f>INDEX(products!$A$1:$F$11,MATCH(orders!$D279,products!$A$1:$A$11,0),MATCH(orders!J$1,products!$A$1:$F$1,0))</f>
        <v>Denim Jacket Hooded</v>
      </c>
      <c r="K279" t="str">
        <f>INDEX(products!$A$1:$F$11,MATCH(orders!$D279,products!$A$1:$A$11,0),MATCH(orders!K$1,products!$A$1:$F$1,0))</f>
        <v>Jacket</v>
      </c>
      <c r="L279" t="str">
        <f>INDEX(products!$A$1:$F$11,MATCH(orders!$D279,products!$A$1:$A$11,0),MATCH(orders!L$1,products!$A$1:$F$1,0))</f>
        <v>Light Blue</v>
      </c>
      <c r="M279">
        <f>INDEX(products!$A$1:$F$11,MATCH(orders!$D279,products!$A$1:$A$11,0),MATCH(orders!M$1,products!$A$1:$F$1,0))</f>
        <v>27.99</v>
      </c>
      <c r="N279">
        <f>INDEX(products!$A$1:$F$11,MATCH(orders!$D279,products!$A$1:$A$11,0),MATCH(orders!N$1,products!$A$1:$F$1,0))</f>
        <v>14.99</v>
      </c>
      <c r="O279">
        <f t="shared" si="8"/>
        <v>38.999999999999993</v>
      </c>
      <c r="P279">
        <f t="shared" si="9"/>
        <v>83.97</v>
      </c>
    </row>
    <row r="280" spans="1:16" x14ac:dyDescent="0.45">
      <c r="A280" t="s">
        <v>2049</v>
      </c>
      <c r="B280" s="1">
        <v>44742</v>
      </c>
      <c r="C280" t="s">
        <v>1060</v>
      </c>
      <c r="D280">
        <v>7</v>
      </c>
      <c r="E280">
        <v>2</v>
      </c>
      <c r="F280" t="str">
        <f>_xlfn.XLOOKUP(C280,customers!$A$2:$A$314,customers!$B$2:$B$314,,0)</f>
        <v>Barney Chisnell</v>
      </c>
      <c r="G280" t="str">
        <f>_xlfn.XLOOKUP(C280,customers!$A$2:$A$314,customers!$F$2:$F$314,,0)</f>
        <v>Wales</v>
      </c>
      <c r="H280" t="str">
        <f>VLOOKUP(C280,customers!$A$2:$I$314,7,FALSE)</f>
        <v>Prestatyn</v>
      </c>
      <c r="I280" t="str">
        <f>VLOOKUP(C280,customers!$A$2:$I$314,9,FALSE)</f>
        <v>No</v>
      </c>
      <c r="J280" t="str">
        <f>INDEX(products!$A$1:$F$11,MATCH(orders!$D280,products!$A$1:$A$11,0),MATCH(orders!J$1,products!$A$1:$F$1,0))</f>
        <v>Denim Jeans Loose Fit</v>
      </c>
      <c r="K280" t="str">
        <f>INDEX(products!$A$1:$F$11,MATCH(orders!$D280,products!$A$1:$A$11,0),MATCH(orders!K$1,products!$A$1:$F$1,0))</f>
        <v>Pants</v>
      </c>
      <c r="L280" t="str">
        <f>INDEX(products!$A$1:$F$11,MATCH(orders!$D280,products!$A$1:$A$11,0),MATCH(orders!L$1,products!$A$1:$F$1,0))</f>
        <v>Dark Blue</v>
      </c>
      <c r="M280">
        <f>INDEX(products!$A$1:$F$11,MATCH(orders!$D280,products!$A$1:$A$11,0),MATCH(orders!M$1,products!$A$1:$F$1,0))</f>
        <v>26.99</v>
      </c>
      <c r="N280">
        <f>INDEX(products!$A$1:$F$11,MATCH(orders!$D280,products!$A$1:$A$11,0),MATCH(orders!N$1,products!$A$1:$F$1,0))</f>
        <v>14.99</v>
      </c>
      <c r="O280">
        <f t="shared" si="8"/>
        <v>23.999999999999996</v>
      </c>
      <c r="P280">
        <f t="shared" si="9"/>
        <v>53.98</v>
      </c>
    </row>
    <row r="281" spans="1:16" x14ac:dyDescent="0.45">
      <c r="A281" t="s">
        <v>2050</v>
      </c>
      <c r="B281" s="1">
        <v>44742</v>
      </c>
      <c r="C281" t="s">
        <v>230</v>
      </c>
      <c r="D281">
        <v>5</v>
      </c>
      <c r="E281">
        <v>2</v>
      </c>
      <c r="F281" t="str">
        <f>_xlfn.XLOOKUP(C281,customers!$A$2:$A$314,customers!$B$2:$B$314,,0)</f>
        <v>Horatio Rubberts</v>
      </c>
      <c r="G281" t="str">
        <f>_xlfn.XLOOKUP(C281,customers!$A$2:$A$314,customers!$F$2:$F$314,,0)</f>
        <v>England</v>
      </c>
      <c r="H281" t="str">
        <f>VLOOKUP(C281,customers!$A$2:$I$314,7,FALSE)</f>
        <v>Southend</v>
      </c>
      <c r="I281" t="str">
        <f>VLOOKUP(C281,customers!$A$2:$I$314,9,FALSE)</f>
        <v>Yes</v>
      </c>
      <c r="J281" t="str">
        <f>INDEX(products!$A$1:$F$11,MATCH(orders!$D281,products!$A$1:$A$11,0),MATCH(orders!J$1,products!$A$1:$F$1,0))</f>
        <v>Denim Jeans Flare Cut</v>
      </c>
      <c r="K281" t="str">
        <f>INDEX(products!$A$1:$F$11,MATCH(orders!$D281,products!$A$1:$A$11,0),MATCH(orders!K$1,products!$A$1:$F$1,0))</f>
        <v>Pants</v>
      </c>
      <c r="L281" t="str">
        <f>INDEX(products!$A$1:$F$11,MATCH(orders!$D281,products!$A$1:$A$11,0),MATCH(orders!L$1,products!$A$1:$F$1,0))</f>
        <v>Dark Blue</v>
      </c>
      <c r="M281">
        <f>INDEX(products!$A$1:$F$11,MATCH(orders!$D281,products!$A$1:$A$11,0),MATCH(orders!M$1,products!$A$1:$F$1,0))</f>
        <v>28.99</v>
      </c>
      <c r="N281">
        <f>INDEX(products!$A$1:$F$11,MATCH(orders!$D281,products!$A$1:$A$11,0),MATCH(orders!N$1,products!$A$1:$F$1,0))</f>
        <v>12.99</v>
      </c>
      <c r="O281">
        <f t="shared" si="8"/>
        <v>31.999999999999996</v>
      </c>
      <c r="P281">
        <f t="shared" si="9"/>
        <v>57.98</v>
      </c>
    </row>
    <row r="282" spans="1:16" x14ac:dyDescent="0.45">
      <c r="A282" t="s">
        <v>2051</v>
      </c>
      <c r="B282" s="1">
        <v>44742</v>
      </c>
      <c r="C282" t="s">
        <v>206</v>
      </c>
      <c r="D282">
        <v>4</v>
      </c>
      <c r="E282">
        <v>3</v>
      </c>
      <c r="F282" t="str">
        <f>_xlfn.XLOOKUP(C282,customers!$A$2:$A$314,customers!$B$2:$B$314,,0)</f>
        <v>Arda Curley</v>
      </c>
      <c r="G282" t="str">
        <f>_xlfn.XLOOKUP(C282,customers!$A$2:$A$314,customers!$F$2:$F$314,,0)</f>
        <v>England</v>
      </c>
      <c r="H282" t="str">
        <f>VLOOKUP(C282,customers!$A$2:$I$314,7,FALSE)</f>
        <v>Milton Keynes</v>
      </c>
      <c r="I282" t="str">
        <f>VLOOKUP(C282,customers!$A$2:$I$314,9,FALSE)</f>
        <v>Yes</v>
      </c>
      <c r="J282" t="str">
        <f>INDEX(products!$A$1:$F$11,MATCH(orders!$D282,products!$A$1:$A$11,0),MATCH(orders!J$1,products!$A$1:$F$1,0))</f>
        <v>Denim Jacket Cropped</v>
      </c>
      <c r="K282" t="str">
        <f>INDEX(products!$A$1:$F$11,MATCH(orders!$D282,products!$A$1:$A$11,0),MATCH(orders!K$1,products!$A$1:$F$1,0))</f>
        <v>Jacket</v>
      </c>
      <c r="L282" t="str">
        <f>INDEX(products!$A$1:$F$11,MATCH(orders!$D282,products!$A$1:$A$11,0),MATCH(orders!L$1,products!$A$1:$F$1,0))</f>
        <v>Light Blue</v>
      </c>
      <c r="M282">
        <f>INDEX(products!$A$1:$F$11,MATCH(orders!$D282,products!$A$1:$A$11,0),MATCH(orders!M$1,products!$A$1:$F$1,0))</f>
        <v>26.99</v>
      </c>
      <c r="N282">
        <f>INDEX(products!$A$1:$F$11,MATCH(orders!$D282,products!$A$1:$A$11,0),MATCH(orders!N$1,products!$A$1:$F$1,0))</f>
        <v>11.99</v>
      </c>
      <c r="O282">
        <f t="shared" si="8"/>
        <v>44.999999999999993</v>
      </c>
      <c r="P282">
        <f t="shared" si="9"/>
        <v>80.97</v>
      </c>
    </row>
    <row r="283" spans="1:16" x14ac:dyDescent="0.45">
      <c r="A283" t="s">
        <v>2052</v>
      </c>
      <c r="B283" s="1">
        <v>44742</v>
      </c>
      <c r="C283" t="s">
        <v>157</v>
      </c>
      <c r="D283">
        <v>5</v>
      </c>
      <c r="E283">
        <v>2</v>
      </c>
      <c r="F283" t="str">
        <f>_xlfn.XLOOKUP(C283,customers!$A$2:$A$314,customers!$B$2:$B$314,,0)</f>
        <v>Una Welberry</v>
      </c>
      <c r="G283" t="str">
        <f>_xlfn.XLOOKUP(C283,customers!$A$2:$A$314,customers!$F$2:$F$314,,0)</f>
        <v>Wales</v>
      </c>
      <c r="H283" t="str">
        <f>VLOOKUP(C283,customers!$A$2:$I$314,7,FALSE)</f>
        <v>Cardiff</v>
      </c>
      <c r="I283" t="str">
        <f>VLOOKUP(C283,customers!$A$2:$I$314,9,FALSE)</f>
        <v>Yes</v>
      </c>
      <c r="J283" t="str">
        <f>INDEX(products!$A$1:$F$11,MATCH(orders!$D283,products!$A$1:$A$11,0),MATCH(orders!J$1,products!$A$1:$F$1,0))</f>
        <v>Denim Jeans Flare Cut</v>
      </c>
      <c r="K283" t="str">
        <f>INDEX(products!$A$1:$F$11,MATCH(orders!$D283,products!$A$1:$A$11,0),MATCH(orders!K$1,products!$A$1:$F$1,0))</f>
        <v>Pants</v>
      </c>
      <c r="L283" t="str">
        <f>INDEX(products!$A$1:$F$11,MATCH(orders!$D283,products!$A$1:$A$11,0),MATCH(orders!L$1,products!$A$1:$F$1,0))</f>
        <v>Dark Blue</v>
      </c>
      <c r="M283">
        <f>INDEX(products!$A$1:$F$11,MATCH(orders!$D283,products!$A$1:$A$11,0),MATCH(orders!M$1,products!$A$1:$F$1,0))</f>
        <v>28.99</v>
      </c>
      <c r="N283">
        <f>INDEX(products!$A$1:$F$11,MATCH(orders!$D283,products!$A$1:$A$11,0),MATCH(orders!N$1,products!$A$1:$F$1,0))</f>
        <v>12.99</v>
      </c>
      <c r="O283">
        <f t="shared" si="8"/>
        <v>31.999999999999996</v>
      </c>
      <c r="P283">
        <f t="shared" si="9"/>
        <v>57.98</v>
      </c>
    </row>
    <row r="284" spans="1:16" x14ac:dyDescent="0.45">
      <c r="A284" t="s">
        <v>2053</v>
      </c>
      <c r="B284" s="1">
        <v>44742</v>
      </c>
      <c r="C284" t="s">
        <v>278</v>
      </c>
      <c r="D284">
        <v>5</v>
      </c>
      <c r="E284">
        <v>2</v>
      </c>
      <c r="F284" t="str">
        <f>_xlfn.XLOOKUP(C284,customers!$A$2:$A$314,customers!$B$2:$B$314,,0)</f>
        <v>Belvia Umpleby</v>
      </c>
      <c r="G284" t="str">
        <f>_xlfn.XLOOKUP(C284,customers!$A$2:$A$314,customers!$F$2:$F$314,,0)</f>
        <v>England</v>
      </c>
      <c r="H284" t="str">
        <f>VLOOKUP(C284,customers!$A$2:$I$314,7,FALSE)</f>
        <v>Maidstone</v>
      </c>
      <c r="I284" t="str">
        <f>VLOOKUP(C284,customers!$A$2:$I$314,9,FALSE)</f>
        <v>Yes</v>
      </c>
      <c r="J284" t="str">
        <f>INDEX(products!$A$1:$F$11,MATCH(orders!$D284,products!$A$1:$A$11,0),MATCH(orders!J$1,products!$A$1:$F$1,0))</f>
        <v>Denim Jeans Flare Cut</v>
      </c>
      <c r="K284" t="str">
        <f>INDEX(products!$A$1:$F$11,MATCH(orders!$D284,products!$A$1:$A$11,0),MATCH(orders!K$1,products!$A$1:$F$1,0))</f>
        <v>Pants</v>
      </c>
      <c r="L284" t="str">
        <f>INDEX(products!$A$1:$F$11,MATCH(orders!$D284,products!$A$1:$A$11,0),MATCH(orders!L$1,products!$A$1:$F$1,0))</f>
        <v>Dark Blue</v>
      </c>
      <c r="M284">
        <f>INDEX(products!$A$1:$F$11,MATCH(orders!$D284,products!$A$1:$A$11,0),MATCH(orders!M$1,products!$A$1:$F$1,0))</f>
        <v>28.99</v>
      </c>
      <c r="N284">
        <f>INDEX(products!$A$1:$F$11,MATCH(orders!$D284,products!$A$1:$A$11,0),MATCH(orders!N$1,products!$A$1:$F$1,0))</f>
        <v>12.99</v>
      </c>
      <c r="O284">
        <f t="shared" si="8"/>
        <v>31.999999999999996</v>
      </c>
      <c r="P284">
        <f t="shared" si="9"/>
        <v>57.98</v>
      </c>
    </row>
    <row r="285" spans="1:16" x14ac:dyDescent="0.45">
      <c r="A285" t="s">
        <v>2054</v>
      </c>
      <c r="B285" s="1">
        <v>44744</v>
      </c>
      <c r="C285" t="s">
        <v>107</v>
      </c>
      <c r="D285">
        <v>5</v>
      </c>
      <c r="E285">
        <v>3</v>
      </c>
      <c r="F285" t="str">
        <f>_xlfn.XLOOKUP(C285,customers!$A$2:$A$314,customers!$B$2:$B$314,,0)</f>
        <v>Avrit Davidowsky</v>
      </c>
      <c r="G285" t="str">
        <f>_xlfn.XLOOKUP(C285,customers!$A$2:$A$314,customers!$F$2:$F$314,,0)</f>
        <v>England</v>
      </c>
      <c r="H285" t="str">
        <f>VLOOKUP(C285,customers!$A$2:$I$314,7,FALSE)</f>
        <v>Reading</v>
      </c>
      <c r="I285" t="str">
        <f>VLOOKUP(C285,customers!$A$2:$I$314,9,FALSE)</f>
        <v>Yes</v>
      </c>
      <c r="J285" t="str">
        <f>INDEX(products!$A$1:$F$11,MATCH(orders!$D285,products!$A$1:$A$11,0),MATCH(orders!J$1,products!$A$1:$F$1,0))</f>
        <v>Denim Jeans Flare Cut</v>
      </c>
      <c r="K285" t="str">
        <f>INDEX(products!$A$1:$F$11,MATCH(orders!$D285,products!$A$1:$A$11,0),MATCH(orders!K$1,products!$A$1:$F$1,0))</f>
        <v>Pants</v>
      </c>
      <c r="L285" t="str">
        <f>INDEX(products!$A$1:$F$11,MATCH(orders!$D285,products!$A$1:$A$11,0),MATCH(orders!L$1,products!$A$1:$F$1,0))</f>
        <v>Dark Blue</v>
      </c>
      <c r="M285">
        <f>INDEX(products!$A$1:$F$11,MATCH(orders!$D285,products!$A$1:$A$11,0),MATCH(orders!M$1,products!$A$1:$F$1,0))</f>
        <v>28.99</v>
      </c>
      <c r="N285">
        <f>INDEX(products!$A$1:$F$11,MATCH(orders!$D285,products!$A$1:$A$11,0),MATCH(orders!N$1,products!$A$1:$F$1,0))</f>
        <v>12.99</v>
      </c>
      <c r="O285">
        <f t="shared" si="8"/>
        <v>47.999999999999993</v>
      </c>
      <c r="P285">
        <f t="shared" si="9"/>
        <v>86.97</v>
      </c>
    </row>
    <row r="286" spans="1:16" x14ac:dyDescent="0.45">
      <c r="A286" t="s">
        <v>2055</v>
      </c>
      <c r="B286" s="1">
        <v>44744</v>
      </c>
      <c r="C286" t="s">
        <v>1214</v>
      </c>
      <c r="D286">
        <v>6</v>
      </c>
      <c r="E286">
        <v>3</v>
      </c>
      <c r="F286" t="str">
        <f>_xlfn.XLOOKUP(C286,customers!$A$2:$A$314,customers!$B$2:$B$314,,0)</f>
        <v>Paola Brydell</v>
      </c>
      <c r="G286" t="str">
        <f>_xlfn.XLOOKUP(C286,customers!$A$2:$A$314,customers!$F$2:$F$314,,0)</f>
        <v>Scotland</v>
      </c>
      <c r="H286" t="str">
        <f>VLOOKUP(C286,customers!$A$2:$I$314,7,FALSE)</f>
        <v>Dunblane</v>
      </c>
      <c r="I286" t="str">
        <f>VLOOKUP(C286,customers!$A$2:$I$314,9,FALSE)</f>
        <v>No</v>
      </c>
      <c r="J286" t="str">
        <f>INDEX(products!$A$1:$F$11,MATCH(orders!$D286,products!$A$1:$A$11,0),MATCH(orders!J$1,products!$A$1:$F$1,0))</f>
        <v>Denim Jacket Hooded</v>
      </c>
      <c r="K286" t="str">
        <f>INDEX(products!$A$1:$F$11,MATCH(orders!$D286,products!$A$1:$A$11,0),MATCH(orders!K$1,products!$A$1:$F$1,0))</f>
        <v>Jacket</v>
      </c>
      <c r="L286" t="str">
        <f>INDEX(products!$A$1:$F$11,MATCH(orders!$D286,products!$A$1:$A$11,0),MATCH(orders!L$1,products!$A$1:$F$1,0))</f>
        <v>Light Blue</v>
      </c>
      <c r="M286">
        <f>INDEX(products!$A$1:$F$11,MATCH(orders!$D286,products!$A$1:$A$11,0),MATCH(orders!M$1,products!$A$1:$F$1,0))</f>
        <v>27.99</v>
      </c>
      <c r="N286">
        <f>INDEX(products!$A$1:$F$11,MATCH(orders!$D286,products!$A$1:$A$11,0),MATCH(orders!N$1,products!$A$1:$F$1,0))</f>
        <v>14.99</v>
      </c>
      <c r="O286">
        <f t="shared" si="8"/>
        <v>38.999999999999993</v>
      </c>
      <c r="P286">
        <f t="shared" si="9"/>
        <v>83.97</v>
      </c>
    </row>
    <row r="287" spans="1:16" x14ac:dyDescent="0.45">
      <c r="A287" t="s">
        <v>2056</v>
      </c>
      <c r="B287" s="1">
        <v>44744</v>
      </c>
      <c r="C287" t="s">
        <v>1222</v>
      </c>
      <c r="D287">
        <v>1</v>
      </c>
      <c r="E287">
        <v>1</v>
      </c>
      <c r="F287" t="str">
        <f>_xlfn.XLOOKUP(C287,customers!$A$2:$A$314,customers!$B$2:$B$314,,0)</f>
        <v>Natka Leethem</v>
      </c>
      <c r="G287" t="str">
        <f>_xlfn.XLOOKUP(C287,customers!$A$2:$A$314,customers!$F$2:$F$314,,0)</f>
        <v>Wales</v>
      </c>
      <c r="H287" t="str">
        <f>VLOOKUP(C287,customers!$A$2:$I$314,7,FALSE)</f>
        <v>Caernarfon</v>
      </c>
      <c r="I287" t="str">
        <f>VLOOKUP(C287,customers!$A$2:$I$314,9,FALSE)</f>
        <v>No</v>
      </c>
      <c r="J287" t="str">
        <f>INDEX(products!$A$1:$F$11,MATCH(orders!$D287,products!$A$1:$A$11,0),MATCH(orders!J$1,products!$A$1:$F$1,0))</f>
        <v>Denim Jeans Bootcut</v>
      </c>
      <c r="K287" t="str">
        <f>INDEX(products!$A$1:$F$11,MATCH(orders!$D287,products!$A$1:$A$11,0),MATCH(orders!K$1,products!$A$1:$F$1,0))</f>
        <v>Pants</v>
      </c>
      <c r="L287" t="str">
        <f>INDEX(products!$A$1:$F$11,MATCH(orders!$D287,products!$A$1:$A$11,0),MATCH(orders!L$1,products!$A$1:$F$1,0))</f>
        <v>Light Blue</v>
      </c>
      <c r="M287">
        <f>INDEX(products!$A$1:$F$11,MATCH(orders!$D287,products!$A$1:$A$11,0),MATCH(orders!M$1,products!$A$1:$F$1,0))</f>
        <v>25.99</v>
      </c>
      <c r="N287">
        <f>INDEX(products!$A$1:$F$11,MATCH(orders!$D287,products!$A$1:$A$11,0),MATCH(orders!N$1,products!$A$1:$F$1,0))</f>
        <v>13.99</v>
      </c>
      <c r="O287">
        <f t="shared" si="8"/>
        <v>11.999999999999998</v>
      </c>
      <c r="P287">
        <f t="shared" si="9"/>
        <v>25.99</v>
      </c>
    </row>
    <row r="288" spans="1:16" x14ac:dyDescent="0.45">
      <c r="A288" t="s">
        <v>2057</v>
      </c>
      <c r="B288" s="1">
        <v>44744</v>
      </c>
      <c r="C288" t="s">
        <v>119</v>
      </c>
      <c r="D288">
        <v>4</v>
      </c>
      <c r="E288">
        <v>4</v>
      </c>
      <c r="F288" t="str">
        <f>_xlfn.XLOOKUP(C288,customers!$A$2:$A$314,customers!$B$2:$B$314,,0)</f>
        <v>Chrisy Blofeld</v>
      </c>
      <c r="G288" t="str">
        <f>_xlfn.XLOOKUP(C288,customers!$A$2:$A$314,customers!$F$2:$F$314,,0)</f>
        <v>England</v>
      </c>
      <c r="H288" t="str">
        <f>VLOOKUP(C288,customers!$A$2:$I$314,7,FALSE)</f>
        <v>Durham</v>
      </c>
      <c r="I288" t="str">
        <f>VLOOKUP(C288,customers!$A$2:$I$314,9,FALSE)</f>
        <v>Yes</v>
      </c>
      <c r="J288" t="str">
        <f>INDEX(products!$A$1:$F$11,MATCH(orders!$D288,products!$A$1:$A$11,0),MATCH(orders!J$1,products!$A$1:$F$1,0))</f>
        <v>Denim Jacket Cropped</v>
      </c>
      <c r="K288" t="str">
        <f>INDEX(products!$A$1:$F$11,MATCH(orders!$D288,products!$A$1:$A$11,0),MATCH(orders!K$1,products!$A$1:$F$1,0))</f>
        <v>Jacket</v>
      </c>
      <c r="L288" t="str">
        <f>INDEX(products!$A$1:$F$11,MATCH(orders!$D288,products!$A$1:$A$11,0),MATCH(orders!L$1,products!$A$1:$F$1,0))</f>
        <v>Light Blue</v>
      </c>
      <c r="M288">
        <f>INDEX(products!$A$1:$F$11,MATCH(orders!$D288,products!$A$1:$A$11,0),MATCH(orders!M$1,products!$A$1:$F$1,0))</f>
        <v>26.99</v>
      </c>
      <c r="N288">
        <f>INDEX(products!$A$1:$F$11,MATCH(orders!$D288,products!$A$1:$A$11,0),MATCH(orders!N$1,products!$A$1:$F$1,0))</f>
        <v>11.99</v>
      </c>
      <c r="O288">
        <f t="shared" si="8"/>
        <v>59.999999999999993</v>
      </c>
      <c r="P288">
        <f t="shared" si="9"/>
        <v>107.96</v>
      </c>
    </row>
    <row r="289" spans="1:16" x14ac:dyDescent="0.45">
      <c r="A289" t="s">
        <v>2058</v>
      </c>
      <c r="B289" s="1">
        <v>44744</v>
      </c>
      <c r="C289" t="s">
        <v>501</v>
      </c>
      <c r="D289">
        <v>6</v>
      </c>
      <c r="E289">
        <v>3</v>
      </c>
      <c r="F289" t="str">
        <f>_xlfn.XLOOKUP(C289,customers!$A$2:$A$314,customers!$B$2:$B$314,,0)</f>
        <v>Stanford Rodliff</v>
      </c>
      <c r="G289" t="str">
        <f>_xlfn.XLOOKUP(C289,customers!$A$2:$A$314,customers!$F$2:$F$314,,0)</f>
        <v>England</v>
      </c>
      <c r="H289" t="str">
        <f>VLOOKUP(C289,customers!$A$2:$I$314,7,FALSE)</f>
        <v>Rugby</v>
      </c>
      <c r="I289" t="str">
        <f>VLOOKUP(C289,customers!$A$2:$I$314,9,FALSE)</f>
        <v>No</v>
      </c>
      <c r="J289" t="str">
        <f>INDEX(products!$A$1:$F$11,MATCH(orders!$D289,products!$A$1:$A$11,0),MATCH(orders!J$1,products!$A$1:$F$1,0))</f>
        <v>Denim Jacket Hooded</v>
      </c>
      <c r="K289" t="str">
        <f>INDEX(products!$A$1:$F$11,MATCH(orders!$D289,products!$A$1:$A$11,0),MATCH(orders!K$1,products!$A$1:$F$1,0))</f>
        <v>Jacket</v>
      </c>
      <c r="L289" t="str">
        <f>INDEX(products!$A$1:$F$11,MATCH(orders!$D289,products!$A$1:$A$11,0),MATCH(orders!L$1,products!$A$1:$F$1,0))</f>
        <v>Light Blue</v>
      </c>
      <c r="M289">
        <f>INDEX(products!$A$1:$F$11,MATCH(orders!$D289,products!$A$1:$A$11,0),MATCH(orders!M$1,products!$A$1:$F$1,0))</f>
        <v>27.99</v>
      </c>
      <c r="N289">
        <f>INDEX(products!$A$1:$F$11,MATCH(orders!$D289,products!$A$1:$A$11,0),MATCH(orders!N$1,products!$A$1:$F$1,0))</f>
        <v>14.99</v>
      </c>
      <c r="O289">
        <f t="shared" si="8"/>
        <v>38.999999999999993</v>
      </c>
      <c r="P289">
        <f t="shared" si="9"/>
        <v>83.97</v>
      </c>
    </row>
    <row r="290" spans="1:16" x14ac:dyDescent="0.45">
      <c r="A290" t="s">
        <v>2059</v>
      </c>
      <c r="B290" s="1">
        <v>44745</v>
      </c>
      <c r="C290" t="s">
        <v>725</v>
      </c>
      <c r="D290">
        <v>6</v>
      </c>
      <c r="E290">
        <v>3</v>
      </c>
      <c r="F290" t="str">
        <f>_xlfn.XLOOKUP(C290,customers!$A$2:$A$314,customers!$B$2:$B$314,,0)</f>
        <v>Isa Blazewicz</v>
      </c>
      <c r="G290" t="str">
        <f>_xlfn.XLOOKUP(C290,customers!$A$2:$A$314,customers!$F$2:$F$314,,0)</f>
        <v>England</v>
      </c>
      <c r="H290" t="str">
        <f>VLOOKUP(C290,customers!$A$2:$I$314,7,FALSE)</f>
        <v>Congleton</v>
      </c>
      <c r="I290" t="str">
        <f>VLOOKUP(C290,customers!$A$2:$I$314,9,FALSE)</f>
        <v>No</v>
      </c>
      <c r="J290" t="str">
        <f>INDEX(products!$A$1:$F$11,MATCH(orders!$D290,products!$A$1:$A$11,0),MATCH(orders!J$1,products!$A$1:$F$1,0))</f>
        <v>Denim Jacket Hooded</v>
      </c>
      <c r="K290" t="str">
        <f>INDEX(products!$A$1:$F$11,MATCH(orders!$D290,products!$A$1:$A$11,0),MATCH(orders!K$1,products!$A$1:$F$1,0))</f>
        <v>Jacket</v>
      </c>
      <c r="L290" t="str">
        <f>INDEX(products!$A$1:$F$11,MATCH(orders!$D290,products!$A$1:$A$11,0),MATCH(orders!L$1,products!$A$1:$F$1,0))</f>
        <v>Light Blue</v>
      </c>
      <c r="M290">
        <f>INDEX(products!$A$1:$F$11,MATCH(orders!$D290,products!$A$1:$A$11,0),MATCH(orders!M$1,products!$A$1:$F$1,0))</f>
        <v>27.99</v>
      </c>
      <c r="N290">
        <f>INDEX(products!$A$1:$F$11,MATCH(orders!$D290,products!$A$1:$A$11,0),MATCH(orders!N$1,products!$A$1:$F$1,0))</f>
        <v>14.99</v>
      </c>
      <c r="O290">
        <f t="shared" si="8"/>
        <v>38.999999999999993</v>
      </c>
      <c r="P290">
        <f t="shared" si="9"/>
        <v>83.97</v>
      </c>
    </row>
    <row r="291" spans="1:16" x14ac:dyDescent="0.45">
      <c r="A291" t="s">
        <v>2060</v>
      </c>
      <c r="B291" s="1">
        <v>44745</v>
      </c>
      <c r="C291" t="s">
        <v>278</v>
      </c>
      <c r="D291">
        <v>4</v>
      </c>
      <c r="E291">
        <v>4</v>
      </c>
      <c r="F291" t="str">
        <f>_xlfn.XLOOKUP(C291,customers!$A$2:$A$314,customers!$B$2:$B$314,,0)</f>
        <v>Belvia Umpleby</v>
      </c>
      <c r="G291" t="str">
        <f>_xlfn.XLOOKUP(C291,customers!$A$2:$A$314,customers!$F$2:$F$314,,0)</f>
        <v>England</v>
      </c>
      <c r="H291" t="str">
        <f>VLOOKUP(C291,customers!$A$2:$I$314,7,FALSE)</f>
        <v>Maidstone</v>
      </c>
      <c r="I291" t="str">
        <f>VLOOKUP(C291,customers!$A$2:$I$314,9,FALSE)</f>
        <v>Yes</v>
      </c>
      <c r="J291" t="str">
        <f>INDEX(products!$A$1:$F$11,MATCH(orders!$D291,products!$A$1:$A$11,0),MATCH(orders!J$1,products!$A$1:$F$1,0))</f>
        <v>Denim Jacket Cropped</v>
      </c>
      <c r="K291" t="str">
        <f>INDEX(products!$A$1:$F$11,MATCH(orders!$D291,products!$A$1:$A$11,0),MATCH(orders!K$1,products!$A$1:$F$1,0))</f>
        <v>Jacket</v>
      </c>
      <c r="L291" t="str">
        <f>INDEX(products!$A$1:$F$11,MATCH(orders!$D291,products!$A$1:$A$11,0),MATCH(orders!L$1,products!$A$1:$F$1,0))</f>
        <v>Light Blue</v>
      </c>
      <c r="M291">
        <f>INDEX(products!$A$1:$F$11,MATCH(orders!$D291,products!$A$1:$A$11,0),MATCH(orders!M$1,products!$A$1:$F$1,0))</f>
        <v>26.99</v>
      </c>
      <c r="N291">
        <f>INDEX(products!$A$1:$F$11,MATCH(orders!$D291,products!$A$1:$A$11,0),MATCH(orders!N$1,products!$A$1:$F$1,0))</f>
        <v>11.99</v>
      </c>
      <c r="O291">
        <f t="shared" si="8"/>
        <v>59.999999999999993</v>
      </c>
      <c r="P291">
        <f t="shared" si="9"/>
        <v>107.96</v>
      </c>
    </row>
    <row r="292" spans="1:16" x14ac:dyDescent="0.45">
      <c r="A292" t="s">
        <v>2061</v>
      </c>
      <c r="B292" s="1">
        <v>44745</v>
      </c>
      <c r="C292" t="s">
        <v>879</v>
      </c>
      <c r="D292">
        <v>6</v>
      </c>
      <c r="E292">
        <v>3</v>
      </c>
      <c r="F292" t="str">
        <f>_xlfn.XLOOKUP(C292,customers!$A$2:$A$314,customers!$B$2:$B$314,,0)</f>
        <v>Bobbe Piggott</v>
      </c>
      <c r="G292" t="str">
        <f>_xlfn.XLOOKUP(C292,customers!$A$2:$A$314,customers!$F$2:$F$314,,0)</f>
        <v>Wales</v>
      </c>
      <c r="H292" t="str">
        <f>VLOOKUP(C292,customers!$A$2:$I$314,7,FALSE)</f>
        <v>Llandovery</v>
      </c>
      <c r="I292" t="str">
        <f>VLOOKUP(C292,customers!$A$2:$I$314,9,FALSE)</f>
        <v>No</v>
      </c>
      <c r="J292" t="str">
        <f>INDEX(products!$A$1:$F$11,MATCH(orders!$D292,products!$A$1:$A$11,0),MATCH(orders!J$1,products!$A$1:$F$1,0))</f>
        <v>Denim Jacket Hooded</v>
      </c>
      <c r="K292" t="str">
        <f>INDEX(products!$A$1:$F$11,MATCH(orders!$D292,products!$A$1:$A$11,0),MATCH(orders!K$1,products!$A$1:$F$1,0))</f>
        <v>Jacket</v>
      </c>
      <c r="L292" t="str">
        <f>INDEX(products!$A$1:$F$11,MATCH(orders!$D292,products!$A$1:$A$11,0),MATCH(orders!L$1,products!$A$1:$F$1,0))</f>
        <v>Light Blue</v>
      </c>
      <c r="M292">
        <f>INDEX(products!$A$1:$F$11,MATCH(orders!$D292,products!$A$1:$A$11,0),MATCH(orders!M$1,products!$A$1:$F$1,0))</f>
        <v>27.99</v>
      </c>
      <c r="N292">
        <f>INDEX(products!$A$1:$F$11,MATCH(orders!$D292,products!$A$1:$A$11,0),MATCH(orders!N$1,products!$A$1:$F$1,0))</f>
        <v>14.99</v>
      </c>
      <c r="O292">
        <f t="shared" si="8"/>
        <v>38.999999999999993</v>
      </c>
      <c r="P292">
        <f t="shared" si="9"/>
        <v>83.97</v>
      </c>
    </row>
    <row r="293" spans="1:16" x14ac:dyDescent="0.45">
      <c r="A293" t="s">
        <v>2062</v>
      </c>
      <c r="B293" s="1">
        <v>44746</v>
      </c>
      <c r="C293" t="s">
        <v>199</v>
      </c>
      <c r="D293">
        <v>5</v>
      </c>
      <c r="E293">
        <v>2</v>
      </c>
      <c r="F293" t="str">
        <f>_xlfn.XLOOKUP(C293,customers!$A$2:$A$314,customers!$B$2:$B$314,,0)</f>
        <v>Petey Kingsbury</v>
      </c>
      <c r="G293" t="str">
        <f>_xlfn.XLOOKUP(C293,customers!$A$2:$A$314,customers!$F$2:$F$314,,0)</f>
        <v>England</v>
      </c>
      <c r="H293" t="str">
        <f>VLOOKUP(C293,customers!$A$2:$I$314,7,FALSE)</f>
        <v>Portsmouth</v>
      </c>
      <c r="I293" t="str">
        <f>VLOOKUP(C293,customers!$A$2:$I$314,9,FALSE)</f>
        <v>Yes</v>
      </c>
      <c r="J293" t="str">
        <f>INDEX(products!$A$1:$F$11,MATCH(orders!$D293,products!$A$1:$A$11,0),MATCH(orders!J$1,products!$A$1:$F$1,0))</f>
        <v>Denim Jeans Flare Cut</v>
      </c>
      <c r="K293" t="str">
        <f>INDEX(products!$A$1:$F$11,MATCH(orders!$D293,products!$A$1:$A$11,0),MATCH(orders!K$1,products!$A$1:$F$1,0))</f>
        <v>Pants</v>
      </c>
      <c r="L293" t="str">
        <f>INDEX(products!$A$1:$F$11,MATCH(orders!$D293,products!$A$1:$A$11,0),MATCH(orders!L$1,products!$A$1:$F$1,0))</f>
        <v>Dark Blue</v>
      </c>
      <c r="M293">
        <f>INDEX(products!$A$1:$F$11,MATCH(orders!$D293,products!$A$1:$A$11,0),MATCH(orders!M$1,products!$A$1:$F$1,0))</f>
        <v>28.99</v>
      </c>
      <c r="N293">
        <f>INDEX(products!$A$1:$F$11,MATCH(orders!$D293,products!$A$1:$A$11,0),MATCH(orders!N$1,products!$A$1:$F$1,0))</f>
        <v>12.99</v>
      </c>
      <c r="O293">
        <f t="shared" si="8"/>
        <v>31.999999999999996</v>
      </c>
      <c r="P293">
        <f t="shared" si="9"/>
        <v>57.98</v>
      </c>
    </row>
    <row r="294" spans="1:16" x14ac:dyDescent="0.45">
      <c r="A294" t="s">
        <v>2063</v>
      </c>
      <c r="B294" s="1">
        <v>44747</v>
      </c>
      <c r="C294" t="s">
        <v>646</v>
      </c>
      <c r="D294">
        <v>6</v>
      </c>
      <c r="E294">
        <v>3</v>
      </c>
      <c r="F294" t="str">
        <f>_xlfn.XLOOKUP(C294,customers!$A$2:$A$314,customers!$B$2:$B$314,,0)</f>
        <v>Gerardo Schonfeld</v>
      </c>
      <c r="G294" t="str">
        <f>_xlfn.XLOOKUP(C294,customers!$A$2:$A$314,customers!$F$2:$F$314,,0)</f>
        <v>England</v>
      </c>
      <c r="H294" t="str">
        <f>VLOOKUP(C294,customers!$A$2:$I$314,7,FALSE)</f>
        <v>Halesowen</v>
      </c>
      <c r="I294" t="str">
        <f>VLOOKUP(C294,customers!$A$2:$I$314,9,FALSE)</f>
        <v>No</v>
      </c>
      <c r="J294" t="str">
        <f>INDEX(products!$A$1:$F$11,MATCH(orders!$D294,products!$A$1:$A$11,0),MATCH(orders!J$1,products!$A$1:$F$1,0))</f>
        <v>Denim Jacket Hooded</v>
      </c>
      <c r="K294" t="str">
        <f>INDEX(products!$A$1:$F$11,MATCH(orders!$D294,products!$A$1:$A$11,0),MATCH(orders!K$1,products!$A$1:$F$1,0))</f>
        <v>Jacket</v>
      </c>
      <c r="L294" t="str">
        <f>INDEX(products!$A$1:$F$11,MATCH(orders!$D294,products!$A$1:$A$11,0),MATCH(orders!L$1,products!$A$1:$F$1,0))</f>
        <v>Light Blue</v>
      </c>
      <c r="M294">
        <f>INDEX(products!$A$1:$F$11,MATCH(orders!$D294,products!$A$1:$A$11,0),MATCH(orders!M$1,products!$A$1:$F$1,0))</f>
        <v>27.99</v>
      </c>
      <c r="N294">
        <f>INDEX(products!$A$1:$F$11,MATCH(orders!$D294,products!$A$1:$A$11,0),MATCH(orders!N$1,products!$A$1:$F$1,0))</f>
        <v>14.99</v>
      </c>
      <c r="O294">
        <f t="shared" si="8"/>
        <v>38.999999999999993</v>
      </c>
      <c r="P294">
        <f t="shared" si="9"/>
        <v>83.97</v>
      </c>
    </row>
    <row r="295" spans="1:16" x14ac:dyDescent="0.45">
      <c r="A295" t="s">
        <v>2064</v>
      </c>
      <c r="B295" s="1">
        <v>44747</v>
      </c>
      <c r="C295" t="s">
        <v>107</v>
      </c>
      <c r="D295">
        <v>4</v>
      </c>
      <c r="E295">
        <v>4</v>
      </c>
      <c r="F295" t="str">
        <f>_xlfn.XLOOKUP(C295,customers!$A$2:$A$314,customers!$B$2:$B$314,,0)</f>
        <v>Avrit Davidowsky</v>
      </c>
      <c r="G295" t="str">
        <f>_xlfn.XLOOKUP(C295,customers!$A$2:$A$314,customers!$F$2:$F$314,,0)</f>
        <v>England</v>
      </c>
      <c r="H295" t="str">
        <f>VLOOKUP(C295,customers!$A$2:$I$314,7,FALSE)</f>
        <v>Reading</v>
      </c>
      <c r="I295" t="str">
        <f>VLOOKUP(C295,customers!$A$2:$I$314,9,FALSE)</f>
        <v>Yes</v>
      </c>
      <c r="J295" t="str">
        <f>INDEX(products!$A$1:$F$11,MATCH(orders!$D295,products!$A$1:$A$11,0),MATCH(orders!J$1,products!$A$1:$F$1,0))</f>
        <v>Denim Jacket Cropped</v>
      </c>
      <c r="K295" t="str">
        <f>INDEX(products!$A$1:$F$11,MATCH(orders!$D295,products!$A$1:$A$11,0),MATCH(orders!K$1,products!$A$1:$F$1,0))</f>
        <v>Jacket</v>
      </c>
      <c r="L295" t="str">
        <f>INDEX(products!$A$1:$F$11,MATCH(orders!$D295,products!$A$1:$A$11,0),MATCH(orders!L$1,products!$A$1:$F$1,0))</f>
        <v>Light Blue</v>
      </c>
      <c r="M295">
        <f>INDEX(products!$A$1:$F$11,MATCH(orders!$D295,products!$A$1:$A$11,0),MATCH(orders!M$1,products!$A$1:$F$1,0))</f>
        <v>26.99</v>
      </c>
      <c r="N295">
        <f>INDEX(products!$A$1:$F$11,MATCH(orders!$D295,products!$A$1:$A$11,0),MATCH(orders!N$1,products!$A$1:$F$1,0))</f>
        <v>11.99</v>
      </c>
      <c r="O295">
        <f t="shared" si="8"/>
        <v>59.999999999999993</v>
      </c>
      <c r="P295">
        <f t="shared" si="9"/>
        <v>107.96</v>
      </c>
    </row>
    <row r="296" spans="1:16" x14ac:dyDescent="0.45">
      <c r="A296" t="s">
        <v>2065</v>
      </c>
      <c r="B296" s="1">
        <v>44747</v>
      </c>
      <c r="C296" t="s">
        <v>199</v>
      </c>
      <c r="D296">
        <v>4</v>
      </c>
      <c r="E296">
        <v>2</v>
      </c>
      <c r="F296" t="str">
        <f>_xlfn.XLOOKUP(C296,customers!$A$2:$A$314,customers!$B$2:$B$314,,0)</f>
        <v>Petey Kingsbury</v>
      </c>
      <c r="G296" t="str">
        <f>_xlfn.XLOOKUP(C296,customers!$A$2:$A$314,customers!$F$2:$F$314,,0)</f>
        <v>England</v>
      </c>
      <c r="H296" t="str">
        <f>VLOOKUP(C296,customers!$A$2:$I$314,7,FALSE)</f>
        <v>Portsmouth</v>
      </c>
      <c r="I296" t="str">
        <f>VLOOKUP(C296,customers!$A$2:$I$314,9,FALSE)</f>
        <v>Yes</v>
      </c>
      <c r="J296" t="str">
        <f>INDEX(products!$A$1:$F$11,MATCH(orders!$D296,products!$A$1:$A$11,0),MATCH(orders!J$1,products!$A$1:$F$1,0))</f>
        <v>Denim Jacket Cropped</v>
      </c>
      <c r="K296" t="str">
        <f>INDEX(products!$A$1:$F$11,MATCH(orders!$D296,products!$A$1:$A$11,0),MATCH(orders!K$1,products!$A$1:$F$1,0))</f>
        <v>Jacket</v>
      </c>
      <c r="L296" t="str">
        <f>INDEX(products!$A$1:$F$11,MATCH(orders!$D296,products!$A$1:$A$11,0),MATCH(orders!L$1,products!$A$1:$F$1,0))</f>
        <v>Light Blue</v>
      </c>
      <c r="M296">
        <f>INDEX(products!$A$1:$F$11,MATCH(orders!$D296,products!$A$1:$A$11,0),MATCH(orders!M$1,products!$A$1:$F$1,0))</f>
        <v>26.99</v>
      </c>
      <c r="N296">
        <f>INDEX(products!$A$1:$F$11,MATCH(orders!$D296,products!$A$1:$A$11,0),MATCH(orders!N$1,products!$A$1:$F$1,0))</f>
        <v>11.99</v>
      </c>
      <c r="O296">
        <f t="shared" si="8"/>
        <v>29.999999999999996</v>
      </c>
      <c r="P296">
        <f t="shared" si="9"/>
        <v>53.98</v>
      </c>
    </row>
    <row r="297" spans="1:16" x14ac:dyDescent="0.45">
      <c r="A297" t="s">
        <v>2066</v>
      </c>
      <c r="B297" s="1">
        <v>44747</v>
      </c>
      <c r="C297" t="s">
        <v>309</v>
      </c>
      <c r="D297">
        <v>5</v>
      </c>
      <c r="E297">
        <v>3</v>
      </c>
      <c r="F297" t="str">
        <f>_xlfn.XLOOKUP(C297,customers!$A$2:$A$314,customers!$B$2:$B$314,,0)</f>
        <v>Jennifer Rangall</v>
      </c>
      <c r="G297" t="str">
        <f>_xlfn.XLOOKUP(C297,customers!$A$2:$A$314,customers!$F$2:$F$314,,0)</f>
        <v>Scotland</v>
      </c>
      <c r="H297" t="str">
        <f>VLOOKUP(C297,customers!$A$2:$I$314,7,FALSE)</f>
        <v>Livingston</v>
      </c>
      <c r="I297" t="str">
        <f>VLOOKUP(C297,customers!$A$2:$I$314,9,FALSE)</f>
        <v>Yes</v>
      </c>
      <c r="J297" t="str">
        <f>INDEX(products!$A$1:$F$11,MATCH(orders!$D297,products!$A$1:$A$11,0),MATCH(orders!J$1,products!$A$1:$F$1,0))</f>
        <v>Denim Jeans Flare Cut</v>
      </c>
      <c r="K297" t="str">
        <f>INDEX(products!$A$1:$F$11,MATCH(orders!$D297,products!$A$1:$A$11,0),MATCH(orders!K$1,products!$A$1:$F$1,0))</f>
        <v>Pants</v>
      </c>
      <c r="L297" t="str">
        <f>INDEX(products!$A$1:$F$11,MATCH(orders!$D297,products!$A$1:$A$11,0),MATCH(orders!L$1,products!$A$1:$F$1,0))</f>
        <v>Dark Blue</v>
      </c>
      <c r="M297">
        <f>INDEX(products!$A$1:$F$11,MATCH(orders!$D297,products!$A$1:$A$11,0),MATCH(orders!M$1,products!$A$1:$F$1,0))</f>
        <v>28.99</v>
      </c>
      <c r="N297">
        <f>INDEX(products!$A$1:$F$11,MATCH(orders!$D297,products!$A$1:$A$11,0),MATCH(orders!N$1,products!$A$1:$F$1,0))</f>
        <v>12.99</v>
      </c>
      <c r="O297">
        <f t="shared" si="8"/>
        <v>47.999999999999993</v>
      </c>
      <c r="P297">
        <f t="shared" si="9"/>
        <v>86.97</v>
      </c>
    </row>
    <row r="298" spans="1:16" x14ac:dyDescent="0.45">
      <c r="A298" t="s">
        <v>2067</v>
      </c>
      <c r="B298" s="1">
        <v>44748</v>
      </c>
      <c r="C298" t="s">
        <v>53</v>
      </c>
      <c r="D298">
        <v>4</v>
      </c>
      <c r="E298">
        <v>2</v>
      </c>
      <c r="F298" t="str">
        <f>_xlfn.XLOOKUP(C298,customers!$A$2:$A$314,customers!$B$2:$B$314,,0)</f>
        <v>Melvin Wharfe</v>
      </c>
      <c r="G298" t="str">
        <f>_xlfn.XLOOKUP(C298,customers!$A$2:$A$314,customers!$F$2:$F$314,,0)</f>
        <v>Scotland</v>
      </c>
      <c r="H298" t="str">
        <f>VLOOKUP(C298,customers!$A$2:$I$314,7,FALSE)</f>
        <v>Aberdeen</v>
      </c>
      <c r="I298" t="str">
        <f>VLOOKUP(C298,customers!$A$2:$I$314,9,FALSE)</f>
        <v>Yes</v>
      </c>
      <c r="J298" t="str">
        <f>INDEX(products!$A$1:$F$11,MATCH(orders!$D298,products!$A$1:$A$11,0),MATCH(orders!J$1,products!$A$1:$F$1,0))</f>
        <v>Denim Jacket Cropped</v>
      </c>
      <c r="K298" t="str">
        <f>INDEX(products!$A$1:$F$11,MATCH(orders!$D298,products!$A$1:$A$11,0),MATCH(orders!K$1,products!$A$1:$F$1,0))</f>
        <v>Jacket</v>
      </c>
      <c r="L298" t="str">
        <f>INDEX(products!$A$1:$F$11,MATCH(orders!$D298,products!$A$1:$A$11,0),MATCH(orders!L$1,products!$A$1:$F$1,0))</f>
        <v>Light Blue</v>
      </c>
      <c r="M298">
        <f>INDEX(products!$A$1:$F$11,MATCH(orders!$D298,products!$A$1:$A$11,0),MATCH(orders!M$1,products!$A$1:$F$1,0))</f>
        <v>26.99</v>
      </c>
      <c r="N298">
        <f>INDEX(products!$A$1:$F$11,MATCH(orders!$D298,products!$A$1:$A$11,0),MATCH(orders!N$1,products!$A$1:$F$1,0))</f>
        <v>11.99</v>
      </c>
      <c r="O298">
        <f t="shared" si="8"/>
        <v>29.999999999999996</v>
      </c>
      <c r="P298">
        <f t="shared" si="9"/>
        <v>53.98</v>
      </c>
    </row>
    <row r="299" spans="1:16" x14ac:dyDescent="0.45">
      <c r="A299" t="s">
        <v>2068</v>
      </c>
      <c r="B299" s="1">
        <v>44748</v>
      </c>
      <c r="C299" t="s">
        <v>56</v>
      </c>
      <c r="D299">
        <v>4</v>
      </c>
      <c r="E299">
        <v>3</v>
      </c>
      <c r="F299" t="str">
        <f>_xlfn.XLOOKUP(C299,customers!$A$2:$A$314,customers!$B$2:$B$314,,0)</f>
        <v>Guthrey Petracci</v>
      </c>
      <c r="G299" t="str">
        <f>_xlfn.XLOOKUP(C299,customers!$A$2:$A$314,customers!$F$2:$F$314,,0)</f>
        <v>England</v>
      </c>
      <c r="H299" t="str">
        <f>VLOOKUP(C299,customers!$A$2:$I$314,7,FALSE)</f>
        <v>Bristol</v>
      </c>
      <c r="I299" t="str">
        <f>VLOOKUP(C299,customers!$A$2:$I$314,9,FALSE)</f>
        <v>Yes</v>
      </c>
      <c r="J299" t="str">
        <f>INDEX(products!$A$1:$F$11,MATCH(orders!$D299,products!$A$1:$A$11,0),MATCH(orders!J$1,products!$A$1:$F$1,0))</f>
        <v>Denim Jacket Cropped</v>
      </c>
      <c r="K299" t="str">
        <f>INDEX(products!$A$1:$F$11,MATCH(orders!$D299,products!$A$1:$A$11,0),MATCH(orders!K$1,products!$A$1:$F$1,0))</f>
        <v>Jacket</v>
      </c>
      <c r="L299" t="str">
        <f>INDEX(products!$A$1:$F$11,MATCH(orders!$D299,products!$A$1:$A$11,0),MATCH(orders!L$1,products!$A$1:$F$1,0))</f>
        <v>Light Blue</v>
      </c>
      <c r="M299">
        <f>INDEX(products!$A$1:$F$11,MATCH(orders!$D299,products!$A$1:$A$11,0),MATCH(orders!M$1,products!$A$1:$F$1,0))</f>
        <v>26.99</v>
      </c>
      <c r="N299">
        <f>INDEX(products!$A$1:$F$11,MATCH(orders!$D299,products!$A$1:$A$11,0),MATCH(orders!N$1,products!$A$1:$F$1,0))</f>
        <v>11.99</v>
      </c>
      <c r="O299">
        <f t="shared" si="8"/>
        <v>44.999999999999993</v>
      </c>
      <c r="P299">
        <f t="shared" si="9"/>
        <v>80.97</v>
      </c>
    </row>
    <row r="300" spans="1:16" x14ac:dyDescent="0.45">
      <c r="A300" t="s">
        <v>2069</v>
      </c>
      <c r="B300" s="1">
        <v>44749</v>
      </c>
      <c r="C300" t="s">
        <v>115</v>
      </c>
      <c r="D300">
        <v>4</v>
      </c>
      <c r="E300">
        <v>2</v>
      </c>
      <c r="F300" t="str">
        <f>_xlfn.XLOOKUP(C300,customers!$A$2:$A$314,customers!$B$2:$B$314,,0)</f>
        <v>Iorgo Kleinert</v>
      </c>
      <c r="G300" t="str">
        <f>_xlfn.XLOOKUP(C300,customers!$A$2:$A$314,customers!$F$2:$F$314,,0)</f>
        <v>England</v>
      </c>
      <c r="H300" t="str">
        <f>VLOOKUP(C300,customers!$A$2:$I$314,7,FALSE)</f>
        <v>Brighton</v>
      </c>
      <c r="I300" t="str">
        <f>VLOOKUP(C300,customers!$A$2:$I$314,9,FALSE)</f>
        <v>Yes</v>
      </c>
      <c r="J300" t="str">
        <f>INDEX(products!$A$1:$F$11,MATCH(orders!$D300,products!$A$1:$A$11,0),MATCH(orders!J$1,products!$A$1:$F$1,0))</f>
        <v>Denim Jacket Cropped</v>
      </c>
      <c r="K300" t="str">
        <f>INDEX(products!$A$1:$F$11,MATCH(orders!$D300,products!$A$1:$A$11,0),MATCH(orders!K$1,products!$A$1:$F$1,0))</f>
        <v>Jacket</v>
      </c>
      <c r="L300" t="str">
        <f>INDEX(products!$A$1:$F$11,MATCH(orders!$D300,products!$A$1:$A$11,0),MATCH(orders!L$1,products!$A$1:$F$1,0))</f>
        <v>Light Blue</v>
      </c>
      <c r="M300">
        <f>INDEX(products!$A$1:$F$11,MATCH(orders!$D300,products!$A$1:$A$11,0),MATCH(orders!M$1,products!$A$1:$F$1,0))</f>
        <v>26.99</v>
      </c>
      <c r="N300">
        <f>INDEX(products!$A$1:$F$11,MATCH(orders!$D300,products!$A$1:$A$11,0),MATCH(orders!N$1,products!$A$1:$F$1,0))</f>
        <v>11.99</v>
      </c>
      <c r="O300">
        <f t="shared" si="8"/>
        <v>29.999999999999996</v>
      </c>
      <c r="P300">
        <f t="shared" si="9"/>
        <v>53.98</v>
      </c>
    </row>
    <row r="301" spans="1:16" x14ac:dyDescent="0.45">
      <c r="A301" t="s">
        <v>2070</v>
      </c>
      <c r="B301" s="1">
        <v>44749</v>
      </c>
      <c r="C301" t="s">
        <v>347</v>
      </c>
      <c r="D301">
        <v>5</v>
      </c>
      <c r="E301">
        <v>3</v>
      </c>
      <c r="F301" t="str">
        <f>_xlfn.XLOOKUP(C301,customers!$A$2:$A$314,customers!$B$2:$B$314,,0)</f>
        <v>Zaccaria Sherewood</v>
      </c>
      <c r="G301" t="str">
        <f>_xlfn.XLOOKUP(C301,customers!$A$2:$A$314,customers!$F$2:$F$314,,0)</f>
        <v>England</v>
      </c>
      <c r="H301" t="str">
        <f>VLOOKUP(C301,customers!$A$2:$I$314,7,FALSE)</f>
        <v>Taunton</v>
      </c>
      <c r="I301" t="str">
        <f>VLOOKUP(C301,customers!$A$2:$I$314,9,FALSE)</f>
        <v>Yes</v>
      </c>
      <c r="J301" t="str">
        <f>INDEX(products!$A$1:$F$11,MATCH(orders!$D301,products!$A$1:$A$11,0),MATCH(orders!J$1,products!$A$1:$F$1,0))</f>
        <v>Denim Jeans Flare Cut</v>
      </c>
      <c r="K301" t="str">
        <f>INDEX(products!$A$1:$F$11,MATCH(orders!$D301,products!$A$1:$A$11,0),MATCH(orders!K$1,products!$A$1:$F$1,0))</f>
        <v>Pants</v>
      </c>
      <c r="L301" t="str">
        <f>INDEX(products!$A$1:$F$11,MATCH(orders!$D301,products!$A$1:$A$11,0),MATCH(orders!L$1,products!$A$1:$F$1,0))</f>
        <v>Dark Blue</v>
      </c>
      <c r="M301">
        <f>INDEX(products!$A$1:$F$11,MATCH(orders!$D301,products!$A$1:$A$11,0),MATCH(orders!M$1,products!$A$1:$F$1,0))</f>
        <v>28.99</v>
      </c>
      <c r="N301">
        <f>INDEX(products!$A$1:$F$11,MATCH(orders!$D301,products!$A$1:$A$11,0),MATCH(orders!N$1,products!$A$1:$F$1,0))</f>
        <v>12.99</v>
      </c>
      <c r="O301">
        <f t="shared" si="8"/>
        <v>47.999999999999993</v>
      </c>
      <c r="P301">
        <f t="shared" si="9"/>
        <v>86.97</v>
      </c>
    </row>
    <row r="302" spans="1:16" x14ac:dyDescent="0.45">
      <c r="A302" t="s">
        <v>2071</v>
      </c>
      <c r="B302" s="1">
        <v>44749</v>
      </c>
      <c r="C302" t="s">
        <v>890</v>
      </c>
      <c r="D302">
        <v>6</v>
      </c>
      <c r="E302">
        <v>3</v>
      </c>
      <c r="F302" t="str">
        <f>_xlfn.XLOOKUP(C302,customers!$A$2:$A$314,customers!$B$2:$B$314,,0)</f>
        <v>Anabelle Hutchens</v>
      </c>
      <c r="G302" t="str">
        <f>_xlfn.XLOOKUP(C302,customers!$A$2:$A$314,customers!$F$2:$F$314,,0)</f>
        <v>England</v>
      </c>
      <c r="H302" t="str">
        <f>VLOOKUP(C302,customers!$A$2:$I$314,7,FALSE)</f>
        <v>Kendal</v>
      </c>
      <c r="I302" t="str">
        <f>VLOOKUP(C302,customers!$A$2:$I$314,9,FALSE)</f>
        <v>No</v>
      </c>
      <c r="J302" t="str">
        <f>INDEX(products!$A$1:$F$11,MATCH(orders!$D302,products!$A$1:$A$11,0),MATCH(orders!J$1,products!$A$1:$F$1,0))</f>
        <v>Denim Jacket Hooded</v>
      </c>
      <c r="K302" t="str">
        <f>INDEX(products!$A$1:$F$11,MATCH(orders!$D302,products!$A$1:$A$11,0),MATCH(orders!K$1,products!$A$1:$F$1,0))</f>
        <v>Jacket</v>
      </c>
      <c r="L302" t="str">
        <f>INDEX(products!$A$1:$F$11,MATCH(orders!$D302,products!$A$1:$A$11,0),MATCH(orders!L$1,products!$A$1:$F$1,0))</f>
        <v>Light Blue</v>
      </c>
      <c r="M302">
        <f>INDEX(products!$A$1:$F$11,MATCH(orders!$D302,products!$A$1:$A$11,0),MATCH(orders!M$1,products!$A$1:$F$1,0))</f>
        <v>27.99</v>
      </c>
      <c r="N302">
        <f>INDEX(products!$A$1:$F$11,MATCH(orders!$D302,products!$A$1:$A$11,0),MATCH(orders!N$1,products!$A$1:$F$1,0))</f>
        <v>14.99</v>
      </c>
      <c r="O302">
        <f t="shared" si="8"/>
        <v>38.999999999999993</v>
      </c>
      <c r="P302">
        <f t="shared" si="9"/>
        <v>83.97</v>
      </c>
    </row>
    <row r="303" spans="1:16" x14ac:dyDescent="0.45">
      <c r="A303" t="s">
        <v>2072</v>
      </c>
      <c r="B303" s="1">
        <v>44749</v>
      </c>
      <c r="C303" t="s">
        <v>702</v>
      </c>
      <c r="D303">
        <v>6</v>
      </c>
      <c r="E303">
        <v>3</v>
      </c>
      <c r="F303" t="str">
        <f>_xlfn.XLOOKUP(C303,customers!$A$2:$A$314,customers!$B$2:$B$314,,0)</f>
        <v>Katerina Melloi</v>
      </c>
      <c r="G303" t="str">
        <f>_xlfn.XLOOKUP(C303,customers!$A$2:$A$314,customers!$F$2:$F$314,,0)</f>
        <v>England</v>
      </c>
      <c r="H303" t="str">
        <f>VLOOKUP(C303,customers!$A$2:$I$314,7,FALSE)</f>
        <v>Chester-le-Street</v>
      </c>
      <c r="I303" t="str">
        <f>VLOOKUP(C303,customers!$A$2:$I$314,9,FALSE)</f>
        <v>No</v>
      </c>
      <c r="J303" t="str">
        <f>INDEX(products!$A$1:$F$11,MATCH(orders!$D303,products!$A$1:$A$11,0),MATCH(orders!J$1,products!$A$1:$F$1,0))</f>
        <v>Denim Jacket Hooded</v>
      </c>
      <c r="K303" t="str">
        <f>INDEX(products!$A$1:$F$11,MATCH(orders!$D303,products!$A$1:$A$11,0),MATCH(orders!K$1,products!$A$1:$F$1,0))</f>
        <v>Jacket</v>
      </c>
      <c r="L303" t="str">
        <f>INDEX(products!$A$1:$F$11,MATCH(orders!$D303,products!$A$1:$A$11,0),MATCH(orders!L$1,products!$A$1:$F$1,0))</f>
        <v>Light Blue</v>
      </c>
      <c r="M303">
        <f>INDEX(products!$A$1:$F$11,MATCH(orders!$D303,products!$A$1:$A$11,0),MATCH(orders!M$1,products!$A$1:$F$1,0))</f>
        <v>27.99</v>
      </c>
      <c r="N303">
        <f>INDEX(products!$A$1:$F$11,MATCH(orders!$D303,products!$A$1:$A$11,0),MATCH(orders!N$1,products!$A$1:$F$1,0))</f>
        <v>14.99</v>
      </c>
      <c r="O303">
        <f t="shared" si="8"/>
        <v>38.999999999999993</v>
      </c>
      <c r="P303">
        <f t="shared" si="9"/>
        <v>83.97</v>
      </c>
    </row>
    <row r="304" spans="1:16" x14ac:dyDescent="0.45">
      <c r="A304" t="s">
        <v>2073</v>
      </c>
      <c r="B304" s="1">
        <v>44750</v>
      </c>
      <c r="C304" t="s">
        <v>299</v>
      </c>
      <c r="D304">
        <v>4</v>
      </c>
      <c r="E304">
        <v>2</v>
      </c>
      <c r="F304" t="str">
        <f>_xlfn.XLOOKUP(C304,customers!$A$2:$A$314,customers!$B$2:$B$314,,0)</f>
        <v>Shirlene Edmondson</v>
      </c>
      <c r="G304" t="str">
        <f>_xlfn.XLOOKUP(C304,customers!$A$2:$A$314,customers!$F$2:$F$314,,0)</f>
        <v>England</v>
      </c>
      <c r="H304" t="str">
        <f>VLOOKUP(C304,customers!$A$2:$I$314,7,FALSE)</f>
        <v>Hereford</v>
      </c>
      <c r="I304" t="str">
        <f>VLOOKUP(C304,customers!$A$2:$I$314,9,FALSE)</f>
        <v>Yes</v>
      </c>
      <c r="J304" t="str">
        <f>INDEX(products!$A$1:$F$11,MATCH(orders!$D304,products!$A$1:$A$11,0),MATCH(orders!J$1,products!$A$1:$F$1,0))</f>
        <v>Denim Jacket Cropped</v>
      </c>
      <c r="K304" t="str">
        <f>INDEX(products!$A$1:$F$11,MATCH(orders!$D304,products!$A$1:$A$11,0),MATCH(orders!K$1,products!$A$1:$F$1,0))</f>
        <v>Jacket</v>
      </c>
      <c r="L304" t="str">
        <f>INDEX(products!$A$1:$F$11,MATCH(orders!$D304,products!$A$1:$A$11,0),MATCH(orders!L$1,products!$A$1:$F$1,0))</f>
        <v>Light Blue</v>
      </c>
      <c r="M304">
        <f>INDEX(products!$A$1:$F$11,MATCH(orders!$D304,products!$A$1:$A$11,0),MATCH(orders!M$1,products!$A$1:$F$1,0))</f>
        <v>26.99</v>
      </c>
      <c r="N304">
        <f>INDEX(products!$A$1:$F$11,MATCH(orders!$D304,products!$A$1:$A$11,0),MATCH(orders!N$1,products!$A$1:$F$1,0))</f>
        <v>11.99</v>
      </c>
      <c r="O304">
        <f t="shared" si="8"/>
        <v>29.999999999999996</v>
      </c>
      <c r="P304">
        <f t="shared" si="9"/>
        <v>53.98</v>
      </c>
    </row>
    <row r="305" spans="1:16" x14ac:dyDescent="0.45">
      <c r="A305" t="s">
        <v>2074</v>
      </c>
      <c r="B305" s="1">
        <v>44750</v>
      </c>
      <c r="C305" t="s">
        <v>27</v>
      </c>
      <c r="D305">
        <v>4</v>
      </c>
      <c r="E305">
        <v>4</v>
      </c>
      <c r="F305" t="str">
        <f>_xlfn.XLOOKUP(C305,customers!$A$2:$A$314,customers!$B$2:$B$314,,0)</f>
        <v>Aloisia Allner</v>
      </c>
      <c r="G305" t="str">
        <f>_xlfn.XLOOKUP(C305,customers!$A$2:$A$314,customers!$F$2:$F$314,,0)</f>
        <v>England</v>
      </c>
      <c r="H305" t="str">
        <f>VLOOKUP(C305,customers!$A$2:$I$314,7,FALSE)</f>
        <v>London</v>
      </c>
      <c r="I305" t="str">
        <f>VLOOKUP(C305,customers!$A$2:$I$314,9,FALSE)</f>
        <v>Yes</v>
      </c>
      <c r="J305" t="str">
        <f>INDEX(products!$A$1:$F$11,MATCH(orders!$D305,products!$A$1:$A$11,0),MATCH(orders!J$1,products!$A$1:$F$1,0))</f>
        <v>Denim Jacket Cropped</v>
      </c>
      <c r="K305" t="str">
        <f>INDEX(products!$A$1:$F$11,MATCH(orders!$D305,products!$A$1:$A$11,0),MATCH(orders!K$1,products!$A$1:$F$1,0))</f>
        <v>Jacket</v>
      </c>
      <c r="L305" t="str">
        <f>INDEX(products!$A$1:$F$11,MATCH(orders!$D305,products!$A$1:$A$11,0),MATCH(orders!L$1,products!$A$1:$F$1,0))</f>
        <v>Light Blue</v>
      </c>
      <c r="M305">
        <f>INDEX(products!$A$1:$F$11,MATCH(orders!$D305,products!$A$1:$A$11,0),MATCH(orders!M$1,products!$A$1:$F$1,0))</f>
        <v>26.99</v>
      </c>
      <c r="N305">
        <f>INDEX(products!$A$1:$F$11,MATCH(orders!$D305,products!$A$1:$A$11,0),MATCH(orders!N$1,products!$A$1:$F$1,0))</f>
        <v>11.99</v>
      </c>
      <c r="O305">
        <f t="shared" si="8"/>
        <v>59.999999999999993</v>
      </c>
      <c r="P305">
        <f t="shared" si="9"/>
        <v>107.96</v>
      </c>
    </row>
    <row r="306" spans="1:16" x14ac:dyDescent="0.45">
      <c r="A306" t="s">
        <v>2075</v>
      </c>
      <c r="B306" s="1">
        <v>44750</v>
      </c>
      <c r="C306" t="s">
        <v>702</v>
      </c>
      <c r="D306">
        <v>6</v>
      </c>
      <c r="E306">
        <v>3</v>
      </c>
      <c r="F306" t="str">
        <f>_xlfn.XLOOKUP(C306,customers!$A$2:$A$314,customers!$B$2:$B$314,,0)</f>
        <v>Katerina Melloi</v>
      </c>
      <c r="G306" t="str">
        <f>_xlfn.XLOOKUP(C306,customers!$A$2:$A$314,customers!$F$2:$F$314,,0)</f>
        <v>England</v>
      </c>
      <c r="H306" t="str">
        <f>VLOOKUP(C306,customers!$A$2:$I$314,7,FALSE)</f>
        <v>Chester-le-Street</v>
      </c>
      <c r="I306" t="str">
        <f>VLOOKUP(C306,customers!$A$2:$I$314,9,FALSE)</f>
        <v>No</v>
      </c>
      <c r="J306" t="str">
        <f>INDEX(products!$A$1:$F$11,MATCH(orders!$D306,products!$A$1:$A$11,0),MATCH(orders!J$1,products!$A$1:$F$1,0))</f>
        <v>Denim Jacket Hooded</v>
      </c>
      <c r="K306" t="str">
        <f>INDEX(products!$A$1:$F$11,MATCH(orders!$D306,products!$A$1:$A$11,0),MATCH(orders!K$1,products!$A$1:$F$1,0))</f>
        <v>Jacket</v>
      </c>
      <c r="L306" t="str">
        <f>INDEX(products!$A$1:$F$11,MATCH(orders!$D306,products!$A$1:$A$11,0),MATCH(orders!L$1,products!$A$1:$F$1,0))</f>
        <v>Light Blue</v>
      </c>
      <c r="M306">
        <f>INDEX(products!$A$1:$F$11,MATCH(orders!$D306,products!$A$1:$A$11,0),MATCH(orders!M$1,products!$A$1:$F$1,0))</f>
        <v>27.99</v>
      </c>
      <c r="N306">
        <f>INDEX(products!$A$1:$F$11,MATCH(orders!$D306,products!$A$1:$A$11,0),MATCH(orders!N$1,products!$A$1:$F$1,0))</f>
        <v>14.99</v>
      </c>
      <c r="O306">
        <f t="shared" si="8"/>
        <v>38.999999999999993</v>
      </c>
      <c r="P306">
        <f t="shared" si="9"/>
        <v>83.97</v>
      </c>
    </row>
    <row r="307" spans="1:16" x14ac:dyDescent="0.45">
      <c r="A307" t="s">
        <v>2076</v>
      </c>
      <c r="B307" s="1">
        <v>44750</v>
      </c>
      <c r="C307" t="s">
        <v>628</v>
      </c>
      <c r="D307">
        <v>1</v>
      </c>
      <c r="E307">
        <v>3</v>
      </c>
      <c r="F307" t="str">
        <f>_xlfn.XLOOKUP(C307,customers!$A$2:$A$314,customers!$B$2:$B$314,,0)</f>
        <v>Say Risborough</v>
      </c>
      <c r="G307" t="str">
        <f>_xlfn.XLOOKUP(C307,customers!$A$2:$A$314,customers!$F$2:$F$314,,0)</f>
        <v>England</v>
      </c>
      <c r="H307" t="str">
        <f>VLOOKUP(C307,customers!$A$2:$I$314,7,FALSE)</f>
        <v>Melton Mowbray</v>
      </c>
      <c r="I307" t="str">
        <f>VLOOKUP(C307,customers!$A$2:$I$314,9,FALSE)</f>
        <v>No</v>
      </c>
      <c r="J307" t="str">
        <f>INDEX(products!$A$1:$F$11,MATCH(orders!$D307,products!$A$1:$A$11,0),MATCH(orders!J$1,products!$A$1:$F$1,0))</f>
        <v>Denim Jeans Bootcut</v>
      </c>
      <c r="K307" t="str">
        <f>INDEX(products!$A$1:$F$11,MATCH(orders!$D307,products!$A$1:$A$11,0),MATCH(orders!K$1,products!$A$1:$F$1,0))</f>
        <v>Pants</v>
      </c>
      <c r="L307" t="str">
        <f>INDEX(products!$A$1:$F$11,MATCH(orders!$D307,products!$A$1:$A$11,0),MATCH(orders!L$1,products!$A$1:$F$1,0))</f>
        <v>Light Blue</v>
      </c>
      <c r="M307">
        <f>INDEX(products!$A$1:$F$11,MATCH(orders!$D307,products!$A$1:$A$11,0),MATCH(orders!M$1,products!$A$1:$F$1,0))</f>
        <v>25.99</v>
      </c>
      <c r="N307">
        <f>INDEX(products!$A$1:$F$11,MATCH(orders!$D307,products!$A$1:$A$11,0),MATCH(orders!N$1,products!$A$1:$F$1,0))</f>
        <v>13.99</v>
      </c>
      <c r="O307">
        <f t="shared" si="8"/>
        <v>35.999999999999993</v>
      </c>
      <c r="P307">
        <f t="shared" si="9"/>
        <v>77.97</v>
      </c>
    </row>
    <row r="308" spans="1:16" x14ac:dyDescent="0.45">
      <c r="A308" t="s">
        <v>2077</v>
      </c>
      <c r="B308" s="1">
        <v>44750</v>
      </c>
      <c r="C308" t="s">
        <v>260</v>
      </c>
      <c r="D308">
        <v>5</v>
      </c>
      <c r="E308">
        <v>3</v>
      </c>
      <c r="F308" t="str">
        <f>_xlfn.XLOOKUP(C308,customers!$A$2:$A$314,customers!$B$2:$B$314,,0)</f>
        <v>Pammi Endacott</v>
      </c>
      <c r="G308" t="str">
        <f>_xlfn.XLOOKUP(C308,customers!$A$2:$A$314,customers!$F$2:$F$314,,0)</f>
        <v>England</v>
      </c>
      <c r="H308" t="str">
        <f>VLOOKUP(C308,customers!$A$2:$I$314,7,FALSE)</f>
        <v>Milton Keynes</v>
      </c>
      <c r="I308" t="str">
        <f>VLOOKUP(C308,customers!$A$2:$I$314,9,FALSE)</f>
        <v>Yes</v>
      </c>
      <c r="J308" t="str">
        <f>INDEX(products!$A$1:$F$11,MATCH(orders!$D308,products!$A$1:$A$11,0),MATCH(orders!J$1,products!$A$1:$F$1,0))</f>
        <v>Denim Jeans Flare Cut</v>
      </c>
      <c r="K308" t="str">
        <f>INDEX(products!$A$1:$F$11,MATCH(orders!$D308,products!$A$1:$A$11,0),MATCH(orders!K$1,products!$A$1:$F$1,0))</f>
        <v>Pants</v>
      </c>
      <c r="L308" t="str">
        <f>INDEX(products!$A$1:$F$11,MATCH(orders!$D308,products!$A$1:$A$11,0),MATCH(orders!L$1,products!$A$1:$F$1,0))</f>
        <v>Dark Blue</v>
      </c>
      <c r="M308">
        <f>INDEX(products!$A$1:$F$11,MATCH(orders!$D308,products!$A$1:$A$11,0),MATCH(orders!M$1,products!$A$1:$F$1,0))</f>
        <v>28.99</v>
      </c>
      <c r="N308">
        <f>INDEX(products!$A$1:$F$11,MATCH(orders!$D308,products!$A$1:$A$11,0),MATCH(orders!N$1,products!$A$1:$F$1,0))</f>
        <v>12.99</v>
      </c>
      <c r="O308">
        <f t="shared" si="8"/>
        <v>47.999999999999993</v>
      </c>
      <c r="P308">
        <f t="shared" si="9"/>
        <v>86.97</v>
      </c>
    </row>
    <row r="309" spans="1:16" x14ac:dyDescent="0.45">
      <c r="A309" t="s">
        <v>2078</v>
      </c>
      <c r="B309" s="1">
        <v>44751</v>
      </c>
      <c r="C309" t="s">
        <v>453</v>
      </c>
      <c r="D309">
        <v>6</v>
      </c>
      <c r="E309">
        <v>1</v>
      </c>
      <c r="F309" t="str">
        <f>_xlfn.XLOOKUP(C309,customers!$A$2:$A$314,customers!$B$2:$B$314,,0)</f>
        <v>Shawnee Critchlow</v>
      </c>
      <c r="G309" t="str">
        <f>_xlfn.XLOOKUP(C309,customers!$A$2:$A$314,customers!$F$2:$F$314,,0)</f>
        <v>England</v>
      </c>
      <c r="H309" t="str">
        <f>VLOOKUP(C309,customers!$A$2:$I$314,7,FALSE)</f>
        <v>Hartlepool</v>
      </c>
      <c r="I309" t="str">
        <f>VLOOKUP(C309,customers!$A$2:$I$314,9,FALSE)</f>
        <v>No</v>
      </c>
      <c r="J309" t="str">
        <f>INDEX(products!$A$1:$F$11,MATCH(orders!$D309,products!$A$1:$A$11,0),MATCH(orders!J$1,products!$A$1:$F$1,0))</f>
        <v>Denim Jacket Hooded</v>
      </c>
      <c r="K309" t="str">
        <f>INDEX(products!$A$1:$F$11,MATCH(orders!$D309,products!$A$1:$A$11,0),MATCH(orders!K$1,products!$A$1:$F$1,0))</f>
        <v>Jacket</v>
      </c>
      <c r="L309" t="str">
        <f>INDEX(products!$A$1:$F$11,MATCH(orders!$D309,products!$A$1:$A$11,0),MATCH(orders!L$1,products!$A$1:$F$1,0))</f>
        <v>Light Blue</v>
      </c>
      <c r="M309">
        <f>INDEX(products!$A$1:$F$11,MATCH(orders!$D309,products!$A$1:$A$11,0),MATCH(orders!M$1,products!$A$1:$F$1,0))</f>
        <v>27.99</v>
      </c>
      <c r="N309">
        <f>INDEX(products!$A$1:$F$11,MATCH(orders!$D309,products!$A$1:$A$11,0),MATCH(orders!N$1,products!$A$1:$F$1,0))</f>
        <v>14.99</v>
      </c>
      <c r="O309">
        <f t="shared" si="8"/>
        <v>12.999999999999998</v>
      </c>
      <c r="P309">
        <f t="shared" si="9"/>
        <v>27.99</v>
      </c>
    </row>
    <row r="310" spans="1:16" x14ac:dyDescent="0.45">
      <c r="A310" t="s">
        <v>2079</v>
      </c>
      <c r="B310" s="1">
        <v>44752</v>
      </c>
      <c r="C310" t="s">
        <v>178</v>
      </c>
      <c r="D310">
        <v>4</v>
      </c>
      <c r="E310">
        <v>4</v>
      </c>
      <c r="F310" t="str">
        <f>_xlfn.XLOOKUP(C310,customers!$A$2:$A$314,customers!$B$2:$B$314,,0)</f>
        <v>Hy Zanetto</v>
      </c>
      <c r="G310" t="str">
        <f>_xlfn.XLOOKUP(C310,customers!$A$2:$A$314,customers!$F$2:$F$314,,0)</f>
        <v>England</v>
      </c>
      <c r="H310" t="str">
        <f>VLOOKUP(C310,customers!$A$2:$I$314,7,FALSE)</f>
        <v>Wolverhampton</v>
      </c>
      <c r="I310" t="str">
        <f>VLOOKUP(C310,customers!$A$2:$I$314,9,FALSE)</f>
        <v>Yes</v>
      </c>
      <c r="J310" t="str">
        <f>INDEX(products!$A$1:$F$11,MATCH(orders!$D310,products!$A$1:$A$11,0),MATCH(orders!J$1,products!$A$1:$F$1,0))</f>
        <v>Denim Jacket Cropped</v>
      </c>
      <c r="K310" t="str">
        <f>INDEX(products!$A$1:$F$11,MATCH(orders!$D310,products!$A$1:$A$11,0),MATCH(orders!K$1,products!$A$1:$F$1,0))</f>
        <v>Jacket</v>
      </c>
      <c r="L310" t="str">
        <f>INDEX(products!$A$1:$F$11,MATCH(orders!$D310,products!$A$1:$A$11,0),MATCH(orders!L$1,products!$A$1:$F$1,0))</f>
        <v>Light Blue</v>
      </c>
      <c r="M310">
        <f>INDEX(products!$A$1:$F$11,MATCH(orders!$D310,products!$A$1:$A$11,0),MATCH(orders!M$1,products!$A$1:$F$1,0))</f>
        <v>26.99</v>
      </c>
      <c r="N310">
        <f>INDEX(products!$A$1:$F$11,MATCH(orders!$D310,products!$A$1:$A$11,0),MATCH(orders!N$1,products!$A$1:$F$1,0))</f>
        <v>11.99</v>
      </c>
      <c r="O310">
        <f t="shared" si="8"/>
        <v>59.999999999999993</v>
      </c>
      <c r="P310">
        <f t="shared" si="9"/>
        <v>107.96</v>
      </c>
    </row>
    <row r="311" spans="1:16" x14ac:dyDescent="0.45">
      <c r="A311" t="s">
        <v>2080</v>
      </c>
      <c r="B311" s="1">
        <v>44752</v>
      </c>
      <c r="C311" t="s">
        <v>107</v>
      </c>
      <c r="D311">
        <v>5</v>
      </c>
      <c r="E311">
        <v>4</v>
      </c>
      <c r="F311" t="str">
        <f>_xlfn.XLOOKUP(C311,customers!$A$2:$A$314,customers!$B$2:$B$314,,0)</f>
        <v>Avrit Davidowsky</v>
      </c>
      <c r="G311" t="str">
        <f>_xlfn.XLOOKUP(C311,customers!$A$2:$A$314,customers!$F$2:$F$314,,0)</f>
        <v>England</v>
      </c>
      <c r="H311" t="str">
        <f>VLOOKUP(C311,customers!$A$2:$I$314,7,FALSE)</f>
        <v>Reading</v>
      </c>
      <c r="I311" t="str">
        <f>VLOOKUP(C311,customers!$A$2:$I$314,9,FALSE)</f>
        <v>Yes</v>
      </c>
      <c r="J311" t="str">
        <f>INDEX(products!$A$1:$F$11,MATCH(orders!$D311,products!$A$1:$A$11,0),MATCH(orders!J$1,products!$A$1:$F$1,0))</f>
        <v>Denim Jeans Flare Cut</v>
      </c>
      <c r="K311" t="str">
        <f>INDEX(products!$A$1:$F$11,MATCH(orders!$D311,products!$A$1:$A$11,0),MATCH(orders!K$1,products!$A$1:$F$1,0))</f>
        <v>Pants</v>
      </c>
      <c r="L311" t="str">
        <f>INDEX(products!$A$1:$F$11,MATCH(orders!$D311,products!$A$1:$A$11,0),MATCH(orders!L$1,products!$A$1:$F$1,0))</f>
        <v>Dark Blue</v>
      </c>
      <c r="M311">
        <f>INDEX(products!$A$1:$F$11,MATCH(orders!$D311,products!$A$1:$A$11,0),MATCH(orders!M$1,products!$A$1:$F$1,0))</f>
        <v>28.99</v>
      </c>
      <c r="N311">
        <f>INDEX(products!$A$1:$F$11,MATCH(orders!$D311,products!$A$1:$A$11,0),MATCH(orders!N$1,products!$A$1:$F$1,0))</f>
        <v>12.99</v>
      </c>
      <c r="O311">
        <f t="shared" si="8"/>
        <v>63.999999999999993</v>
      </c>
      <c r="P311">
        <f t="shared" si="9"/>
        <v>115.96</v>
      </c>
    </row>
    <row r="312" spans="1:16" x14ac:dyDescent="0.45">
      <c r="A312" t="s">
        <v>2081</v>
      </c>
      <c r="B312" s="1">
        <v>44752</v>
      </c>
      <c r="C312" t="s">
        <v>252</v>
      </c>
      <c r="D312">
        <v>5</v>
      </c>
      <c r="E312">
        <v>2</v>
      </c>
      <c r="F312" t="str">
        <f>_xlfn.XLOOKUP(C312,customers!$A$2:$A$314,customers!$B$2:$B$314,,0)</f>
        <v>Stanislaus Gilroy</v>
      </c>
      <c r="G312" t="str">
        <f>_xlfn.XLOOKUP(C312,customers!$A$2:$A$314,customers!$F$2:$F$314,,0)</f>
        <v>England</v>
      </c>
      <c r="H312" t="str">
        <f>VLOOKUP(C312,customers!$A$2:$I$314,7,FALSE)</f>
        <v>Hull</v>
      </c>
      <c r="I312" t="str">
        <f>VLOOKUP(C312,customers!$A$2:$I$314,9,FALSE)</f>
        <v>Yes</v>
      </c>
      <c r="J312" t="str">
        <f>INDEX(products!$A$1:$F$11,MATCH(orders!$D312,products!$A$1:$A$11,0),MATCH(orders!J$1,products!$A$1:$F$1,0))</f>
        <v>Denim Jeans Flare Cut</v>
      </c>
      <c r="K312" t="str">
        <f>INDEX(products!$A$1:$F$11,MATCH(orders!$D312,products!$A$1:$A$11,0),MATCH(orders!K$1,products!$A$1:$F$1,0))</f>
        <v>Pants</v>
      </c>
      <c r="L312" t="str">
        <f>INDEX(products!$A$1:$F$11,MATCH(orders!$D312,products!$A$1:$A$11,0),MATCH(orders!L$1,products!$A$1:$F$1,0))</f>
        <v>Dark Blue</v>
      </c>
      <c r="M312">
        <f>INDEX(products!$A$1:$F$11,MATCH(orders!$D312,products!$A$1:$A$11,0),MATCH(orders!M$1,products!$A$1:$F$1,0))</f>
        <v>28.99</v>
      </c>
      <c r="N312">
        <f>INDEX(products!$A$1:$F$11,MATCH(orders!$D312,products!$A$1:$A$11,0),MATCH(orders!N$1,products!$A$1:$F$1,0))</f>
        <v>12.99</v>
      </c>
      <c r="O312">
        <f t="shared" si="8"/>
        <v>31.999999999999996</v>
      </c>
      <c r="P312">
        <f t="shared" si="9"/>
        <v>57.98</v>
      </c>
    </row>
    <row r="313" spans="1:16" x14ac:dyDescent="0.45">
      <c r="A313" t="s">
        <v>2082</v>
      </c>
      <c r="B313" s="1">
        <v>44753</v>
      </c>
      <c r="C313" t="s">
        <v>199</v>
      </c>
      <c r="D313">
        <v>4</v>
      </c>
      <c r="E313">
        <v>3</v>
      </c>
      <c r="F313" t="str">
        <f>_xlfn.XLOOKUP(C313,customers!$A$2:$A$314,customers!$B$2:$B$314,,0)</f>
        <v>Petey Kingsbury</v>
      </c>
      <c r="G313" t="str">
        <f>_xlfn.XLOOKUP(C313,customers!$A$2:$A$314,customers!$F$2:$F$314,,0)</f>
        <v>England</v>
      </c>
      <c r="H313" t="str">
        <f>VLOOKUP(C313,customers!$A$2:$I$314,7,FALSE)</f>
        <v>Portsmouth</v>
      </c>
      <c r="I313" t="str">
        <f>VLOOKUP(C313,customers!$A$2:$I$314,9,FALSE)</f>
        <v>Yes</v>
      </c>
      <c r="J313" t="str">
        <f>INDEX(products!$A$1:$F$11,MATCH(orders!$D313,products!$A$1:$A$11,0),MATCH(orders!J$1,products!$A$1:$F$1,0))</f>
        <v>Denim Jacket Cropped</v>
      </c>
      <c r="K313" t="str">
        <f>INDEX(products!$A$1:$F$11,MATCH(orders!$D313,products!$A$1:$A$11,0),MATCH(orders!K$1,products!$A$1:$F$1,0))</f>
        <v>Jacket</v>
      </c>
      <c r="L313" t="str">
        <f>INDEX(products!$A$1:$F$11,MATCH(orders!$D313,products!$A$1:$A$11,0),MATCH(orders!L$1,products!$A$1:$F$1,0))</f>
        <v>Light Blue</v>
      </c>
      <c r="M313">
        <f>INDEX(products!$A$1:$F$11,MATCH(orders!$D313,products!$A$1:$A$11,0),MATCH(orders!M$1,products!$A$1:$F$1,0))</f>
        <v>26.99</v>
      </c>
      <c r="N313">
        <f>INDEX(products!$A$1:$F$11,MATCH(orders!$D313,products!$A$1:$A$11,0),MATCH(orders!N$1,products!$A$1:$F$1,0))</f>
        <v>11.99</v>
      </c>
      <c r="O313">
        <f t="shared" si="8"/>
        <v>44.999999999999993</v>
      </c>
      <c r="P313">
        <f t="shared" si="9"/>
        <v>80.97</v>
      </c>
    </row>
    <row r="314" spans="1:16" x14ac:dyDescent="0.45">
      <c r="A314" t="s">
        <v>2083</v>
      </c>
      <c r="B314" s="1">
        <v>44753</v>
      </c>
      <c r="C314" t="s">
        <v>203</v>
      </c>
      <c r="D314">
        <v>5</v>
      </c>
      <c r="E314">
        <v>4</v>
      </c>
      <c r="F314" t="str">
        <f>_xlfn.XLOOKUP(C314,customers!$A$2:$A$314,customers!$B$2:$B$314,,0)</f>
        <v>Donna Baskeyfied</v>
      </c>
      <c r="G314" t="str">
        <f>_xlfn.XLOOKUP(C314,customers!$A$2:$A$314,customers!$F$2:$F$314,,0)</f>
        <v>England</v>
      </c>
      <c r="H314" t="str">
        <f>VLOOKUP(C314,customers!$A$2:$I$314,7,FALSE)</f>
        <v>Huddersfield</v>
      </c>
      <c r="I314" t="str">
        <f>VLOOKUP(C314,customers!$A$2:$I$314,9,FALSE)</f>
        <v>Yes</v>
      </c>
      <c r="J314" t="str">
        <f>INDEX(products!$A$1:$F$11,MATCH(orders!$D314,products!$A$1:$A$11,0),MATCH(orders!J$1,products!$A$1:$F$1,0))</f>
        <v>Denim Jeans Flare Cut</v>
      </c>
      <c r="K314" t="str">
        <f>INDEX(products!$A$1:$F$11,MATCH(orders!$D314,products!$A$1:$A$11,0),MATCH(orders!K$1,products!$A$1:$F$1,0))</f>
        <v>Pants</v>
      </c>
      <c r="L314" t="str">
        <f>INDEX(products!$A$1:$F$11,MATCH(orders!$D314,products!$A$1:$A$11,0),MATCH(orders!L$1,products!$A$1:$F$1,0))</f>
        <v>Dark Blue</v>
      </c>
      <c r="M314">
        <f>INDEX(products!$A$1:$F$11,MATCH(orders!$D314,products!$A$1:$A$11,0),MATCH(orders!M$1,products!$A$1:$F$1,0))</f>
        <v>28.99</v>
      </c>
      <c r="N314">
        <f>INDEX(products!$A$1:$F$11,MATCH(orders!$D314,products!$A$1:$A$11,0),MATCH(orders!N$1,products!$A$1:$F$1,0))</f>
        <v>12.99</v>
      </c>
      <c r="O314">
        <f t="shared" si="8"/>
        <v>63.999999999999993</v>
      </c>
      <c r="P314">
        <f t="shared" si="9"/>
        <v>115.96</v>
      </c>
    </row>
    <row r="315" spans="1:16" x14ac:dyDescent="0.45">
      <c r="A315" t="s">
        <v>2084</v>
      </c>
      <c r="B315" s="1">
        <v>44753</v>
      </c>
      <c r="C315" t="s">
        <v>170</v>
      </c>
      <c r="D315">
        <v>4</v>
      </c>
      <c r="E315">
        <v>2</v>
      </c>
      <c r="F315" t="str">
        <f>_xlfn.XLOOKUP(C315,customers!$A$2:$A$314,customers!$B$2:$B$314,,0)</f>
        <v>Silvio Strase</v>
      </c>
      <c r="G315" t="str">
        <f>_xlfn.XLOOKUP(C315,customers!$A$2:$A$314,customers!$F$2:$F$314,,0)</f>
        <v>England</v>
      </c>
      <c r="H315" t="str">
        <f>VLOOKUP(C315,customers!$A$2:$I$314,7,FALSE)</f>
        <v>Canterbury</v>
      </c>
      <c r="I315" t="str">
        <f>VLOOKUP(C315,customers!$A$2:$I$314,9,FALSE)</f>
        <v>Yes</v>
      </c>
      <c r="J315" t="str">
        <f>INDEX(products!$A$1:$F$11,MATCH(orders!$D315,products!$A$1:$A$11,0),MATCH(orders!J$1,products!$A$1:$F$1,0))</f>
        <v>Denim Jacket Cropped</v>
      </c>
      <c r="K315" t="str">
        <f>INDEX(products!$A$1:$F$11,MATCH(orders!$D315,products!$A$1:$A$11,0),MATCH(orders!K$1,products!$A$1:$F$1,0))</f>
        <v>Jacket</v>
      </c>
      <c r="L315" t="str">
        <f>INDEX(products!$A$1:$F$11,MATCH(orders!$D315,products!$A$1:$A$11,0),MATCH(orders!L$1,products!$A$1:$F$1,0))</f>
        <v>Light Blue</v>
      </c>
      <c r="M315">
        <f>INDEX(products!$A$1:$F$11,MATCH(orders!$D315,products!$A$1:$A$11,0),MATCH(orders!M$1,products!$A$1:$F$1,0))</f>
        <v>26.99</v>
      </c>
      <c r="N315">
        <f>INDEX(products!$A$1:$F$11,MATCH(orders!$D315,products!$A$1:$A$11,0),MATCH(orders!N$1,products!$A$1:$F$1,0))</f>
        <v>11.99</v>
      </c>
      <c r="O315">
        <f t="shared" si="8"/>
        <v>29.999999999999996</v>
      </c>
      <c r="P315">
        <f t="shared" si="9"/>
        <v>53.98</v>
      </c>
    </row>
    <row r="316" spans="1:16" x14ac:dyDescent="0.45">
      <c r="A316" t="s">
        <v>2085</v>
      </c>
      <c r="B316" s="1">
        <v>44753</v>
      </c>
      <c r="C316" t="s">
        <v>367</v>
      </c>
      <c r="D316">
        <v>6</v>
      </c>
      <c r="E316">
        <v>3</v>
      </c>
      <c r="F316" t="str">
        <f>_xlfn.XLOOKUP(C316,customers!$A$2:$A$314,customers!$B$2:$B$314,,0)</f>
        <v>Torie Gottelier</v>
      </c>
      <c r="G316" t="str">
        <f>_xlfn.XLOOKUP(C316,customers!$A$2:$A$314,customers!$F$2:$F$314,,0)</f>
        <v>Scotland</v>
      </c>
      <c r="H316" t="str">
        <f>VLOOKUP(C316,customers!$A$2:$I$314,7,FALSE)</f>
        <v>Kirkcaldy</v>
      </c>
      <c r="I316" t="str">
        <f>VLOOKUP(C316,customers!$A$2:$I$314,9,FALSE)</f>
        <v>No</v>
      </c>
      <c r="J316" t="str">
        <f>INDEX(products!$A$1:$F$11,MATCH(orders!$D316,products!$A$1:$A$11,0),MATCH(orders!J$1,products!$A$1:$F$1,0))</f>
        <v>Denim Jacket Hooded</v>
      </c>
      <c r="K316" t="str">
        <f>INDEX(products!$A$1:$F$11,MATCH(orders!$D316,products!$A$1:$A$11,0),MATCH(orders!K$1,products!$A$1:$F$1,0))</f>
        <v>Jacket</v>
      </c>
      <c r="L316" t="str">
        <f>INDEX(products!$A$1:$F$11,MATCH(orders!$D316,products!$A$1:$A$11,0),MATCH(orders!L$1,products!$A$1:$F$1,0))</f>
        <v>Light Blue</v>
      </c>
      <c r="M316">
        <f>INDEX(products!$A$1:$F$11,MATCH(orders!$D316,products!$A$1:$A$11,0),MATCH(orders!M$1,products!$A$1:$F$1,0))</f>
        <v>27.99</v>
      </c>
      <c r="N316">
        <f>INDEX(products!$A$1:$F$11,MATCH(orders!$D316,products!$A$1:$A$11,0),MATCH(orders!N$1,products!$A$1:$F$1,0))</f>
        <v>14.99</v>
      </c>
      <c r="O316">
        <f t="shared" si="8"/>
        <v>38.999999999999993</v>
      </c>
      <c r="P316">
        <f t="shared" si="9"/>
        <v>83.97</v>
      </c>
    </row>
    <row r="317" spans="1:16" x14ac:dyDescent="0.45">
      <c r="A317" t="s">
        <v>2086</v>
      </c>
      <c r="B317" s="1">
        <v>44753</v>
      </c>
      <c r="C317" t="s">
        <v>181</v>
      </c>
      <c r="D317">
        <v>5</v>
      </c>
      <c r="E317">
        <v>4</v>
      </c>
      <c r="F317" t="str">
        <f>_xlfn.XLOOKUP(C317,customers!$A$2:$A$314,customers!$B$2:$B$314,,0)</f>
        <v>Jessica McNess</v>
      </c>
      <c r="G317" t="str">
        <f>_xlfn.XLOOKUP(C317,customers!$A$2:$A$314,customers!$F$2:$F$314,,0)</f>
        <v>England</v>
      </c>
      <c r="H317" t="str">
        <f>VLOOKUP(C317,customers!$A$2:$I$314,7,FALSE)</f>
        <v>Derby</v>
      </c>
      <c r="I317" t="str">
        <f>VLOOKUP(C317,customers!$A$2:$I$314,9,FALSE)</f>
        <v>Yes</v>
      </c>
      <c r="J317" t="str">
        <f>INDEX(products!$A$1:$F$11,MATCH(orders!$D317,products!$A$1:$A$11,0),MATCH(orders!J$1,products!$A$1:$F$1,0))</f>
        <v>Denim Jeans Flare Cut</v>
      </c>
      <c r="K317" t="str">
        <f>INDEX(products!$A$1:$F$11,MATCH(orders!$D317,products!$A$1:$A$11,0),MATCH(orders!K$1,products!$A$1:$F$1,0))</f>
        <v>Pants</v>
      </c>
      <c r="L317" t="str">
        <f>INDEX(products!$A$1:$F$11,MATCH(orders!$D317,products!$A$1:$A$11,0),MATCH(orders!L$1,products!$A$1:$F$1,0))</f>
        <v>Dark Blue</v>
      </c>
      <c r="M317">
        <f>INDEX(products!$A$1:$F$11,MATCH(orders!$D317,products!$A$1:$A$11,0),MATCH(orders!M$1,products!$A$1:$F$1,0))</f>
        <v>28.99</v>
      </c>
      <c r="N317">
        <f>INDEX(products!$A$1:$F$11,MATCH(orders!$D317,products!$A$1:$A$11,0),MATCH(orders!N$1,products!$A$1:$F$1,0))</f>
        <v>12.99</v>
      </c>
      <c r="O317">
        <f t="shared" si="8"/>
        <v>63.999999999999993</v>
      </c>
      <c r="P317">
        <f t="shared" si="9"/>
        <v>115.96</v>
      </c>
    </row>
    <row r="318" spans="1:16" x14ac:dyDescent="0.45">
      <c r="A318" t="s">
        <v>2087</v>
      </c>
      <c r="B318" s="1">
        <v>44753</v>
      </c>
      <c r="C318" t="s">
        <v>111</v>
      </c>
      <c r="D318">
        <v>4</v>
      </c>
      <c r="E318">
        <v>2</v>
      </c>
      <c r="F318" t="str">
        <f>_xlfn.XLOOKUP(C318,customers!$A$2:$A$314,customers!$B$2:$B$314,,0)</f>
        <v>Annabel Antuk</v>
      </c>
      <c r="G318" t="str">
        <f>_xlfn.XLOOKUP(C318,customers!$A$2:$A$314,customers!$F$2:$F$314,,0)</f>
        <v>England</v>
      </c>
      <c r="H318" t="str">
        <f>VLOOKUP(C318,customers!$A$2:$I$314,7,FALSE)</f>
        <v>Plymouth</v>
      </c>
      <c r="I318" t="str">
        <f>VLOOKUP(C318,customers!$A$2:$I$314,9,FALSE)</f>
        <v>Yes</v>
      </c>
      <c r="J318" t="str">
        <f>INDEX(products!$A$1:$F$11,MATCH(orders!$D318,products!$A$1:$A$11,0),MATCH(orders!J$1,products!$A$1:$F$1,0))</f>
        <v>Denim Jacket Cropped</v>
      </c>
      <c r="K318" t="str">
        <f>INDEX(products!$A$1:$F$11,MATCH(orders!$D318,products!$A$1:$A$11,0),MATCH(orders!K$1,products!$A$1:$F$1,0))</f>
        <v>Jacket</v>
      </c>
      <c r="L318" t="str">
        <f>INDEX(products!$A$1:$F$11,MATCH(orders!$D318,products!$A$1:$A$11,0),MATCH(orders!L$1,products!$A$1:$F$1,0))</f>
        <v>Light Blue</v>
      </c>
      <c r="M318">
        <f>INDEX(products!$A$1:$F$11,MATCH(orders!$D318,products!$A$1:$A$11,0),MATCH(orders!M$1,products!$A$1:$F$1,0))</f>
        <v>26.99</v>
      </c>
      <c r="N318">
        <f>INDEX(products!$A$1:$F$11,MATCH(orders!$D318,products!$A$1:$A$11,0),MATCH(orders!N$1,products!$A$1:$F$1,0))</f>
        <v>11.99</v>
      </c>
      <c r="O318">
        <f t="shared" si="8"/>
        <v>29.999999999999996</v>
      </c>
      <c r="P318">
        <f t="shared" si="9"/>
        <v>53.98</v>
      </c>
    </row>
    <row r="319" spans="1:16" x14ac:dyDescent="0.45">
      <c r="A319" t="s">
        <v>2088</v>
      </c>
      <c r="B319" s="1">
        <v>44753</v>
      </c>
      <c r="C319" t="s">
        <v>130</v>
      </c>
      <c r="D319">
        <v>5</v>
      </c>
      <c r="E319">
        <v>3</v>
      </c>
      <c r="F319" t="str">
        <f>_xlfn.XLOOKUP(C319,customers!$A$2:$A$314,customers!$B$2:$B$314,,0)</f>
        <v>Vivie Danneil</v>
      </c>
      <c r="G319" t="str">
        <f>_xlfn.XLOOKUP(C319,customers!$A$2:$A$314,customers!$F$2:$F$314,,0)</f>
        <v>Scotland</v>
      </c>
      <c r="H319" t="str">
        <f>VLOOKUP(C319,customers!$A$2:$I$314,7,FALSE)</f>
        <v>Stirling</v>
      </c>
      <c r="I319" t="str">
        <f>VLOOKUP(C319,customers!$A$2:$I$314,9,FALSE)</f>
        <v>Yes</v>
      </c>
      <c r="J319" t="str">
        <f>INDEX(products!$A$1:$F$11,MATCH(orders!$D319,products!$A$1:$A$11,0),MATCH(orders!J$1,products!$A$1:$F$1,0))</f>
        <v>Denim Jeans Flare Cut</v>
      </c>
      <c r="K319" t="str">
        <f>INDEX(products!$A$1:$F$11,MATCH(orders!$D319,products!$A$1:$A$11,0),MATCH(orders!K$1,products!$A$1:$F$1,0))</f>
        <v>Pants</v>
      </c>
      <c r="L319" t="str">
        <f>INDEX(products!$A$1:$F$11,MATCH(orders!$D319,products!$A$1:$A$11,0),MATCH(orders!L$1,products!$A$1:$F$1,0))</f>
        <v>Dark Blue</v>
      </c>
      <c r="M319">
        <f>INDEX(products!$A$1:$F$11,MATCH(orders!$D319,products!$A$1:$A$11,0),MATCH(orders!M$1,products!$A$1:$F$1,0))</f>
        <v>28.99</v>
      </c>
      <c r="N319">
        <f>INDEX(products!$A$1:$F$11,MATCH(orders!$D319,products!$A$1:$A$11,0),MATCH(orders!N$1,products!$A$1:$F$1,0))</f>
        <v>12.99</v>
      </c>
      <c r="O319">
        <f t="shared" si="8"/>
        <v>47.999999999999993</v>
      </c>
      <c r="P319">
        <f t="shared" si="9"/>
        <v>86.97</v>
      </c>
    </row>
    <row r="320" spans="1:16" x14ac:dyDescent="0.45">
      <c r="A320" t="s">
        <v>2089</v>
      </c>
      <c r="B320" s="1">
        <v>44753</v>
      </c>
      <c r="C320" t="s">
        <v>814</v>
      </c>
      <c r="D320">
        <v>6</v>
      </c>
      <c r="E320">
        <v>3</v>
      </c>
      <c r="F320" t="str">
        <f>_xlfn.XLOOKUP(C320,customers!$A$2:$A$314,customers!$B$2:$B$314,,0)</f>
        <v>Orbadiah Duny</v>
      </c>
      <c r="G320" t="str">
        <f>_xlfn.XLOOKUP(C320,customers!$A$2:$A$314,customers!$F$2:$F$314,,0)</f>
        <v>England</v>
      </c>
      <c r="H320" t="str">
        <f>VLOOKUP(C320,customers!$A$2:$I$314,7,FALSE)</f>
        <v>Sherborne</v>
      </c>
      <c r="I320" t="str">
        <f>VLOOKUP(C320,customers!$A$2:$I$314,9,FALSE)</f>
        <v>No</v>
      </c>
      <c r="J320" t="str">
        <f>INDEX(products!$A$1:$F$11,MATCH(orders!$D320,products!$A$1:$A$11,0),MATCH(orders!J$1,products!$A$1:$F$1,0))</f>
        <v>Denim Jacket Hooded</v>
      </c>
      <c r="K320" t="str">
        <f>INDEX(products!$A$1:$F$11,MATCH(orders!$D320,products!$A$1:$A$11,0),MATCH(orders!K$1,products!$A$1:$F$1,0))</f>
        <v>Jacket</v>
      </c>
      <c r="L320" t="str">
        <f>INDEX(products!$A$1:$F$11,MATCH(orders!$D320,products!$A$1:$A$11,0),MATCH(orders!L$1,products!$A$1:$F$1,0))</f>
        <v>Light Blue</v>
      </c>
      <c r="M320">
        <f>INDEX(products!$A$1:$F$11,MATCH(orders!$D320,products!$A$1:$A$11,0),MATCH(orders!M$1,products!$A$1:$F$1,0))</f>
        <v>27.99</v>
      </c>
      <c r="N320">
        <f>INDEX(products!$A$1:$F$11,MATCH(orders!$D320,products!$A$1:$A$11,0),MATCH(orders!N$1,products!$A$1:$F$1,0))</f>
        <v>14.99</v>
      </c>
      <c r="O320">
        <f t="shared" si="8"/>
        <v>38.999999999999993</v>
      </c>
      <c r="P320">
        <f t="shared" si="9"/>
        <v>83.97</v>
      </c>
    </row>
    <row r="321" spans="1:16" x14ac:dyDescent="0.45">
      <c r="A321" t="s">
        <v>2090</v>
      </c>
      <c r="B321" s="1">
        <v>44754</v>
      </c>
      <c r="C321" t="s">
        <v>192</v>
      </c>
      <c r="D321">
        <v>4</v>
      </c>
      <c r="E321">
        <v>2</v>
      </c>
      <c r="F321" t="str">
        <f>_xlfn.XLOOKUP(C321,customers!$A$2:$A$314,customers!$B$2:$B$314,,0)</f>
        <v>Maurie Bartol</v>
      </c>
      <c r="G321" t="str">
        <f>_xlfn.XLOOKUP(C321,customers!$A$2:$A$314,customers!$F$2:$F$314,,0)</f>
        <v>England</v>
      </c>
      <c r="H321" t="str">
        <f>VLOOKUP(C321,customers!$A$2:$I$314,7,FALSE)</f>
        <v>Bournemouth</v>
      </c>
      <c r="I321" t="str">
        <f>VLOOKUP(C321,customers!$A$2:$I$314,9,FALSE)</f>
        <v>Yes</v>
      </c>
      <c r="J321" t="str">
        <f>INDEX(products!$A$1:$F$11,MATCH(orders!$D321,products!$A$1:$A$11,0),MATCH(orders!J$1,products!$A$1:$F$1,0))</f>
        <v>Denim Jacket Cropped</v>
      </c>
      <c r="K321" t="str">
        <f>INDEX(products!$A$1:$F$11,MATCH(orders!$D321,products!$A$1:$A$11,0),MATCH(orders!K$1,products!$A$1:$F$1,0))</f>
        <v>Jacket</v>
      </c>
      <c r="L321" t="str">
        <f>INDEX(products!$A$1:$F$11,MATCH(orders!$D321,products!$A$1:$A$11,0),MATCH(orders!L$1,products!$A$1:$F$1,0))</f>
        <v>Light Blue</v>
      </c>
      <c r="M321">
        <f>INDEX(products!$A$1:$F$11,MATCH(orders!$D321,products!$A$1:$A$11,0),MATCH(orders!M$1,products!$A$1:$F$1,0))</f>
        <v>26.99</v>
      </c>
      <c r="N321">
        <f>INDEX(products!$A$1:$F$11,MATCH(orders!$D321,products!$A$1:$A$11,0),MATCH(orders!N$1,products!$A$1:$F$1,0))</f>
        <v>11.99</v>
      </c>
      <c r="O321">
        <f t="shared" si="8"/>
        <v>29.999999999999996</v>
      </c>
      <c r="P321">
        <f t="shared" si="9"/>
        <v>53.98</v>
      </c>
    </row>
    <row r="322" spans="1:16" x14ac:dyDescent="0.45">
      <c r="A322" t="s">
        <v>2091</v>
      </c>
      <c r="B322" s="1">
        <v>44754</v>
      </c>
      <c r="C322" t="s">
        <v>286</v>
      </c>
      <c r="D322">
        <v>5</v>
      </c>
      <c r="E322">
        <v>4</v>
      </c>
      <c r="F322" t="str">
        <f>_xlfn.XLOOKUP(C322,customers!$A$2:$A$314,customers!$B$2:$B$314,,0)</f>
        <v>Hayward Goulter</v>
      </c>
      <c r="G322" t="str">
        <f>_xlfn.XLOOKUP(C322,customers!$A$2:$A$314,customers!$F$2:$F$314,,0)</f>
        <v>Wales</v>
      </c>
      <c r="H322" t="str">
        <f>VLOOKUP(C322,customers!$A$2:$I$314,7,FALSE)</f>
        <v>Wrexham</v>
      </c>
      <c r="I322" t="str">
        <f>VLOOKUP(C322,customers!$A$2:$I$314,9,FALSE)</f>
        <v>Yes</v>
      </c>
      <c r="J322" t="str">
        <f>INDEX(products!$A$1:$F$11,MATCH(orders!$D322,products!$A$1:$A$11,0),MATCH(orders!J$1,products!$A$1:$F$1,0))</f>
        <v>Denim Jeans Flare Cut</v>
      </c>
      <c r="K322" t="str">
        <f>INDEX(products!$A$1:$F$11,MATCH(orders!$D322,products!$A$1:$A$11,0),MATCH(orders!K$1,products!$A$1:$F$1,0))</f>
        <v>Pants</v>
      </c>
      <c r="L322" t="str">
        <f>INDEX(products!$A$1:$F$11,MATCH(orders!$D322,products!$A$1:$A$11,0),MATCH(orders!L$1,products!$A$1:$F$1,0))</f>
        <v>Dark Blue</v>
      </c>
      <c r="M322">
        <f>INDEX(products!$A$1:$F$11,MATCH(orders!$D322,products!$A$1:$A$11,0),MATCH(orders!M$1,products!$A$1:$F$1,0))</f>
        <v>28.99</v>
      </c>
      <c r="N322">
        <f>INDEX(products!$A$1:$F$11,MATCH(orders!$D322,products!$A$1:$A$11,0),MATCH(orders!N$1,products!$A$1:$F$1,0))</f>
        <v>12.99</v>
      </c>
      <c r="O322">
        <f t="shared" si="8"/>
        <v>63.999999999999993</v>
      </c>
      <c r="P322">
        <f t="shared" si="9"/>
        <v>115.96</v>
      </c>
    </row>
    <row r="323" spans="1:16" x14ac:dyDescent="0.45">
      <c r="A323" t="s">
        <v>2092</v>
      </c>
      <c r="B323" s="1">
        <v>44754</v>
      </c>
      <c r="C323" t="s">
        <v>882</v>
      </c>
      <c r="D323">
        <v>5</v>
      </c>
      <c r="E323">
        <v>4</v>
      </c>
      <c r="F323" t="str">
        <f>_xlfn.XLOOKUP(C323,customers!$A$2:$A$314,customers!$B$2:$B$314,,0)</f>
        <v>Ketty Bromehead</v>
      </c>
      <c r="G323" t="str">
        <f>_xlfn.XLOOKUP(C323,customers!$A$2:$A$314,customers!$F$2:$F$314,,0)</f>
        <v>Wales</v>
      </c>
      <c r="H323" t="str">
        <f>VLOOKUP(C323,customers!$A$2:$I$314,7,FALSE)</f>
        <v>Fishguard</v>
      </c>
      <c r="I323" t="str">
        <f>VLOOKUP(C323,customers!$A$2:$I$314,9,FALSE)</f>
        <v>No</v>
      </c>
      <c r="J323" t="str">
        <f>INDEX(products!$A$1:$F$11,MATCH(orders!$D323,products!$A$1:$A$11,0),MATCH(orders!J$1,products!$A$1:$F$1,0))</f>
        <v>Denim Jeans Flare Cut</v>
      </c>
      <c r="K323" t="str">
        <f>INDEX(products!$A$1:$F$11,MATCH(orders!$D323,products!$A$1:$A$11,0),MATCH(orders!K$1,products!$A$1:$F$1,0))</f>
        <v>Pants</v>
      </c>
      <c r="L323" t="str">
        <f>INDEX(products!$A$1:$F$11,MATCH(orders!$D323,products!$A$1:$A$11,0),MATCH(orders!L$1,products!$A$1:$F$1,0))</f>
        <v>Dark Blue</v>
      </c>
      <c r="M323">
        <f>INDEX(products!$A$1:$F$11,MATCH(orders!$D323,products!$A$1:$A$11,0),MATCH(orders!M$1,products!$A$1:$F$1,0))</f>
        <v>28.99</v>
      </c>
      <c r="N323">
        <f>INDEX(products!$A$1:$F$11,MATCH(orders!$D323,products!$A$1:$A$11,0),MATCH(orders!N$1,products!$A$1:$F$1,0))</f>
        <v>12.99</v>
      </c>
      <c r="O323">
        <f t="shared" ref="O323:O386" si="10">(M323-N323)*E323</f>
        <v>63.999999999999993</v>
      </c>
      <c r="P323">
        <f t="shared" ref="P323:P386" si="11">M323*E323</f>
        <v>115.96</v>
      </c>
    </row>
    <row r="324" spans="1:16" x14ac:dyDescent="0.45">
      <c r="A324" t="s">
        <v>2093</v>
      </c>
      <c r="B324" s="1">
        <v>44754</v>
      </c>
      <c r="C324" t="s">
        <v>449</v>
      </c>
      <c r="D324">
        <v>6</v>
      </c>
      <c r="E324">
        <v>3</v>
      </c>
      <c r="F324" t="str">
        <f>_xlfn.XLOOKUP(C324,customers!$A$2:$A$314,customers!$B$2:$B$314,,0)</f>
        <v>Betty Fominov</v>
      </c>
      <c r="G324" t="str">
        <f>_xlfn.XLOOKUP(C324,customers!$A$2:$A$314,customers!$F$2:$F$314,,0)</f>
        <v>Scotland</v>
      </c>
      <c r="H324" t="str">
        <f>VLOOKUP(C324,customers!$A$2:$I$314,7,FALSE)</f>
        <v>Dunfermline</v>
      </c>
      <c r="I324" t="str">
        <f>VLOOKUP(C324,customers!$A$2:$I$314,9,FALSE)</f>
        <v>No</v>
      </c>
      <c r="J324" t="str">
        <f>INDEX(products!$A$1:$F$11,MATCH(orders!$D324,products!$A$1:$A$11,0),MATCH(orders!J$1,products!$A$1:$F$1,0))</f>
        <v>Denim Jacket Hooded</v>
      </c>
      <c r="K324" t="str">
        <f>INDEX(products!$A$1:$F$11,MATCH(orders!$D324,products!$A$1:$A$11,0),MATCH(orders!K$1,products!$A$1:$F$1,0))</f>
        <v>Jacket</v>
      </c>
      <c r="L324" t="str">
        <f>INDEX(products!$A$1:$F$11,MATCH(orders!$D324,products!$A$1:$A$11,0),MATCH(orders!L$1,products!$A$1:$F$1,0))</f>
        <v>Light Blue</v>
      </c>
      <c r="M324">
        <f>INDEX(products!$A$1:$F$11,MATCH(orders!$D324,products!$A$1:$A$11,0),MATCH(orders!M$1,products!$A$1:$F$1,0))</f>
        <v>27.99</v>
      </c>
      <c r="N324">
        <f>INDEX(products!$A$1:$F$11,MATCH(orders!$D324,products!$A$1:$A$11,0),MATCH(orders!N$1,products!$A$1:$F$1,0))</f>
        <v>14.99</v>
      </c>
      <c r="O324">
        <f t="shared" si="10"/>
        <v>38.999999999999993</v>
      </c>
      <c r="P324">
        <f t="shared" si="11"/>
        <v>83.97</v>
      </c>
    </row>
    <row r="325" spans="1:16" x14ac:dyDescent="0.45">
      <c r="A325" t="s">
        <v>2094</v>
      </c>
      <c r="B325" s="1">
        <v>44754</v>
      </c>
      <c r="C325" t="s">
        <v>234</v>
      </c>
      <c r="D325">
        <v>5</v>
      </c>
      <c r="E325">
        <v>4</v>
      </c>
      <c r="F325" t="str">
        <f>_xlfn.XLOOKUP(C325,customers!$A$2:$A$314,customers!$B$2:$B$314,,0)</f>
        <v>Archambault Gillard</v>
      </c>
      <c r="G325" t="str">
        <f>_xlfn.XLOOKUP(C325,customers!$A$2:$A$314,customers!$F$2:$F$314,,0)</f>
        <v>England</v>
      </c>
      <c r="H325" t="str">
        <f>VLOOKUP(C325,customers!$A$2:$I$314,7,FALSE)</f>
        <v>Colchester</v>
      </c>
      <c r="I325" t="str">
        <f>VLOOKUP(C325,customers!$A$2:$I$314,9,FALSE)</f>
        <v>Yes</v>
      </c>
      <c r="J325" t="str">
        <f>INDEX(products!$A$1:$F$11,MATCH(orders!$D325,products!$A$1:$A$11,0),MATCH(orders!J$1,products!$A$1:$F$1,0))</f>
        <v>Denim Jeans Flare Cut</v>
      </c>
      <c r="K325" t="str">
        <f>INDEX(products!$A$1:$F$11,MATCH(orders!$D325,products!$A$1:$A$11,0),MATCH(orders!K$1,products!$A$1:$F$1,0))</f>
        <v>Pants</v>
      </c>
      <c r="L325" t="str">
        <f>INDEX(products!$A$1:$F$11,MATCH(orders!$D325,products!$A$1:$A$11,0),MATCH(orders!L$1,products!$A$1:$F$1,0))</f>
        <v>Dark Blue</v>
      </c>
      <c r="M325">
        <f>INDEX(products!$A$1:$F$11,MATCH(orders!$D325,products!$A$1:$A$11,0),MATCH(orders!M$1,products!$A$1:$F$1,0))</f>
        <v>28.99</v>
      </c>
      <c r="N325">
        <f>INDEX(products!$A$1:$F$11,MATCH(orders!$D325,products!$A$1:$A$11,0),MATCH(orders!N$1,products!$A$1:$F$1,0))</f>
        <v>12.99</v>
      </c>
      <c r="O325">
        <f t="shared" si="10"/>
        <v>63.999999999999993</v>
      </c>
      <c r="P325">
        <f t="shared" si="11"/>
        <v>115.96</v>
      </c>
    </row>
    <row r="326" spans="1:16" x14ac:dyDescent="0.45">
      <c r="A326" t="s">
        <v>2095</v>
      </c>
      <c r="B326" s="1">
        <v>44754</v>
      </c>
      <c r="C326" t="s">
        <v>134</v>
      </c>
      <c r="D326">
        <v>4</v>
      </c>
      <c r="E326">
        <v>2</v>
      </c>
      <c r="F326" t="str">
        <f>_xlfn.XLOOKUP(C326,customers!$A$2:$A$314,customers!$B$2:$B$314,,0)</f>
        <v>Theresita Newbury</v>
      </c>
      <c r="G326" t="str">
        <f>_xlfn.XLOOKUP(C326,customers!$A$2:$A$314,customers!$F$2:$F$314,,0)</f>
        <v>Scotland</v>
      </c>
      <c r="H326" t="str">
        <f>VLOOKUP(C326,customers!$A$2:$I$314,7,FALSE)</f>
        <v>Perth</v>
      </c>
      <c r="I326" t="str">
        <f>VLOOKUP(C326,customers!$A$2:$I$314,9,FALSE)</f>
        <v>Yes</v>
      </c>
      <c r="J326" t="str">
        <f>INDEX(products!$A$1:$F$11,MATCH(orders!$D326,products!$A$1:$A$11,0),MATCH(orders!J$1,products!$A$1:$F$1,0))</f>
        <v>Denim Jacket Cropped</v>
      </c>
      <c r="K326" t="str">
        <f>INDEX(products!$A$1:$F$11,MATCH(orders!$D326,products!$A$1:$A$11,0),MATCH(orders!K$1,products!$A$1:$F$1,0))</f>
        <v>Jacket</v>
      </c>
      <c r="L326" t="str">
        <f>INDEX(products!$A$1:$F$11,MATCH(orders!$D326,products!$A$1:$A$11,0),MATCH(orders!L$1,products!$A$1:$F$1,0))</f>
        <v>Light Blue</v>
      </c>
      <c r="M326">
        <f>INDEX(products!$A$1:$F$11,MATCH(orders!$D326,products!$A$1:$A$11,0),MATCH(orders!M$1,products!$A$1:$F$1,0))</f>
        <v>26.99</v>
      </c>
      <c r="N326">
        <f>INDEX(products!$A$1:$F$11,MATCH(orders!$D326,products!$A$1:$A$11,0),MATCH(orders!N$1,products!$A$1:$F$1,0))</f>
        <v>11.99</v>
      </c>
      <c r="O326">
        <f t="shared" si="10"/>
        <v>29.999999999999996</v>
      </c>
      <c r="P326">
        <f t="shared" si="11"/>
        <v>53.98</v>
      </c>
    </row>
    <row r="327" spans="1:16" x14ac:dyDescent="0.45">
      <c r="A327" t="s">
        <v>2096</v>
      </c>
      <c r="B327" s="1">
        <v>44755</v>
      </c>
      <c r="C327" t="s">
        <v>153</v>
      </c>
      <c r="D327">
        <v>4</v>
      </c>
      <c r="E327">
        <v>3</v>
      </c>
      <c r="F327" t="str">
        <f>_xlfn.XLOOKUP(C327,customers!$A$2:$A$314,customers!$B$2:$B$314,,0)</f>
        <v>Gallard Gatheral</v>
      </c>
      <c r="G327" t="str">
        <f>_xlfn.XLOOKUP(C327,customers!$A$2:$A$314,customers!$F$2:$F$314,,0)</f>
        <v>England</v>
      </c>
      <c r="H327" t="str">
        <f>VLOOKUP(C327,customers!$A$2:$I$314,7,FALSE)</f>
        <v>Worcester</v>
      </c>
      <c r="I327" t="str">
        <f>VLOOKUP(C327,customers!$A$2:$I$314,9,FALSE)</f>
        <v>Yes</v>
      </c>
      <c r="J327" t="str">
        <f>INDEX(products!$A$1:$F$11,MATCH(orders!$D327,products!$A$1:$A$11,0),MATCH(orders!J$1,products!$A$1:$F$1,0))</f>
        <v>Denim Jacket Cropped</v>
      </c>
      <c r="K327" t="str">
        <f>INDEX(products!$A$1:$F$11,MATCH(orders!$D327,products!$A$1:$A$11,0),MATCH(orders!K$1,products!$A$1:$F$1,0))</f>
        <v>Jacket</v>
      </c>
      <c r="L327" t="str">
        <f>INDEX(products!$A$1:$F$11,MATCH(orders!$D327,products!$A$1:$A$11,0),MATCH(orders!L$1,products!$A$1:$F$1,0))</f>
        <v>Light Blue</v>
      </c>
      <c r="M327">
        <f>INDEX(products!$A$1:$F$11,MATCH(orders!$D327,products!$A$1:$A$11,0),MATCH(orders!M$1,products!$A$1:$F$1,0))</f>
        <v>26.99</v>
      </c>
      <c r="N327">
        <f>INDEX(products!$A$1:$F$11,MATCH(orders!$D327,products!$A$1:$A$11,0),MATCH(orders!N$1,products!$A$1:$F$1,0))</f>
        <v>11.99</v>
      </c>
      <c r="O327">
        <f t="shared" si="10"/>
        <v>44.999999999999993</v>
      </c>
      <c r="P327">
        <f t="shared" si="11"/>
        <v>80.97</v>
      </c>
    </row>
    <row r="328" spans="1:16" x14ac:dyDescent="0.45">
      <c r="A328" t="s">
        <v>2097</v>
      </c>
      <c r="B328" s="1">
        <v>44755</v>
      </c>
      <c r="C328" t="s">
        <v>741</v>
      </c>
      <c r="D328">
        <v>1</v>
      </c>
      <c r="E328">
        <v>1</v>
      </c>
      <c r="F328" t="str">
        <f>_xlfn.XLOOKUP(C328,customers!$A$2:$A$314,customers!$B$2:$B$314,,0)</f>
        <v>Astrix Kitchingham</v>
      </c>
      <c r="G328" t="str">
        <f>_xlfn.XLOOKUP(C328,customers!$A$2:$A$314,customers!$F$2:$F$314,,0)</f>
        <v>Scotland</v>
      </c>
      <c r="H328" t="str">
        <f>VLOOKUP(C328,customers!$A$2:$I$314,7,FALSE)</f>
        <v>Cupar</v>
      </c>
      <c r="I328" t="str">
        <f>VLOOKUP(C328,customers!$A$2:$I$314,9,FALSE)</f>
        <v>No</v>
      </c>
      <c r="J328" t="str">
        <f>INDEX(products!$A$1:$F$11,MATCH(orders!$D328,products!$A$1:$A$11,0),MATCH(orders!J$1,products!$A$1:$F$1,0))</f>
        <v>Denim Jeans Bootcut</v>
      </c>
      <c r="K328" t="str">
        <f>INDEX(products!$A$1:$F$11,MATCH(orders!$D328,products!$A$1:$A$11,0),MATCH(orders!K$1,products!$A$1:$F$1,0))</f>
        <v>Pants</v>
      </c>
      <c r="L328" t="str">
        <f>INDEX(products!$A$1:$F$11,MATCH(orders!$D328,products!$A$1:$A$11,0),MATCH(orders!L$1,products!$A$1:$F$1,0))</f>
        <v>Light Blue</v>
      </c>
      <c r="M328">
        <f>INDEX(products!$A$1:$F$11,MATCH(orders!$D328,products!$A$1:$A$11,0),MATCH(orders!M$1,products!$A$1:$F$1,0))</f>
        <v>25.99</v>
      </c>
      <c r="N328">
        <f>INDEX(products!$A$1:$F$11,MATCH(orders!$D328,products!$A$1:$A$11,0),MATCH(orders!N$1,products!$A$1:$F$1,0))</f>
        <v>13.99</v>
      </c>
      <c r="O328">
        <f t="shared" si="10"/>
        <v>11.999999999999998</v>
      </c>
      <c r="P328">
        <f t="shared" si="11"/>
        <v>25.99</v>
      </c>
    </row>
    <row r="329" spans="1:16" x14ac:dyDescent="0.45">
      <c r="A329" t="s">
        <v>2098</v>
      </c>
      <c r="B329" s="1">
        <v>44756</v>
      </c>
      <c r="C329" t="s">
        <v>340</v>
      </c>
      <c r="D329">
        <v>4</v>
      </c>
      <c r="E329">
        <v>3</v>
      </c>
      <c r="F329" t="str">
        <f>_xlfn.XLOOKUP(C329,customers!$A$2:$A$314,customers!$B$2:$B$314,,0)</f>
        <v>Bunny Naulls</v>
      </c>
      <c r="G329" t="str">
        <f>_xlfn.XLOOKUP(C329,customers!$A$2:$A$314,customers!$F$2:$F$314,,0)</f>
        <v>England</v>
      </c>
      <c r="H329" t="str">
        <f>VLOOKUP(C329,customers!$A$2:$I$314,7,FALSE)</f>
        <v>Cheltenham</v>
      </c>
      <c r="I329" t="str">
        <f>VLOOKUP(C329,customers!$A$2:$I$314,9,FALSE)</f>
        <v>Yes</v>
      </c>
      <c r="J329" t="str">
        <f>INDEX(products!$A$1:$F$11,MATCH(orders!$D329,products!$A$1:$A$11,0),MATCH(orders!J$1,products!$A$1:$F$1,0))</f>
        <v>Denim Jacket Cropped</v>
      </c>
      <c r="K329" t="str">
        <f>INDEX(products!$A$1:$F$11,MATCH(orders!$D329,products!$A$1:$A$11,0),MATCH(orders!K$1,products!$A$1:$F$1,0))</f>
        <v>Jacket</v>
      </c>
      <c r="L329" t="str">
        <f>INDEX(products!$A$1:$F$11,MATCH(orders!$D329,products!$A$1:$A$11,0),MATCH(orders!L$1,products!$A$1:$F$1,0))</f>
        <v>Light Blue</v>
      </c>
      <c r="M329">
        <f>INDEX(products!$A$1:$F$11,MATCH(orders!$D329,products!$A$1:$A$11,0),MATCH(orders!M$1,products!$A$1:$F$1,0))</f>
        <v>26.99</v>
      </c>
      <c r="N329">
        <f>INDEX(products!$A$1:$F$11,MATCH(orders!$D329,products!$A$1:$A$11,0),MATCH(orders!N$1,products!$A$1:$F$1,0))</f>
        <v>11.99</v>
      </c>
      <c r="O329">
        <f t="shared" si="10"/>
        <v>44.999999999999993</v>
      </c>
      <c r="P329">
        <f t="shared" si="11"/>
        <v>80.97</v>
      </c>
    </row>
    <row r="330" spans="1:16" x14ac:dyDescent="0.45">
      <c r="A330" t="s">
        <v>2099</v>
      </c>
      <c r="B330" s="1">
        <v>44756</v>
      </c>
      <c r="C330" t="s">
        <v>49</v>
      </c>
      <c r="D330">
        <v>5</v>
      </c>
      <c r="E330">
        <v>4</v>
      </c>
      <c r="F330" t="str">
        <f>_xlfn.XLOOKUP(C330,customers!$A$2:$A$314,customers!$B$2:$B$314,,0)</f>
        <v>Shaylynn Lobe</v>
      </c>
      <c r="G330" t="str">
        <f>_xlfn.XLOOKUP(C330,customers!$A$2:$A$314,customers!$F$2:$F$314,,0)</f>
        <v>England</v>
      </c>
      <c r="H330" t="str">
        <f>VLOOKUP(C330,customers!$A$2:$I$314,7,FALSE)</f>
        <v>Leeds</v>
      </c>
      <c r="I330" t="str">
        <f>VLOOKUP(C330,customers!$A$2:$I$314,9,FALSE)</f>
        <v>Yes</v>
      </c>
      <c r="J330" t="str">
        <f>INDEX(products!$A$1:$F$11,MATCH(orders!$D330,products!$A$1:$A$11,0),MATCH(orders!J$1,products!$A$1:$F$1,0))</f>
        <v>Denim Jeans Flare Cut</v>
      </c>
      <c r="K330" t="str">
        <f>INDEX(products!$A$1:$F$11,MATCH(orders!$D330,products!$A$1:$A$11,0),MATCH(orders!K$1,products!$A$1:$F$1,0))</f>
        <v>Pants</v>
      </c>
      <c r="L330" t="str">
        <f>INDEX(products!$A$1:$F$11,MATCH(orders!$D330,products!$A$1:$A$11,0),MATCH(orders!L$1,products!$A$1:$F$1,0))</f>
        <v>Dark Blue</v>
      </c>
      <c r="M330">
        <f>INDEX(products!$A$1:$F$11,MATCH(orders!$D330,products!$A$1:$A$11,0),MATCH(orders!M$1,products!$A$1:$F$1,0))</f>
        <v>28.99</v>
      </c>
      <c r="N330">
        <f>INDEX(products!$A$1:$F$11,MATCH(orders!$D330,products!$A$1:$A$11,0),MATCH(orders!N$1,products!$A$1:$F$1,0))</f>
        <v>12.99</v>
      </c>
      <c r="O330">
        <f t="shared" si="10"/>
        <v>63.999999999999993</v>
      </c>
      <c r="P330">
        <f t="shared" si="11"/>
        <v>115.96</v>
      </c>
    </row>
    <row r="331" spans="1:16" x14ac:dyDescent="0.45">
      <c r="A331" t="s">
        <v>2100</v>
      </c>
      <c r="B331" s="1">
        <v>44756</v>
      </c>
      <c r="C331" t="s">
        <v>290</v>
      </c>
      <c r="D331">
        <v>4</v>
      </c>
      <c r="E331">
        <v>3</v>
      </c>
      <c r="F331" t="str">
        <f>_xlfn.XLOOKUP(C331,customers!$A$2:$A$314,customers!$B$2:$B$314,,0)</f>
        <v>Gay Rizzello</v>
      </c>
      <c r="G331" t="str">
        <f>_xlfn.XLOOKUP(C331,customers!$A$2:$A$314,customers!$F$2:$F$314,,0)</f>
        <v>England</v>
      </c>
      <c r="H331" t="str">
        <f>VLOOKUP(C331,customers!$A$2:$I$314,7,FALSE)</f>
        <v>Hemel Hempstead</v>
      </c>
      <c r="I331" t="str">
        <f>VLOOKUP(C331,customers!$A$2:$I$314,9,FALSE)</f>
        <v>Yes</v>
      </c>
      <c r="J331" t="str">
        <f>INDEX(products!$A$1:$F$11,MATCH(orders!$D331,products!$A$1:$A$11,0),MATCH(orders!J$1,products!$A$1:$F$1,0))</f>
        <v>Denim Jacket Cropped</v>
      </c>
      <c r="K331" t="str">
        <f>INDEX(products!$A$1:$F$11,MATCH(orders!$D331,products!$A$1:$A$11,0),MATCH(orders!K$1,products!$A$1:$F$1,0))</f>
        <v>Jacket</v>
      </c>
      <c r="L331" t="str">
        <f>INDEX(products!$A$1:$F$11,MATCH(orders!$D331,products!$A$1:$A$11,0),MATCH(orders!L$1,products!$A$1:$F$1,0))</f>
        <v>Light Blue</v>
      </c>
      <c r="M331">
        <f>INDEX(products!$A$1:$F$11,MATCH(orders!$D331,products!$A$1:$A$11,0),MATCH(orders!M$1,products!$A$1:$F$1,0))</f>
        <v>26.99</v>
      </c>
      <c r="N331">
        <f>INDEX(products!$A$1:$F$11,MATCH(orders!$D331,products!$A$1:$A$11,0),MATCH(orders!N$1,products!$A$1:$F$1,0))</f>
        <v>11.99</v>
      </c>
      <c r="O331">
        <f t="shared" si="10"/>
        <v>44.999999999999993</v>
      </c>
      <c r="P331">
        <f t="shared" si="11"/>
        <v>80.97</v>
      </c>
    </row>
    <row r="332" spans="1:16" x14ac:dyDescent="0.45">
      <c r="A332" t="s">
        <v>2101</v>
      </c>
      <c r="B332" s="1">
        <v>44757</v>
      </c>
      <c r="C332" t="s">
        <v>540</v>
      </c>
      <c r="D332">
        <v>5</v>
      </c>
      <c r="E332">
        <v>3</v>
      </c>
      <c r="F332" t="str">
        <f>_xlfn.XLOOKUP(C332,customers!$A$2:$A$314,customers!$B$2:$B$314,,0)</f>
        <v>Ewell Hanby</v>
      </c>
      <c r="G332" t="str">
        <f>_xlfn.XLOOKUP(C332,customers!$A$2:$A$314,customers!$F$2:$F$314,,0)</f>
        <v>England</v>
      </c>
      <c r="H332" t="str">
        <f>VLOOKUP(C332,customers!$A$2:$I$314,7,FALSE)</f>
        <v>Morpeth</v>
      </c>
      <c r="I332" t="str">
        <f>VLOOKUP(C332,customers!$A$2:$I$314,9,FALSE)</f>
        <v>No</v>
      </c>
      <c r="J332" t="str">
        <f>INDEX(products!$A$1:$F$11,MATCH(orders!$D332,products!$A$1:$A$11,0),MATCH(orders!J$1,products!$A$1:$F$1,0))</f>
        <v>Denim Jeans Flare Cut</v>
      </c>
      <c r="K332" t="str">
        <f>INDEX(products!$A$1:$F$11,MATCH(orders!$D332,products!$A$1:$A$11,0),MATCH(orders!K$1,products!$A$1:$F$1,0))</f>
        <v>Pants</v>
      </c>
      <c r="L332" t="str">
        <f>INDEX(products!$A$1:$F$11,MATCH(orders!$D332,products!$A$1:$A$11,0),MATCH(orders!L$1,products!$A$1:$F$1,0))</f>
        <v>Dark Blue</v>
      </c>
      <c r="M332">
        <f>INDEX(products!$A$1:$F$11,MATCH(orders!$D332,products!$A$1:$A$11,0),MATCH(orders!M$1,products!$A$1:$F$1,0))</f>
        <v>28.99</v>
      </c>
      <c r="N332">
        <f>INDEX(products!$A$1:$F$11,MATCH(orders!$D332,products!$A$1:$A$11,0),MATCH(orders!N$1,products!$A$1:$F$1,0))</f>
        <v>12.99</v>
      </c>
      <c r="O332">
        <f t="shared" si="10"/>
        <v>47.999999999999993</v>
      </c>
      <c r="P332">
        <f t="shared" si="11"/>
        <v>86.97</v>
      </c>
    </row>
    <row r="333" spans="1:16" x14ac:dyDescent="0.45">
      <c r="A333" t="s">
        <v>2102</v>
      </c>
      <c r="B333" s="1">
        <v>44757</v>
      </c>
      <c r="C333" t="s">
        <v>206</v>
      </c>
      <c r="D333">
        <v>5</v>
      </c>
      <c r="E333">
        <v>2</v>
      </c>
      <c r="F333" t="str">
        <f>_xlfn.XLOOKUP(C333,customers!$A$2:$A$314,customers!$B$2:$B$314,,0)</f>
        <v>Arda Curley</v>
      </c>
      <c r="G333" t="str">
        <f>_xlfn.XLOOKUP(C333,customers!$A$2:$A$314,customers!$F$2:$F$314,,0)</f>
        <v>England</v>
      </c>
      <c r="H333" t="str">
        <f>VLOOKUP(C333,customers!$A$2:$I$314,7,FALSE)</f>
        <v>Milton Keynes</v>
      </c>
      <c r="I333" t="str">
        <f>VLOOKUP(C333,customers!$A$2:$I$314,9,FALSE)</f>
        <v>Yes</v>
      </c>
      <c r="J333" t="str">
        <f>INDEX(products!$A$1:$F$11,MATCH(orders!$D333,products!$A$1:$A$11,0),MATCH(orders!J$1,products!$A$1:$F$1,0))</f>
        <v>Denim Jeans Flare Cut</v>
      </c>
      <c r="K333" t="str">
        <f>INDEX(products!$A$1:$F$11,MATCH(orders!$D333,products!$A$1:$A$11,0),MATCH(orders!K$1,products!$A$1:$F$1,0))</f>
        <v>Pants</v>
      </c>
      <c r="L333" t="str">
        <f>INDEX(products!$A$1:$F$11,MATCH(orders!$D333,products!$A$1:$A$11,0),MATCH(orders!L$1,products!$A$1:$F$1,0))</f>
        <v>Dark Blue</v>
      </c>
      <c r="M333">
        <f>INDEX(products!$A$1:$F$11,MATCH(orders!$D333,products!$A$1:$A$11,0),MATCH(orders!M$1,products!$A$1:$F$1,0))</f>
        <v>28.99</v>
      </c>
      <c r="N333">
        <f>INDEX(products!$A$1:$F$11,MATCH(orders!$D333,products!$A$1:$A$11,0),MATCH(orders!N$1,products!$A$1:$F$1,0))</f>
        <v>12.99</v>
      </c>
      <c r="O333">
        <f t="shared" si="10"/>
        <v>31.999999999999996</v>
      </c>
      <c r="P333">
        <f t="shared" si="11"/>
        <v>57.98</v>
      </c>
    </row>
    <row r="334" spans="1:16" x14ac:dyDescent="0.45">
      <c r="A334" t="s">
        <v>2103</v>
      </c>
      <c r="B334" s="1">
        <v>44757</v>
      </c>
      <c r="C334" t="s">
        <v>554</v>
      </c>
      <c r="D334">
        <v>6</v>
      </c>
      <c r="E334">
        <v>3</v>
      </c>
      <c r="F334" t="str">
        <f>_xlfn.XLOOKUP(C334,customers!$A$2:$A$314,customers!$B$2:$B$314,,0)</f>
        <v>Abraham Coleman</v>
      </c>
      <c r="G334" t="str">
        <f>_xlfn.XLOOKUP(C334,customers!$A$2:$A$314,customers!$F$2:$F$314,,0)</f>
        <v>England</v>
      </c>
      <c r="H334" t="str">
        <f>VLOOKUP(C334,customers!$A$2:$I$314,7,FALSE)</f>
        <v>Wellingborough</v>
      </c>
      <c r="I334" t="str">
        <f>VLOOKUP(C334,customers!$A$2:$I$314,9,FALSE)</f>
        <v>No</v>
      </c>
      <c r="J334" t="str">
        <f>INDEX(products!$A$1:$F$11,MATCH(orders!$D334,products!$A$1:$A$11,0),MATCH(orders!J$1,products!$A$1:$F$1,0))</f>
        <v>Denim Jacket Hooded</v>
      </c>
      <c r="K334" t="str">
        <f>INDEX(products!$A$1:$F$11,MATCH(orders!$D334,products!$A$1:$A$11,0),MATCH(orders!K$1,products!$A$1:$F$1,0))</f>
        <v>Jacket</v>
      </c>
      <c r="L334" t="str">
        <f>INDEX(products!$A$1:$F$11,MATCH(orders!$D334,products!$A$1:$A$11,0),MATCH(orders!L$1,products!$A$1:$F$1,0))</f>
        <v>Light Blue</v>
      </c>
      <c r="M334">
        <f>INDEX(products!$A$1:$F$11,MATCH(orders!$D334,products!$A$1:$A$11,0),MATCH(orders!M$1,products!$A$1:$F$1,0))</f>
        <v>27.99</v>
      </c>
      <c r="N334">
        <f>INDEX(products!$A$1:$F$11,MATCH(orders!$D334,products!$A$1:$A$11,0),MATCH(orders!N$1,products!$A$1:$F$1,0))</f>
        <v>14.99</v>
      </c>
      <c r="O334">
        <f t="shared" si="10"/>
        <v>38.999999999999993</v>
      </c>
      <c r="P334">
        <f t="shared" si="11"/>
        <v>83.97</v>
      </c>
    </row>
    <row r="335" spans="1:16" x14ac:dyDescent="0.45">
      <c r="A335" t="s">
        <v>2104</v>
      </c>
      <c r="B335" s="1">
        <v>44758</v>
      </c>
      <c r="C335" t="s">
        <v>206</v>
      </c>
      <c r="D335">
        <v>5</v>
      </c>
      <c r="E335">
        <v>3</v>
      </c>
      <c r="F335" t="str">
        <f>_xlfn.XLOOKUP(C335,customers!$A$2:$A$314,customers!$B$2:$B$314,,0)</f>
        <v>Arda Curley</v>
      </c>
      <c r="G335" t="str">
        <f>_xlfn.XLOOKUP(C335,customers!$A$2:$A$314,customers!$F$2:$F$314,,0)</f>
        <v>England</v>
      </c>
      <c r="H335" t="str">
        <f>VLOOKUP(C335,customers!$A$2:$I$314,7,FALSE)</f>
        <v>Milton Keynes</v>
      </c>
      <c r="I335" t="str">
        <f>VLOOKUP(C335,customers!$A$2:$I$314,9,FALSE)</f>
        <v>Yes</v>
      </c>
      <c r="J335" t="str">
        <f>INDEX(products!$A$1:$F$11,MATCH(orders!$D335,products!$A$1:$A$11,0),MATCH(orders!J$1,products!$A$1:$F$1,0))</f>
        <v>Denim Jeans Flare Cut</v>
      </c>
      <c r="K335" t="str">
        <f>INDEX(products!$A$1:$F$11,MATCH(orders!$D335,products!$A$1:$A$11,0),MATCH(orders!K$1,products!$A$1:$F$1,0))</f>
        <v>Pants</v>
      </c>
      <c r="L335" t="str">
        <f>INDEX(products!$A$1:$F$11,MATCH(orders!$D335,products!$A$1:$A$11,0),MATCH(orders!L$1,products!$A$1:$F$1,0))</f>
        <v>Dark Blue</v>
      </c>
      <c r="M335">
        <f>INDEX(products!$A$1:$F$11,MATCH(orders!$D335,products!$A$1:$A$11,0),MATCH(orders!M$1,products!$A$1:$F$1,0))</f>
        <v>28.99</v>
      </c>
      <c r="N335">
        <f>INDEX(products!$A$1:$F$11,MATCH(orders!$D335,products!$A$1:$A$11,0),MATCH(orders!N$1,products!$A$1:$F$1,0))</f>
        <v>12.99</v>
      </c>
      <c r="O335">
        <f t="shared" si="10"/>
        <v>47.999999999999993</v>
      </c>
      <c r="P335">
        <f t="shared" si="11"/>
        <v>86.97</v>
      </c>
    </row>
    <row r="336" spans="1:16" x14ac:dyDescent="0.45">
      <c r="A336" t="s">
        <v>2105</v>
      </c>
      <c r="B336" s="1">
        <v>44758</v>
      </c>
      <c r="C336" t="s">
        <v>309</v>
      </c>
      <c r="D336">
        <v>4</v>
      </c>
      <c r="E336">
        <v>2</v>
      </c>
      <c r="F336" t="str">
        <f>_xlfn.XLOOKUP(C336,customers!$A$2:$A$314,customers!$B$2:$B$314,,0)</f>
        <v>Jennifer Rangall</v>
      </c>
      <c r="G336" t="str">
        <f>_xlfn.XLOOKUP(C336,customers!$A$2:$A$314,customers!$F$2:$F$314,,0)</f>
        <v>Scotland</v>
      </c>
      <c r="H336" t="str">
        <f>VLOOKUP(C336,customers!$A$2:$I$314,7,FALSE)</f>
        <v>Livingston</v>
      </c>
      <c r="I336" t="str">
        <f>VLOOKUP(C336,customers!$A$2:$I$314,9,FALSE)</f>
        <v>Yes</v>
      </c>
      <c r="J336" t="str">
        <f>INDEX(products!$A$1:$F$11,MATCH(orders!$D336,products!$A$1:$A$11,0),MATCH(orders!J$1,products!$A$1:$F$1,0))</f>
        <v>Denim Jacket Cropped</v>
      </c>
      <c r="K336" t="str">
        <f>INDEX(products!$A$1:$F$11,MATCH(orders!$D336,products!$A$1:$A$11,0),MATCH(orders!K$1,products!$A$1:$F$1,0))</f>
        <v>Jacket</v>
      </c>
      <c r="L336" t="str">
        <f>INDEX(products!$A$1:$F$11,MATCH(orders!$D336,products!$A$1:$A$11,0),MATCH(orders!L$1,products!$A$1:$F$1,0))</f>
        <v>Light Blue</v>
      </c>
      <c r="M336">
        <f>INDEX(products!$A$1:$F$11,MATCH(orders!$D336,products!$A$1:$A$11,0),MATCH(orders!M$1,products!$A$1:$F$1,0))</f>
        <v>26.99</v>
      </c>
      <c r="N336">
        <f>INDEX(products!$A$1:$F$11,MATCH(orders!$D336,products!$A$1:$A$11,0),MATCH(orders!N$1,products!$A$1:$F$1,0))</f>
        <v>11.99</v>
      </c>
      <c r="O336">
        <f t="shared" si="10"/>
        <v>29.999999999999996</v>
      </c>
      <c r="P336">
        <f t="shared" si="11"/>
        <v>53.98</v>
      </c>
    </row>
    <row r="337" spans="1:16" x14ac:dyDescent="0.45">
      <c r="A337" t="s">
        <v>2106</v>
      </c>
      <c r="B337" s="1">
        <v>44758</v>
      </c>
      <c r="C337" t="s">
        <v>92</v>
      </c>
      <c r="D337">
        <v>5</v>
      </c>
      <c r="E337">
        <v>3</v>
      </c>
      <c r="F337" t="str">
        <f>_xlfn.XLOOKUP(C337,customers!$A$2:$A$314,customers!$B$2:$B$314,,0)</f>
        <v>Rhianon Broxup</v>
      </c>
      <c r="G337" t="str">
        <f>_xlfn.XLOOKUP(C337,customers!$A$2:$A$314,customers!$F$2:$F$314,,0)</f>
        <v>England</v>
      </c>
      <c r="H337" t="str">
        <f>VLOOKUP(C337,customers!$A$2:$I$314,7,FALSE)</f>
        <v>York</v>
      </c>
      <c r="I337" t="str">
        <f>VLOOKUP(C337,customers!$A$2:$I$314,9,FALSE)</f>
        <v>Yes</v>
      </c>
      <c r="J337" t="str">
        <f>INDEX(products!$A$1:$F$11,MATCH(orders!$D337,products!$A$1:$A$11,0),MATCH(orders!J$1,products!$A$1:$F$1,0))</f>
        <v>Denim Jeans Flare Cut</v>
      </c>
      <c r="K337" t="str">
        <f>INDEX(products!$A$1:$F$11,MATCH(orders!$D337,products!$A$1:$A$11,0),MATCH(orders!K$1,products!$A$1:$F$1,0))</f>
        <v>Pants</v>
      </c>
      <c r="L337" t="str">
        <f>INDEX(products!$A$1:$F$11,MATCH(orders!$D337,products!$A$1:$A$11,0),MATCH(orders!L$1,products!$A$1:$F$1,0))</f>
        <v>Dark Blue</v>
      </c>
      <c r="M337">
        <f>INDEX(products!$A$1:$F$11,MATCH(orders!$D337,products!$A$1:$A$11,0),MATCH(orders!M$1,products!$A$1:$F$1,0))</f>
        <v>28.99</v>
      </c>
      <c r="N337">
        <f>INDEX(products!$A$1:$F$11,MATCH(orders!$D337,products!$A$1:$A$11,0),MATCH(orders!N$1,products!$A$1:$F$1,0))</f>
        <v>12.99</v>
      </c>
      <c r="O337">
        <f t="shared" si="10"/>
        <v>47.999999999999993</v>
      </c>
      <c r="P337">
        <f t="shared" si="11"/>
        <v>86.97</v>
      </c>
    </row>
    <row r="338" spans="1:16" x14ac:dyDescent="0.45">
      <c r="A338" t="s">
        <v>2107</v>
      </c>
      <c r="B338" s="1">
        <v>44759</v>
      </c>
      <c r="C338" t="s">
        <v>282</v>
      </c>
      <c r="D338">
        <v>5</v>
      </c>
      <c r="E338">
        <v>2</v>
      </c>
      <c r="F338" t="str">
        <f>_xlfn.XLOOKUP(C338,customers!$A$2:$A$314,customers!$B$2:$B$314,,0)</f>
        <v>Nat Saleway</v>
      </c>
      <c r="G338" t="str">
        <f>_xlfn.XLOOKUP(C338,customers!$A$2:$A$314,customers!$F$2:$F$314,,0)</f>
        <v>England</v>
      </c>
      <c r="H338" t="str">
        <f>VLOOKUP(C338,customers!$A$2:$I$314,7,FALSE)</f>
        <v>Shrewsbury</v>
      </c>
      <c r="I338" t="str">
        <f>VLOOKUP(C338,customers!$A$2:$I$314,9,FALSE)</f>
        <v>Yes</v>
      </c>
      <c r="J338" t="str">
        <f>INDEX(products!$A$1:$F$11,MATCH(orders!$D338,products!$A$1:$A$11,0),MATCH(orders!J$1,products!$A$1:$F$1,0))</f>
        <v>Denim Jeans Flare Cut</v>
      </c>
      <c r="K338" t="str">
        <f>INDEX(products!$A$1:$F$11,MATCH(orders!$D338,products!$A$1:$A$11,0),MATCH(orders!K$1,products!$A$1:$F$1,0))</f>
        <v>Pants</v>
      </c>
      <c r="L338" t="str">
        <f>INDEX(products!$A$1:$F$11,MATCH(orders!$D338,products!$A$1:$A$11,0),MATCH(orders!L$1,products!$A$1:$F$1,0))</f>
        <v>Dark Blue</v>
      </c>
      <c r="M338">
        <f>INDEX(products!$A$1:$F$11,MATCH(orders!$D338,products!$A$1:$A$11,0),MATCH(orders!M$1,products!$A$1:$F$1,0))</f>
        <v>28.99</v>
      </c>
      <c r="N338">
        <f>INDEX(products!$A$1:$F$11,MATCH(orders!$D338,products!$A$1:$A$11,0),MATCH(orders!N$1,products!$A$1:$F$1,0))</f>
        <v>12.99</v>
      </c>
      <c r="O338">
        <f t="shared" si="10"/>
        <v>31.999999999999996</v>
      </c>
      <c r="P338">
        <f t="shared" si="11"/>
        <v>57.98</v>
      </c>
    </row>
    <row r="339" spans="1:16" x14ac:dyDescent="0.45">
      <c r="A339" t="s">
        <v>2108</v>
      </c>
      <c r="B339" s="1">
        <v>44760</v>
      </c>
      <c r="C339" t="s">
        <v>340</v>
      </c>
      <c r="D339">
        <v>4</v>
      </c>
      <c r="E339">
        <v>4</v>
      </c>
      <c r="F339" t="str">
        <f>_xlfn.XLOOKUP(C339,customers!$A$2:$A$314,customers!$B$2:$B$314,,0)</f>
        <v>Bunny Naulls</v>
      </c>
      <c r="G339" t="str">
        <f>_xlfn.XLOOKUP(C339,customers!$A$2:$A$314,customers!$F$2:$F$314,,0)</f>
        <v>England</v>
      </c>
      <c r="H339" t="str">
        <f>VLOOKUP(C339,customers!$A$2:$I$314,7,FALSE)</f>
        <v>Cheltenham</v>
      </c>
      <c r="I339" t="str">
        <f>VLOOKUP(C339,customers!$A$2:$I$314,9,FALSE)</f>
        <v>Yes</v>
      </c>
      <c r="J339" t="str">
        <f>INDEX(products!$A$1:$F$11,MATCH(orders!$D339,products!$A$1:$A$11,0),MATCH(orders!J$1,products!$A$1:$F$1,0))</f>
        <v>Denim Jacket Cropped</v>
      </c>
      <c r="K339" t="str">
        <f>INDEX(products!$A$1:$F$11,MATCH(orders!$D339,products!$A$1:$A$11,0),MATCH(orders!K$1,products!$A$1:$F$1,0))</f>
        <v>Jacket</v>
      </c>
      <c r="L339" t="str">
        <f>INDEX(products!$A$1:$F$11,MATCH(orders!$D339,products!$A$1:$A$11,0),MATCH(orders!L$1,products!$A$1:$F$1,0))</f>
        <v>Light Blue</v>
      </c>
      <c r="M339">
        <f>INDEX(products!$A$1:$F$11,MATCH(orders!$D339,products!$A$1:$A$11,0),MATCH(orders!M$1,products!$A$1:$F$1,0))</f>
        <v>26.99</v>
      </c>
      <c r="N339">
        <f>INDEX(products!$A$1:$F$11,MATCH(orders!$D339,products!$A$1:$A$11,0),MATCH(orders!N$1,products!$A$1:$F$1,0))</f>
        <v>11.99</v>
      </c>
      <c r="O339">
        <f t="shared" si="10"/>
        <v>59.999999999999993</v>
      </c>
      <c r="P339">
        <f t="shared" si="11"/>
        <v>107.96</v>
      </c>
    </row>
    <row r="340" spans="1:16" x14ac:dyDescent="0.45">
      <c r="A340" t="s">
        <v>2109</v>
      </c>
      <c r="B340" s="1">
        <v>44760</v>
      </c>
      <c r="C340" t="s">
        <v>126</v>
      </c>
      <c r="D340">
        <v>4</v>
      </c>
      <c r="E340">
        <v>3</v>
      </c>
      <c r="F340" t="str">
        <f>_xlfn.XLOOKUP(C340,customers!$A$2:$A$314,customers!$B$2:$B$314,,0)</f>
        <v>Selene Shales</v>
      </c>
      <c r="G340" t="str">
        <f>_xlfn.XLOOKUP(C340,customers!$A$2:$A$314,customers!$F$2:$F$314,,0)</f>
        <v>England</v>
      </c>
      <c r="H340" t="str">
        <f>VLOOKUP(C340,customers!$A$2:$I$314,7,FALSE)</f>
        <v>Bath</v>
      </c>
      <c r="I340" t="str">
        <f>VLOOKUP(C340,customers!$A$2:$I$314,9,FALSE)</f>
        <v>Yes</v>
      </c>
      <c r="J340" t="str">
        <f>INDEX(products!$A$1:$F$11,MATCH(orders!$D340,products!$A$1:$A$11,0),MATCH(orders!J$1,products!$A$1:$F$1,0))</f>
        <v>Denim Jacket Cropped</v>
      </c>
      <c r="K340" t="str">
        <f>INDEX(products!$A$1:$F$11,MATCH(orders!$D340,products!$A$1:$A$11,0),MATCH(orders!K$1,products!$A$1:$F$1,0))</f>
        <v>Jacket</v>
      </c>
      <c r="L340" t="str">
        <f>INDEX(products!$A$1:$F$11,MATCH(orders!$D340,products!$A$1:$A$11,0),MATCH(orders!L$1,products!$A$1:$F$1,0))</f>
        <v>Light Blue</v>
      </c>
      <c r="M340">
        <f>INDEX(products!$A$1:$F$11,MATCH(orders!$D340,products!$A$1:$A$11,0),MATCH(orders!M$1,products!$A$1:$F$1,0))</f>
        <v>26.99</v>
      </c>
      <c r="N340">
        <f>INDEX(products!$A$1:$F$11,MATCH(orders!$D340,products!$A$1:$A$11,0),MATCH(orders!N$1,products!$A$1:$F$1,0))</f>
        <v>11.99</v>
      </c>
      <c r="O340">
        <f t="shared" si="10"/>
        <v>44.999999999999993</v>
      </c>
      <c r="P340">
        <f t="shared" si="11"/>
        <v>80.97</v>
      </c>
    </row>
    <row r="341" spans="1:16" x14ac:dyDescent="0.45">
      <c r="A341" t="s">
        <v>2110</v>
      </c>
      <c r="B341" s="1">
        <v>44762</v>
      </c>
      <c r="C341" t="s">
        <v>749</v>
      </c>
      <c r="D341">
        <v>6</v>
      </c>
      <c r="E341">
        <v>3</v>
      </c>
      <c r="F341" t="str">
        <f>_xlfn.XLOOKUP(C341,customers!$A$2:$A$314,customers!$B$2:$B$314,,0)</f>
        <v>Madelene Prinn</v>
      </c>
      <c r="G341" t="str">
        <f>_xlfn.XLOOKUP(C341,customers!$A$2:$A$314,customers!$F$2:$F$314,,0)</f>
        <v>England</v>
      </c>
      <c r="H341" t="str">
        <f>VLOOKUP(C341,customers!$A$2:$I$314,7,FALSE)</f>
        <v>Stamford</v>
      </c>
      <c r="I341" t="str">
        <f>VLOOKUP(C341,customers!$A$2:$I$314,9,FALSE)</f>
        <v>No</v>
      </c>
      <c r="J341" t="str">
        <f>INDEX(products!$A$1:$F$11,MATCH(orders!$D341,products!$A$1:$A$11,0),MATCH(orders!J$1,products!$A$1:$F$1,0))</f>
        <v>Denim Jacket Hooded</v>
      </c>
      <c r="K341" t="str">
        <f>INDEX(products!$A$1:$F$11,MATCH(orders!$D341,products!$A$1:$A$11,0),MATCH(orders!K$1,products!$A$1:$F$1,0))</f>
        <v>Jacket</v>
      </c>
      <c r="L341" t="str">
        <f>INDEX(products!$A$1:$F$11,MATCH(orders!$D341,products!$A$1:$A$11,0),MATCH(orders!L$1,products!$A$1:$F$1,0))</f>
        <v>Light Blue</v>
      </c>
      <c r="M341">
        <f>INDEX(products!$A$1:$F$11,MATCH(orders!$D341,products!$A$1:$A$11,0),MATCH(orders!M$1,products!$A$1:$F$1,0))</f>
        <v>27.99</v>
      </c>
      <c r="N341">
        <f>INDEX(products!$A$1:$F$11,MATCH(orders!$D341,products!$A$1:$A$11,0),MATCH(orders!N$1,products!$A$1:$F$1,0))</f>
        <v>14.99</v>
      </c>
      <c r="O341">
        <f t="shared" si="10"/>
        <v>38.999999999999993</v>
      </c>
      <c r="P341">
        <f t="shared" si="11"/>
        <v>83.97</v>
      </c>
    </row>
    <row r="342" spans="1:16" x14ac:dyDescent="0.45">
      <c r="A342" t="s">
        <v>2111</v>
      </c>
      <c r="B342" s="1">
        <v>44762</v>
      </c>
      <c r="C342" t="s">
        <v>111</v>
      </c>
      <c r="D342">
        <v>5</v>
      </c>
      <c r="E342">
        <v>4</v>
      </c>
      <c r="F342" t="str">
        <f>_xlfn.XLOOKUP(C342,customers!$A$2:$A$314,customers!$B$2:$B$314,,0)</f>
        <v>Annabel Antuk</v>
      </c>
      <c r="G342" t="str">
        <f>_xlfn.XLOOKUP(C342,customers!$A$2:$A$314,customers!$F$2:$F$314,,0)</f>
        <v>England</v>
      </c>
      <c r="H342" t="str">
        <f>VLOOKUP(C342,customers!$A$2:$I$314,7,FALSE)</f>
        <v>Plymouth</v>
      </c>
      <c r="I342" t="str">
        <f>VLOOKUP(C342,customers!$A$2:$I$314,9,FALSE)</f>
        <v>Yes</v>
      </c>
      <c r="J342" t="str">
        <f>INDEX(products!$A$1:$F$11,MATCH(orders!$D342,products!$A$1:$A$11,0),MATCH(orders!J$1,products!$A$1:$F$1,0))</f>
        <v>Denim Jeans Flare Cut</v>
      </c>
      <c r="K342" t="str">
        <f>INDEX(products!$A$1:$F$11,MATCH(orders!$D342,products!$A$1:$A$11,0),MATCH(orders!K$1,products!$A$1:$F$1,0))</f>
        <v>Pants</v>
      </c>
      <c r="L342" t="str">
        <f>INDEX(products!$A$1:$F$11,MATCH(orders!$D342,products!$A$1:$A$11,0),MATCH(orders!L$1,products!$A$1:$F$1,0))</f>
        <v>Dark Blue</v>
      </c>
      <c r="M342">
        <f>INDEX(products!$A$1:$F$11,MATCH(orders!$D342,products!$A$1:$A$11,0),MATCH(orders!M$1,products!$A$1:$F$1,0))</f>
        <v>28.99</v>
      </c>
      <c r="N342">
        <f>INDEX(products!$A$1:$F$11,MATCH(orders!$D342,products!$A$1:$A$11,0),MATCH(orders!N$1,products!$A$1:$F$1,0))</f>
        <v>12.99</v>
      </c>
      <c r="O342">
        <f t="shared" si="10"/>
        <v>63.999999999999993</v>
      </c>
      <c r="P342">
        <f t="shared" si="11"/>
        <v>115.96</v>
      </c>
    </row>
    <row r="343" spans="1:16" x14ac:dyDescent="0.45">
      <c r="A343" t="s">
        <v>2112</v>
      </c>
      <c r="B343" s="1">
        <v>44762</v>
      </c>
      <c r="C343" t="s">
        <v>107</v>
      </c>
      <c r="D343">
        <v>4</v>
      </c>
      <c r="E343">
        <v>4</v>
      </c>
      <c r="F343" t="str">
        <f>_xlfn.XLOOKUP(C343,customers!$A$2:$A$314,customers!$B$2:$B$314,,0)</f>
        <v>Avrit Davidowsky</v>
      </c>
      <c r="G343" t="str">
        <f>_xlfn.XLOOKUP(C343,customers!$A$2:$A$314,customers!$F$2:$F$314,,0)</f>
        <v>England</v>
      </c>
      <c r="H343" t="str">
        <f>VLOOKUP(C343,customers!$A$2:$I$314,7,FALSE)</f>
        <v>Reading</v>
      </c>
      <c r="I343" t="str">
        <f>VLOOKUP(C343,customers!$A$2:$I$314,9,FALSE)</f>
        <v>Yes</v>
      </c>
      <c r="J343" t="str">
        <f>INDEX(products!$A$1:$F$11,MATCH(orders!$D343,products!$A$1:$A$11,0),MATCH(orders!J$1,products!$A$1:$F$1,0))</f>
        <v>Denim Jacket Cropped</v>
      </c>
      <c r="K343" t="str">
        <f>INDEX(products!$A$1:$F$11,MATCH(orders!$D343,products!$A$1:$A$11,0),MATCH(orders!K$1,products!$A$1:$F$1,0))</f>
        <v>Jacket</v>
      </c>
      <c r="L343" t="str">
        <f>INDEX(products!$A$1:$F$11,MATCH(orders!$D343,products!$A$1:$A$11,0),MATCH(orders!L$1,products!$A$1:$F$1,0))</f>
        <v>Light Blue</v>
      </c>
      <c r="M343">
        <f>INDEX(products!$A$1:$F$11,MATCH(orders!$D343,products!$A$1:$A$11,0),MATCH(orders!M$1,products!$A$1:$F$1,0))</f>
        <v>26.99</v>
      </c>
      <c r="N343">
        <f>INDEX(products!$A$1:$F$11,MATCH(orders!$D343,products!$A$1:$A$11,0),MATCH(orders!N$1,products!$A$1:$F$1,0))</f>
        <v>11.99</v>
      </c>
      <c r="O343">
        <f t="shared" si="10"/>
        <v>59.999999999999993</v>
      </c>
      <c r="P343">
        <f t="shared" si="11"/>
        <v>107.96</v>
      </c>
    </row>
    <row r="344" spans="1:16" x14ac:dyDescent="0.45">
      <c r="A344" t="s">
        <v>2113</v>
      </c>
      <c r="B344" s="1">
        <v>44763</v>
      </c>
      <c r="C344" t="s">
        <v>68</v>
      </c>
      <c r="D344">
        <v>5</v>
      </c>
      <c r="E344">
        <v>4</v>
      </c>
      <c r="F344" t="str">
        <f>_xlfn.XLOOKUP(C344,customers!$A$2:$A$314,customers!$B$2:$B$314,,0)</f>
        <v>Duky Phizackerly</v>
      </c>
      <c r="G344" t="str">
        <f>_xlfn.XLOOKUP(C344,customers!$A$2:$A$314,customers!$F$2:$F$314,,0)</f>
        <v>England</v>
      </c>
      <c r="H344" t="str">
        <f>VLOOKUP(C344,customers!$A$2:$I$314,7,FALSE)</f>
        <v>Southampton</v>
      </c>
      <c r="I344" t="str">
        <f>VLOOKUP(C344,customers!$A$2:$I$314,9,FALSE)</f>
        <v>Yes</v>
      </c>
      <c r="J344" t="str">
        <f>INDEX(products!$A$1:$F$11,MATCH(orders!$D344,products!$A$1:$A$11,0),MATCH(orders!J$1,products!$A$1:$F$1,0))</f>
        <v>Denim Jeans Flare Cut</v>
      </c>
      <c r="K344" t="str">
        <f>INDEX(products!$A$1:$F$11,MATCH(orders!$D344,products!$A$1:$A$11,0),MATCH(orders!K$1,products!$A$1:$F$1,0))</f>
        <v>Pants</v>
      </c>
      <c r="L344" t="str">
        <f>INDEX(products!$A$1:$F$11,MATCH(orders!$D344,products!$A$1:$A$11,0),MATCH(orders!L$1,products!$A$1:$F$1,0))</f>
        <v>Dark Blue</v>
      </c>
      <c r="M344">
        <f>INDEX(products!$A$1:$F$11,MATCH(orders!$D344,products!$A$1:$A$11,0),MATCH(orders!M$1,products!$A$1:$F$1,0))</f>
        <v>28.99</v>
      </c>
      <c r="N344">
        <f>INDEX(products!$A$1:$F$11,MATCH(orders!$D344,products!$A$1:$A$11,0),MATCH(orders!N$1,products!$A$1:$F$1,0))</f>
        <v>12.99</v>
      </c>
      <c r="O344">
        <f t="shared" si="10"/>
        <v>63.999999999999993</v>
      </c>
      <c r="P344">
        <f t="shared" si="11"/>
        <v>115.96</v>
      </c>
    </row>
    <row r="345" spans="1:16" x14ac:dyDescent="0.45">
      <c r="A345" t="s">
        <v>2114</v>
      </c>
      <c r="B345" s="1">
        <v>44763</v>
      </c>
      <c r="C345" t="s">
        <v>1001</v>
      </c>
      <c r="D345">
        <v>6</v>
      </c>
      <c r="E345">
        <v>3</v>
      </c>
      <c r="F345" t="str">
        <f>_xlfn.XLOOKUP(C345,customers!$A$2:$A$314,customers!$B$2:$B$314,,0)</f>
        <v>Cleve Blowfelde</v>
      </c>
      <c r="G345" t="str">
        <f>_xlfn.XLOOKUP(C345,customers!$A$2:$A$314,customers!$F$2:$F$314,,0)</f>
        <v>Wales</v>
      </c>
      <c r="H345" t="str">
        <f>VLOOKUP(C345,customers!$A$2:$I$314,7,FALSE)</f>
        <v>Llanrwst</v>
      </c>
      <c r="I345" t="str">
        <f>VLOOKUP(C345,customers!$A$2:$I$314,9,FALSE)</f>
        <v>No</v>
      </c>
      <c r="J345" t="str">
        <f>INDEX(products!$A$1:$F$11,MATCH(orders!$D345,products!$A$1:$A$11,0),MATCH(orders!J$1,products!$A$1:$F$1,0))</f>
        <v>Denim Jacket Hooded</v>
      </c>
      <c r="K345" t="str">
        <f>INDEX(products!$A$1:$F$11,MATCH(orders!$D345,products!$A$1:$A$11,0),MATCH(orders!K$1,products!$A$1:$F$1,0))</f>
        <v>Jacket</v>
      </c>
      <c r="L345" t="str">
        <f>INDEX(products!$A$1:$F$11,MATCH(orders!$D345,products!$A$1:$A$11,0),MATCH(orders!L$1,products!$A$1:$F$1,0))</f>
        <v>Light Blue</v>
      </c>
      <c r="M345">
        <f>INDEX(products!$A$1:$F$11,MATCH(orders!$D345,products!$A$1:$A$11,0),MATCH(orders!M$1,products!$A$1:$F$1,0))</f>
        <v>27.99</v>
      </c>
      <c r="N345">
        <f>INDEX(products!$A$1:$F$11,MATCH(orders!$D345,products!$A$1:$A$11,0),MATCH(orders!N$1,products!$A$1:$F$1,0))</f>
        <v>14.99</v>
      </c>
      <c r="O345">
        <f t="shared" si="10"/>
        <v>38.999999999999993</v>
      </c>
      <c r="P345">
        <f t="shared" si="11"/>
        <v>83.97</v>
      </c>
    </row>
    <row r="346" spans="1:16" x14ac:dyDescent="0.45">
      <c r="A346" t="s">
        <v>2115</v>
      </c>
      <c r="B346" s="1">
        <v>44763</v>
      </c>
      <c r="C346" t="s">
        <v>831</v>
      </c>
      <c r="D346">
        <v>6</v>
      </c>
      <c r="E346">
        <v>3</v>
      </c>
      <c r="F346" t="str">
        <f>_xlfn.XLOOKUP(C346,customers!$A$2:$A$314,customers!$B$2:$B$314,,0)</f>
        <v>Minette Whellans</v>
      </c>
      <c r="G346" t="str">
        <f>_xlfn.XLOOKUP(C346,customers!$A$2:$A$314,customers!$F$2:$F$314,,0)</f>
        <v>Wales</v>
      </c>
      <c r="H346" t="str">
        <f>VLOOKUP(C346,customers!$A$2:$I$314,7,FALSE)</f>
        <v>Cowbridge</v>
      </c>
      <c r="I346" t="str">
        <f>VLOOKUP(C346,customers!$A$2:$I$314,9,FALSE)</f>
        <v>No</v>
      </c>
      <c r="J346" t="str">
        <f>INDEX(products!$A$1:$F$11,MATCH(orders!$D346,products!$A$1:$A$11,0),MATCH(orders!J$1,products!$A$1:$F$1,0))</f>
        <v>Denim Jacket Hooded</v>
      </c>
      <c r="K346" t="str">
        <f>INDEX(products!$A$1:$F$11,MATCH(orders!$D346,products!$A$1:$A$11,0),MATCH(orders!K$1,products!$A$1:$F$1,0))</f>
        <v>Jacket</v>
      </c>
      <c r="L346" t="str">
        <f>INDEX(products!$A$1:$F$11,MATCH(orders!$D346,products!$A$1:$A$11,0),MATCH(orders!L$1,products!$A$1:$F$1,0))</f>
        <v>Light Blue</v>
      </c>
      <c r="M346">
        <f>INDEX(products!$A$1:$F$11,MATCH(orders!$D346,products!$A$1:$A$11,0),MATCH(orders!M$1,products!$A$1:$F$1,0))</f>
        <v>27.99</v>
      </c>
      <c r="N346">
        <f>INDEX(products!$A$1:$F$11,MATCH(orders!$D346,products!$A$1:$A$11,0),MATCH(orders!N$1,products!$A$1:$F$1,0))</f>
        <v>14.99</v>
      </c>
      <c r="O346">
        <f t="shared" si="10"/>
        <v>38.999999999999993</v>
      </c>
      <c r="P346">
        <f t="shared" si="11"/>
        <v>83.97</v>
      </c>
    </row>
    <row r="347" spans="1:16" x14ac:dyDescent="0.45">
      <c r="A347" t="s">
        <v>2116</v>
      </c>
      <c r="B347" s="1">
        <v>44763</v>
      </c>
      <c r="C347" t="s">
        <v>60</v>
      </c>
      <c r="D347">
        <v>5</v>
      </c>
      <c r="E347">
        <v>4</v>
      </c>
      <c r="F347" t="str">
        <f>_xlfn.XLOOKUP(C347,customers!$A$2:$A$314,customers!$B$2:$B$314,,0)</f>
        <v>Rodger Raven</v>
      </c>
      <c r="G347" t="str">
        <f>_xlfn.XLOOKUP(C347,customers!$A$2:$A$314,customers!$F$2:$F$314,,0)</f>
        <v>England</v>
      </c>
      <c r="H347" t="str">
        <f>VLOOKUP(C347,customers!$A$2:$I$314,7,FALSE)</f>
        <v>Sheffield</v>
      </c>
      <c r="I347" t="str">
        <f>VLOOKUP(C347,customers!$A$2:$I$314,9,FALSE)</f>
        <v>Yes</v>
      </c>
      <c r="J347" t="str">
        <f>INDEX(products!$A$1:$F$11,MATCH(orders!$D347,products!$A$1:$A$11,0),MATCH(orders!J$1,products!$A$1:$F$1,0))</f>
        <v>Denim Jeans Flare Cut</v>
      </c>
      <c r="K347" t="str">
        <f>INDEX(products!$A$1:$F$11,MATCH(orders!$D347,products!$A$1:$A$11,0),MATCH(orders!K$1,products!$A$1:$F$1,0))</f>
        <v>Pants</v>
      </c>
      <c r="L347" t="str">
        <f>INDEX(products!$A$1:$F$11,MATCH(orders!$D347,products!$A$1:$A$11,0),MATCH(orders!L$1,products!$A$1:$F$1,0))</f>
        <v>Dark Blue</v>
      </c>
      <c r="M347">
        <f>INDEX(products!$A$1:$F$11,MATCH(orders!$D347,products!$A$1:$A$11,0),MATCH(orders!M$1,products!$A$1:$F$1,0))</f>
        <v>28.99</v>
      </c>
      <c r="N347">
        <f>INDEX(products!$A$1:$F$11,MATCH(orders!$D347,products!$A$1:$A$11,0),MATCH(orders!N$1,products!$A$1:$F$1,0))</f>
        <v>12.99</v>
      </c>
      <c r="O347">
        <f t="shared" si="10"/>
        <v>63.999999999999993</v>
      </c>
      <c r="P347">
        <f t="shared" si="11"/>
        <v>115.96</v>
      </c>
    </row>
    <row r="348" spans="1:16" x14ac:dyDescent="0.45">
      <c r="A348" t="s">
        <v>2117</v>
      </c>
      <c r="B348" s="1">
        <v>44763</v>
      </c>
      <c r="C348" t="s">
        <v>340</v>
      </c>
      <c r="D348">
        <v>4</v>
      </c>
      <c r="E348">
        <v>2</v>
      </c>
      <c r="F348" t="str">
        <f>_xlfn.XLOOKUP(C348,customers!$A$2:$A$314,customers!$B$2:$B$314,,0)</f>
        <v>Bunny Naulls</v>
      </c>
      <c r="G348" t="str">
        <f>_xlfn.XLOOKUP(C348,customers!$A$2:$A$314,customers!$F$2:$F$314,,0)</f>
        <v>England</v>
      </c>
      <c r="H348" t="str">
        <f>VLOOKUP(C348,customers!$A$2:$I$314,7,FALSE)</f>
        <v>Cheltenham</v>
      </c>
      <c r="I348" t="str">
        <f>VLOOKUP(C348,customers!$A$2:$I$314,9,FALSE)</f>
        <v>Yes</v>
      </c>
      <c r="J348" t="str">
        <f>INDEX(products!$A$1:$F$11,MATCH(orders!$D348,products!$A$1:$A$11,0),MATCH(orders!J$1,products!$A$1:$F$1,0))</f>
        <v>Denim Jacket Cropped</v>
      </c>
      <c r="K348" t="str">
        <f>INDEX(products!$A$1:$F$11,MATCH(orders!$D348,products!$A$1:$A$11,0),MATCH(orders!K$1,products!$A$1:$F$1,0))</f>
        <v>Jacket</v>
      </c>
      <c r="L348" t="str">
        <f>INDEX(products!$A$1:$F$11,MATCH(orders!$D348,products!$A$1:$A$11,0),MATCH(orders!L$1,products!$A$1:$F$1,0))</f>
        <v>Light Blue</v>
      </c>
      <c r="M348">
        <f>INDEX(products!$A$1:$F$11,MATCH(orders!$D348,products!$A$1:$A$11,0),MATCH(orders!M$1,products!$A$1:$F$1,0))</f>
        <v>26.99</v>
      </c>
      <c r="N348">
        <f>INDEX(products!$A$1:$F$11,MATCH(orders!$D348,products!$A$1:$A$11,0),MATCH(orders!N$1,products!$A$1:$F$1,0))</f>
        <v>11.99</v>
      </c>
      <c r="O348">
        <f t="shared" si="10"/>
        <v>29.999999999999996</v>
      </c>
      <c r="P348">
        <f t="shared" si="11"/>
        <v>53.98</v>
      </c>
    </row>
    <row r="349" spans="1:16" x14ac:dyDescent="0.45">
      <c r="A349" t="s">
        <v>2118</v>
      </c>
      <c r="B349" s="1">
        <v>44764</v>
      </c>
      <c r="C349" t="s">
        <v>473</v>
      </c>
      <c r="D349">
        <v>6</v>
      </c>
      <c r="E349">
        <v>3</v>
      </c>
      <c r="F349" t="str">
        <f>_xlfn.XLOOKUP(C349,customers!$A$2:$A$314,customers!$B$2:$B$314,,0)</f>
        <v>Brook Drage</v>
      </c>
      <c r="G349" t="str">
        <f>_xlfn.XLOOKUP(C349,customers!$A$2:$A$314,customers!$F$2:$F$314,,0)</f>
        <v>England</v>
      </c>
      <c r="H349" t="str">
        <f>VLOOKUP(C349,customers!$A$2:$I$314,7,FALSE)</f>
        <v>Scarborough</v>
      </c>
      <c r="I349" t="str">
        <f>VLOOKUP(C349,customers!$A$2:$I$314,9,FALSE)</f>
        <v>No</v>
      </c>
      <c r="J349" t="str">
        <f>INDEX(products!$A$1:$F$11,MATCH(orders!$D349,products!$A$1:$A$11,0),MATCH(orders!J$1,products!$A$1:$F$1,0))</f>
        <v>Denim Jacket Hooded</v>
      </c>
      <c r="K349" t="str">
        <f>INDEX(products!$A$1:$F$11,MATCH(orders!$D349,products!$A$1:$A$11,0),MATCH(orders!K$1,products!$A$1:$F$1,0))</f>
        <v>Jacket</v>
      </c>
      <c r="L349" t="str">
        <f>INDEX(products!$A$1:$F$11,MATCH(orders!$D349,products!$A$1:$A$11,0),MATCH(orders!L$1,products!$A$1:$F$1,0))</f>
        <v>Light Blue</v>
      </c>
      <c r="M349">
        <f>INDEX(products!$A$1:$F$11,MATCH(orders!$D349,products!$A$1:$A$11,0),MATCH(orders!M$1,products!$A$1:$F$1,0))</f>
        <v>27.99</v>
      </c>
      <c r="N349">
        <f>INDEX(products!$A$1:$F$11,MATCH(orders!$D349,products!$A$1:$A$11,0),MATCH(orders!N$1,products!$A$1:$F$1,0))</f>
        <v>14.99</v>
      </c>
      <c r="O349">
        <f t="shared" si="10"/>
        <v>38.999999999999993</v>
      </c>
      <c r="P349">
        <f t="shared" si="11"/>
        <v>83.97</v>
      </c>
    </row>
    <row r="350" spans="1:16" x14ac:dyDescent="0.45">
      <c r="A350" t="s">
        <v>2119</v>
      </c>
      <c r="B350" s="1">
        <v>44764</v>
      </c>
      <c r="C350" t="s">
        <v>309</v>
      </c>
      <c r="D350">
        <v>5</v>
      </c>
      <c r="E350">
        <v>3</v>
      </c>
      <c r="F350" t="str">
        <f>_xlfn.XLOOKUP(C350,customers!$A$2:$A$314,customers!$B$2:$B$314,,0)</f>
        <v>Jennifer Rangall</v>
      </c>
      <c r="G350" t="str">
        <f>_xlfn.XLOOKUP(C350,customers!$A$2:$A$314,customers!$F$2:$F$314,,0)</f>
        <v>Scotland</v>
      </c>
      <c r="H350" t="str">
        <f>VLOOKUP(C350,customers!$A$2:$I$314,7,FALSE)</f>
        <v>Livingston</v>
      </c>
      <c r="I350" t="str">
        <f>VLOOKUP(C350,customers!$A$2:$I$314,9,FALSE)</f>
        <v>Yes</v>
      </c>
      <c r="J350" t="str">
        <f>INDEX(products!$A$1:$F$11,MATCH(orders!$D350,products!$A$1:$A$11,0),MATCH(orders!J$1,products!$A$1:$F$1,0))</f>
        <v>Denim Jeans Flare Cut</v>
      </c>
      <c r="K350" t="str">
        <f>INDEX(products!$A$1:$F$11,MATCH(orders!$D350,products!$A$1:$A$11,0),MATCH(orders!K$1,products!$A$1:$F$1,0))</f>
        <v>Pants</v>
      </c>
      <c r="L350" t="str">
        <f>INDEX(products!$A$1:$F$11,MATCH(orders!$D350,products!$A$1:$A$11,0),MATCH(orders!L$1,products!$A$1:$F$1,0))</f>
        <v>Dark Blue</v>
      </c>
      <c r="M350">
        <f>INDEX(products!$A$1:$F$11,MATCH(orders!$D350,products!$A$1:$A$11,0),MATCH(orders!M$1,products!$A$1:$F$1,0))</f>
        <v>28.99</v>
      </c>
      <c r="N350">
        <f>INDEX(products!$A$1:$F$11,MATCH(orders!$D350,products!$A$1:$A$11,0),MATCH(orders!N$1,products!$A$1:$F$1,0))</f>
        <v>12.99</v>
      </c>
      <c r="O350">
        <f t="shared" si="10"/>
        <v>47.999999999999993</v>
      </c>
      <c r="P350">
        <f t="shared" si="11"/>
        <v>86.97</v>
      </c>
    </row>
    <row r="351" spans="1:16" x14ac:dyDescent="0.45">
      <c r="A351" t="s">
        <v>2120</v>
      </c>
      <c r="B351" s="1">
        <v>44764</v>
      </c>
      <c r="C351" t="s">
        <v>27</v>
      </c>
      <c r="D351">
        <v>5</v>
      </c>
      <c r="E351">
        <v>4</v>
      </c>
      <c r="F351" t="str">
        <f>_xlfn.XLOOKUP(C351,customers!$A$2:$A$314,customers!$B$2:$B$314,,0)</f>
        <v>Aloisia Allner</v>
      </c>
      <c r="G351" t="str">
        <f>_xlfn.XLOOKUP(C351,customers!$A$2:$A$314,customers!$F$2:$F$314,,0)</f>
        <v>England</v>
      </c>
      <c r="H351" t="str">
        <f>VLOOKUP(C351,customers!$A$2:$I$314,7,FALSE)</f>
        <v>London</v>
      </c>
      <c r="I351" t="str">
        <f>VLOOKUP(C351,customers!$A$2:$I$314,9,FALSE)</f>
        <v>Yes</v>
      </c>
      <c r="J351" t="str">
        <f>INDEX(products!$A$1:$F$11,MATCH(orders!$D351,products!$A$1:$A$11,0),MATCH(orders!J$1,products!$A$1:$F$1,0))</f>
        <v>Denim Jeans Flare Cut</v>
      </c>
      <c r="K351" t="str">
        <f>INDEX(products!$A$1:$F$11,MATCH(orders!$D351,products!$A$1:$A$11,0),MATCH(orders!K$1,products!$A$1:$F$1,0))</f>
        <v>Pants</v>
      </c>
      <c r="L351" t="str">
        <f>INDEX(products!$A$1:$F$11,MATCH(orders!$D351,products!$A$1:$A$11,0),MATCH(orders!L$1,products!$A$1:$F$1,0))</f>
        <v>Dark Blue</v>
      </c>
      <c r="M351">
        <f>INDEX(products!$A$1:$F$11,MATCH(orders!$D351,products!$A$1:$A$11,0),MATCH(orders!M$1,products!$A$1:$F$1,0))</f>
        <v>28.99</v>
      </c>
      <c r="N351">
        <f>INDEX(products!$A$1:$F$11,MATCH(orders!$D351,products!$A$1:$A$11,0),MATCH(orders!N$1,products!$A$1:$F$1,0))</f>
        <v>12.99</v>
      </c>
      <c r="O351">
        <f t="shared" si="10"/>
        <v>63.999999999999993</v>
      </c>
      <c r="P351">
        <f t="shared" si="11"/>
        <v>115.96</v>
      </c>
    </row>
    <row r="352" spans="1:16" x14ac:dyDescent="0.45">
      <c r="A352" t="s">
        <v>2121</v>
      </c>
      <c r="B352" s="1">
        <v>44765</v>
      </c>
      <c r="C352" t="s">
        <v>282</v>
      </c>
      <c r="D352">
        <v>4</v>
      </c>
      <c r="E352">
        <v>4</v>
      </c>
      <c r="F352" t="str">
        <f>_xlfn.XLOOKUP(C352,customers!$A$2:$A$314,customers!$B$2:$B$314,,0)</f>
        <v>Nat Saleway</v>
      </c>
      <c r="G352" t="str">
        <f>_xlfn.XLOOKUP(C352,customers!$A$2:$A$314,customers!$F$2:$F$314,,0)</f>
        <v>England</v>
      </c>
      <c r="H352" t="str">
        <f>VLOOKUP(C352,customers!$A$2:$I$314,7,FALSE)</f>
        <v>Shrewsbury</v>
      </c>
      <c r="I352" t="str">
        <f>VLOOKUP(C352,customers!$A$2:$I$314,9,FALSE)</f>
        <v>Yes</v>
      </c>
      <c r="J352" t="str">
        <f>INDEX(products!$A$1:$F$11,MATCH(orders!$D352,products!$A$1:$A$11,0),MATCH(orders!J$1,products!$A$1:$F$1,0))</f>
        <v>Denim Jacket Cropped</v>
      </c>
      <c r="K352" t="str">
        <f>INDEX(products!$A$1:$F$11,MATCH(orders!$D352,products!$A$1:$A$11,0),MATCH(orders!K$1,products!$A$1:$F$1,0))</f>
        <v>Jacket</v>
      </c>
      <c r="L352" t="str">
        <f>INDEX(products!$A$1:$F$11,MATCH(orders!$D352,products!$A$1:$A$11,0),MATCH(orders!L$1,products!$A$1:$F$1,0))</f>
        <v>Light Blue</v>
      </c>
      <c r="M352">
        <f>INDEX(products!$A$1:$F$11,MATCH(orders!$D352,products!$A$1:$A$11,0),MATCH(orders!M$1,products!$A$1:$F$1,0))</f>
        <v>26.99</v>
      </c>
      <c r="N352">
        <f>INDEX(products!$A$1:$F$11,MATCH(orders!$D352,products!$A$1:$A$11,0),MATCH(orders!N$1,products!$A$1:$F$1,0))</f>
        <v>11.99</v>
      </c>
      <c r="O352">
        <f t="shared" si="10"/>
        <v>59.999999999999993</v>
      </c>
      <c r="P352">
        <f t="shared" si="11"/>
        <v>107.96</v>
      </c>
    </row>
    <row r="353" spans="1:16" x14ac:dyDescent="0.45">
      <c r="A353" t="s">
        <v>2122</v>
      </c>
      <c r="B353" s="1">
        <v>44766</v>
      </c>
      <c r="C353" t="s">
        <v>145</v>
      </c>
      <c r="D353">
        <v>5</v>
      </c>
      <c r="E353">
        <v>4</v>
      </c>
      <c r="F353" t="str">
        <f>_xlfn.XLOOKUP(C353,customers!$A$2:$A$314,customers!$B$2:$B$314,,0)</f>
        <v>Ray Leivesley</v>
      </c>
      <c r="G353" t="str">
        <f>_xlfn.XLOOKUP(C353,customers!$A$2:$A$314,customers!$F$2:$F$314,,0)</f>
        <v>England</v>
      </c>
      <c r="H353" t="str">
        <f>VLOOKUP(C353,customers!$A$2:$I$314,7,FALSE)</f>
        <v>Ipswich</v>
      </c>
      <c r="I353" t="str">
        <f>VLOOKUP(C353,customers!$A$2:$I$314,9,FALSE)</f>
        <v>Yes</v>
      </c>
      <c r="J353" t="str">
        <f>INDEX(products!$A$1:$F$11,MATCH(orders!$D353,products!$A$1:$A$11,0),MATCH(orders!J$1,products!$A$1:$F$1,0))</f>
        <v>Denim Jeans Flare Cut</v>
      </c>
      <c r="K353" t="str">
        <f>INDEX(products!$A$1:$F$11,MATCH(orders!$D353,products!$A$1:$A$11,0),MATCH(orders!K$1,products!$A$1:$F$1,0))</f>
        <v>Pants</v>
      </c>
      <c r="L353" t="str">
        <f>INDEX(products!$A$1:$F$11,MATCH(orders!$D353,products!$A$1:$A$11,0),MATCH(orders!L$1,products!$A$1:$F$1,0))</f>
        <v>Dark Blue</v>
      </c>
      <c r="M353">
        <f>INDEX(products!$A$1:$F$11,MATCH(orders!$D353,products!$A$1:$A$11,0),MATCH(orders!M$1,products!$A$1:$F$1,0))</f>
        <v>28.99</v>
      </c>
      <c r="N353">
        <f>INDEX(products!$A$1:$F$11,MATCH(orders!$D353,products!$A$1:$A$11,0),MATCH(orders!N$1,products!$A$1:$F$1,0))</f>
        <v>12.99</v>
      </c>
      <c r="O353">
        <f t="shared" si="10"/>
        <v>63.999999999999993</v>
      </c>
      <c r="P353">
        <f t="shared" si="11"/>
        <v>115.96</v>
      </c>
    </row>
    <row r="354" spans="1:16" x14ac:dyDescent="0.45">
      <c r="A354" t="s">
        <v>2123</v>
      </c>
      <c r="B354" s="1">
        <v>44766</v>
      </c>
      <c r="C354" t="s">
        <v>222</v>
      </c>
      <c r="D354">
        <v>4</v>
      </c>
      <c r="E354">
        <v>4</v>
      </c>
      <c r="F354" t="str">
        <f>_xlfn.XLOOKUP(C354,customers!$A$2:$A$314,customers!$B$2:$B$314,,0)</f>
        <v>Karry Flanders</v>
      </c>
      <c r="G354" t="str">
        <f>_xlfn.XLOOKUP(C354,customers!$A$2:$A$314,customers!$F$2:$F$314,,0)</f>
        <v>Wales</v>
      </c>
      <c r="H354" t="str">
        <f>VLOOKUP(C354,customers!$A$2:$I$314,7,FALSE)</f>
        <v>Swansea</v>
      </c>
      <c r="I354" t="str">
        <f>VLOOKUP(C354,customers!$A$2:$I$314,9,FALSE)</f>
        <v>Yes</v>
      </c>
      <c r="J354" t="str">
        <f>INDEX(products!$A$1:$F$11,MATCH(orders!$D354,products!$A$1:$A$11,0),MATCH(orders!J$1,products!$A$1:$F$1,0))</f>
        <v>Denim Jacket Cropped</v>
      </c>
      <c r="K354" t="str">
        <f>INDEX(products!$A$1:$F$11,MATCH(orders!$D354,products!$A$1:$A$11,0),MATCH(orders!K$1,products!$A$1:$F$1,0))</f>
        <v>Jacket</v>
      </c>
      <c r="L354" t="str">
        <f>INDEX(products!$A$1:$F$11,MATCH(orders!$D354,products!$A$1:$A$11,0),MATCH(orders!L$1,products!$A$1:$F$1,0))</f>
        <v>Light Blue</v>
      </c>
      <c r="M354">
        <f>INDEX(products!$A$1:$F$11,MATCH(orders!$D354,products!$A$1:$A$11,0),MATCH(orders!M$1,products!$A$1:$F$1,0))</f>
        <v>26.99</v>
      </c>
      <c r="N354">
        <f>INDEX(products!$A$1:$F$11,MATCH(orders!$D354,products!$A$1:$A$11,0),MATCH(orders!N$1,products!$A$1:$F$1,0))</f>
        <v>11.99</v>
      </c>
      <c r="O354">
        <f t="shared" si="10"/>
        <v>59.999999999999993</v>
      </c>
      <c r="P354">
        <f t="shared" si="11"/>
        <v>107.96</v>
      </c>
    </row>
    <row r="355" spans="1:16" x14ac:dyDescent="0.45">
      <c r="A355" t="s">
        <v>2124</v>
      </c>
      <c r="B355" s="1">
        <v>44766</v>
      </c>
      <c r="C355" t="s">
        <v>53</v>
      </c>
      <c r="D355">
        <v>4</v>
      </c>
      <c r="E355">
        <v>4</v>
      </c>
      <c r="F355" t="str">
        <f>_xlfn.XLOOKUP(C355,customers!$A$2:$A$314,customers!$B$2:$B$314,,0)</f>
        <v>Melvin Wharfe</v>
      </c>
      <c r="G355" t="str">
        <f>_xlfn.XLOOKUP(C355,customers!$A$2:$A$314,customers!$F$2:$F$314,,0)</f>
        <v>Scotland</v>
      </c>
      <c r="H355" t="str">
        <f>VLOOKUP(C355,customers!$A$2:$I$314,7,FALSE)</f>
        <v>Aberdeen</v>
      </c>
      <c r="I355" t="str">
        <f>VLOOKUP(C355,customers!$A$2:$I$314,9,FALSE)</f>
        <v>Yes</v>
      </c>
      <c r="J355" t="str">
        <f>INDEX(products!$A$1:$F$11,MATCH(orders!$D355,products!$A$1:$A$11,0),MATCH(orders!J$1,products!$A$1:$F$1,0))</f>
        <v>Denim Jacket Cropped</v>
      </c>
      <c r="K355" t="str">
        <f>INDEX(products!$A$1:$F$11,MATCH(orders!$D355,products!$A$1:$A$11,0),MATCH(orders!K$1,products!$A$1:$F$1,0))</f>
        <v>Jacket</v>
      </c>
      <c r="L355" t="str">
        <f>INDEX(products!$A$1:$F$11,MATCH(orders!$D355,products!$A$1:$A$11,0),MATCH(orders!L$1,products!$A$1:$F$1,0))</f>
        <v>Light Blue</v>
      </c>
      <c r="M355">
        <f>INDEX(products!$A$1:$F$11,MATCH(orders!$D355,products!$A$1:$A$11,0),MATCH(orders!M$1,products!$A$1:$F$1,0))</f>
        <v>26.99</v>
      </c>
      <c r="N355">
        <f>INDEX(products!$A$1:$F$11,MATCH(orders!$D355,products!$A$1:$A$11,0),MATCH(orders!N$1,products!$A$1:$F$1,0))</f>
        <v>11.99</v>
      </c>
      <c r="O355">
        <f t="shared" si="10"/>
        <v>59.999999999999993</v>
      </c>
      <c r="P355">
        <f t="shared" si="11"/>
        <v>107.96</v>
      </c>
    </row>
    <row r="356" spans="1:16" x14ac:dyDescent="0.45">
      <c r="A356" t="s">
        <v>2125</v>
      </c>
      <c r="B356" s="1">
        <v>44767</v>
      </c>
      <c r="C356" t="s">
        <v>252</v>
      </c>
      <c r="D356">
        <v>4</v>
      </c>
      <c r="E356">
        <v>4</v>
      </c>
      <c r="F356" t="str">
        <f>_xlfn.XLOOKUP(C356,customers!$A$2:$A$314,customers!$B$2:$B$314,,0)</f>
        <v>Stanislaus Gilroy</v>
      </c>
      <c r="G356" t="str">
        <f>_xlfn.XLOOKUP(C356,customers!$A$2:$A$314,customers!$F$2:$F$314,,0)</f>
        <v>England</v>
      </c>
      <c r="H356" t="str">
        <f>VLOOKUP(C356,customers!$A$2:$I$314,7,FALSE)</f>
        <v>Hull</v>
      </c>
      <c r="I356" t="str">
        <f>VLOOKUP(C356,customers!$A$2:$I$314,9,FALSE)</f>
        <v>Yes</v>
      </c>
      <c r="J356" t="str">
        <f>INDEX(products!$A$1:$F$11,MATCH(orders!$D356,products!$A$1:$A$11,0),MATCH(orders!J$1,products!$A$1:$F$1,0))</f>
        <v>Denim Jacket Cropped</v>
      </c>
      <c r="K356" t="str">
        <f>INDEX(products!$A$1:$F$11,MATCH(orders!$D356,products!$A$1:$A$11,0),MATCH(orders!K$1,products!$A$1:$F$1,0))</f>
        <v>Jacket</v>
      </c>
      <c r="L356" t="str">
        <f>INDEX(products!$A$1:$F$11,MATCH(orders!$D356,products!$A$1:$A$11,0),MATCH(orders!L$1,products!$A$1:$F$1,0))</f>
        <v>Light Blue</v>
      </c>
      <c r="M356">
        <f>INDEX(products!$A$1:$F$11,MATCH(orders!$D356,products!$A$1:$A$11,0),MATCH(orders!M$1,products!$A$1:$F$1,0))</f>
        <v>26.99</v>
      </c>
      <c r="N356">
        <f>INDEX(products!$A$1:$F$11,MATCH(orders!$D356,products!$A$1:$A$11,0),MATCH(orders!N$1,products!$A$1:$F$1,0))</f>
        <v>11.99</v>
      </c>
      <c r="O356">
        <f t="shared" si="10"/>
        <v>59.999999999999993</v>
      </c>
      <c r="P356">
        <f t="shared" si="11"/>
        <v>107.96</v>
      </c>
    </row>
    <row r="357" spans="1:16" x14ac:dyDescent="0.45">
      <c r="A357" t="s">
        <v>2126</v>
      </c>
      <c r="B357" s="1">
        <v>44767</v>
      </c>
      <c r="C357" t="s">
        <v>1214</v>
      </c>
      <c r="D357">
        <v>6</v>
      </c>
      <c r="E357">
        <v>3</v>
      </c>
      <c r="F357" t="str">
        <f>_xlfn.XLOOKUP(C357,customers!$A$2:$A$314,customers!$B$2:$B$314,,0)</f>
        <v>Paola Brydell</v>
      </c>
      <c r="G357" t="str">
        <f>_xlfn.XLOOKUP(C357,customers!$A$2:$A$314,customers!$F$2:$F$314,,0)</f>
        <v>Scotland</v>
      </c>
      <c r="H357" t="str">
        <f>VLOOKUP(C357,customers!$A$2:$I$314,7,FALSE)</f>
        <v>Dunblane</v>
      </c>
      <c r="I357" t="str">
        <f>VLOOKUP(C357,customers!$A$2:$I$314,9,FALSE)</f>
        <v>No</v>
      </c>
      <c r="J357" t="str">
        <f>INDEX(products!$A$1:$F$11,MATCH(orders!$D357,products!$A$1:$A$11,0),MATCH(orders!J$1,products!$A$1:$F$1,0))</f>
        <v>Denim Jacket Hooded</v>
      </c>
      <c r="K357" t="str">
        <f>INDEX(products!$A$1:$F$11,MATCH(orders!$D357,products!$A$1:$A$11,0),MATCH(orders!K$1,products!$A$1:$F$1,0))</f>
        <v>Jacket</v>
      </c>
      <c r="L357" t="str">
        <f>INDEX(products!$A$1:$F$11,MATCH(orders!$D357,products!$A$1:$A$11,0),MATCH(orders!L$1,products!$A$1:$F$1,0))</f>
        <v>Light Blue</v>
      </c>
      <c r="M357">
        <f>INDEX(products!$A$1:$F$11,MATCH(orders!$D357,products!$A$1:$A$11,0),MATCH(orders!M$1,products!$A$1:$F$1,0))</f>
        <v>27.99</v>
      </c>
      <c r="N357">
        <f>INDEX(products!$A$1:$F$11,MATCH(orders!$D357,products!$A$1:$A$11,0),MATCH(orders!N$1,products!$A$1:$F$1,0))</f>
        <v>14.99</v>
      </c>
      <c r="O357">
        <f t="shared" si="10"/>
        <v>38.999999999999993</v>
      </c>
      <c r="P357">
        <f t="shared" si="11"/>
        <v>83.97</v>
      </c>
    </row>
    <row r="358" spans="1:16" x14ac:dyDescent="0.45">
      <c r="A358" t="s">
        <v>2127</v>
      </c>
      <c r="B358" s="1">
        <v>44768</v>
      </c>
      <c r="C358" t="s">
        <v>547</v>
      </c>
      <c r="D358">
        <v>6</v>
      </c>
      <c r="E358">
        <v>3</v>
      </c>
      <c r="F358" t="str">
        <f>_xlfn.XLOOKUP(C358,customers!$A$2:$A$314,customers!$B$2:$B$314,,0)</f>
        <v>Lowell Keenleyside</v>
      </c>
      <c r="G358" t="str">
        <f>_xlfn.XLOOKUP(C358,customers!$A$2:$A$314,customers!$F$2:$F$314,,0)</f>
        <v>England</v>
      </c>
      <c r="H358" t="str">
        <f>VLOOKUP(C358,customers!$A$2:$I$314,7,FALSE)</f>
        <v>Thetford</v>
      </c>
      <c r="I358" t="str">
        <f>VLOOKUP(C358,customers!$A$2:$I$314,9,FALSE)</f>
        <v>No</v>
      </c>
      <c r="J358" t="str">
        <f>INDEX(products!$A$1:$F$11,MATCH(orders!$D358,products!$A$1:$A$11,0),MATCH(orders!J$1,products!$A$1:$F$1,0))</f>
        <v>Denim Jacket Hooded</v>
      </c>
      <c r="K358" t="str">
        <f>INDEX(products!$A$1:$F$11,MATCH(orders!$D358,products!$A$1:$A$11,0),MATCH(orders!K$1,products!$A$1:$F$1,0))</f>
        <v>Jacket</v>
      </c>
      <c r="L358" t="str">
        <f>INDEX(products!$A$1:$F$11,MATCH(orders!$D358,products!$A$1:$A$11,0),MATCH(orders!L$1,products!$A$1:$F$1,0))</f>
        <v>Light Blue</v>
      </c>
      <c r="M358">
        <f>INDEX(products!$A$1:$F$11,MATCH(orders!$D358,products!$A$1:$A$11,0),MATCH(orders!M$1,products!$A$1:$F$1,0))</f>
        <v>27.99</v>
      </c>
      <c r="N358">
        <f>INDEX(products!$A$1:$F$11,MATCH(orders!$D358,products!$A$1:$A$11,0),MATCH(orders!N$1,products!$A$1:$F$1,0))</f>
        <v>14.99</v>
      </c>
      <c r="O358">
        <f t="shared" si="10"/>
        <v>38.999999999999993</v>
      </c>
      <c r="P358">
        <f t="shared" si="11"/>
        <v>83.97</v>
      </c>
    </row>
    <row r="359" spans="1:16" x14ac:dyDescent="0.45">
      <c r="A359" t="s">
        <v>2128</v>
      </c>
      <c r="B359" s="1">
        <v>44768</v>
      </c>
      <c r="C359" t="s">
        <v>967</v>
      </c>
      <c r="D359">
        <v>6</v>
      </c>
      <c r="E359">
        <v>3</v>
      </c>
      <c r="F359" t="str">
        <f>_xlfn.XLOOKUP(C359,customers!$A$2:$A$314,customers!$B$2:$B$314,,0)</f>
        <v>Georgena Bentjens</v>
      </c>
      <c r="G359" t="str">
        <f>_xlfn.XLOOKUP(C359,customers!$A$2:$A$314,customers!$F$2:$F$314,,0)</f>
        <v>Scotland</v>
      </c>
      <c r="H359" t="str">
        <f>VLOOKUP(C359,customers!$A$2:$I$314,7,FALSE)</f>
        <v>Dornoch</v>
      </c>
      <c r="I359" t="str">
        <f>VLOOKUP(C359,customers!$A$2:$I$314,9,FALSE)</f>
        <v>No</v>
      </c>
      <c r="J359" t="str">
        <f>INDEX(products!$A$1:$F$11,MATCH(orders!$D359,products!$A$1:$A$11,0),MATCH(orders!J$1,products!$A$1:$F$1,0))</f>
        <v>Denim Jacket Hooded</v>
      </c>
      <c r="K359" t="str">
        <f>INDEX(products!$A$1:$F$11,MATCH(orders!$D359,products!$A$1:$A$11,0),MATCH(orders!K$1,products!$A$1:$F$1,0))</f>
        <v>Jacket</v>
      </c>
      <c r="L359" t="str">
        <f>INDEX(products!$A$1:$F$11,MATCH(orders!$D359,products!$A$1:$A$11,0),MATCH(orders!L$1,products!$A$1:$F$1,0))</f>
        <v>Light Blue</v>
      </c>
      <c r="M359">
        <f>INDEX(products!$A$1:$F$11,MATCH(orders!$D359,products!$A$1:$A$11,0),MATCH(orders!M$1,products!$A$1:$F$1,0))</f>
        <v>27.99</v>
      </c>
      <c r="N359">
        <f>INDEX(products!$A$1:$F$11,MATCH(orders!$D359,products!$A$1:$A$11,0),MATCH(orders!N$1,products!$A$1:$F$1,0))</f>
        <v>14.99</v>
      </c>
      <c r="O359">
        <f t="shared" si="10"/>
        <v>38.999999999999993</v>
      </c>
      <c r="P359">
        <f t="shared" si="11"/>
        <v>83.97</v>
      </c>
    </row>
    <row r="360" spans="1:16" x14ac:dyDescent="0.45">
      <c r="A360" t="s">
        <v>2129</v>
      </c>
      <c r="B360" s="1">
        <v>44769</v>
      </c>
      <c r="C360" t="s">
        <v>532</v>
      </c>
      <c r="D360">
        <v>5</v>
      </c>
      <c r="E360">
        <v>2</v>
      </c>
      <c r="F360" t="str">
        <f>_xlfn.XLOOKUP(C360,customers!$A$2:$A$314,customers!$B$2:$B$314,,0)</f>
        <v>Osbert Robins</v>
      </c>
      <c r="G360" t="str">
        <f>_xlfn.XLOOKUP(C360,customers!$A$2:$A$314,customers!$F$2:$F$314,,0)</f>
        <v>Scotland</v>
      </c>
      <c r="H360" t="str">
        <f>VLOOKUP(C360,customers!$A$2:$I$314,7,FALSE)</f>
        <v>Falkirk</v>
      </c>
      <c r="I360" t="str">
        <f>VLOOKUP(C360,customers!$A$2:$I$314,9,FALSE)</f>
        <v>No</v>
      </c>
      <c r="J360" t="str">
        <f>INDEX(products!$A$1:$F$11,MATCH(orders!$D360,products!$A$1:$A$11,0),MATCH(orders!J$1,products!$A$1:$F$1,0))</f>
        <v>Denim Jeans Flare Cut</v>
      </c>
      <c r="K360" t="str">
        <f>INDEX(products!$A$1:$F$11,MATCH(orders!$D360,products!$A$1:$A$11,0),MATCH(orders!K$1,products!$A$1:$F$1,0))</f>
        <v>Pants</v>
      </c>
      <c r="L360" t="str">
        <f>INDEX(products!$A$1:$F$11,MATCH(orders!$D360,products!$A$1:$A$11,0),MATCH(orders!L$1,products!$A$1:$F$1,0))</f>
        <v>Dark Blue</v>
      </c>
      <c r="M360">
        <f>INDEX(products!$A$1:$F$11,MATCH(orders!$D360,products!$A$1:$A$11,0),MATCH(orders!M$1,products!$A$1:$F$1,0))</f>
        <v>28.99</v>
      </c>
      <c r="N360">
        <f>INDEX(products!$A$1:$F$11,MATCH(orders!$D360,products!$A$1:$A$11,0),MATCH(orders!N$1,products!$A$1:$F$1,0))</f>
        <v>12.99</v>
      </c>
      <c r="O360">
        <f t="shared" si="10"/>
        <v>31.999999999999996</v>
      </c>
      <c r="P360">
        <f t="shared" si="11"/>
        <v>57.98</v>
      </c>
    </row>
    <row r="361" spans="1:16" x14ac:dyDescent="0.45">
      <c r="A361" t="s">
        <v>2130</v>
      </c>
      <c r="B361" s="1">
        <v>44769</v>
      </c>
      <c r="C361" t="s">
        <v>290</v>
      </c>
      <c r="D361">
        <v>4</v>
      </c>
      <c r="E361">
        <v>2</v>
      </c>
      <c r="F361" t="str">
        <f>_xlfn.XLOOKUP(C361,customers!$A$2:$A$314,customers!$B$2:$B$314,,0)</f>
        <v>Gay Rizzello</v>
      </c>
      <c r="G361" t="str">
        <f>_xlfn.XLOOKUP(C361,customers!$A$2:$A$314,customers!$F$2:$F$314,,0)</f>
        <v>England</v>
      </c>
      <c r="H361" t="str">
        <f>VLOOKUP(C361,customers!$A$2:$I$314,7,FALSE)</f>
        <v>Hemel Hempstead</v>
      </c>
      <c r="I361" t="str">
        <f>VLOOKUP(C361,customers!$A$2:$I$314,9,FALSE)</f>
        <v>Yes</v>
      </c>
      <c r="J361" t="str">
        <f>INDEX(products!$A$1:$F$11,MATCH(orders!$D361,products!$A$1:$A$11,0),MATCH(orders!J$1,products!$A$1:$F$1,0))</f>
        <v>Denim Jacket Cropped</v>
      </c>
      <c r="K361" t="str">
        <f>INDEX(products!$A$1:$F$11,MATCH(orders!$D361,products!$A$1:$A$11,0),MATCH(orders!K$1,products!$A$1:$F$1,0))</f>
        <v>Jacket</v>
      </c>
      <c r="L361" t="str">
        <f>INDEX(products!$A$1:$F$11,MATCH(orders!$D361,products!$A$1:$A$11,0),MATCH(orders!L$1,products!$A$1:$F$1,0))</f>
        <v>Light Blue</v>
      </c>
      <c r="M361">
        <f>INDEX(products!$A$1:$F$11,MATCH(orders!$D361,products!$A$1:$A$11,0),MATCH(orders!M$1,products!$A$1:$F$1,0))</f>
        <v>26.99</v>
      </c>
      <c r="N361">
        <f>INDEX(products!$A$1:$F$11,MATCH(orders!$D361,products!$A$1:$A$11,0),MATCH(orders!N$1,products!$A$1:$F$1,0))</f>
        <v>11.99</v>
      </c>
      <c r="O361">
        <f t="shared" si="10"/>
        <v>29.999999999999996</v>
      </c>
      <c r="P361">
        <f t="shared" si="11"/>
        <v>53.98</v>
      </c>
    </row>
    <row r="362" spans="1:16" x14ac:dyDescent="0.45">
      <c r="A362" t="s">
        <v>2131</v>
      </c>
      <c r="B362" s="1">
        <v>44770</v>
      </c>
      <c r="C362" t="s">
        <v>166</v>
      </c>
      <c r="D362">
        <v>5</v>
      </c>
      <c r="E362">
        <v>2</v>
      </c>
      <c r="F362" t="str">
        <f>_xlfn.XLOOKUP(C362,customers!$A$2:$A$314,customers!$B$2:$B$314,,0)</f>
        <v>Zorina Ponting</v>
      </c>
      <c r="G362" t="str">
        <f>_xlfn.XLOOKUP(C362,customers!$A$2:$A$314,customers!$F$2:$F$314,,0)</f>
        <v>England</v>
      </c>
      <c r="H362" t="str">
        <f>VLOOKUP(C362,customers!$A$2:$I$314,7,FALSE)</f>
        <v>Gloucester</v>
      </c>
      <c r="I362" t="str">
        <f>VLOOKUP(C362,customers!$A$2:$I$314,9,FALSE)</f>
        <v>Yes</v>
      </c>
      <c r="J362" t="str">
        <f>INDEX(products!$A$1:$F$11,MATCH(orders!$D362,products!$A$1:$A$11,0),MATCH(orders!J$1,products!$A$1:$F$1,0))</f>
        <v>Denim Jeans Flare Cut</v>
      </c>
      <c r="K362" t="str">
        <f>INDEX(products!$A$1:$F$11,MATCH(orders!$D362,products!$A$1:$A$11,0),MATCH(orders!K$1,products!$A$1:$F$1,0))</f>
        <v>Pants</v>
      </c>
      <c r="L362" t="str">
        <f>INDEX(products!$A$1:$F$11,MATCH(orders!$D362,products!$A$1:$A$11,0),MATCH(orders!L$1,products!$A$1:$F$1,0))</f>
        <v>Dark Blue</v>
      </c>
      <c r="M362">
        <f>INDEX(products!$A$1:$F$11,MATCH(orders!$D362,products!$A$1:$A$11,0),MATCH(orders!M$1,products!$A$1:$F$1,0))</f>
        <v>28.99</v>
      </c>
      <c r="N362">
        <f>INDEX(products!$A$1:$F$11,MATCH(orders!$D362,products!$A$1:$A$11,0),MATCH(orders!N$1,products!$A$1:$F$1,0))</f>
        <v>12.99</v>
      </c>
      <c r="O362">
        <f t="shared" si="10"/>
        <v>31.999999999999996</v>
      </c>
      <c r="P362">
        <f t="shared" si="11"/>
        <v>57.98</v>
      </c>
    </row>
    <row r="363" spans="1:16" x14ac:dyDescent="0.45">
      <c r="A363" t="s">
        <v>2132</v>
      </c>
      <c r="B363" s="1">
        <v>44770</v>
      </c>
      <c r="C363" t="s">
        <v>222</v>
      </c>
      <c r="D363">
        <v>5</v>
      </c>
      <c r="E363">
        <v>3</v>
      </c>
      <c r="F363" t="str">
        <f>_xlfn.XLOOKUP(C363,customers!$A$2:$A$314,customers!$B$2:$B$314,,0)</f>
        <v>Karry Flanders</v>
      </c>
      <c r="G363" t="str">
        <f>_xlfn.XLOOKUP(C363,customers!$A$2:$A$314,customers!$F$2:$F$314,,0)</f>
        <v>Wales</v>
      </c>
      <c r="H363" t="str">
        <f>VLOOKUP(C363,customers!$A$2:$I$314,7,FALSE)</f>
        <v>Swansea</v>
      </c>
      <c r="I363" t="str">
        <f>VLOOKUP(C363,customers!$A$2:$I$314,9,FALSE)</f>
        <v>Yes</v>
      </c>
      <c r="J363" t="str">
        <f>INDEX(products!$A$1:$F$11,MATCH(orders!$D363,products!$A$1:$A$11,0),MATCH(orders!J$1,products!$A$1:$F$1,0))</f>
        <v>Denim Jeans Flare Cut</v>
      </c>
      <c r="K363" t="str">
        <f>INDEX(products!$A$1:$F$11,MATCH(orders!$D363,products!$A$1:$A$11,0),MATCH(orders!K$1,products!$A$1:$F$1,0))</f>
        <v>Pants</v>
      </c>
      <c r="L363" t="str">
        <f>INDEX(products!$A$1:$F$11,MATCH(orders!$D363,products!$A$1:$A$11,0),MATCH(orders!L$1,products!$A$1:$F$1,0))</f>
        <v>Dark Blue</v>
      </c>
      <c r="M363">
        <f>INDEX(products!$A$1:$F$11,MATCH(orders!$D363,products!$A$1:$A$11,0),MATCH(orders!M$1,products!$A$1:$F$1,0))</f>
        <v>28.99</v>
      </c>
      <c r="N363">
        <f>INDEX(products!$A$1:$F$11,MATCH(orders!$D363,products!$A$1:$A$11,0),MATCH(orders!N$1,products!$A$1:$F$1,0))</f>
        <v>12.99</v>
      </c>
      <c r="O363">
        <f t="shared" si="10"/>
        <v>47.999999999999993</v>
      </c>
      <c r="P363">
        <f t="shared" si="11"/>
        <v>86.97</v>
      </c>
    </row>
    <row r="364" spans="1:16" x14ac:dyDescent="0.45">
      <c r="A364" t="s">
        <v>2133</v>
      </c>
      <c r="B364" s="1">
        <v>44771</v>
      </c>
      <c r="C364" t="s">
        <v>100</v>
      </c>
      <c r="D364">
        <v>5</v>
      </c>
      <c r="E364">
        <v>4</v>
      </c>
      <c r="F364" t="str">
        <f>_xlfn.XLOOKUP(C364,customers!$A$2:$A$314,customers!$B$2:$B$314,,0)</f>
        <v>Aurea Corradino</v>
      </c>
      <c r="G364" t="str">
        <f>_xlfn.XLOOKUP(C364,customers!$A$2:$A$314,customers!$F$2:$F$314,,0)</f>
        <v>England</v>
      </c>
      <c r="H364" t="str">
        <f>VLOOKUP(C364,customers!$A$2:$I$314,7,FALSE)</f>
        <v>Exeter</v>
      </c>
      <c r="I364" t="str">
        <f>VLOOKUP(C364,customers!$A$2:$I$314,9,FALSE)</f>
        <v>Yes</v>
      </c>
      <c r="J364" t="str">
        <f>INDEX(products!$A$1:$F$11,MATCH(orders!$D364,products!$A$1:$A$11,0),MATCH(orders!J$1,products!$A$1:$F$1,0))</f>
        <v>Denim Jeans Flare Cut</v>
      </c>
      <c r="K364" t="str">
        <f>INDEX(products!$A$1:$F$11,MATCH(orders!$D364,products!$A$1:$A$11,0),MATCH(orders!K$1,products!$A$1:$F$1,0))</f>
        <v>Pants</v>
      </c>
      <c r="L364" t="str">
        <f>INDEX(products!$A$1:$F$11,MATCH(orders!$D364,products!$A$1:$A$11,0),MATCH(orders!L$1,products!$A$1:$F$1,0))</f>
        <v>Dark Blue</v>
      </c>
      <c r="M364">
        <f>INDEX(products!$A$1:$F$11,MATCH(orders!$D364,products!$A$1:$A$11,0),MATCH(orders!M$1,products!$A$1:$F$1,0))</f>
        <v>28.99</v>
      </c>
      <c r="N364">
        <f>INDEX(products!$A$1:$F$11,MATCH(orders!$D364,products!$A$1:$A$11,0),MATCH(orders!N$1,products!$A$1:$F$1,0))</f>
        <v>12.99</v>
      </c>
      <c r="O364">
        <f t="shared" si="10"/>
        <v>63.999999999999993</v>
      </c>
      <c r="P364">
        <f t="shared" si="11"/>
        <v>115.96</v>
      </c>
    </row>
    <row r="365" spans="1:16" x14ac:dyDescent="0.45">
      <c r="A365" t="s">
        <v>2134</v>
      </c>
      <c r="B365" s="1">
        <v>44771</v>
      </c>
      <c r="C365" t="s">
        <v>64</v>
      </c>
      <c r="D365">
        <v>4</v>
      </c>
      <c r="E365">
        <v>3</v>
      </c>
      <c r="F365" t="str">
        <f>_xlfn.XLOOKUP(C365,customers!$A$2:$A$314,customers!$B$2:$B$314,,0)</f>
        <v>Ferrell Ferber</v>
      </c>
      <c r="G365" t="str">
        <f>_xlfn.XLOOKUP(C365,customers!$A$2:$A$314,customers!$F$2:$F$314,,0)</f>
        <v>England</v>
      </c>
      <c r="H365" t="str">
        <f>VLOOKUP(C365,customers!$A$2:$I$314,7,FALSE)</f>
        <v>Newcastle</v>
      </c>
      <c r="I365" t="str">
        <f>VLOOKUP(C365,customers!$A$2:$I$314,9,FALSE)</f>
        <v>Yes</v>
      </c>
      <c r="J365" t="str">
        <f>INDEX(products!$A$1:$F$11,MATCH(orders!$D365,products!$A$1:$A$11,0),MATCH(orders!J$1,products!$A$1:$F$1,0))</f>
        <v>Denim Jacket Cropped</v>
      </c>
      <c r="K365" t="str">
        <f>INDEX(products!$A$1:$F$11,MATCH(orders!$D365,products!$A$1:$A$11,0),MATCH(orders!K$1,products!$A$1:$F$1,0))</f>
        <v>Jacket</v>
      </c>
      <c r="L365" t="str">
        <f>INDEX(products!$A$1:$F$11,MATCH(orders!$D365,products!$A$1:$A$11,0),MATCH(orders!L$1,products!$A$1:$F$1,0))</f>
        <v>Light Blue</v>
      </c>
      <c r="M365">
        <f>INDEX(products!$A$1:$F$11,MATCH(orders!$D365,products!$A$1:$A$11,0),MATCH(orders!M$1,products!$A$1:$F$1,0))</f>
        <v>26.99</v>
      </c>
      <c r="N365">
        <f>INDEX(products!$A$1:$F$11,MATCH(orders!$D365,products!$A$1:$A$11,0),MATCH(orders!N$1,products!$A$1:$F$1,0))</f>
        <v>11.99</v>
      </c>
      <c r="O365">
        <f t="shared" si="10"/>
        <v>44.999999999999993</v>
      </c>
      <c r="P365">
        <f t="shared" si="11"/>
        <v>80.97</v>
      </c>
    </row>
    <row r="366" spans="1:16" x14ac:dyDescent="0.45">
      <c r="A366" t="s">
        <v>2135</v>
      </c>
      <c r="B366" s="1">
        <v>44771</v>
      </c>
      <c r="C366" t="s">
        <v>80</v>
      </c>
      <c r="D366">
        <v>4</v>
      </c>
      <c r="E366">
        <v>2</v>
      </c>
      <c r="F366" t="str">
        <f>_xlfn.XLOOKUP(C366,customers!$A$2:$A$314,customers!$B$2:$B$314,,0)</f>
        <v>Patrice Trobe</v>
      </c>
      <c r="G366" t="str">
        <f>_xlfn.XLOOKUP(C366,customers!$A$2:$A$314,customers!$F$2:$F$314,,0)</f>
        <v>England</v>
      </c>
      <c r="H366" t="str">
        <f>VLOOKUP(C366,customers!$A$2:$I$314,7,FALSE)</f>
        <v>Oxford</v>
      </c>
      <c r="I366" t="str">
        <f>VLOOKUP(C366,customers!$A$2:$I$314,9,FALSE)</f>
        <v>Yes</v>
      </c>
      <c r="J366" t="str">
        <f>INDEX(products!$A$1:$F$11,MATCH(orders!$D366,products!$A$1:$A$11,0),MATCH(orders!J$1,products!$A$1:$F$1,0))</f>
        <v>Denim Jacket Cropped</v>
      </c>
      <c r="K366" t="str">
        <f>INDEX(products!$A$1:$F$11,MATCH(orders!$D366,products!$A$1:$A$11,0),MATCH(orders!K$1,products!$A$1:$F$1,0))</f>
        <v>Jacket</v>
      </c>
      <c r="L366" t="str">
        <f>INDEX(products!$A$1:$F$11,MATCH(orders!$D366,products!$A$1:$A$11,0),MATCH(orders!L$1,products!$A$1:$F$1,0))</f>
        <v>Light Blue</v>
      </c>
      <c r="M366">
        <f>INDEX(products!$A$1:$F$11,MATCH(orders!$D366,products!$A$1:$A$11,0),MATCH(orders!M$1,products!$A$1:$F$1,0))</f>
        <v>26.99</v>
      </c>
      <c r="N366">
        <f>INDEX(products!$A$1:$F$11,MATCH(orders!$D366,products!$A$1:$A$11,0),MATCH(orders!N$1,products!$A$1:$F$1,0))</f>
        <v>11.99</v>
      </c>
      <c r="O366">
        <f t="shared" si="10"/>
        <v>29.999999999999996</v>
      </c>
      <c r="P366">
        <f t="shared" si="11"/>
        <v>53.98</v>
      </c>
    </row>
    <row r="367" spans="1:16" x14ac:dyDescent="0.45">
      <c r="A367" t="s">
        <v>2136</v>
      </c>
      <c r="B367" s="1">
        <v>44771</v>
      </c>
      <c r="C367" t="s">
        <v>138</v>
      </c>
      <c r="D367">
        <v>4</v>
      </c>
      <c r="E367">
        <v>2</v>
      </c>
      <c r="F367" t="str">
        <f>_xlfn.XLOOKUP(C367,customers!$A$2:$A$314,customers!$B$2:$B$314,,0)</f>
        <v>Mozelle Calcutt</v>
      </c>
      <c r="G367" t="str">
        <f>_xlfn.XLOOKUP(C367,customers!$A$2:$A$314,customers!$F$2:$F$314,,0)</f>
        <v>Scotland</v>
      </c>
      <c r="H367" t="str">
        <f>VLOOKUP(C367,customers!$A$2:$I$314,7,FALSE)</f>
        <v>St Andrews</v>
      </c>
      <c r="I367" t="str">
        <f>VLOOKUP(C367,customers!$A$2:$I$314,9,FALSE)</f>
        <v>Yes</v>
      </c>
      <c r="J367" t="str">
        <f>INDEX(products!$A$1:$F$11,MATCH(orders!$D367,products!$A$1:$A$11,0),MATCH(orders!J$1,products!$A$1:$F$1,0))</f>
        <v>Denim Jacket Cropped</v>
      </c>
      <c r="K367" t="str">
        <f>INDEX(products!$A$1:$F$11,MATCH(orders!$D367,products!$A$1:$A$11,0),MATCH(orders!K$1,products!$A$1:$F$1,0))</f>
        <v>Jacket</v>
      </c>
      <c r="L367" t="str">
        <f>INDEX(products!$A$1:$F$11,MATCH(orders!$D367,products!$A$1:$A$11,0),MATCH(orders!L$1,products!$A$1:$F$1,0))</f>
        <v>Light Blue</v>
      </c>
      <c r="M367">
        <f>INDEX(products!$A$1:$F$11,MATCH(orders!$D367,products!$A$1:$A$11,0),MATCH(orders!M$1,products!$A$1:$F$1,0))</f>
        <v>26.99</v>
      </c>
      <c r="N367">
        <f>INDEX(products!$A$1:$F$11,MATCH(orders!$D367,products!$A$1:$A$11,0),MATCH(orders!N$1,products!$A$1:$F$1,0))</f>
        <v>11.99</v>
      </c>
      <c r="O367">
        <f t="shared" si="10"/>
        <v>29.999999999999996</v>
      </c>
      <c r="P367">
        <f t="shared" si="11"/>
        <v>53.98</v>
      </c>
    </row>
    <row r="368" spans="1:16" x14ac:dyDescent="0.45">
      <c r="A368" t="s">
        <v>2137</v>
      </c>
      <c r="B368" s="1">
        <v>44772</v>
      </c>
      <c r="C368" t="s">
        <v>170</v>
      </c>
      <c r="D368">
        <v>5</v>
      </c>
      <c r="E368">
        <v>3</v>
      </c>
      <c r="F368" t="str">
        <f>_xlfn.XLOOKUP(C368,customers!$A$2:$A$314,customers!$B$2:$B$314,,0)</f>
        <v>Silvio Strase</v>
      </c>
      <c r="G368" t="str">
        <f>_xlfn.XLOOKUP(C368,customers!$A$2:$A$314,customers!$F$2:$F$314,,0)</f>
        <v>England</v>
      </c>
      <c r="H368" t="str">
        <f>VLOOKUP(C368,customers!$A$2:$I$314,7,FALSE)</f>
        <v>Canterbury</v>
      </c>
      <c r="I368" t="str">
        <f>VLOOKUP(C368,customers!$A$2:$I$314,9,FALSE)</f>
        <v>Yes</v>
      </c>
      <c r="J368" t="str">
        <f>INDEX(products!$A$1:$F$11,MATCH(orders!$D368,products!$A$1:$A$11,0),MATCH(orders!J$1,products!$A$1:$F$1,0))</f>
        <v>Denim Jeans Flare Cut</v>
      </c>
      <c r="K368" t="str">
        <f>INDEX(products!$A$1:$F$11,MATCH(orders!$D368,products!$A$1:$A$11,0),MATCH(orders!K$1,products!$A$1:$F$1,0))</f>
        <v>Pants</v>
      </c>
      <c r="L368" t="str">
        <f>INDEX(products!$A$1:$F$11,MATCH(orders!$D368,products!$A$1:$A$11,0),MATCH(orders!L$1,products!$A$1:$F$1,0))</f>
        <v>Dark Blue</v>
      </c>
      <c r="M368">
        <f>INDEX(products!$A$1:$F$11,MATCH(orders!$D368,products!$A$1:$A$11,0),MATCH(orders!M$1,products!$A$1:$F$1,0))</f>
        <v>28.99</v>
      </c>
      <c r="N368">
        <f>INDEX(products!$A$1:$F$11,MATCH(orders!$D368,products!$A$1:$A$11,0),MATCH(orders!N$1,products!$A$1:$F$1,0))</f>
        <v>12.99</v>
      </c>
      <c r="O368">
        <f t="shared" si="10"/>
        <v>47.999999999999993</v>
      </c>
      <c r="P368">
        <f t="shared" si="11"/>
        <v>86.97</v>
      </c>
    </row>
    <row r="369" spans="1:16" x14ac:dyDescent="0.45">
      <c r="A369" t="s">
        <v>2138</v>
      </c>
      <c r="B369" s="1">
        <v>44773</v>
      </c>
      <c r="C369" t="s">
        <v>907</v>
      </c>
      <c r="D369">
        <v>6</v>
      </c>
      <c r="E369">
        <v>3</v>
      </c>
      <c r="F369" t="str">
        <f>_xlfn.XLOOKUP(C369,customers!$A$2:$A$314,customers!$B$2:$B$314,,0)</f>
        <v>Portie Cutchie</v>
      </c>
      <c r="G369" t="str">
        <f>_xlfn.XLOOKUP(C369,customers!$A$2:$A$314,customers!$F$2:$F$314,,0)</f>
        <v>Scotland</v>
      </c>
      <c r="H369" t="str">
        <f>VLOOKUP(C369,customers!$A$2:$I$314,7,FALSE)</f>
        <v>Moffat</v>
      </c>
      <c r="I369" t="str">
        <f>VLOOKUP(C369,customers!$A$2:$I$314,9,FALSE)</f>
        <v>No</v>
      </c>
      <c r="J369" t="str">
        <f>INDEX(products!$A$1:$F$11,MATCH(orders!$D369,products!$A$1:$A$11,0),MATCH(orders!J$1,products!$A$1:$F$1,0))</f>
        <v>Denim Jacket Hooded</v>
      </c>
      <c r="K369" t="str">
        <f>INDEX(products!$A$1:$F$11,MATCH(orders!$D369,products!$A$1:$A$11,0),MATCH(orders!K$1,products!$A$1:$F$1,0))</f>
        <v>Jacket</v>
      </c>
      <c r="L369" t="str">
        <f>INDEX(products!$A$1:$F$11,MATCH(orders!$D369,products!$A$1:$A$11,0),MATCH(orders!L$1,products!$A$1:$F$1,0))</f>
        <v>Light Blue</v>
      </c>
      <c r="M369">
        <f>INDEX(products!$A$1:$F$11,MATCH(orders!$D369,products!$A$1:$A$11,0),MATCH(orders!M$1,products!$A$1:$F$1,0))</f>
        <v>27.99</v>
      </c>
      <c r="N369">
        <f>INDEX(products!$A$1:$F$11,MATCH(orders!$D369,products!$A$1:$A$11,0),MATCH(orders!N$1,products!$A$1:$F$1,0))</f>
        <v>14.99</v>
      </c>
      <c r="O369">
        <f t="shared" si="10"/>
        <v>38.999999999999993</v>
      </c>
      <c r="P369">
        <f t="shared" si="11"/>
        <v>83.97</v>
      </c>
    </row>
    <row r="370" spans="1:16" x14ac:dyDescent="0.45">
      <c r="A370" t="s">
        <v>2139</v>
      </c>
      <c r="B370" s="1">
        <v>44773</v>
      </c>
      <c r="C370" t="s">
        <v>241</v>
      </c>
      <c r="D370">
        <v>5</v>
      </c>
      <c r="E370">
        <v>4</v>
      </c>
      <c r="F370" t="str">
        <f>_xlfn.XLOOKUP(C370,customers!$A$2:$A$314,customers!$B$2:$B$314,,0)</f>
        <v>Theda Grizard</v>
      </c>
      <c r="G370" t="str">
        <f>_xlfn.XLOOKUP(C370,customers!$A$2:$A$314,customers!$F$2:$F$314,,0)</f>
        <v>England</v>
      </c>
      <c r="H370" t="str">
        <f>VLOOKUP(C370,customers!$A$2:$I$314,7,FALSE)</f>
        <v>Rotherham</v>
      </c>
      <c r="I370" t="str">
        <f>VLOOKUP(C370,customers!$A$2:$I$314,9,FALSE)</f>
        <v>Yes</v>
      </c>
      <c r="J370" t="str">
        <f>INDEX(products!$A$1:$F$11,MATCH(orders!$D370,products!$A$1:$A$11,0),MATCH(orders!J$1,products!$A$1:$F$1,0))</f>
        <v>Denim Jeans Flare Cut</v>
      </c>
      <c r="K370" t="str">
        <f>INDEX(products!$A$1:$F$11,MATCH(orders!$D370,products!$A$1:$A$11,0),MATCH(orders!K$1,products!$A$1:$F$1,0))</f>
        <v>Pants</v>
      </c>
      <c r="L370" t="str">
        <f>INDEX(products!$A$1:$F$11,MATCH(orders!$D370,products!$A$1:$A$11,0),MATCH(orders!L$1,products!$A$1:$F$1,0))</f>
        <v>Dark Blue</v>
      </c>
      <c r="M370">
        <f>INDEX(products!$A$1:$F$11,MATCH(orders!$D370,products!$A$1:$A$11,0),MATCH(orders!M$1,products!$A$1:$F$1,0))</f>
        <v>28.99</v>
      </c>
      <c r="N370">
        <f>INDEX(products!$A$1:$F$11,MATCH(orders!$D370,products!$A$1:$A$11,0),MATCH(orders!N$1,products!$A$1:$F$1,0))</f>
        <v>12.99</v>
      </c>
      <c r="O370">
        <f t="shared" si="10"/>
        <v>63.999999999999993</v>
      </c>
      <c r="P370">
        <f t="shared" si="11"/>
        <v>115.96</v>
      </c>
    </row>
    <row r="371" spans="1:16" x14ac:dyDescent="0.45">
      <c r="A371" t="s">
        <v>2140</v>
      </c>
      <c r="B371" s="1">
        <v>44774</v>
      </c>
      <c r="C371" t="s">
        <v>222</v>
      </c>
      <c r="D371">
        <v>5</v>
      </c>
      <c r="E371">
        <v>4</v>
      </c>
      <c r="F371" t="str">
        <f>_xlfn.XLOOKUP(C371,customers!$A$2:$A$314,customers!$B$2:$B$314,,0)</f>
        <v>Karry Flanders</v>
      </c>
      <c r="G371" t="str">
        <f>_xlfn.XLOOKUP(C371,customers!$A$2:$A$314,customers!$F$2:$F$314,,0)</f>
        <v>Wales</v>
      </c>
      <c r="H371" t="str">
        <f>VLOOKUP(C371,customers!$A$2:$I$314,7,FALSE)</f>
        <v>Swansea</v>
      </c>
      <c r="I371" t="str">
        <f>VLOOKUP(C371,customers!$A$2:$I$314,9,FALSE)</f>
        <v>Yes</v>
      </c>
      <c r="J371" t="str">
        <f>INDEX(products!$A$1:$F$11,MATCH(orders!$D371,products!$A$1:$A$11,0),MATCH(orders!J$1,products!$A$1:$F$1,0))</f>
        <v>Denim Jeans Flare Cut</v>
      </c>
      <c r="K371" t="str">
        <f>INDEX(products!$A$1:$F$11,MATCH(orders!$D371,products!$A$1:$A$11,0),MATCH(orders!K$1,products!$A$1:$F$1,0))</f>
        <v>Pants</v>
      </c>
      <c r="L371" t="str">
        <f>INDEX(products!$A$1:$F$11,MATCH(orders!$D371,products!$A$1:$A$11,0),MATCH(orders!L$1,products!$A$1:$F$1,0))</f>
        <v>Dark Blue</v>
      </c>
      <c r="M371">
        <f>INDEX(products!$A$1:$F$11,MATCH(orders!$D371,products!$A$1:$A$11,0),MATCH(orders!M$1,products!$A$1:$F$1,0))</f>
        <v>28.99</v>
      </c>
      <c r="N371">
        <f>INDEX(products!$A$1:$F$11,MATCH(orders!$D371,products!$A$1:$A$11,0),MATCH(orders!N$1,products!$A$1:$F$1,0))</f>
        <v>12.99</v>
      </c>
      <c r="O371">
        <f t="shared" si="10"/>
        <v>63.999999999999993</v>
      </c>
      <c r="P371">
        <f t="shared" si="11"/>
        <v>115.96</v>
      </c>
    </row>
    <row r="372" spans="1:16" x14ac:dyDescent="0.45">
      <c r="A372" t="s">
        <v>2141</v>
      </c>
      <c r="B372" s="1">
        <v>44774</v>
      </c>
      <c r="C372" t="s">
        <v>367</v>
      </c>
      <c r="D372">
        <v>6</v>
      </c>
      <c r="E372">
        <v>3</v>
      </c>
      <c r="F372" t="str">
        <f>_xlfn.XLOOKUP(C372,customers!$A$2:$A$314,customers!$B$2:$B$314,,0)</f>
        <v>Torie Gottelier</v>
      </c>
      <c r="G372" t="str">
        <f>_xlfn.XLOOKUP(C372,customers!$A$2:$A$314,customers!$F$2:$F$314,,0)</f>
        <v>Scotland</v>
      </c>
      <c r="H372" t="str">
        <f>VLOOKUP(C372,customers!$A$2:$I$314,7,FALSE)</f>
        <v>Kirkcaldy</v>
      </c>
      <c r="I372" t="str">
        <f>VLOOKUP(C372,customers!$A$2:$I$314,9,FALSE)</f>
        <v>No</v>
      </c>
      <c r="J372" t="str">
        <f>INDEX(products!$A$1:$F$11,MATCH(orders!$D372,products!$A$1:$A$11,0),MATCH(orders!J$1,products!$A$1:$F$1,0))</f>
        <v>Denim Jacket Hooded</v>
      </c>
      <c r="K372" t="str">
        <f>INDEX(products!$A$1:$F$11,MATCH(orders!$D372,products!$A$1:$A$11,0),MATCH(orders!K$1,products!$A$1:$F$1,0))</f>
        <v>Jacket</v>
      </c>
      <c r="L372" t="str">
        <f>INDEX(products!$A$1:$F$11,MATCH(orders!$D372,products!$A$1:$A$11,0),MATCH(orders!L$1,products!$A$1:$F$1,0))</f>
        <v>Light Blue</v>
      </c>
      <c r="M372">
        <f>INDEX(products!$A$1:$F$11,MATCH(orders!$D372,products!$A$1:$A$11,0),MATCH(orders!M$1,products!$A$1:$F$1,0))</f>
        <v>27.99</v>
      </c>
      <c r="N372">
        <f>INDEX(products!$A$1:$F$11,MATCH(orders!$D372,products!$A$1:$A$11,0),MATCH(orders!N$1,products!$A$1:$F$1,0))</f>
        <v>14.99</v>
      </c>
      <c r="O372">
        <f t="shared" si="10"/>
        <v>38.999999999999993</v>
      </c>
      <c r="P372">
        <f t="shared" si="11"/>
        <v>83.97</v>
      </c>
    </row>
    <row r="373" spans="1:16" x14ac:dyDescent="0.45">
      <c r="A373" t="s">
        <v>2142</v>
      </c>
      <c r="B373" s="1">
        <v>44774</v>
      </c>
      <c r="C373" t="s">
        <v>1140</v>
      </c>
      <c r="D373">
        <v>7</v>
      </c>
      <c r="E373">
        <v>2</v>
      </c>
      <c r="F373" t="str">
        <f>_xlfn.XLOOKUP(C373,customers!$A$2:$A$314,customers!$B$2:$B$314,,0)</f>
        <v>Violante Skouling</v>
      </c>
      <c r="G373" t="str">
        <f>_xlfn.XLOOKUP(C373,customers!$A$2:$A$314,customers!$F$2:$F$314,,0)</f>
        <v>Scotland</v>
      </c>
      <c r="H373" t="str">
        <f>VLOOKUP(C373,customers!$A$2:$I$314,7,FALSE)</f>
        <v>St Andrews</v>
      </c>
      <c r="I373" t="str">
        <f>VLOOKUP(C373,customers!$A$2:$I$314,9,FALSE)</f>
        <v>No</v>
      </c>
      <c r="J373" t="str">
        <f>INDEX(products!$A$1:$F$11,MATCH(orders!$D373,products!$A$1:$A$11,0),MATCH(orders!J$1,products!$A$1:$F$1,0))</f>
        <v>Denim Jeans Loose Fit</v>
      </c>
      <c r="K373" t="str">
        <f>INDEX(products!$A$1:$F$11,MATCH(orders!$D373,products!$A$1:$A$11,0),MATCH(orders!K$1,products!$A$1:$F$1,0))</f>
        <v>Pants</v>
      </c>
      <c r="L373" t="str">
        <f>INDEX(products!$A$1:$F$11,MATCH(orders!$D373,products!$A$1:$A$11,0),MATCH(orders!L$1,products!$A$1:$F$1,0))</f>
        <v>Dark Blue</v>
      </c>
      <c r="M373">
        <f>INDEX(products!$A$1:$F$11,MATCH(orders!$D373,products!$A$1:$A$11,0),MATCH(orders!M$1,products!$A$1:$F$1,0))</f>
        <v>26.99</v>
      </c>
      <c r="N373">
        <f>INDEX(products!$A$1:$F$11,MATCH(orders!$D373,products!$A$1:$A$11,0),MATCH(orders!N$1,products!$A$1:$F$1,0))</f>
        <v>14.99</v>
      </c>
      <c r="O373">
        <f t="shared" si="10"/>
        <v>23.999999999999996</v>
      </c>
      <c r="P373">
        <f t="shared" si="11"/>
        <v>53.98</v>
      </c>
    </row>
    <row r="374" spans="1:16" x14ac:dyDescent="0.45">
      <c r="A374" t="s">
        <v>2143</v>
      </c>
      <c r="B374" s="1">
        <v>44774</v>
      </c>
      <c r="C374" t="s">
        <v>489</v>
      </c>
      <c r="D374">
        <v>6</v>
      </c>
      <c r="E374">
        <v>3</v>
      </c>
      <c r="F374" t="str">
        <f>_xlfn.XLOOKUP(C374,customers!$A$2:$A$314,customers!$B$2:$B$314,,0)</f>
        <v>Sylas Becaris</v>
      </c>
      <c r="G374" t="str">
        <f>_xlfn.XLOOKUP(C374,customers!$A$2:$A$314,customers!$F$2:$F$314,,0)</f>
        <v>England</v>
      </c>
      <c r="H374" t="str">
        <f>VLOOKUP(C374,customers!$A$2:$I$314,7,FALSE)</f>
        <v>Tamworth</v>
      </c>
      <c r="I374" t="str">
        <f>VLOOKUP(C374,customers!$A$2:$I$314,9,FALSE)</f>
        <v>No</v>
      </c>
      <c r="J374" t="str">
        <f>INDEX(products!$A$1:$F$11,MATCH(orders!$D374,products!$A$1:$A$11,0),MATCH(orders!J$1,products!$A$1:$F$1,0))</f>
        <v>Denim Jacket Hooded</v>
      </c>
      <c r="K374" t="str">
        <f>INDEX(products!$A$1:$F$11,MATCH(orders!$D374,products!$A$1:$A$11,0),MATCH(orders!K$1,products!$A$1:$F$1,0))</f>
        <v>Jacket</v>
      </c>
      <c r="L374" t="str">
        <f>INDEX(products!$A$1:$F$11,MATCH(orders!$D374,products!$A$1:$A$11,0),MATCH(orders!L$1,products!$A$1:$F$1,0))</f>
        <v>Light Blue</v>
      </c>
      <c r="M374">
        <f>INDEX(products!$A$1:$F$11,MATCH(orders!$D374,products!$A$1:$A$11,0),MATCH(orders!M$1,products!$A$1:$F$1,0))</f>
        <v>27.99</v>
      </c>
      <c r="N374">
        <f>INDEX(products!$A$1:$F$11,MATCH(orders!$D374,products!$A$1:$A$11,0),MATCH(orders!N$1,products!$A$1:$F$1,0))</f>
        <v>14.99</v>
      </c>
      <c r="O374">
        <f t="shared" si="10"/>
        <v>38.999999999999993</v>
      </c>
      <c r="P374">
        <f t="shared" si="11"/>
        <v>83.97</v>
      </c>
    </row>
    <row r="375" spans="1:16" x14ac:dyDescent="0.45">
      <c r="A375" t="s">
        <v>2144</v>
      </c>
      <c r="B375" s="1">
        <v>44775</v>
      </c>
      <c r="C375" t="s">
        <v>554</v>
      </c>
      <c r="D375">
        <v>6</v>
      </c>
      <c r="E375">
        <v>3</v>
      </c>
      <c r="F375" t="str">
        <f>_xlfn.XLOOKUP(C375,customers!$A$2:$A$314,customers!$B$2:$B$314,,0)</f>
        <v>Abraham Coleman</v>
      </c>
      <c r="G375" t="str">
        <f>_xlfn.XLOOKUP(C375,customers!$A$2:$A$314,customers!$F$2:$F$314,,0)</f>
        <v>England</v>
      </c>
      <c r="H375" t="str">
        <f>VLOOKUP(C375,customers!$A$2:$I$314,7,FALSE)</f>
        <v>Wellingborough</v>
      </c>
      <c r="I375" t="str">
        <f>VLOOKUP(C375,customers!$A$2:$I$314,9,FALSE)</f>
        <v>No</v>
      </c>
      <c r="J375" t="str">
        <f>INDEX(products!$A$1:$F$11,MATCH(orders!$D375,products!$A$1:$A$11,0),MATCH(orders!J$1,products!$A$1:$F$1,0))</f>
        <v>Denim Jacket Hooded</v>
      </c>
      <c r="K375" t="str">
        <f>INDEX(products!$A$1:$F$11,MATCH(orders!$D375,products!$A$1:$A$11,0),MATCH(orders!K$1,products!$A$1:$F$1,0))</f>
        <v>Jacket</v>
      </c>
      <c r="L375" t="str">
        <f>INDEX(products!$A$1:$F$11,MATCH(orders!$D375,products!$A$1:$A$11,0),MATCH(orders!L$1,products!$A$1:$F$1,0))</f>
        <v>Light Blue</v>
      </c>
      <c r="M375">
        <f>INDEX(products!$A$1:$F$11,MATCH(orders!$D375,products!$A$1:$A$11,0),MATCH(orders!M$1,products!$A$1:$F$1,0))</f>
        <v>27.99</v>
      </c>
      <c r="N375">
        <f>INDEX(products!$A$1:$F$11,MATCH(orders!$D375,products!$A$1:$A$11,0),MATCH(orders!N$1,products!$A$1:$F$1,0))</f>
        <v>14.99</v>
      </c>
      <c r="O375">
        <f t="shared" si="10"/>
        <v>38.999999999999993</v>
      </c>
      <c r="P375">
        <f t="shared" si="11"/>
        <v>83.97</v>
      </c>
    </row>
    <row r="376" spans="1:16" x14ac:dyDescent="0.45">
      <c r="A376" t="s">
        <v>2145</v>
      </c>
      <c r="B376" s="1">
        <v>44776</v>
      </c>
      <c r="C376" t="s">
        <v>100</v>
      </c>
      <c r="D376">
        <v>4</v>
      </c>
      <c r="E376">
        <v>2</v>
      </c>
      <c r="F376" t="str">
        <f>_xlfn.XLOOKUP(C376,customers!$A$2:$A$314,customers!$B$2:$B$314,,0)</f>
        <v>Aurea Corradino</v>
      </c>
      <c r="G376" t="str">
        <f>_xlfn.XLOOKUP(C376,customers!$A$2:$A$314,customers!$F$2:$F$314,,0)</f>
        <v>England</v>
      </c>
      <c r="H376" t="str">
        <f>VLOOKUP(C376,customers!$A$2:$I$314,7,FALSE)</f>
        <v>Exeter</v>
      </c>
      <c r="I376" t="str">
        <f>VLOOKUP(C376,customers!$A$2:$I$314,9,FALSE)</f>
        <v>Yes</v>
      </c>
      <c r="J376" t="str">
        <f>INDEX(products!$A$1:$F$11,MATCH(orders!$D376,products!$A$1:$A$11,0),MATCH(orders!J$1,products!$A$1:$F$1,0))</f>
        <v>Denim Jacket Cropped</v>
      </c>
      <c r="K376" t="str">
        <f>INDEX(products!$A$1:$F$11,MATCH(orders!$D376,products!$A$1:$A$11,0),MATCH(orders!K$1,products!$A$1:$F$1,0))</f>
        <v>Jacket</v>
      </c>
      <c r="L376" t="str">
        <f>INDEX(products!$A$1:$F$11,MATCH(orders!$D376,products!$A$1:$A$11,0),MATCH(orders!L$1,products!$A$1:$F$1,0))</f>
        <v>Light Blue</v>
      </c>
      <c r="M376">
        <f>INDEX(products!$A$1:$F$11,MATCH(orders!$D376,products!$A$1:$A$11,0),MATCH(orders!M$1,products!$A$1:$F$1,0))</f>
        <v>26.99</v>
      </c>
      <c r="N376">
        <f>INDEX(products!$A$1:$F$11,MATCH(orders!$D376,products!$A$1:$A$11,0),MATCH(orders!N$1,products!$A$1:$F$1,0))</f>
        <v>11.99</v>
      </c>
      <c r="O376">
        <f t="shared" si="10"/>
        <v>29.999999999999996</v>
      </c>
      <c r="P376">
        <f t="shared" si="11"/>
        <v>53.98</v>
      </c>
    </row>
    <row r="377" spans="1:16" x14ac:dyDescent="0.45">
      <c r="A377" t="s">
        <v>2146</v>
      </c>
      <c r="B377" s="1">
        <v>44776</v>
      </c>
      <c r="C377" t="s">
        <v>702</v>
      </c>
      <c r="D377">
        <v>6</v>
      </c>
      <c r="E377">
        <v>3</v>
      </c>
      <c r="F377" t="str">
        <f>_xlfn.XLOOKUP(C377,customers!$A$2:$A$314,customers!$B$2:$B$314,,0)</f>
        <v>Katerina Melloi</v>
      </c>
      <c r="G377" t="str">
        <f>_xlfn.XLOOKUP(C377,customers!$A$2:$A$314,customers!$F$2:$F$314,,0)</f>
        <v>England</v>
      </c>
      <c r="H377" t="str">
        <f>VLOOKUP(C377,customers!$A$2:$I$314,7,FALSE)</f>
        <v>Chester-le-Street</v>
      </c>
      <c r="I377" t="str">
        <f>VLOOKUP(C377,customers!$A$2:$I$314,9,FALSE)</f>
        <v>No</v>
      </c>
      <c r="J377" t="str">
        <f>INDEX(products!$A$1:$F$11,MATCH(orders!$D377,products!$A$1:$A$11,0),MATCH(orders!J$1,products!$A$1:$F$1,0))</f>
        <v>Denim Jacket Hooded</v>
      </c>
      <c r="K377" t="str">
        <f>INDEX(products!$A$1:$F$11,MATCH(orders!$D377,products!$A$1:$A$11,0),MATCH(orders!K$1,products!$A$1:$F$1,0))</f>
        <v>Jacket</v>
      </c>
      <c r="L377" t="str">
        <f>INDEX(products!$A$1:$F$11,MATCH(orders!$D377,products!$A$1:$A$11,0),MATCH(orders!L$1,products!$A$1:$F$1,0))</f>
        <v>Light Blue</v>
      </c>
      <c r="M377">
        <f>INDEX(products!$A$1:$F$11,MATCH(orders!$D377,products!$A$1:$A$11,0),MATCH(orders!M$1,products!$A$1:$F$1,0))</f>
        <v>27.99</v>
      </c>
      <c r="N377">
        <f>INDEX(products!$A$1:$F$11,MATCH(orders!$D377,products!$A$1:$A$11,0),MATCH(orders!N$1,products!$A$1:$F$1,0))</f>
        <v>14.99</v>
      </c>
      <c r="O377">
        <f t="shared" si="10"/>
        <v>38.999999999999993</v>
      </c>
      <c r="P377">
        <f t="shared" si="11"/>
        <v>83.97</v>
      </c>
    </row>
    <row r="378" spans="1:16" x14ac:dyDescent="0.45">
      <c r="A378" t="s">
        <v>2147</v>
      </c>
      <c r="B378" s="1">
        <v>44776</v>
      </c>
      <c r="C378" t="s">
        <v>286</v>
      </c>
      <c r="D378">
        <v>5</v>
      </c>
      <c r="E378">
        <v>4</v>
      </c>
      <c r="F378" t="str">
        <f>_xlfn.XLOOKUP(C378,customers!$A$2:$A$314,customers!$B$2:$B$314,,0)</f>
        <v>Hayward Goulter</v>
      </c>
      <c r="G378" t="str">
        <f>_xlfn.XLOOKUP(C378,customers!$A$2:$A$314,customers!$F$2:$F$314,,0)</f>
        <v>Wales</v>
      </c>
      <c r="H378" t="str">
        <f>VLOOKUP(C378,customers!$A$2:$I$314,7,FALSE)</f>
        <v>Wrexham</v>
      </c>
      <c r="I378" t="str">
        <f>VLOOKUP(C378,customers!$A$2:$I$314,9,FALSE)</f>
        <v>Yes</v>
      </c>
      <c r="J378" t="str">
        <f>INDEX(products!$A$1:$F$11,MATCH(orders!$D378,products!$A$1:$A$11,0),MATCH(orders!J$1,products!$A$1:$F$1,0))</f>
        <v>Denim Jeans Flare Cut</v>
      </c>
      <c r="K378" t="str">
        <f>INDEX(products!$A$1:$F$11,MATCH(orders!$D378,products!$A$1:$A$11,0),MATCH(orders!K$1,products!$A$1:$F$1,0))</f>
        <v>Pants</v>
      </c>
      <c r="L378" t="str">
        <f>INDEX(products!$A$1:$F$11,MATCH(orders!$D378,products!$A$1:$A$11,0),MATCH(orders!L$1,products!$A$1:$F$1,0))</f>
        <v>Dark Blue</v>
      </c>
      <c r="M378">
        <f>INDEX(products!$A$1:$F$11,MATCH(orders!$D378,products!$A$1:$A$11,0),MATCH(orders!M$1,products!$A$1:$F$1,0))</f>
        <v>28.99</v>
      </c>
      <c r="N378">
        <f>INDEX(products!$A$1:$F$11,MATCH(orders!$D378,products!$A$1:$A$11,0),MATCH(orders!N$1,products!$A$1:$F$1,0))</f>
        <v>12.99</v>
      </c>
      <c r="O378">
        <f t="shared" si="10"/>
        <v>63.999999999999993</v>
      </c>
      <c r="P378">
        <f t="shared" si="11"/>
        <v>115.96</v>
      </c>
    </row>
    <row r="379" spans="1:16" x14ac:dyDescent="0.45">
      <c r="A379" t="s">
        <v>2148</v>
      </c>
      <c r="B379" s="1">
        <v>44777</v>
      </c>
      <c r="C379" t="s">
        <v>313</v>
      </c>
      <c r="D379">
        <v>4</v>
      </c>
      <c r="E379">
        <v>4</v>
      </c>
      <c r="F379" t="str">
        <f>_xlfn.XLOOKUP(C379,customers!$A$2:$A$314,customers!$B$2:$B$314,,0)</f>
        <v>Kipper Boorn</v>
      </c>
      <c r="G379" t="str">
        <f>_xlfn.XLOOKUP(C379,customers!$A$2:$A$314,customers!$F$2:$F$314,,0)</f>
        <v>Scotland</v>
      </c>
      <c r="H379" t="str">
        <f>VLOOKUP(C379,customers!$A$2:$I$314,7,FALSE)</f>
        <v>Fort William</v>
      </c>
      <c r="I379" t="str">
        <f>VLOOKUP(C379,customers!$A$2:$I$314,9,FALSE)</f>
        <v>Yes</v>
      </c>
      <c r="J379" t="str">
        <f>INDEX(products!$A$1:$F$11,MATCH(orders!$D379,products!$A$1:$A$11,0),MATCH(orders!J$1,products!$A$1:$F$1,0))</f>
        <v>Denim Jacket Cropped</v>
      </c>
      <c r="K379" t="str">
        <f>INDEX(products!$A$1:$F$11,MATCH(orders!$D379,products!$A$1:$A$11,0),MATCH(orders!K$1,products!$A$1:$F$1,0))</f>
        <v>Jacket</v>
      </c>
      <c r="L379" t="str">
        <f>INDEX(products!$A$1:$F$11,MATCH(orders!$D379,products!$A$1:$A$11,0),MATCH(orders!L$1,products!$A$1:$F$1,0))</f>
        <v>Light Blue</v>
      </c>
      <c r="M379">
        <f>INDEX(products!$A$1:$F$11,MATCH(orders!$D379,products!$A$1:$A$11,0),MATCH(orders!M$1,products!$A$1:$F$1,0))</f>
        <v>26.99</v>
      </c>
      <c r="N379">
        <f>INDEX(products!$A$1:$F$11,MATCH(orders!$D379,products!$A$1:$A$11,0),MATCH(orders!N$1,products!$A$1:$F$1,0))</f>
        <v>11.99</v>
      </c>
      <c r="O379">
        <f t="shared" si="10"/>
        <v>59.999999999999993</v>
      </c>
      <c r="P379">
        <f t="shared" si="11"/>
        <v>107.96</v>
      </c>
    </row>
    <row r="380" spans="1:16" x14ac:dyDescent="0.45">
      <c r="A380" t="s">
        <v>2149</v>
      </c>
      <c r="B380" s="1">
        <v>44777</v>
      </c>
      <c r="C380" t="s">
        <v>899</v>
      </c>
      <c r="D380">
        <v>6</v>
      </c>
      <c r="E380">
        <v>3</v>
      </c>
      <c r="F380" t="str">
        <f>_xlfn.XLOOKUP(C380,customers!$A$2:$A$314,customers!$B$2:$B$314,,0)</f>
        <v>Beltran Mathon</v>
      </c>
      <c r="G380" t="str">
        <f>_xlfn.XLOOKUP(C380,customers!$A$2:$A$314,customers!$F$2:$F$314,,0)</f>
        <v>England</v>
      </c>
      <c r="H380" t="str">
        <f>VLOOKUP(C380,customers!$A$2:$I$314,7,FALSE)</f>
        <v>Thornbury</v>
      </c>
      <c r="I380" t="str">
        <f>VLOOKUP(C380,customers!$A$2:$I$314,9,FALSE)</f>
        <v>No</v>
      </c>
      <c r="J380" t="str">
        <f>INDEX(products!$A$1:$F$11,MATCH(orders!$D380,products!$A$1:$A$11,0),MATCH(orders!J$1,products!$A$1:$F$1,0))</f>
        <v>Denim Jacket Hooded</v>
      </c>
      <c r="K380" t="str">
        <f>INDEX(products!$A$1:$F$11,MATCH(orders!$D380,products!$A$1:$A$11,0),MATCH(orders!K$1,products!$A$1:$F$1,0))</f>
        <v>Jacket</v>
      </c>
      <c r="L380" t="str">
        <f>INDEX(products!$A$1:$F$11,MATCH(orders!$D380,products!$A$1:$A$11,0),MATCH(orders!L$1,products!$A$1:$F$1,0))</f>
        <v>Light Blue</v>
      </c>
      <c r="M380">
        <f>INDEX(products!$A$1:$F$11,MATCH(orders!$D380,products!$A$1:$A$11,0),MATCH(orders!M$1,products!$A$1:$F$1,0))</f>
        <v>27.99</v>
      </c>
      <c r="N380">
        <f>INDEX(products!$A$1:$F$11,MATCH(orders!$D380,products!$A$1:$A$11,0),MATCH(orders!N$1,products!$A$1:$F$1,0))</f>
        <v>14.99</v>
      </c>
      <c r="O380">
        <f t="shared" si="10"/>
        <v>38.999999999999993</v>
      </c>
      <c r="P380">
        <f t="shared" si="11"/>
        <v>83.97</v>
      </c>
    </row>
    <row r="381" spans="1:16" x14ac:dyDescent="0.45">
      <c r="A381" t="s">
        <v>2150</v>
      </c>
      <c r="B381" s="1">
        <v>44777</v>
      </c>
      <c r="C381" t="s">
        <v>115</v>
      </c>
      <c r="D381">
        <v>5</v>
      </c>
      <c r="E381">
        <v>2</v>
      </c>
      <c r="F381" t="str">
        <f>_xlfn.XLOOKUP(C381,customers!$A$2:$A$314,customers!$B$2:$B$314,,0)</f>
        <v>Iorgo Kleinert</v>
      </c>
      <c r="G381" t="str">
        <f>_xlfn.XLOOKUP(C381,customers!$A$2:$A$314,customers!$F$2:$F$314,,0)</f>
        <v>England</v>
      </c>
      <c r="H381" t="str">
        <f>VLOOKUP(C381,customers!$A$2:$I$314,7,FALSE)</f>
        <v>Brighton</v>
      </c>
      <c r="I381" t="str">
        <f>VLOOKUP(C381,customers!$A$2:$I$314,9,FALSE)</f>
        <v>Yes</v>
      </c>
      <c r="J381" t="str">
        <f>INDEX(products!$A$1:$F$11,MATCH(orders!$D381,products!$A$1:$A$11,0),MATCH(orders!J$1,products!$A$1:$F$1,0))</f>
        <v>Denim Jeans Flare Cut</v>
      </c>
      <c r="K381" t="str">
        <f>INDEX(products!$A$1:$F$11,MATCH(orders!$D381,products!$A$1:$A$11,0),MATCH(orders!K$1,products!$A$1:$F$1,0))</f>
        <v>Pants</v>
      </c>
      <c r="L381" t="str">
        <f>INDEX(products!$A$1:$F$11,MATCH(orders!$D381,products!$A$1:$A$11,0),MATCH(orders!L$1,products!$A$1:$F$1,0))</f>
        <v>Dark Blue</v>
      </c>
      <c r="M381">
        <f>INDEX(products!$A$1:$F$11,MATCH(orders!$D381,products!$A$1:$A$11,0),MATCH(orders!M$1,products!$A$1:$F$1,0))</f>
        <v>28.99</v>
      </c>
      <c r="N381">
        <f>INDEX(products!$A$1:$F$11,MATCH(orders!$D381,products!$A$1:$A$11,0),MATCH(orders!N$1,products!$A$1:$F$1,0))</f>
        <v>12.99</v>
      </c>
      <c r="O381">
        <f t="shared" si="10"/>
        <v>31.999999999999996</v>
      </c>
      <c r="P381">
        <f t="shared" si="11"/>
        <v>57.98</v>
      </c>
    </row>
    <row r="382" spans="1:16" x14ac:dyDescent="0.45">
      <c r="A382" t="s">
        <v>2151</v>
      </c>
      <c r="B382" s="1">
        <v>44778</v>
      </c>
      <c r="C382" t="s">
        <v>788</v>
      </c>
      <c r="D382">
        <v>6</v>
      </c>
      <c r="E382">
        <v>3</v>
      </c>
      <c r="F382" t="str">
        <f>_xlfn.XLOOKUP(C382,customers!$A$2:$A$314,customers!$B$2:$B$314,,0)</f>
        <v>Ingaborg Dunwoody</v>
      </c>
      <c r="G382" t="str">
        <f>_xlfn.XLOOKUP(C382,customers!$A$2:$A$314,customers!$F$2:$F$314,,0)</f>
        <v>Scotland</v>
      </c>
      <c r="H382" t="str">
        <f>VLOOKUP(C382,customers!$A$2:$I$314,7,FALSE)</f>
        <v>Melrose</v>
      </c>
      <c r="I382" t="str">
        <f>VLOOKUP(C382,customers!$A$2:$I$314,9,FALSE)</f>
        <v>No</v>
      </c>
      <c r="J382" t="str">
        <f>INDEX(products!$A$1:$F$11,MATCH(orders!$D382,products!$A$1:$A$11,0),MATCH(orders!J$1,products!$A$1:$F$1,0))</f>
        <v>Denim Jacket Hooded</v>
      </c>
      <c r="K382" t="str">
        <f>INDEX(products!$A$1:$F$11,MATCH(orders!$D382,products!$A$1:$A$11,0),MATCH(orders!K$1,products!$A$1:$F$1,0))</f>
        <v>Jacket</v>
      </c>
      <c r="L382" t="str">
        <f>INDEX(products!$A$1:$F$11,MATCH(orders!$D382,products!$A$1:$A$11,0),MATCH(orders!L$1,products!$A$1:$F$1,0))</f>
        <v>Light Blue</v>
      </c>
      <c r="M382">
        <f>INDEX(products!$A$1:$F$11,MATCH(orders!$D382,products!$A$1:$A$11,0),MATCH(orders!M$1,products!$A$1:$F$1,0))</f>
        <v>27.99</v>
      </c>
      <c r="N382">
        <f>INDEX(products!$A$1:$F$11,MATCH(orders!$D382,products!$A$1:$A$11,0),MATCH(orders!N$1,products!$A$1:$F$1,0))</f>
        <v>14.99</v>
      </c>
      <c r="O382">
        <f t="shared" si="10"/>
        <v>38.999999999999993</v>
      </c>
      <c r="P382">
        <f t="shared" si="11"/>
        <v>83.97</v>
      </c>
    </row>
    <row r="383" spans="1:16" x14ac:dyDescent="0.45">
      <c r="A383" t="s">
        <v>2152</v>
      </c>
      <c r="B383" s="1">
        <v>44778</v>
      </c>
      <c r="C383" t="s">
        <v>245</v>
      </c>
      <c r="D383">
        <v>4</v>
      </c>
      <c r="E383">
        <v>4</v>
      </c>
      <c r="F383" t="str">
        <f>_xlfn.XLOOKUP(C383,customers!$A$2:$A$314,customers!$B$2:$B$314,,0)</f>
        <v>Rozele Relton</v>
      </c>
      <c r="G383" t="str">
        <f>_xlfn.XLOOKUP(C383,customers!$A$2:$A$314,customers!$F$2:$F$314,,0)</f>
        <v>England</v>
      </c>
      <c r="H383" t="str">
        <f>VLOOKUP(C383,customers!$A$2:$I$314,7,FALSE)</f>
        <v>Basingstoke</v>
      </c>
      <c r="I383" t="str">
        <f>VLOOKUP(C383,customers!$A$2:$I$314,9,FALSE)</f>
        <v>Yes</v>
      </c>
      <c r="J383" t="str">
        <f>INDEX(products!$A$1:$F$11,MATCH(orders!$D383,products!$A$1:$A$11,0),MATCH(orders!J$1,products!$A$1:$F$1,0))</f>
        <v>Denim Jacket Cropped</v>
      </c>
      <c r="K383" t="str">
        <f>INDEX(products!$A$1:$F$11,MATCH(orders!$D383,products!$A$1:$A$11,0),MATCH(orders!K$1,products!$A$1:$F$1,0))</f>
        <v>Jacket</v>
      </c>
      <c r="L383" t="str">
        <f>INDEX(products!$A$1:$F$11,MATCH(orders!$D383,products!$A$1:$A$11,0),MATCH(orders!L$1,products!$A$1:$F$1,0))</f>
        <v>Light Blue</v>
      </c>
      <c r="M383">
        <f>INDEX(products!$A$1:$F$11,MATCH(orders!$D383,products!$A$1:$A$11,0),MATCH(orders!M$1,products!$A$1:$F$1,0))</f>
        <v>26.99</v>
      </c>
      <c r="N383">
        <f>INDEX(products!$A$1:$F$11,MATCH(orders!$D383,products!$A$1:$A$11,0),MATCH(orders!N$1,products!$A$1:$F$1,0))</f>
        <v>11.99</v>
      </c>
      <c r="O383">
        <f t="shared" si="10"/>
        <v>59.999999999999993</v>
      </c>
      <c r="P383">
        <f t="shared" si="11"/>
        <v>107.96</v>
      </c>
    </row>
    <row r="384" spans="1:16" x14ac:dyDescent="0.45">
      <c r="A384" t="s">
        <v>2153</v>
      </c>
      <c r="B384" s="1">
        <v>44779</v>
      </c>
      <c r="C384" t="s">
        <v>178</v>
      </c>
      <c r="D384">
        <v>5</v>
      </c>
      <c r="E384">
        <v>4</v>
      </c>
      <c r="F384" t="str">
        <f>_xlfn.XLOOKUP(C384,customers!$A$2:$A$314,customers!$B$2:$B$314,,0)</f>
        <v>Hy Zanetto</v>
      </c>
      <c r="G384" t="str">
        <f>_xlfn.XLOOKUP(C384,customers!$A$2:$A$314,customers!$F$2:$F$314,,0)</f>
        <v>England</v>
      </c>
      <c r="H384" t="str">
        <f>VLOOKUP(C384,customers!$A$2:$I$314,7,FALSE)</f>
        <v>Wolverhampton</v>
      </c>
      <c r="I384" t="str">
        <f>VLOOKUP(C384,customers!$A$2:$I$314,9,FALSE)</f>
        <v>Yes</v>
      </c>
      <c r="J384" t="str">
        <f>INDEX(products!$A$1:$F$11,MATCH(orders!$D384,products!$A$1:$A$11,0),MATCH(orders!J$1,products!$A$1:$F$1,0))</f>
        <v>Denim Jeans Flare Cut</v>
      </c>
      <c r="K384" t="str">
        <f>INDEX(products!$A$1:$F$11,MATCH(orders!$D384,products!$A$1:$A$11,0),MATCH(orders!K$1,products!$A$1:$F$1,0))</f>
        <v>Pants</v>
      </c>
      <c r="L384" t="str">
        <f>INDEX(products!$A$1:$F$11,MATCH(orders!$D384,products!$A$1:$A$11,0),MATCH(orders!L$1,products!$A$1:$F$1,0))</f>
        <v>Dark Blue</v>
      </c>
      <c r="M384">
        <f>INDEX(products!$A$1:$F$11,MATCH(orders!$D384,products!$A$1:$A$11,0),MATCH(orders!M$1,products!$A$1:$F$1,0))</f>
        <v>28.99</v>
      </c>
      <c r="N384">
        <f>INDEX(products!$A$1:$F$11,MATCH(orders!$D384,products!$A$1:$A$11,0),MATCH(orders!N$1,products!$A$1:$F$1,0))</f>
        <v>12.99</v>
      </c>
      <c r="O384">
        <f t="shared" si="10"/>
        <v>63.999999999999993</v>
      </c>
      <c r="P384">
        <f t="shared" si="11"/>
        <v>115.96</v>
      </c>
    </row>
    <row r="385" spans="1:16" x14ac:dyDescent="0.45">
      <c r="A385" t="s">
        <v>2154</v>
      </c>
      <c r="B385" s="1">
        <v>44779</v>
      </c>
      <c r="C385" t="s">
        <v>340</v>
      </c>
      <c r="D385">
        <v>5</v>
      </c>
      <c r="E385">
        <v>3</v>
      </c>
      <c r="F385" t="str">
        <f>_xlfn.XLOOKUP(C385,customers!$A$2:$A$314,customers!$B$2:$B$314,,0)</f>
        <v>Bunny Naulls</v>
      </c>
      <c r="G385" t="str">
        <f>_xlfn.XLOOKUP(C385,customers!$A$2:$A$314,customers!$F$2:$F$314,,0)</f>
        <v>England</v>
      </c>
      <c r="H385" t="str">
        <f>VLOOKUP(C385,customers!$A$2:$I$314,7,FALSE)</f>
        <v>Cheltenham</v>
      </c>
      <c r="I385" t="str">
        <f>VLOOKUP(C385,customers!$A$2:$I$314,9,FALSE)</f>
        <v>Yes</v>
      </c>
      <c r="J385" t="str">
        <f>INDEX(products!$A$1:$F$11,MATCH(orders!$D385,products!$A$1:$A$11,0),MATCH(orders!J$1,products!$A$1:$F$1,0))</f>
        <v>Denim Jeans Flare Cut</v>
      </c>
      <c r="K385" t="str">
        <f>INDEX(products!$A$1:$F$11,MATCH(orders!$D385,products!$A$1:$A$11,0),MATCH(orders!K$1,products!$A$1:$F$1,0))</f>
        <v>Pants</v>
      </c>
      <c r="L385" t="str">
        <f>INDEX(products!$A$1:$F$11,MATCH(orders!$D385,products!$A$1:$A$11,0),MATCH(orders!L$1,products!$A$1:$F$1,0))</f>
        <v>Dark Blue</v>
      </c>
      <c r="M385">
        <f>INDEX(products!$A$1:$F$11,MATCH(orders!$D385,products!$A$1:$A$11,0),MATCH(orders!M$1,products!$A$1:$F$1,0))</f>
        <v>28.99</v>
      </c>
      <c r="N385">
        <f>INDEX(products!$A$1:$F$11,MATCH(orders!$D385,products!$A$1:$A$11,0),MATCH(orders!N$1,products!$A$1:$F$1,0))</f>
        <v>12.99</v>
      </c>
      <c r="O385">
        <f t="shared" si="10"/>
        <v>47.999999999999993</v>
      </c>
      <c r="P385">
        <f t="shared" si="11"/>
        <v>86.97</v>
      </c>
    </row>
    <row r="386" spans="1:16" x14ac:dyDescent="0.45">
      <c r="A386" t="s">
        <v>2155</v>
      </c>
      <c r="B386" s="1">
        <v>44779</v>
      </c>
      <c r="C386" t="s">
        <v>879</v>
      </c>
      <c r="D386">
        <v>6</v>
      </c>
      <c r="E386">
        <v>3</v>
      </c>
      <c r="F386" t="str">
        <f>_xlfn.XLOOKUP(C386,customers!$A$2:$A$314,customers!$B$2:$B$314,,0)</f>
        <v>Bobbe Piggott</v>
      </c>
      <c r="G386" t="str">
        <f>_xlfn.XLOOKUP(C386,customers!$A$2:$A$314,customers!$F$2:$F$314,,0)</f>
        <v>Wales</v>
      </c>
      <c r="H386" t="str">
        <f>VLOOKUP(C386,customers!$A$2:$I$314,7,FALSE)</f>
        <v>Llandovery</v>
      </c>
      <c r="I386" t="str">
        <f>VLOOKUP(C386,customers!$A$2:$I$314,9,FALSE)</f>
        <v>No</v>
      </c>
      <c r="J386" t="str">
        <f>INDEX(products!$A$1:$F$11,MATCH(orders!$D386,products!$A$1:$A$11,0),MATCH(orders!J$1,products!$A$1:$F$1,0))</f>
        <v>Denim Jacket Hooded</v>
      </c>
      <c r="K386" t="str">
        <f>INDEX(products!$A$1:$F$11,MATCH(orders!$D386,products!$A$1:$A$11,0),MATCH(orders!K$1,products!$A$1:$F$1,0))</f>
        <v>Jacket</v>
      </c>
      <c r="L386" t="str">
        <f>INDEX(products!$A$1:$F$11,MATCH(orders!$D386,products!$A$1:$A$11,0),MATCH(orders!L$1,products!$A$1:$F$1,0))</f>
        <v>Light Blue</v>
      </c>
      <c r="M386">
        <f>INDEX(products!$A$1:$F$11,MATCH(orders!$D386,products!$A$1:$A$11,0),MATCH(orders!M$1,products!$A$1:$F$1,0))</f>
        <v>27.99</v>
      </c>
      <c r="N386">
        <f>INDEX(products!$A$1:$F$11,MATCH(orders!$D386,products!$A$1:$A$11,0),MATCH(orders!N$1,products!$A$1:$F$1,0))</f>
        <v>14.99</v>
      </c>
      <c r="O386">
        <f t="shared" si="10"/>
        <v>38.999999999999993</v>
      </c>
      <c r="P386">
        <f t="shared" si="11"/>
        <v>83.97</v>
      </c>
    </row>
    <row r="387" spans="1:16" x14ac:dyDescent="0.45">
      <c r="A387" t="s">
        <v>2156</v>
      </c>
      <c r="B387" s="1">
        <v>44780</v>
      </c>
      <c r="C387" t="s">
        <v>84</v>
      </c>
      <c r="D387">
        <v>4</v>
      </c>
      <c r="E387">
        <v>4</v>
      </c>
      <c r="F387" t="str">
        <f>_xlfn.XLOOKUP(C387,customers!$A$2:$A$314,customers!$B$2:$B$314,,0)</f>
        <v>Llywellyn Oscroft</v>
      </c>
      <c r="G387" t="str">
        <f>_xlfn.XLOOKUP(C387,customers!$A$2:$A$314,customers!$F$2:$F$314,,0)</f>
        <v>England</v>
      </c>
      <c r="H387" t="str">
        <f>VLOOKUP(C387,customers!$A$2:$I$314,7,FALSE)</f>
        <v>Cambridge</v>
      </c>
      <c r="I387" t="str">
        <f>VLOOKUP(C387,customers!$A$2:$I$314,9,FALSE)</f>
        <v>Yes</v>
      </c>
      <c r="J387" t="str">
        <f>INDEX(products!$A$1:$F$11,MATCH(orders!$D387,products!$A$1:$A$11,0),MATCH(orders!J$1,products!$A$1:$F$1,0))</f>
        <v>Denim Jacket Cropped</v>
      </c>
      <c r="K387" t="str">
        <f>INDEX(products!$A$1:$F$11,MATCH(orders!$D387,products!$A$1:$A$11,0),MATCH(orders!K$1,products!$A$1:$F$1,0))</f>
        <v>Jacket</v>
      </c>
      <c r="L387" t="str">
        <f>INDEX(products!$A$1:$F$11,MATCH(orders!$D387,products!$A$1:$A$11,0),MATCH(orders!L$1,products!$A$1:$F$1,0))</f>
        <v>Light Blue</v>
      </c>
      <c r="M387">
        <f>INDEX(products!$A$1:$F$11,MATCH(orders!$D387,products!$A$1:$A$11,0),MATCH(orders!M$1,products!$A$1:$F$1,0))</f>
        <v>26.99</v>
      </c>
      <c r="N387">
        <f>INDEX(products!$A$1:$F$11,MATCH(orders!$D387,products!$A$1:$A$11,0),MATCH(orders!N$1,products!$A$1:$F$1,0))</f>
        <v>11.99</v>
      </c>
      <c r="O387">
        <f t="shared" ref="O387:O450" si="12">(M387-N387)*E387</f>
        <v>59.999999999999993</v>
      </c>
      <c r="P387">
        <f t="shared" ref="P387:P450" si="13">M387*E387</f>
        <v>107.96</v>
      </c>
    </row>
    <row r="388" spans="1:16" x14ac:dyDescent="0.45">
      <c r="A388" t="s">
        <v>2157</v>
      </c>
      <c r="B388" s="1">
        <v>44780</v>
      </c>
      <c r="C388" t="s">
        <v>115</v>
      </c>
      <c r="D388">
        <v>5</v>
      </c>
      <c r="E388">
        <v>2</v>
      </c>
      <c r="F388" t="str">
        <f>_xlfn.XLOOKUP(C388,customers!$A$2:$A$314,customers!$B$2:$B$314,,0)</f>
        <v>Iorgo Kleinert</v>
      </c>
      <c r="G388" t="str">
        <f>_xlfn.XLOOKUP(C388,customers!$A$2:$A$314,customers!$F$2:$F$314,,0)</f>
        <v>England</v>
      </c>
      <c r="H388" t="str">
        <f>VLOOKUP(C388,customers!$A$2:$I$314,7,FALSE)</f>
        <v>Brighton</v>
      </c>
      <c r="I388" t="str">
        <f>VLOOKUP(C388,customers!$A$2:$I$314,9,FALSE)</f>
        <v>Yes</v>
      </c>
      <c r="J388" t="str">
        <f>INDEX(products!$A$1:$F$11,MATCH(orders!$D388,products!$A$1:$A$11,0),MATCH(orders!J$1,products!$A$1:$F$1,0))</f>
        <v>Denim Jeans Flare Cut</v>
      </c>
      <c r="K388" t="str">
        <f>INDEX(products!$A$1:$F$11,MATCH(orders!$D388,products!$A$1:$A$11,0),MATCH(orders!K$1,products!$A$1:$F$1,0))</f>
        <v>Pants</v>
      </c>
      <c r="L388" t="str">
        <f>INDEX(products!$A$1:$F$11,MATCH(orders!$D388,products!$A$1:$A$11,0),MATCH(orders!L$1,products!$A$1:$F$1,0))</f>
        <v>Dark Blue</v>
      </c>
      <c r="M388">
        <f>INDEX(products!$A$1:$F$11,MATCH(orders!$D388,products!$A$1:$A$11,0),MATCH(orders!M$1,products!$A$1:$F$1,0))</f>
        <v>28.99</v>
      </c>
      <c r="N388">
        <f>INDEX(products!$A$1:$F$11,MATCH(orders!$D388,products!$A$1:$A$11,0),MATCH(orders!N$1,products!$A$1:$F$1,0))</f>
        <v>12.99</v>
      </c>
      <c r="O388">
        <f t="shared" si="12"/>
        <v>31.999999999999996</v>
      </c>
      <c r="P388">
        <f t="shared" si="13"/>
        <v>57.98</v>
      </c>
    </row>
    <row r="389" spans="1:16" x14ac:dyDescent="0.45">
      <c r="A389" t="s">
        <v>2158</v>
      </c>
      <c r="B389" s="1">
        <v>44781</v>
      </c>
      <c r="C389" t="s">
        <v>238</v>
      </c>
      <c r="D389">
        <v>4</v>
      </c>
      <c r="E389">
        <v>2</v>
      </c>
      <c r="F389" t="str">
        <f>_xlfn.XLOOKUP(C389,customers!$A$2:$A$314,customers!$B$2:$B$314,,0)</f>
        <v>Salomo Cushworth</v>
      </c>
      <c r="G389" t="str">
        <f>_xlfn.XLOOKUP(C389,customers!$A$2:$A$314,customers!$F$2:$F$314,,0)</f>
        <v>England</v>
      </c>
      <c r="H389" t="str">
        <f>VLOOKUP(C389,customers!$A$2:$I$314,7,FALSE)</f>
        <v>Middlesbrough</v>
      </c>
      <c r="I389" t="str">
        <f>VLOOKUP(C389,customers!$A$2:$I$314,9,FALSE)</f>
        <v>Yes</v>
      </c>
      <c r="J389" t="str">
        <f>INDEX(products!$A$1:$F$11,MATCH(orders!$D389,products!$A$1:$A$11,0),MATCH(orders!J$1,products!$A$1:$F$1,0))</f>
        <v>Denim Jacket Cropped</v>
      </c>
      <c r="K389" t="str">
        <f>INDEX(products!$A$1:$F$11,MATCH(orders!$D389,products!$A$1:$A$11,0),MATCH(orders!K$1,products!$A$1:$F$1,0))</f>
        <v>Jacket</v>
      </c>
      <c r="L389" t="str">
        <f>INDEX(products!$A$1:$F$11,MATCH(orders!$D389,products!$A$1:$A$11,0),MATCH(orders!L$1,products!$A$1:$F$1,0))</f>
        <v>Light Blue</v>
      </c>
      <c r="M389">
        <f>INDEX(products!$A$1:$F$11,MATCH(orders!$D389,products!$A$1:$A$11,0),MATCH(orders!M$1,products!$A$1:$F$1,0))</f>
        <v>26.99</v>
      </c>
      <c r="N389">
        <f>INDEX(products!$A$1:$F$11,MATCH(orders!$D389,products!$A$1:$A$11,0),MATCH(orders!N$1,products!$A$1:$F$1,0))</f>
        <v>11.99</v>
      </c>
      <c r="O389">
        <f t="shared" si="12"/>
        <v>29.999999999999996</v>
      </c>
      <c r="P389">
        <f t="shared" si="13"/>
        <v>53.98</v>
      </c>
    </row>
    <row r="390" spans="1:16" x14ac:dyDescent="0.45">
      <c r="A390" t="s">
        <v>2159</v>
      </c>
      <c r="B390" s="1">
        <v>44781</v>
      </c>
      <c r="C390" t="s">
        <v>115</v>
      </c>
      <c r="D390">
        <v>4</v>
      </c>
      <c r="E390">
        <v>2</v>
      </c>
      <c r="F390" t="str">
        <f>_xlfn.XLOOKUP(C390,customers!$A$2:$A$314,customers!$B$2:$B$314,,0)</f>
        <v>Iorgo Kleinert</v>
      </c>
      <c r="G390" t="str">
        <f>_xlfn.XLOOKUP(C390,customers!$A$2:$A$314,customers!$F$2:$F$314,,0)</f>
        <v>England</v>
      </c>
      <c r="H390" t="str">
        <f>VLOOKUP(C390,customers!$A$2:$I$314,7,FALSE)</f>
        <v>Brighton</v>
      </c>
      <c r="I390" t="str">
        <f>VLOOKUP(C390,customers!$A$2:$I$314,9,FALSE)</f>
        <v>Yes</v>
      </c>
      <c r="J390" t="str">
        <f>INDEX(products!$A$1:$F$11,MATCH(orders!$D390,products!$A$1:$A$11,0),MATCH(orders!J$1,products!$A$1:$F$1,0))</f>
        <v>Denim Jacket Cropped</v>
      </c>
      <c r="K390" t="str">
        <f>INDEX(products!$A$1:$F$11,MATCH(orders!$D390,products!$A$1:$A$11,0),MATCH(orders!K$1,products!$A$1:$F$1,0))</f>
        <v>Jacket</v>
      </c>
      <c r="L390" t="str">
        <f>INDEX(products!$A$1:$F$11,MATCH(orders!$D390,products!$A$1:$A$11,0),MATCH(orders!L$1,products!$A$1:$F$1,0))</f>
        <v>Light Blue</v>
      </c>
      <c r="M390">
        <f>INDEX(products!$A$1:$F$11,MATCH(orders!$D390,products!$A$1:$A$11,0),MATCH(orders!M$1,products!$A$1:$F$1,0))</f>
        <v>26.99</v>
      </c>
      <c r="N390">
        <f>INDEX(products!$A$1:$F$11,MATCH(orders!$D390,products!$A$1:$A$11,0),MATCH(orders!N$1,products!$A$1:$F$1,0))</f>
        <v>11.99</v>
      </c>
      <c r="O390">
        <f t="shared" si="12"/>
        <v>29.999999999999996</v>
      </c>
      <c r="P390">
        <f t="shared" si="13"/>
        <v>53.98</v>
      </c>
    </row>
    <row r="391" spans="1:16" x14ac:dyDescent="0.45">
      <c r="A391" t="s">
        <v>2160</v>
      </c>
      <c r="B391" s="1">
        <v>44781</v>
      </c>
      <c r="C391" t="s">
        <v>252</v>
      </c>
      <c r="D391">
        <v>4</v>
      </c>
      <c r="E391">
        <v>3</v>
      </c>
      <c r="F391" t="str">
        <f>_xlfn.XLOOKUP(C391,customers!$A$2:$A$314,customers!$B$2:$B$314,,0)</f>
        <v>Stanislaus Gilroy</v>
      </c>
      <c r="G391" t="str">
        <f>_xlfn.XLOOKUP(C391,customers!$A$2:$A$314,customers!$F$2:$F$314,,0)</f>
        <v>England</v>
      </c>
      <c r="H391" t="str">
        <f>VLOOKUP(C391,customers!$A$2:$I$314,7,FALSE)</f>
        <v>Hull</v>
      </c>
      <c r="I391" t="str">
        <f>VLOOKUP(C391,customers!$A$2:$I$314,9,FALSE)</f>
        <v>Yes</v>
      </c>
      <c r="J391" t="str">
        <f>INDEX(products!$A$1:$F$11,MATCH(orders!$D391,products!$A$1:$A$11,0),MATCH(orders!J$1,products!$A$1:$F$1,0))</f>
        <v>Denim Jacket Cropped</v>
      </c>
      <c r="K391" t="str">
        <f>INDEX(products!$A$1:$F$11,MATCH(orders!$D391,products!$A$1:$A$11,0),MATCH(orders!K$1,products!$A$1:$F$1,0))</f>
        <v>Jacket</v>
      </c>
      <c r="L391" t="str">
        <f>INDEX(products!$A$1:$F$11,MATCH(orders!$D391,products!$A$1:$A$11,0),MATCH(orders!L$1,products!$A$1:$F$1,0))</f>
        <v>Light Blue</v>
      </c>
      <c r="M391">
        <f>INDEX(products!$A$1:$F$11,MATCH(orders!$D391,products!$A$1:$A$11,0),MATCH(orders!M$1,products!$A$1:$F$1,0))</f>
        <v>26.99</v>
      </c>
      <c r="N391">
        <f>INDEX(products!$A$1:$F$11,MATCH(orders!$D391,products!$A$1:$A$11,0),MATCH(orders!N$1,products!$A$1:$F$1,0))</f>
        <v>11.99</v>
      </c>
      <c r="O391">
        <f t="shared" si="12"/>
        <v>44.999999999999993</v>
      </c>
      <c r="P391">
        <f t="shared" si="13"/>
        <v>80.97</v>
      </c>
    </row>
    <row r="392" spans="1:16" x14ac:dyDescent="0.45">
      <c r="A392" t="s">
        <v>2161</v>
      </c>
      <c r="B392" s="1">
        <v>44781</v>
      </c>
      <c r="C392" t="s">
        <v>521</v>
      </c>
      <c r="D392">
        <v>6</v>
      </c>
      <c r="E392">
        <v>3</v>
      </c>
      <c r="F392" t="str">
        <f>_xlfn.XLOOKUP(C392,customers!$A$2:$A$314,customers!$B$2:$B$314,,0)</f>
        <v>Evelina Dacca</v>
      </c>
      <c r="G392" t="str">
        <f>_xlfn.XLOOKUP(C392,customers!$A$2:$A$314,customers!$F$2:$F$314,,0)</f>
        <v>Scotland</v>
      </c>
      <c r="H392" t="str">
        <f>VLOOKUP(C392,customers!$A$2:$I$314,7,FALSE)</f>
        <v>Dumfries</v>
      </c>
      <c r="I392" t="str">
        <f>VLOOKUP(C392,customers!$A$2:$I$314,9,FALSE)</f>
        <v>No</v>
      </c>
      <c r="J392" t="str">
        <f>INDEX(products!$A$1:$F$11,MATCH(orders!$D392,products!$A$1:$A$11,0),MATCH(orders!J$1,products!$A$1:$F$1,0))</f>
        <v>Denim Jacket Hooded</v>
      </c>
      <c r="K392" t="str">
        <f>INDEX(products!$A$1:$F$11,MATCH(orders!$D392,products!$A$1:$A$11,0),MATCH(orders!K$1,products!$A$1:$F$1,0))</f>
        <v>Jacket</v>
      </c>
      <c r="L392" t="str">
        <f>INDEX(products!$A$1:$F$11,MATCH(orders!$D392,products!$A$1:$A$11,0),MATCH(orders!L$1,products!$A$1:$F$1,0))</f>
        <v>Light Blue</v>
      </c>
      <c r="M392">
        <f>INDEX(products!$A$1:$F$11,MATCH(orders!$D392,products!$A$1:$A$11,0),MATCH(orders!M$1,products!$A$1:$F$1,0))</f>
        <v>27.99</v>
      </c>
      <c r="N392">
        <f>INDEX(products!$A$1:$F$11,MATCH(orders!$D392,products!$A$1:$A$11,0),MATCH(orders!N$1,products!$A$1:$F$1,0))</f>
        <v>14.99</v>
      </c>
      <c r="O392">
        <f t="shared" si="12"/>
        <v>38.999999999999993</v>
      </c>
      <c r="P392">
        <f t="shared" si="13"/>
        <v>83.97</v>
      </c>
    </row>
    <row r="393" spans="1:16" x14ac:dyDescent="0.45">
      <c r="A393" t="s">
        <v>2162</v>
      </c>
      <c r="B393" s="1">
        <v>44782</v>
      </c>
      <c r="C393" t="s">
        <v>749</v>
      </c>
      <c r="D393">
        <v>6</v>
      </c>
      <c r="E393">
        <v>3</v>
      </c>
      <c r="F393" t="str">
        <f>_xlfn.XLOOKUP(C393,customers!$A$2:$A$314,customers!$B$2:$B$314,,0)</f>
        <v>Madelene Prinn</v>
      </c>
      <c r="G393" t="str">
        <f>_xlfn.XLOOKUP(C393,customers!$A$2:$A$314,customers!$F$2:$F$314,,0)</f>
        <v>England</v>
      </c>
      <c r="H393" t="str">
        <f>VLOOKUP(C393,customers!$A$2:$I$314,7,FALSE)</f>
        <v>Stamford</v>
      </c>
      <c r="I393" t="str">
        <f>VLOOKUP(C393,customers!$A$2:$I$314,9,FALSE)</f>
        <v>No</v>
      </c>
      <c r="J393" t="str">
        <f>INDEX(products!$A$1:$F$11,MATCH(orders!$D393,products!$A$1:$A$11,0),MATCH(orders!J$1,products!$A$1:$F$1,0))</f>
        <v>Denim Jacket Hooded</v>
      </c>
      <c r="K393" t="str">
        <f>INDEX(products!$A$1:$F$11,MATCH(orders!$D393,products!$A$1:$A$11,0),MATCH(orders!K$1,products!$A$1:$F$1,0))</f>
        <v>Jacket</v>
      </c>
      <c r="L393" t="str">
        <f>INDEX(products!$A$1:$F$11,MATCH(orders!$D393,products!$A$1:$A$11,0),MATCH(orders!L$1,products!$A$1:$F$1,0))</f>
        <v>Light Blue</v>
      </c>
      <c r="M393">
        <f>INDEX(products!$A$1:$F$11,MATCH(orders!$D393,products!$A$1:$A$11,0),MATCH(orders!M$1,products!$A$1:$F$1,0))</f>
        <v>27.99</v>
      </c>
      <c r="N393">
        <f>INDEX(products!$A$1:$F$11,MATCH(orders!$D393,products!$A$1:$A$11,0),MATCH(orders!N$1,products!$A$1:$F$1,0))</f>
        <v>14.99</v>
      </c>
      <c r="O393">
        <f t="shared" si="12"/>
        <v>38.999999999999993</v>
      </c>
      <c r="P393">
        <f t="shared" si="13"/>
        <v>83.97</v>
      </c>
    </row>
    <row r="394" spans="1:16" x14ac:dyDescent="0.45">
      <c r="A394" t="s">
        <v>2163</v>
      </c>
      <c r="B394" s="1">
        <v>44782</v>
      </c>
      <c r="C394" t="s">
        <v>241</v>
      </c>
      <c r="D394">
        <v>5</v>
      </c>
      <c r="E394">
        <v>2</v>
      </c>
      <c r="F394" t="str">
        <f>_xlfn.XLOOKUP(C394,customers!$A$2:$A$314,customers!$B$2:$B$314,,0)</f>
        <v>Theda Grizard</v>
      </c>
      <c r="G394" t="str">
        <f>_xlfn.XLOOKUP(C394,customers!$A$2:$A$314,customers!$F$2:$F$314,,0)</f>
        <v>England</v>
      </c>
      <c r="H394" t="str">
        <f>VLOOKUP(C394,customers!$A$2:$I$314,7,FALSE)</f>
        <v>Rotherham</v>
      </c>
      <c r="I394" t="str">
        <f>VLOOKUP(C394,customers!$A$2:$I$314,9,FALSE)</f>
        <v>Yes</v>
      </c>
      <c r="J394" t="str">
        <f>INDEX(products!$A$1:$F$11,MATCH(orders!$D394,products!$A$1:$A$11,0),MATCH(orders!J$1,products!$A$1:$F$1,0))</f>
        <v>Denim Jeans Flare Cut</v>
      </c>
      <c r="K394" t="str">
        <f>INDEX(products!$A$1:$F$11,MATCH(orders!$D394,products!$A$1:$A$11,0),MATCH(orders!K$1,products!$A$1:$F$1,0))</f>
        <v>Pants</v>
      </c>
      <c r="L394" t="str">
        <f>INDEX(products!$A$1:$F$11,MATCH(orders!$D394,products!$A$1:$A$11,0),MATCH(orders!L$1,products!$A$1:$F$1,0))</f>
        <v>Dark Blue</v>
      </c>
      <c r="M394">
        <f>INDEX(products!$A$1:$F$11,MATCH(orders!$D394,products!$A$1:$A$11,0),MATCH(orders!M$1,products!$A$1:$F$1,0))</f>
        <v>28.99</v>
      </c>
      <c r="N394">
        <f>INDEX(products!$A$1:$F$11,MATCH(orders!$D394,products!$A$1:$A$11,0),MATCH(orders!N$1,products!$A$1:$F$1,0))</f>
        <v>12.99</v>
      </c>
      <c r="O394">
        <f t="shared" si="12"/>
        <v>31.999999999999996</v>
      </c>
      <c r="P394">
        <f t="shared" si="13"/>
        <v>57.98</v>
      </c>
    </row>
    <row r="395" spans="1:16" x14ac:dyDescent="0.45">
      <c r="A395" t="s">
        <v>2164</v>
      </c>
      <c r="B395" s="1">
        <v>44782</v>
      </c>
      <c r="C395" t="s">
        <v>282</v>
      </c>
      <c r="D395">
        <v>4</v>
      </c>
      <c r="E395">
        <v>4</v>
      </c>
      <c r="F395" t="str">
        <f>_xlfn.XLOOKUP(C395,customers!$A$2:$A$314,customers!$B$2:$B$314,,0)</f>
        <v>Nat Saleway</v>
      </c>
      <c r="G395" t="str">
        <f>_xlfn.XLOOKUP(C395,customers!$A$2:$A$314,customers!$F$2:$F$314,,0)</f>
        <v>England</v>
      </c>
      <c r="H395" t="str">
        <f>VLOOKUP(C395,customers!$A$2:$I$314,7,FALSE)</f>
        <v>Shrewsbury</v>
      </c>
      <c r="I395" t="str">
        <f>VLOOKUP(C395,customers!$A$2:$I$314,9,FALSE)</f>
        <v>Yes</v>
      </c>
      <c r="J395" t="str">
        <f>INDEX(products!$A$1:$F$11,MATCH(orders!$D395,products!$A$1:$A$11,0),MATCH(orders!J$1,products!$A$1:$F$1,0))</f>
        <v>Denim Jacket Cropped</v>
      </c>
      <c r="K395" t="str">
        <f>INDEX(products!$A$1:$F$11,MATCH(orders!$D395,products!$A$1:$A$11,0),MATCH(orders!K$1,products!$A$1:$F$1,0))</f>
        <v>Jacket</v>
      </c>
      <c r="L395" t="str">
        <f>INDEX(products!$A$1:$F$11,MATCH(orders!$D395,products!$A$1:$A$11,0),MATCH(orders!L$1,products!$A$1:$F$1,0))</f>
        <v>Light Blue</v>
      </c>
      <c r="M395">
        <f>INDEX(products!$A$1:$F$11,MATCH(orders!$D395,products!$A$1:$A$11,0),MATCH(orders!M$1,products!$A$1:$F$1,0))</f>
        <v>26.99</v>
      </c>
      <c r="N395">
        <f>INDEX(products!$A$1:$F$11,MATCH(orders!$D395,products!$A$1:$A$11,0),MATCH(orders!N$1,products!$A$1:$F$1,0))</f>
        <v>11.99</v>
      </c>
      <c r="O395">
        <f t="shared" si="12"/>
        <v>59.999999999999993</v>
      </c>
      <c r="P395">
        <f t="shared" si="13"/>
        <v>107.96</v>
      </c>
    </row>
    <row r="396" spans="1:16" x14ac:dyDescent="0.45">
      <c r="A396" t="s">
        <v>2165</v>
      </c>
      <c r="B396" s="1">
        <v>44782</v>
      </c>
      <c r="C396" t="s">
        <v>1111</v>
      </c>
      <c r="D396">
        <v>3</v>
      </c>
      <c r="E396">
        <v>2</v>
      </c>
      <c r="F396" t="str">
        <f>_xlfn.XLOOKUP(C396,customers!$A$2:$A$314,customers!$B$2:$B$314,,0)</f>
        <v>Amity Chatto</v>
      </c>
      <c r="G396" t="str">
        <f>_xlfn.XLOOKUP(C396,customers!$A$2:$A$314,customers!$F$2:$F$314,,0)</f>
        <v>Scotland</v>
      </c>
      <c r="H396" t="str">
        <f>VLOOKUP(C396,customers!$A$2:$I$314,7,FALSE)</f>
        <v>Peterhead</v>
      </c>
      <c r="I396" t="str">
        <f>VLOOKUP(C396,customers!$A$2:$I$314,9,FALSE)</f>
        <v>No</v>
      </c>
      <c r="J396" t="str">
        <f>INDEX(products!$A$1:$F$11,MATCH(orders!$D396,products!$A$1:$A$11,0),MATCH(orders!J$1,products!$A$1:$F$1,0))</f>
        <v>Denim Jeans Boyfriend Cut</v>
      </c>
      <c r="K396" t="str">
        <f>INDEX(products!$A$1:$F$11,MATCH(orders!$D396,products!$A$1:$A$11,0),MATCH(orders!K$1,products!$A$1:$F$1,0))</f>
        <v>Pants</v>
      </c>
      <c r="L396" t="str">
        <f>INDEX(products!$A$1:$F$11,MATCH(orders!$D396,products!$A$1:$A$11,0),MATCH(orders!L$1,products!$A$1:$F$1,0))</f>
        <v>Light Blue</v>
      </c>
      <c r="M396">
        <f>INDEX(products!$A$1:$F$11,MATCH(orders!$D396,products!$A$1:$A$11,0),MATCH(orders!M$1,products!$A$1:$F$1,0))</f>
        <v>27.99</v>
      </c>
      <c r="N396">
        <f>INDEX(products!$A$1:$F$11,MATCH(orders!$D396,products!$A$1:$A$11,0),MATCH(orders!N$1,products!$A$1:$F$1,0))</f>
        <v>12.99</v>
      </c>
      <c r="O396">
        <f t="shared" si="12"/>
        <v>29.999999999999996</v>
      </c>
      <c r="P396">
        <f t="shared" si="13"/>
        <v>55.98</v>
      </c>
    </row>
    <row r="397" spans="1:16" x14ac:dyDescent="0.45">
      <c r="A397" t="s">
        <v>2166</v>
      </c>
      <c r="B397" s="1">
        <v>44784</v>
      </c>
      <c r="C397" t="s">
        <v>142</v>
      </c>
      <c r="D397">
        <v>5</v>
      </c>
      <c r="E397">
        <v>3</v>
      </c>
      <c r="F397" t="str">
        <f>_xlfn.XLOOKUP(C397,customers!$A$2:$A$314,customers!$B$2:$B$314,,0)</f>
        <v>Adrian Swaine</v>
      </c>
      <c r="G397" t="str">
        <f>_xlfn.XLOOKUP(C397,customers!$A$2:$A$314,customers!$F$2:$F$314,,0)</f>
        <v>England</v>
      </c>
      <c r="H397" t="str">
        <f>VLOOKUP(C397,customers!$A$2:$I$314,7,FALSE)</f>
        <v>Chester</v>
      </c>
      <c r="I397" t="str">
        <f>VLOOKUP(C397,customers!$A$2:$I$314,9,FALSE)</f>
        <v>Yes</v>
      </c>
      <c r="J397" t="str">
        <f>INDEX(products!$A$1:$F$11,MATCH(orders!$D397,products!$A$1:$A$11,0),MATCH(orders!J$1,products!$A$1:$F$1,0))</f>
        <v>Denim Jeans Flare Cut</v>
      </c>
      <c r="K397" t="str">
        <f>INDEX(products!$A$1:$F$11,MATCH(orders!$D397,products!$A$1:$A$11,0),MATCH(orders!K$1,products!$A$1:$F$1,0))</f>
        <v>Pants</v>
      </c>
      <c r="L397" t="str">
        <f>INDEX(products!$A$1:$F$11,MATCH(orders!$D397,products!$A$1:$A$11,0),MATCH(orders!L$1,products!$A$1:$F$1,0))</f>
        <v>Dark Blue</v>
      </c>
      <c r="M397">
        <f>INDEX(products!$A$1:$F$11,MATCH(orders!$D397,products!$A$1:$A$11,0),MATCH(orders!M$1,products!$A$1:$F$1,0))</f>
        <v>28.99</v>
      </c>
      <c r="N397">
        <f>INDEX(products!$A$1:$F$11,MATCH(orders!$D397,products!$A$1:$A$11,0),MATCH(orders!N$1,products!$A$1:$F$1,0))</f>
        <v>12.99</v>
      </c>
      <c r="O397">
        <f t="shared" si="12"/>
        <v>47.999999999999993</v>
      </c>
      <c r="P397">
        <f t="shared" si="13"/>
        <v>86.97</v>
      </c>
    </row>
    <row r="398" spans="1:16" x14ac:dyDescent="0.45">
      <c r="A398" t="s">
        <v>2167</v>
      </c>
      <c r="B398" s="1">
        <v>44784</v>
      </c>
      <c r="C398" t="s">
        <v>134</v>
      </c>
      <c r="D398">
        <v>5</v>
      </c>
      <c r="E398">
        <v>3</v>
      </c>
      <c r="F398" t="str">
        <f>_xlfn.XLOOKUP(C398,customers!$A$2:$A$314,customers!$B$2:$B$314,,0)</f>
        <v>Theresita Newbury</v>
      </c>
      <c r="G398" t="str">
        <f>_xlfn.XLOOKUP(C398,customers!$A$2:$A$314,customers!$F$2:$F$314,,0)</f>
        <v>Scotland</v>
      </c>
      <c r="H398" t="str">
        <f>VLOOKUP(C398,customers!$A$2:$I$314,7,FALSE)</f>
        <v>Perth</v>
      </c>
      <c r="I398" t="str">
        <f>VLOOKUP(C398,customers!$A$2:$I$314,9,FALSE)</f>
        <v>Yes</v>
      </c>
      <c r="J398" t="str">
        <f>INDEX(products!$A$1:$F$11,MATCH(orders!$D398,products!$A$1:$A$11,0),MATCH(orders!J$1,products!$A$1:$F$1,0))</f>
        <v>Denim Jeans Flare Cut</v>
      </c>
      <c r="K398" t="str">
        <f>INDEX(products!$A$1:$F$11,MATCH(orders!$D398,products!$A$1:$A$11,0),MATCH(orders!K$1,products!$A$1:$F$1,0))</f>
        <v>Pants</v>
      </c>
      <c r="L398" t="str">
        <f>INDEX(products!$A$1:$F$11,MATCH(orders!$D398,products!$A$1:$A$11,0),MATCH(orders!L$1,products!$A$1:$F$1,0))</f>
        <v>Dark Blue</v>
      </c>
      <c r="M398">
        <f>INDEX(products!$A$1:$F$11,MATCH(orders!$D398,products!$A$1:$A$11,0),MATCH(orders!M$1,products!$A$1:$F$1,0))</f>
        <v>28.99</v>
      </c>
      <c r="N398">
        <f>INDEX(products!$A$1:$F$11,MATCH(orders!$D398,products!$A$1:$A$11,0),MATCH(orders!N$1,products!$A$1:$F$1,0))</f>
        <v>12.99</v>
      </c>
      <c r="O398">
        <f t="shared" si="12"/>
        <v>47.999999999999993</v>
      </c>
      <c r="P398">
        <f t="shared" si="13"/>
        <v>86.97</v>
      </c>
    </row>
    <row r="399" spans="1:16" x14ac:dyDescent="0.45">
      <c r="A399" t="s">
        <v>2168</v>
      </c>
      <c r="B399" s="1">
        <v>44784</v>
      </c>
      <c r="C399" t="s">
        <v>49</v>
      </c>
      <c r="D399">
        <v>5</v>
      </c>
      <c r="E399">
        <v>3</v>
      </c>
      <c r="F399" t="str">
        <f>_xlfn.XLOOKUP(C399,customers!$A$2:$A$314,customers!$B$2:$B$314,,0)</f>
        <v>Shaylynn Lobe</v>
      </c>
      <c r="G399" t="str">
        <f>_xlfn.XLOOKUP(C399,customers!$A$2:$A$314,customers!$F$2:$F$314,,0)</f>
        <v>England</v>
      </c>
      <c r="H399" t="str">
        <f>VLOOKUP(C399,customers!$A$2:$I$314,7,FALSE)</f>
        <v>Leeds</v>
      </c>
      <c r="I399" t="str">
        <f>VLOOKUP(C399,customers!$A$2:$I$314,9,FALSE)</f>
        <v>Yes</v>
      </c>
      <c r="J399" t="str">
        <f>INDEX(products!$A$1:$F$11,MATCH(orders!$D399,products!$A$1:$A$11,0),MATCH(orders!J$1,products!$A$1:$F$1,0))</f>
        <v>Denim Jeans Flare Cut</v>
      </c>
      <c r="K399" t="str">
        <f>INDEX(products!$A$1:$F$11,MATCH(orders!$D399,products!$A$1:$A$11,0),MATCH(orders!K$1,products!$A$1:$F$1,0))</f>
        <v>Pants</v>
      </c>
      <c r="L399" t="str">
        <f>INDEX(products!$A$1:$F$11,MATCH(orders!$D399,products!$A$1:$A$11,0),MATCH(orders!L$1,products!$A$1:$F$1,0))</f>
        <v>Dark Blue</v>
      </c>
      <c r="M399">
        <f>INDEX(products!$A$1:$F$11,MATCH(orders!$D399,products!$A$1:$A$11,0),MATCH(orders!M$1,products!$A$1:$F$1,0))</f>
        <v>28.99</v>
      </c>
      <c r="N399">
        <f>INDEX(products!$A$1:$F$11,MATCH(orders!$D399,products!$A$1:$A$11,0),MATCH(orders!N$1,products!$A$1:$F$1,0))</f>
        <v>12.99</v>
      </c>
      <c r="O399">
        <f t="shared" si="12"/>
        <v>47.999999999999993</v>
      </c>
      <c r="P399">
        <f t="shared" si="13"/>
        <v>86.97</v>
      </c>
    </row>
    <row r="400" spans="1:16" x14ac:dyDescent="0.45">
      <c r="A400" t="s">
        <v>2169</v>
      </c>
      <c r="B400" s="1">
        <v>44784</v>
      </c>
      <c r="C400" t="s">
        <v>336</v>
      </c>
      <c r="D400">
        <v>5</v>
      </c>
      <c r="E400">
        <v>4</v>
      </c>
      <c r="F400" t="str">
        <f>_xlfn.XLOOKUP(C400,customers!$A$2:$A$314,customers!$B$2:$B$314,,0)</f>
        <v>Sheppard Yann</v>
      </c>
      <c r="G400" t="str">
        <f>_xlfn.XLOOKUP(C400,customers!$A$2:$A$314,customers!$F$2:$F$314,,0)</f>
        <v>England</v>
      </c>
      <c r="H400" t="str">
        <f>VLOOKUP(C400,customers!$A$2:$I$314,7,FALSE)</f>
        <v>Truro</v>
      </c>
      <c r="I400" t="str">
        <f>VLOOKUP(C400,customers!$A$2:$I$314,9,FALSE)</f>
        <v>Yes</v>
      </c>
      <c r="J400" t="str">
        <f>INDEX(products!$A$1:$F$11,MATCH(orders!$D400,products!$A$1:$A$11,0),MATCH(orders!J$1,products!$A$1:$F$1,0))</f>
        <v>Denim Jeans Flare Cut</v>
      </c>
      <c r="K400" t="str">
        <f>INDEX(products!$A$1:$F$11,MATCH(orders!$D400,products!$A$1:$A$11,0),MATCH(orders!K$1,products!$A$1:$F$1,0))</f>
        <v>Pants</v>
      </c>
      <c r="L400" t="str">
        <f>INDEX(products!$A$1:$F$11,MATCH(orders!$D400,products!$A$1:$A$11,0),MATCH(orders!L$1,products!$A$1:$F$1,0))</f>
        <v>Dark Blue</v>
      </c>
      <c r="M400">
        <f>INDEX(products!$A$1:$F$11,MATCH(orders!$D400,products!$A$1:$A$11,0),MATCH(orders!M$1,products!$A$1:$F$1,0))</f>
        <v>28.99</v>
      </c>
      <c r="N400">
        <f>INDEX(products!$A$1:$F$11,MATCH(orders!$D400,products!$A$1:$A$11,0),MATCH(orders!N$1,products!$A$1:$F$1,0))</f>
        <v>12.99</v>
      </c>
      <c r="O400">
        <f t="shared" si="12"/>
        <v>63.999999999999993</v>
      </c>
      <c r="P400">
        <f t="shared" si="13"/>
        <v>115.96</v>
      </c>
    </row>
    <row r="401" spans="1:16" x14ac:dyDescent="0.45">
      <c r="A401" t="s">
        <v>2170</v>
      </c>
      <c r="B401" s="1">
        <v>44784</v>
      </c>
      <c r="C401" t="s">
        <v>914</v>
      </c>
      <c r="D401">
        <v>6</v>
      </c>
      <c r="E401">
        <v>3</v>
      </c>
      <c r="F401" t="str">
        <f>_xlfn.XLOOKUP(C401,customers!$A$2:$A$314,customers!$B$2:$B$314,,0)</f>
        <v>Conny Gheraldi</v>
      </c>
      <c r="G401" t="str">
        <f>_xlfn.XLOOKUP(C401,customers!$A$2:$A$314,customers!$F$2:$F$314,,0)</f>
        <v>Wales</v>
      </c>
      <c r="H401" t="str">
        <f>VLOOKUP(C401,customers!$A$2:$I$314,7,FALSE)</f>
        <v>Monmouth</v>
      </c>
      <c r="I401" t="str">
        <f>VLOOKUP(C401,customers!$A$2:$I$314,9,FALSE)</f>
        <v>No</v>
      </c>
      <c r="J401" t="str">
        <f>INDEX(products!$A$1:$F$11,MATCH(orders!$D401,products!$A$1:$A$11,0),MATCH(orders!J$1,products!$A$1:$F$1,0))</f>
        <v>Denim Jacket Hooded</v>
      </c>
      <c r="K401" t="str">
        <f>INDEX(products!$A$1:$F$11,MATCH(orders!$D401,products!$A$1:$A$11,0),MATCH(orders!K$1,products!$A$1:$F$1,0))</f>
        <v>Jacket</v>
      </c>
      <c r="L401" t="str">
        <f>INDEX(products!$A$1:$F$11,MATCH(orders!$D401,products!$A$1:$A$11,0),MATCH(orders!L$1,products!$A$1:$F$1,0))</f>
        <v>Light Blue</v>
      </c>
      <c r="M401">
        <f>INDEX(products!$A$1:$F$11,MATCH(orders!$D401,products!$A$1:$A$11,0),MATCH(orders!M$1,products!$A$1:$F$1,0))</f>
        <v>27.99</v>
      </c>
      <c r="N401">
        <f>INDEX(products!$A$1:$F$11,MATCH(orders!$D401,products!$A$1:$A$11,0),MATCH(orders!N$1,products!$A$1:$F$1,0))</f>
        <v>14.99</v>
      </c>
      <c r="O401">
        <f t="shared" si="12"/>
        <v>38.999999999999993</v>
      </c>
      <c r="P401">
        <f t="shared" si="13"/>
        <v>83.97</v>
      </c>
    </row>
    <row r="402" spans="1:16" x14ac:dyDescent="0.45">
      <c r="A402" t="s">
        <v>2171</v>
      </c>
      <c r="B402" s="1">
        <v>44785</v>
      </c>
      <c r="C402" t="s">
        <v>818</v>
      </c>
      <c r="D402">
        <v>6</v>
      </c>
      <c r="E402">
        <v>3</v>
      </c>
      <c r="F402" t="str">
        <f>_xlfn.XLOOKUP(C402,customers!$A$2:$A$314,customers!$B$2:$B$314,,0)</f>
        <v>Constance Halfhide</v>
      </c>
      <c r="G402" t="str">
        <f>_xlfn.XLOOKUP(C402,customers!$A$2:$A$314,customers!$F$2:$F$314,,0)</f>
        <v>England</v>
      </c>
      <c r="H402" t="str">
        <f>VLOOKUP(C402,customers!$A$2:$I$314,7,FALSE)</f>
        <v>Ilkley</v>
      </c>
      <c r="I402" t="str">
        <f>VLOOKUP(C402,customers!$A$2:$I$314,9,FALSE)</f>
        <v>No</v>
      </c>
      <c r="J402" t="str">
        <f>INDEX(products!$A$1:$F$11,MATCH(orders!$D402,products!$A$1:$A$11,0),MATCH(orders!J$1,products!$A$1:$F$1,0))</f>
        <v>Denim Jacket Hooded</v>
      </c>
      <c r="K402" t="str">
        <f>INDEX(products!$A$1:$F$11,MATCH(orders!$D402,products!$A$1:$A$11,0),MATCH(orders!K$1,products!$A$1:$F$1,0))</f>
        <v>Jacket</v>
      </c>
      <c r="L402" t="str">
        <f>INDEX(products!$A$1:$F$11,MATCH(orders!$D402,products!$A$1:$A$11,0),MATCH(orders!L$1,products!$A$1:$F$1,0))</f>
        <v>Light Blue</v>
      </c>
      <c r="M402">
        <f>INDEX(products!$A$1:$F$11,MATCH(orders!$D402,products!$A$1:$A$11,0),MATCH(orders!M$1,products!$A$1:$F$1,0))</f>
        <v>27.99</v>
      </c>
      <c r="N402">
        <f>INDEX(products!$A$1:$F$11,MATCH(orders!$D402,products!$A$1:$A$11,0),MATCH(orders!N$1,products!$A$1:$F$1,0))</f>
        <v>14.99</v>
      </c>
      <c r="O402">
        <f t="shared" si="12"/>
        <v>38.999999999999993</v>
      </c>
      <c r="P402">
        <f t="shared" si="13"/>
        <v>83.97</v>
      </c>
    </row>
    <row r="403" spans="1:16" x14ac:dyDescent="0.45">
      <c r="A403" t="s">
        <v>2172</v>
      </c>
      <c r="B403" s="1">
        <v>44785</v>
      </c>
      <c r="C403" t="s">
        <v>35</v>
      </c>
      <c r="D403">
        <v>5</v>
      </c>
      <c r="E403">
        <v>3</v>
      </c>
      <c r="F403" t="str">
        <f>_xlfn.XLOOKUP(C403,customers!$A$2:$A$314,customers!$B$2:$B$314,,0)</f>
        <v>Jami Redholes</v>
      </c>
      <c r="G403" t="str">
        <f>_xlfn.XLOOKUP(C403,customers!$A$2:$A$314,customers!$F$2:$F$314,,0)</f>
        <v>England</v>
      </c>
      <c r="H403" t="str">
        <f>VLOOKUP(C403,customers!$A$2:$I$314,7,FALSE)</f>
        <v>Manchester</v>
      </c>
      <c r="I403" t="str">
        <f>VLOOKUP(C403,customers!$A$2:$I$314,9,FALSE)</f>
        <v>Yes</v>
      </c>
      <c r="J403" t="str">
        <f>INDEX(products!$A$1:$F$11,MATCH(orders!$D403,products!$A$1:$A$11,0),MATCH(orders!J$1,products!$A$1:$F$1,0))</f>
        <v>Denim Jeans Flare Cut</v>
      </c>
      <c r="K403" t="str">
        <f>INDEX(products!$A$1:$F$11,MATCH(orders!$D403,products!$A$1:$A$11,0),MATCH(orders!K$1,products!$A$1:$F$1,0))</f>
        <v>Pants</v>
      </c>
      <c r="L403" t="str">
        <f>INDEX(products!$A$1:$F$11,MATCH(orders!$D403,products!$A$1:$A$11,0),MATCH(orders!L$1,products!$A$1:$F$1,0))</f>
        <v>Dark Blue</v>
      </c>
      <c r="M403">
        <f>INDEX(products!$A$1:$F$11,MATCH(orders!$D403,products!$A$1:$A$11,0),MATCH(orders!M$1,products!$A$1:$F$1,0))</f>
        <v>28.99</v>
      </c>
      <c r="N403">
        <f>INDEX(products!$A$1:$F$11,MATCH(orders!$D403,products!$A$1:$A$11,0),MATCH(orders!N$1,products!$A$1:$F$1,0))</f>
        <v>12.99</v>
      </c>
      <c r="O403">
        <f t="shared" si="12"/>
        <v>47.999999999999993</v>
      </c>
      <c r="P403">
        <f t="shared" si="13"/>
        <v>86.97</v>
      </c>
    </row>
    <row r="404" spans="1:16" x14ac:dyDescent="0.45">
      <c r="A404" t="s">
        <v>2173</v>
      </c>
      <c r="B404" s="1">
        <v>44786</v>
      </c>
      <c r="C404" t="s">
        <v>945</v>
      </c>
      <c r="D404">
        <v>6</v>
      </c>
      <c r="E404">
        <v>3</v>
      </c>
      <c r="F404" t="str">
        <f>_xlfn.XLOOKUP(C404,customers!$A$2:$A$314,customers!$B$2:$B$314,,0)</f>
        <v>Codi Littrell</v>
      </c>
      <c r="G404" t="str">
        <f>_xlfn.XLOOKUP(C404,customers!$A$2:$A$314,customers!$F$2:$F$314,,0)</f>
        <v>Scotland</v>
      </c>
      <c r="H404" t="str">
        <f>VLOOKUP(C404,customers!$A$2:$I$314,7,FALSE)</f>
        <v>Ullapool</v>
      </c>
      <c r="I404" t="str">
        <f>VLOOKUP(C404,customers!$A$2:$I$314,9,FALSE)</f>
        <v>No</v>
      </c>
      <c r="J404" t="str">
        <f>INDEX(products!$A$1:$F$11,MATCH(orders!$D404,products!$A$1:$A$11,0),MATCH(orders!J$1,products!$A$1:$F$1,0))</f>
        <v>Denim Jacket Hooded</v>
      </c>
      <c r="K404" t="str">
        <f>INDEX(products!$A$1:$F$11,MATCH(orders!$D404,products!$A$1:$A$11,0),MATCH(orders!K$1,products!$A$1:$F$1,0))</f>
        <v>Jacket</v>
      </c>
      <c r="L404" t="str">
        <f>INDEX(products!$A$1:$F$11,MATCH(orders!$D404,products!$A$1:$A$11,0),MATCH(orders!L$1,products!$A$1:$F$1,0))</f>
        <v>Light Blue</v>
      </c>
      <c r="M404">
        <f>INDEX(products!$A$1:$F$11,MATCH(orders!$D404,products!$A$1:$A$11,0),MATCH(orders!M$1,products!$A$1:$F$1,0))</f>
        <v>27.99</v>
      </c>
      <c r="N404">
        <f>INDEX(products!$A$1:$F$11,MATCH(orders!$D404,products!$A$1:$A$11,0),MATCH(orders!N$1,products!$A$1:$F$1,0))</f>
        <v>14.99</v>
      </c>
      <c r="O404">
        <f t="shared" si="12"/>
        <v>38.999999999999993</v>
      </c>
      <c r="P404">
        <f t="shared" si="13"/>
        <v>83.97</v>
      </c>
    </row>
    <row r="405" spans="1:16" x14ac:dyDescent="0.45">
      <c r="A405" t="s">
        <v>2174</v>
      </c>
      <c r="B405" s="1">
        <v>44786</v>
      </c>
      <c r="C405" t="s">
        <v>963</v>
      </c>
      <c r="D405">
        <v>6</v>
      </c>
      <c r="E405">
        <v>3</v>
      </c>
      <c r="F405" t="str">
        <f>_xlfn.XLOOKUP(C405,customers!$A$2:$A$314,customers!$B$2:$B$314,,0)</f>
        <v>Lexie Mallan</v>
      </c>
      <c r="G405" t="str">
        <f>_xlfn.XLOOKUP(C405,customers!$A$2:$A$314,customers!$F$2:$F$314,,0)</f>
        <v>England</v>
      </c>
      <c r="H405" t="str">
        <f>VLOOKUP(C405,customers!$A$2:$I$314,7,FALSE)</f>
        <v>Radstock</v>
      </c>
      <c r="I405" t="str">
        <f>VLOOKUP(C405,customers!$A$2:$I$314,9,FALSE)</f>
        <v>No</v>
      </c>
      <c r="J405" t="str">
        <f>INDEX(products!$A$1:$F$11,MATCH(orders!$D405,products!$A$1:$A$11,0),MATCH(orders!J$1,products!$A$1:$F$1,0))</f>
        <v>Denim Jacket Hooded</v>
      </c>
      <c r="K405" t="str">
        <f>INDEX(products!$A$1:$F$11,MATCH(orders!$D405,products!$A$1:$A$11,0),MATCH(orders!K$1,products!$A$1:$F$1,0))</f>
        <v>Jacket</v>
      </c>
      <c r="L405" t="str">
        <f>INDEX(products!$A$1:$F$11,MATCH(orders!$D405,products!$A$1:$A$11,0),MATCH(orders!L$1,products!$A$1:$F$1,0))</f>
        <v>Light Blue</v>
      </c>
      <c r="M405">
        <f>INDEX(products!$A$1:$F$11,MATCH(orders!$D405,products!$A$1:$A$11,0),MATCH(orders!M$1,products!$A$1:$F$1,0))</f>
        <v>27.99</v>
      </c>
      <c r="N405">
        <f>INDEX(products!$A$1:$F$11,MATCH(orders!$D405,products!$A$1:$A$11,0),MATCH(orders!N$1,products!$A$1:$F$1,0))</f>
        <v>14.99</v>
      </c>
      <c r="O405">
        <f t="shared" si="12"/>
        <v>38.999999999999993</v>
      </c>
      <c r="P405">
        <f t="shared" si="13"/>
        <v>83.97</v>
      </c>
    </row>
    <row r="406" spans="1:16" x14ac:dyDescent="0.45">
      <c r="A406" t="s">
        <v>2175</v>
      </c>
      <c r="B406" s="1">
        <v>44786</v>
      </c>
      <c r="C406" t="s">
        <v>827</v>
      </c>
      <c r="D406">
        <v>10</v>
      </c>
      <c r="E406">
        <v>4</v>
      </c>
      <c r="F406" t="str">
        <f>_xlfn.XLOOKUP(C406,customers!$A$2:$A$314,customers!$B$2:$B$314,,0)</f>
        <v>Anselma Attwater</v>
      </c>
      <c r="G406" t="str">
        <f>_xlfn.XLOOKUP(C406,customers!$A$2:$A$314,customers!$F$2:$F$314,,0)</f>
        <v>England</v>
      </c>
      <c r="H406" t="str">
        <f>VLOOKUP(C406,customers!$A$2:$I$314,7,FALSE)</f>
        <v>Skipton</v>
      </c>
      <c r="I406" t="str">
        <f>VLOOKUP(C406,customers!$A$2:$I$314,9,FALSE)</f>
        <v>No</v>
      </c>
      <c r="J406" t="str">
        <f>INDEX(products!$A$1:$F$11,MATCH(orders!$D406,products!$A$1:$A$11,0),MATCH(orders!J$1,products!$A$1:$F$1,0))</f>
        <v>Denim Jeans Cuffed Hem</v>
      </c>
      <c r="K406" t="str">
        <f>INDEX(products!$A$1:$F$11,MATCH(orders!$D406,products!$A$1:$A$11,0),MATCH(orders!K$1,products!$A$1:$F$1,0))</f>
        <v>Pants</v>
      </c>
      <c r="L406" t="str">
        <f>INDEX(products!$A$1:$F$11,MATCH(orders!$D406,products!$A$1:$A$11,0),MATCH(orders!L$1,products!$A$1:$F$1,0))</f>
        <v>Dark Blue</v>
      </c>
      <c r="M406">
        <f>INDEX(products!$A$1:$F$11,MATCH(orders!$D406,products!$A$1:$A$11,0),MATCH(orders!M$1,products!$A$1:$F$1,0))</f>
        <v>22.99</v>
      </c>
      <c r="N406">
        <f>INDEX(products!$A$1:$F$11,MATCH(orders!$D406,products!$A$1:$A$11,0),MATCH(orders!N$1,products!$A$1:$F$1,0))</f>
        <v>10.99</v>
      </c>
      <c r="O406">
        <f t="shared" si="12"/>
        <v>47.999999999999993</v>
      </c>
      <c r="P406">
        <f t="shared" si="13"/>
        <v>91.96</v>
      </c>
    </row>
    <row r="407" spans="1:16" x14ac:dyDescent="0.45">
      <c r="A407" t="s">
        <v>2176</v>
      </c>
      <c r="B407" s="1">
        <v>44786</v>
      </c>
      <c r="C407" t="s">
        <v>919</v>
      </c>
      <c r="D407">
        <v>6</v>
      </c>
      <c r="E407">
        <v>3</v>
      </c>
      <c r="F407" t="str">
        <f>_xlfn.XLOOKUP(C407,customers!$A$2:$A$314,customers!$B$2:$B$314,,0)</f>
        <v>Beryle Kenwell</v>
      </c>
      <c r="G407" t="str">
        <f>_xlfn.XLOOKUP(C407,customers!$A$2:$A$314,customers!$F$2:$F$314,,0)</f>
        <v>England</v>
      </c>
      <c r="H407" t="str">
        <f>VLOOKUP(C407,customers!$A$2:$I$314,7,FALSE)</f>
        <v>Tring</v>
      </c>
      <c r="I407" t="str">
        <f>VLOOKUP(C407,customers!$A$2:$I$314,9,FALSE)</f>
        <v>No</v>
      </c>
      <c r="J407" t="str">
        <f>INDEX(products!$A$1:$F$11,MATCH(orders!$D407,products!$A$1:$A$11,0),MATCH(orders!J$1,products!$A$1:$F$1,0))</f>
        <v>Denim Jacket Hooded</v>
      </c>
      <c r="K407" t="str">
        <f>INDEX(products!$A$1:$F$11,MATCH(orders!$D407,products!$A$1:$A$11,0),MATCH(orders!K$1,products!$A$1:$F$1,0))</f>
        <v>Jacket</v>
      </c>
      <c r="L407" t="str">
        <f>INDEX(products!$A$1:$F$11,MATCH(orders!$D407,products!$A$1:$A$11,0),MATCH(orders!L$1,products!$A$1:$F$1,0))</f>
        <v>Light Blue</v>
      </c>
      <c r="M407">
        <f>INDEX(products!$A$1:$F$11,MATCH(orders!$D407,products!$A$1:$A$11,0),MATCH(orders!M$1,products!$A$1:$F$1,0))</f>
        <v>27.99</v>
      </c>
      <c r="N407">
        <f>INDEX(products!$A$1:$F$11,MATCH(orders!$D407,products!$A$1:$A$11,0),MATCH(orders!N$1,products!$A$1:$F$1,0))</f>
        <v>14.99</v>
      </c>
      <c r="O407">
        <f t="shared" si="12"/>
        <v>38.999999999999993</v>
      </c>
      <c r="P407">
        <f t="shared" si="13"/>
        <v>83.97</v>
      </c>
    </row>
    <row r="408" spans="1:16" x14ac:dyDescent="0.45">
      <c r="A408" t="s">
        <v>2177</v>
      </c>
      <c r="B408" s="1">
        <v>44786</v>
      </c>
      <c r="C408" t="s">
        <v>1001</v>
      </c>
      <c r="D408">
        <v>6</v>
      </c>
      <c r="E408">
        <v>3</v>
      </c>
      <c r="F408" t="str">
        <f>_xlfn.XLOOKUP(C408,customers!$A$2:$A$314,customers!$B$2:$B$314,,0)</f>
        <v>Cleve Blowfelde</v>
      </c>
      <c r="G408" t="str">
        <f>_xlfn.XLOOKUP(C408,customers!$A$2:$A$314,customers!$F$2:$F$314,,0)</f>
        <v>Wales</v>
      </c>
      <c r="H408" t="str">
        <f>VLOOKUP(C408,customers!$A$2:$I$314,7,FALSE)</f>
        <v>Llanrwst</v>
      </c>
      <c r="I408" t="str">
        <f>VLOOKUP(C408,customers!$A$2:$I$314,9,FALSE)</f>
        <v>No</v>
      </c>
      <c r="J408" t="str">
        <f>INDEX(products!$A$1:$F$11,MATCH(orders!$D408,products!$A$1:$A$11,0),MATCH(orders!J$1,products!$A$1:$F$1,0))</f>
        <v>Denim Jacket Hooded</v>
      </c>
      <c r="K408" t="str">
        <f>INDEX(products!$A$1:$F$11,MATCH(orders!$D408,products!$A$1:$A$11,0),MATCH(orders!K$1,products!$A$1:$F$1,0))</f>
        <v>Jacket</v>
      </c>
      <c r="L408" t="str">
        <f>INDEX(products!$A$1:$F$11,MATCH(orders!$D408,products!$A$1:$A$11,0),MATCH(orders!L$1,products!$A$1:$F$1,0))</f>
        <v>Light Blue</v>
      </c>
      <c r="M408">
        <f>INDEX(products!$A$1:$F$11,MATCH(orders!$D408,products!$A$1:$A$11,0),MATCH(orders!M$1,products!$A$1:$F$1,0))</f>
        <v>27.99</v>
      </c>
      <c r="N408">
        <f>INDEX(products!$A$1:$F$11,MATCH(orders!$D408,products!$A$1:$A$11,0),MATCH(orders!N$1,products!$A$1:$F$1,0))</f>
        <v>14.99</v>
      </c>
      <c r="O408">
        <f t="shared" si="12"/>
        <v>38.999999999999993</v>
      </c>
      <c r="P408">
        <f t="shared" si="13"/>
        <v>83.97</v>
      </c>
    </row>
    <row r="409" spans="1:16" x14ac:dyDescent="0.45">
      <c r="A409" t="s">
        <v>2178</v>
      </c>
      <c r="B409" s="1">
        <v>44787</v>
      </c>
      <c r="C409" t="s">
        <v>195</v>
      </c>
      <c r="D409">
        <v>4</v>
      </c>
      <c r="E409">
        <v>3</v>
      </c>
      <c r="F409" t="str">
        <f>_xlfn.XLOOKUP(C409,customers!$A$2:$A$314,customers!$B$2:$B$314,,0)</f>
        <v>Olag Baudassi</v>
      </c>
      <c r="G409" t="str">
        <f>_xlfn.XLOOKUP(C409,customers!$A$2:$A$314,customers!$F$2:$F$314,,0)</f>
        <v>England</v>
      </c>
      <c r="H409" t="str">
        <f>VLOOKUP(C409,customers!$A$2:$I$314,7,FALSE)</f>
        <v>Swindon</v>
      </c>
      <c r="I409" t="str">
        <f>VLOOKUP(C409,customers!$A$2:$I$314,9,FALSE)</f>
        <v>Yes</v>
      </c>
      <c r="J409" t="str">
        <f>INDEX(products!$A$1:$F$11,MATCH(orders!$D409,products!$A$1:$A$11,0),MATCH(orders!J$1,products!$A$1:$F$1,0))</f>
        <v>Denim Jacket Cropped</v>
      </c>
      <c r="K409" t="str">
        <f>INDEX(products!$A$1:$F$11,MATCH(orders!$D409,products!$A$1:$A$11,0),MATCH(orders!K$1,products!$A$1:$F$1,0))</f>
        <v>Jacket</v>
      </c>
      <c r="L409" t="str">
        <f>INDEX(products!$A$1:$F$11,MATCH(orders!$D409,products!$A$1:$A$11,0),MATCH(orders!L$1,products!$A$1:$F$1,0))</f>
        <v>Light Blue</v>
      </c>
      <c r="M409">
        <f>INDEX(products!$A$1:$F$11,MATCH(orders!$D409,products!$A$1:$A$11,0),MATCH(orders!M$1,products!$A$1:$F$1,0))</f>
        <v>26.99</v>
      </c>
      <c r="N409">
        <f>INDEX(products!$A$1:$F$11,MATCH(orders!$D409,products!$A$1:$A$11,0),MATCH(orders!N$1,products!$A$1:$F$1,0))</f>
        <v>11.99</v>
      </c>
      <c r="O409">
        <f t="shared" si="12"/>
        <v>44.999999999999993</v>
      </c>
      <c r="P409">
        <f t="shared" si="13"/>
        <v>80.97</v>
      </c>
    </row>
    <row r="410" spans="1:16" x14ac:dyDescent="0.45">
      <c r="A410" t="s">
        <v>2179</v>
      </c>
      <c r="B410" s="1">
        <v>44787</v>
      </c>
      <c r="C410" t="s">
        <v>35</v>
      </c>
      <c r="D410">
        <v>4</v>
      </c>
      <c r="E410">
        <v>2</v>
      </c>
      <c r="F410" t="str">
        <f>_xlfn.XLOOKUP(C410,customers!$A$2:$A$314,customers!$B$2:$B$314,,0)</f>
        <v>Jami Redholes</v>
      </c>
      <c r="G410" t="str">
        <f>_xlfn.XLOOKUP(C410,customers!$A$2:$A$314,customers!$F$2:$F$314,,0)</f>
        <v>England</v>
      </c>
      <c r="H410" t="str">
        <f>VLOOKUP(C410,customers!$A$2:$I$314,7,FALSE)</f>
        <v>Manchester</v>
      </c>
      <c r="I410" t="str">
        <f>VLOOKUP(C410,customers!$A$2:$I$314,9,FALSE)</f>
        <v>Yes</v>
      </c>
      <c r="J410" t="str">
        <f>INDEX(products!$A$1:$F$11,MATCH(orders!$D410,products!$A$1:$A$11,0),MATCH(orders!J$1,products!$A$1:$F$1,0))</f>
        <v>Denim Jacket Cropped</v>
      </c>
      <c r="K410" t="str">
        <f>INDEX(products!$A$1:$F$11,MATCH(orders!$D410,products!$A$1:$A$11,0),MATCH(orders!K$1,products!$A$1:$F$1,0))</f>
        <v>Jacket</v>
      </c>
      <c r="L410" t="str">
        <f>INDEX(products!$A$1:$F$11,MATCH(orders!$D410,products!$A$1:$A$11,0),MATCH(orders!L$1,products!$A$1:$F$1,0))</f>
        <v>Light Blue</v>
      </c>
      <c r="M410">
        <f>INDEX(products!$A$1:$F$11,MATCH(orders!$D410,products!$A$1:$A$11,0),MATCH(orders!M$1,products!$A$1:$F$1,0))</f>
        <v>26.99</v>
      </c>
      <c r="N410">
        <f>INDEX(products!$A$1:$F$11,MATCH(orders!$D410,products!$A$1:$A$11,0),MATCH(orders!N$1,products!$A$1:$F$1,0))</f>
        <v>11.99</v>
      </c>
      <c r="O410">
        <f t="shared" si="12"/>
        <v>29.999999999999996</v>
      </c>
      <c r="P410">
        <f t="shared" si="13"/>
        <v>53.98</v>
      </c>
    </row>
    <row r="411" spans="1:16" x14ac:dyDescent="0.45">
      <c r="A411" t="s">
        <v>2180</v>
      </c>
      <c r="B411" s="1">
        <v>44787</v>
      </c>
      <c r="C411" t="s">
        <v>972</v>
      </c>
      <c r="D411">
        <v>6</v>
      </c>
      <c r="E411">
        <v>3</v>
      </c>
      <c r="F411" t="str">
        <f>_xlfn.XLOOKUP(C411,customers!$A$2:$A$314,customers!$B$2:$B$314,,0)</f>
        <v>Delmar Beasant</v>
      </c>
      <c r="G411" t="str">
        <f>_xlfn.XLOOKUP(C411,customers!$A$2:$A$314,customers!$F$2:$F$314,,0)</f>
        <v>Scotland</v>
      </c>
      <c r="H411" t="str">
        <f>VLOOKUP(C411,customers!$A$2:$I$314,7,FALSE)</f>
        <v>Fortrose</v>
      </c>
      <c r="I411" t="str">
        <f>VLOOKUP(C411,customers!$A$2:$I$314,9,FALSE)</f>
        <v>No</v>
      </c>
      <c r="J411" t="str">
        <f>INDEX(products!$A$1:$F$11,MATCH(orders!$D411,products!$A$1:$A$11,0),MATCH(orders!J$1,products!$A$1:$F$1,0))</f>
        <v>Denim Jacket Hooded</v>
      </c>
      <c r="K411" t="str">
        <f>INDEX(products!$A$1:$F$11,MATCH(orders!$D411,products!$A$1:$A$11,0),MATCH(orders!K$1,products!$A$1:$F$1,0))</f>
        <v>Jacket</v>
      </c>
      <c r="L411" t="str">
        <f>INDEX(products!$A$1:$F$11,MATCH(orders!$D411,products!$A$1:$A$11,0),MATCH(orders!L$1,products!$A$1:$F$1,0))</f>
        <v>Light Blue</v>
      </c>
      <c r="M411">
        <f>INDEX(products!$A$1:$F$11,MATCH(orders!$D411,products!$A$1:$A$11,0),MATCH(orders!M$1,products!$A$1:$F$1,0))</f>
        <v>27.99</v>
      </c>
      <c r="N411">
        <f>INDEX(products!$A$1:$F$11,MATCH(orders!$D411,products!$A$1:$A$11,0),MATCH(orders!N$1,products!$A$1:$F$1,0))</f>
        <v>14.99</v>
      </c>
      <c r="O411">
        <f t="shared" si="12"/>
        <v>38.999999999999993</v>
      </c>
      <c r="P411">
        <f t="shared" si="13"/>
        <v>83.97</v>
      </c>
    </row>
    <row r="412" spans="1:16" x14ac:dyDescent="0.45">
      <c r="A412" t="s">
        <v>2181</v>
      </c>
      <c r="B412" s="1">
        <v>44787</v>
      </c>
      <c r="C412" t="s">
        <v>181</v>
      </c>
      <c r="D412">
        <v>5</v>
      </c>
      <c r="E412">
        <v>2</v>
      </c>
      <c r="F412" t="str">
        <f>_xlfn.XLOOKUP(C412,customers!$A$2:$A$314,customers!$B$2:$B$314,,0)</f>
        <v>Jessica McNess</v>
      </c>
      <c r="G412" t="str">
        <f>_xlfn.XLOOKUP(C412,customers!$A$2:$A$314,customers!$F$2:$F$314,,0)</f>
        <v>England</v>
      </c>
      <c r="H412" t="str">
        <f>VLOOKUP(C412,customers!$A$2:$I$314,7,FALSE)</f>
        <v>Derby</v>
      </c>
      <c r="I412" t="str">
        <f>VLOOKUP(C412,customers!$A$2:$I$314,9,FALSE)</f>
        <v>Yes</v>
      </c>
      <c r="J412" t="str">
        <f>INDEX(products!$A$1:$F$11,MATCH(orders!$D412,products!$A$1:$A$11,0),MATCH(orders!J$1,products!$A$1:$F$1,0))</f>
        <v>Denim Jeans Flare Cut</v>
      </c>
      <c r="K412" t="str">
        <f>INDEX(products!$A$1:$F$11,MATCH(orders!$D412,products!$A$1:$A$11,0),MATCH(orders!K$1,products!$A$1:$F$1,0))</f>
        <v>Pants</v>
      </c>
      <c r="L412" t="str">
        <f>INDEX(products!$A$1:$F$11,MATCH(orders!$D412,products!$A$1:$A$11,0),MATCH(orders!L$1,products!$A$1:$F$1,0))</f>
        <v>Dark Blue</v>
      </c>
      <c r="M412">
        <f>INDEX(products!$A$1:$F$11,MATCH(orders!$D412,products!$A$1:$A$11,0),MATCH(orders!M$1,products!$A$1:$F$1,0))</f>
        <v>28.99</v>
      </c>
      <c r="N412">
        <f>INDEX(products!$A$1:$F$11,MATCH(orders!$D412,products!$A$1:$A$11,0),MATCH(orders!N$1,products!$A$1:$F$1,0))</f>
        <v>12.99</v>
      </c>
      <c r="O412">
        <f t="shared" si="12"/>
        <v>31.999999999999996</v>
      </c>
      <c r="P412">
        <f t="shared" si="13"/>
        <v>57.98</v>
      </c>
    </row>
    <row r="413" spans="1:16" x14ac:dyDescent="0.45">
      <c r="A413" t="s">
        <v>2182</v>
      </c>
      <c r="B413" s="1">
        <v>44788</v>
      </c>
      <c r="C413" t="s">
        <v>126</v>
      </c>
      <c r="D413">
        <v>4</v>
      </c>
      <c r="E413">
        <v>2</v>
      </c>
      <c r="F413" t="str">
        <f>_xlfn.XLOOKUP(C413,customers!$A$2:$A$314,customers!$B$2:$B$314,,0)</f>
        <v>Selene Shales</v>
      </c>
      <c r="G413" t="str">
        <f>_xlfn.XLOOKUP(C413,customers!$A$2:$A$314,customers!$F$2:$F$314,,0)</f>
        <v>England</v>
      </c>
      <c r="H413" t="str">
        <f>VLOOKUP(C413,customers!$A$2:$I$314,7,FALSE)</f>
        <v>Bath</v>
      </c>
      <c r="I413" t="str">
        <f>VLOOKUP(C413,customers!$A$2:$I$314,9,FALSE)</f>
        <v>Yes</v>
      </c>
      <c r="J413" t="str">
        <f>INDEX(products!$A$1:$F$11,MATCH(orders!$D413,products!$A$1:$A$11,0),MATCH(orders!J$1,products!$A$1:$F$1,0))</f>
        <v>Denim Jacket Cropped</v>
      </c>
      <c r="K413" t="str">
        <f>INDEX(products!$A$1:$F$11,MATCH(orders!$D413,products!$A$1:$A$11,0),MATCH(orders!K$1,products!$A$1:$F$1,0))</f>
        <v>Jacket</v>
      </c>
      <c r="L413" t="str">
        <f>INDEX(products!$A$1:$F$11,MATCH(orders!$D413,products!$A$1:$A$11,0),MATCH(orders!L$1,products!$A$1:$F$1,0))</f>
        <v>Light Blue</v>
      </c>
      <c r="M413">
        <f>INDEX(products!$A$1:$F$11,MATCH(orders!$D413,products!$A$1:$A$11,0),MATCH(orders!M$1,products!$A$1:$F$1,0))</f>
        <v>26.99</v>
      </c>
      <c r="N413">
        <f>INDEX(products!$A$1:$F$11,MATCH(orders!$D413,products!$A$1:$A$11,0),MATCH(orders!N$1,products!$A$1:$F$1,0))</f>
        <v>11.99</v>
      </c>
      <c r="O413">
        <f t="shared" si="12"/>
        <v>29.999999999999996</v>
      </c>
      <c r="P413">
        <f t="shared" si="13"/>
        <v>53.98</v>
      </c>
    </row>
    <row r="414" spans="1:16" x14ac:dyDescent="0.45">
      <c r="A414" t="s">
        <v>2183</v>
      </c>
      <c r="B414" s="1">
        <v>44788</v>
      </c>
      <c r="C414" t="s">
        <v>344</v>
      </c>
      <c r="D414">
        <v>4</v>
      </c>
      <c r="E414">
        <v>4</v>
      </c>
      <c r="F414" t="str">
        <f>_xlfn.XLOOKUP(C414,customers!$A$2:$A$314,customers!$B$2:$B$314,,0)</f>
        <v>Hally Lorait</v>
      </c>
      <c r="G414" t="str">
        <f>_xlfn.XLOOKUP(C414,customers!$A$2:$A$314,customers!$F$2:$F$314,,0)</f>
        <v>England</v>
      </c>
      <c r="H414" t="str">
        <f>VLOOKUP(C414,customers!$A$2:$I$314,7,FALSE)</f>
        <v>Hereford</v>
      </c>
      <c r="I414" t="str">
        <f>VLOOKUP(C414,customers!$A$2:$I$314,9,FALSE)</f>
        <v>Yes</v>
      </c>
      <c r="J414" t="str">
        <f>INDEX(products!$A$1:$F$11,MATCH(orders!$D414,products!$A$1:$A$11,0),MATCH(orders!J$1,products!$A$1:$F$1,0))</f>
        <v>Denim Jacket Cropped</v>
      </c>
      <c r="K414" t="str">
        <f>INDEX(products!$A$1:$F$11,MATCH(orders!$D414,products!$A$1:$A$11,0),MATCH(orders!K$1,products!$A$1:$F$1,0))</f>
        <v>Jacket</v>
      </c>
      <c r="L414" t="str">
        <f>INDEX(products!$A$1:$F$11,MATCH(orders!$D414,products!$A$1:$A$11,0),MATCH(orders!L$1,products!$A$1:$F$1,0))</f>
        <v>Light Blue</v>
      </c>
      <c r="M414">
        <f>INDEX(products!$A$1:$F$11,MATCH(orders!$D414,products!$A$1:$A$11,0),MATCH(orders!M$1,products!$A$1:$F$1,0))</f>
        <v>26.99</v>
      </c>
      <c r="N414">
        <f>INDEX(products!$A$1:$F$11,MATCH(orders!$D414,products!$A$1:$A$11,0),MATCH(orders!N$1,products!$A$1:$F$1,0))</f>
        <v>11.99</v>
      </c>
      <c r="O414">
        <f t="shared" si="12"/>
        <v>59.999999999999993</v>
      </c>
      <c r="P414">
        <f t="shared" si="13"/>
        <v>107.96</v>
      </c>
    </row>
    <row r="415" spans="1:16" x14ac:dyDescent="0.45">
      <c r="A415" t="s">
        <v>2184</v>
      </c>
      <c r="B415" s="1">
        <v>44788</v>
      </c>
      <c r="C415" t="s">
        <v>347</v>
      </c>
      <c r="D415">
        <v>4</v>
      </c>
      <c r="E415">
        <v>3</v>
      </c>
      <c r="F415" t="str">
        <f>_xlfn.XLOOKUP(C415,customers!$A$2:$A$314,customers!$B$2:$B$314,,0)</f>
        <v>Zaccaria Sherewood</v>
      </c>
      <c r="G415" t="str">
        <f>_xlfn.XLOOKUP(C415,customers!$A$2:$A$314,customers!$F$2:$F$314,,0)</f>
        <v>England</v>
      </c>
      <c r="H415" t="str">
        <f>VLOOKUP(C415,customers!$A$2:$I$314,7,FALSE)</f>
        <v>Taunton</v>
      </c>
      <c r="I415" t="str">
        <f>VLOOKUP(C415,customers!$A$2:$I$314,9,FALSE)</f>
        <v>Yes</v>
      </c>
      <c r="J415" t="str">
        <f>INDEX(products!$A$1:$F$11,MATCH(orders!$D415,products!$A$1:$A$11,0),MATCH(orders!J$1,products!$A$1:$F$1,0))</f>
        <v>Denim Jacket Cropped</v>
      </c>
      <c r="K415" t="str">
        <f>INDEX(products!$A$1:$F$11,MATCH(orders!$D415,products!$A$1:$A$11,0),MATCH(orders!K$1,products!$A$1:$F$1,0))</f>
        <v>Jacket</v>
      </c>
      <c r="L415" t="str">
        <f>INDEX(products!$A$1:$F$11,MATCH(orders!$D415,products!$A$1:$A$11,0),MATCH(orders!L$1,products!$A$1:$F$1,0))</f>
        <v>Light Blue</v>
      </c>
      <c r="M415">
        <f>INDEX(products!$A$1:$F$11,MATCH(orders!$D415,products!$A$1:$A$11,0),MATCH(orders!M$1,products!$A$1:$F$1,0))</f>
        <v>26.99</v>
      </c>
      <c r="N415">
        <f>INDEX(products!$A$1:$F$11,MATCH(orders!$D415,products!$A$1:$A$11,0),MATCH(orders!N$1,products!$A$1:$F$1,0))</f>
        <v>11.99</v>
      </c>
      <c r="O415">
        <f t="shared" si="12"/>
        <v>44.999999999999993</v>
      </c>
      <c r="P415">
        <f t="shared" si="13"/>
        <v>80.97</v>
      </c>
    </row>
    <row r="416" spans="1:16" x14ac:dyDescent="0.45">
      <c r="A416" t="s">
        <v>2185</v>
      </c>
      <c r="B416" s="1">
        <v>44788</v>
      </c>
      <c r="C416" t="s">
        <v>192</v>
      </c>
      <c r="D416">
        <v>4</v>
      </c>
      <c r="E416">
        <v>2</v>
      </c>
      <c r="F416" t="str">
        <f>_xlfn.XLOOKUP(C416,customers!$A$2:$A$314,customers!$B$2:$B$314,,0)</f>
        <v>Maurie Bartol</v>
      </c>
      <c r="G416" t="str">
        <f>_xlfn.XLOOKUP(C416,customers!$A$2:$A$314,customers!$F$2:$F$314,,0)</f>
        <v>England</v>
      </c>
      <c r="H416" t="str">
        <f>VLOOKUP(C416,customers!$A$2:$I$314,7,FALSE)</f>
        <v>Bournemouth</v>
      </c>
      <c r="I416" t="str">
        <f>VLOOKUP(C416,customers!$A$2:$I$314,9,FALSE)</f>
        <v>Yes</v>
      </c>
      <c r="J416" t="str">
        <f>INDEX(products!$A$1:$F$11,MATCH(orders!$D416,products!$A$1:$A$11,0),MATCH(orders!J$1,products!$A$1:$F$1,0))</f>
        <v>Denim Jacket Cropped</v>
      </c>
      <c r="K416" t="str">
        <f>INDEX(products!$A$1:$F$11,MATCH(orders!$D416,products!$A$1:$A$11,0),MATCH(orders!K$1,products!$A$1:$F$1,0))</f>
        <v>Jacket</v>
      </c>
      <c r="L416" t="str">
        <f>INDEX(products!$A$1:$F$11,MATCH(orders!$D416,products!$A$1:$A$11,0),MATCH(orders!L$1,products!$A$1:$F$1,0))</f>
        <v>Light Blue</v>
      </c>
      <c r="M416">
        <f>INDEX(products!$A$1:$F$11,MATCH(orders!$D416,products!$A$1:$A$11,0),MATCH(orders!M$1,products!$A$1:$F$1,0))</f>
        <v>26.99</v>
      </c>
      <c r="N416">
        <f>INDEX(products!$A$1:$F$11,MATCH(orders!$D416,products!$A$1:$A$11,0),MATCH(orders!N$1,products!$A$1:$F$1,0))</f>
        <v>11.99</v>
      </c>
      <c r="O416">
        <f t="shared" si="12"/>
        <v>29.999999999999996</v>
      </c>
      <c r="P416">
        <f t="shared" si="13"/>
        <v>53.98</v>
      </c>
    </row>
    <row r="417" spans="1:16" x14ac:dyDescent="0.45">
      <c r="A417" t="s">
        <v>2186</v>
      </c>
      <c r="B417" s="1">
        <v>44788</v>
      </c>
      <c r="C417" t="s">
        <v>256</v>
      </c>
      <c r="D417">
        <v>5</v>
      </c>
      <c r="E417">
        <v>3</v>
      </c>
      <c r="F417" t="str">
        <f>_xlfn.XLOOKUP(C417,customers!$A$2:$A$314,customers!$B$2:$B$314,,0)</f>
        <v>Correy Cottingham</v>
      </c>
      <c r="G417" t="str">
        <f>_xlfn.XLOOKUP(C417,customers!$A$2:$A$314,customers!$F$2:$F$314,,0)</f>
        <v>Wales</v>
      </c>
      <c r="H417" t="str">
        <f>VLOOKUP(C417,customers!$A$2:$I$314,7,FALSE)</f>
        <v>Newport</v>
      </c>
      <c r="I417" t="str">
        <f>VLOOKUP(C417,customers!$A$2:$I$314,9,FALSE)</f>
        <v>Yes</v>
      </c>
      <c r="J417" t="str">
        <f>INDEX(products!$A$1:$F$11,MATCH(orders!$D417,products!$A$1:$A$11,0),MATCH(orders!J$1,products!$A$1:$F$1,0))</f>
        <v>Denim Jeans Flare Cut</v>
      </c>
      <c r="K417" t="str">
        <f>INDEX(products!$A$1:$F$11,MATCH(orders!$D417,products!$A$1:$A$11,0),MATCH(orders!K$1,products!$A$1:$F$1,0))</f>
        <v>Pants</v>
      </c>
      <c r="L417" t="str">
        <f>INDEX(products!$A$1:$F$11,MATCH(orders!$D417,products!$A$1:$A$11,0),MATCH(orders!L$1,products!$A$1:$F$1,0))</f>
        <v>Dark Blue</v>
      </c>
      <c r="M417">
        <f>INDEX(products!$A$1:$F$11,MATCH(orders!$D417,products!$A$1:$A$11,0),MATCH(orders!M$1,products!$A$1:$F$1,0))</f>
        <v>28.99</v>
      </c>
      <c r="N417">
        <f>INDEX(products!$A$1:$F$11,MATCH(orders!$D417,products!$A$1:$A$11,0),MATCH(orders!N$1,products!$A$1:$F$1,0))</f>
        <v>12.99</v>
      </c>
      <c r="O417">
        <f t="shared" si="12"/>
        <v>47.999999999999993</v>
      </c>
      <c r="P417">
        <f t="shared" si="13"/>
        <v>86.97</v>
      </c>
    </row>
    <row r="418" spans="1:16" x14ac:dyDescent="0.45">
      <c r="A418" t="s">
        <v>2187</v>
      </c>
      <c r="B418" s="1">
        <v>44788</v>
      </c>
      <c r="C418" t="s">
        <v>528</v>
      </c>
      <c r="D418">
        <v>6</v>
      </c>
      <c r="E418">
        <v>3</v>
      </c>
      <c r="F418" t="str">
        <f>_xlfn.XLOOKUP(C418,customers!$A$2:$A$314,customers!$B$2:$B$314,,0)</f>
        <v>Bobinette Hindsberg</v>
      </c>
      <c r="G418" t="str">
        <f>_xlfn.XLOOKUP(C418,customers!$A$2:$A$314,customers!$F$2:$F$314,,0)</f>
        <v>England</v>
      </c>
      <c r="H418" t="str">
        <f>VLOOKUP(C418,customers!$A$2:$I$314,7,FALSE)</f>
        <v>Bridgwater</v>
      </c>
      <c r="I418" t="str">
        <f>VLOOKUP(C418,customers!$A$2:$I$314,9,FALSE)</f>
        <v>No</v>
      </c>
      <c r="J418" t="str">
        <f>INDEX(products!$A$1:$F$11,MATCH(orders!$D418,products!$A$1:$A$11,0),MATCH(orders!J$1,products!$A$1:$F$1,0))</f>
        <v>Denim Jacket Hooded</v>
      </c>
      <c r="K418" t="str">
        <f>INDEX(products!$A$1:$F$11,MATCH(orders!$D418,products!$A$1:$A$11,0),MATCH(orders!K$1,products!$A$1:$F$1,0))</f>
        <v>Jacket</v>
      </c>
      <c r="L418" t="str">
        <f>INDEX(products!$A$1:$F$11,MATCH(orders!$D418,products!$A$1:$A$11,0),MATCH(orders!L$1,products!$A$1:$F$1,0))</f>
        <v>Light Blue</v>
      </c>
      <c r="M418">
        <f>INDEX(products!$A$1:$F$11,MATCH(orders!$D418,products!$A$1:$A$11,0),MATCH(orders!M$1,products!$A$1:$F$1,0))</f>
        <v>27.99</v>
      </c>
      <c r="N418">
        <f>INDEX(products!$A$1:$F$11,MATCH(orders!$D418,products!$A$1:$A$11,0),MATCH(orders!N$1,products!$A$1:$F$1,0))</f>
        <v>14.99</v>
      </c>
      <c r="O418">
        <f t="shared" si="12"/>
        <v>38.999999999999993</v>
      </c>
      <c r="P418">
        <f t="shared" si="13"/>
        <v>83.97</v>
      </c>
    </row>
    <row r="419" spans="1:16" x14ac:dyDescent="0.45">
      <c r="A419" t="s">
        <v>2188</v>
      </c>
      <c r="B419" s="1">
        <v>44789</v>
      </c>
      <c r="C419" t="s">
        <v>717</v>
      </c>
      <c r="D419">
        <v>6</v>
      </c>
      <c r="E419">
        <v>3</v>
      </c>
      <c r="F419" t="str">
        <f>_xlfn.XLOOKUP(C419,customers!$A$2:$A$314,customers!$B$2:$B$314,,0)</f>
        <v>Anny Mundford</v>
      </c>
      <c r="G419" t="str">
        <f>_xlfn.XLOOKUP(C419,customers!$A$2:$A$314,customers!$F$2:$F$314,,0)</f>
        <v>England</v>
      </c>
      <c r="H419" t="str">
        <f>VLOOKUP(C419,customers!$A$2:$I$314,7,FALSE)</f>
        <v>Penrith</v>
      </c>
      <c r="I419" t="str">
        <f>VLOOKUP(C419,customers!$A$2:$I$314,9,FALSE)</f>
        <v>No</v>
      </c>
      <c r="J419" t="str">
        <f>INDEX(products!$A$1:$F$11,MATCH(orders!$D419,products!$A$1:$A$11,0),MATCH(orders!J$1,products!$A$1:$F$1,0))</f>
        <v>Denim Jacket Hooded</v>
      </c>
      <c r="K419" t="str">
        <f>INDEX(products!$A$1:$F$11,MATCH(orders!$D419,products!$A$1:$A$11,0),MATCH(orders!K$1,products!$A$1:$F$1,0))</f>
        <v>Jacket</v>
      </c>
      <c r="L419" t="str">
        <f>INDEX(products!$A$1:$F$11,MATCH(orders!$D419,products!$A$1:$A$11,0),MATCH(orders!L$1,products!$A$1:$F$1,0))</f>
        <v>Light Blue</v>
      </c>
      <c r="M419">
        <f>INDEX(products!$A$1:$F$11,MATCH(orders!$D419,products!$A$1:$A$11,0),MATCH(orders!M$1,products!$A$1:$F$1,0))</f>
        <v>27.99</v>
      </c>
      <c r="N419">
        <f>INDEX(products!$A$1:$F$11,MATCH(orders!$D419,products!$A$1:$A$11,0),MATCH(orders!N$1,products!$A$1:$F$1,0))</f>
        <v>14.99</v>
      </c>
      <c r="O419">
        <f t="shared" si="12"/>
        <v>38.999999999999993</v>
      </c>
      <c r="P419">
        <f t="shared" si="13"/>
        <v>83.97</v>
      </c>
    </row>
    <row r="420" spans="1:16" x14ac:dyDescent="0.45">
      <c r="A420" t="s">
        <v>2189</v>
      </c>
      <c r="B420" s="1">
        <v>44789</v>
      </c>
      <c r="C420" t="s">
        <v>119</v>
      </c>
      <c r="D420">
        <v>5</v>
      </c>
      <c r="E420">
        <v>4</v>
      </c>
      <c r="F420" t="str">
        <f>_xlfn.XLOOKUP(C420,customers!$A$2:$A$314,customers!$B$2:$B$314,,0)</f>
        <v>Chrisy Blofeld</v>
      </c>
      <c r="G420" t="str">
        <f>_xlfn.XLOOKUP(C420,customers!$A$2:$A$314,customers!$F$2:$F$314,,0)</f>
        <v>England</v>
      </c>
      <c r="H420" t="str">
        <f>VLOOKUP(C420,customers!$A$2:$I$314,7,FALSE)</f>
        <v>Durham</v>
      </c>
      <c r="I420" t="str">
        <f>VLOOKUP(C420,customers!$A$2:$I$314,9,FALSE)</f>
        <v>Yes</v>
      </c>
      <c r="J420" t="str">
        <f>INDEX(products!$A$1:$F$11,MATCH(orders!$D420,products!$A$1:$A$11,0),MATCH(orders!J$1,products!$A$1:$F$1,0))</f>
        <v>Denim Jeans Flare Cut</v>
      </c>
      <c r="K420" t="str">
        <f>INDEX(products!$A$1:$F$11,MATCH(orders!$D420,products!$A$1:$A$11,0),MATCH(orders!K$1,products!$A$1:$F$1,0))</f>
        <v>Pants</v>
      </c>
      <c r="L420" t="str">
        <f>INDEX(products!$A$1:$F$11,MATCH(orders!$D420,products!$A$1:$A$11,0),MATCH(orders!L$1,products!$A$1:$F$1,0))</f>
        <v>Dark Blue</v>
      </c>
      <c r="M420">
        <f>INDEX(products!$A$1:$F$11,MATCH(orders!$D420,products!$A$1:$A$11,0),MATCH(orders!M$1,products!$A$1:$F$1,0))</f>
        <v>28.99</v>
      </c>
      <c r="N420">
        <f>INDEX(products!$A$1:$F$11,MATCH(orders!$D420,products!$A$1:$A$11,0),MATCH(orders!N$1,products!$A$1:$F$1,0))</f>
        <v>12.99</v>
      </c>
      <c r="O420">
        <f t="shared" si="12"/>
        <v>63.999999999999993</v>
      </c>
      <c r="P420">
        <f t="shared" si="13"/>
        <v>115.96</v>
      </c>
    </row>
    <row r="421" spans="1:16" x14ac:dyDescent="0.45">
      <c r="A421" t="s">
        <v>2190</v>
      </c>
      <c r="B421" s="1">
        <v>44789</v>
      </c>
      <c r="C421" t="s">
        <v>616</v>
      </c>
      <c r="D421">
        <v>2</v>
      </c>
      <c r="E421">
        <v>2</v>
      </c>
      <c r="F421" t="str">
        <f>_xlfn.XLOOKUP(C421,customers!$A$2:$A$314,customers!$B$2:$B$314,,0)</f>
        <v>Grete Holborn</v>
      </c>
      <c r="G421" t="str">
        <f>_xlfn.XLOOKUP(C421,customers!$A$2:$A$314,customers!$F$2:$F$314,,0)</f>
        <v>England</v>
      </c>
      <c r="H421" t="str">
        <f>VLOOKUP(C421,customers!$A$2:$I$314,7,FALSE)</f>
        <v>Workington</v>
      </c>
      <c r="I421" t="str">
        <f>VLOOKUP(C421,customers!$A$2:$I$314,9,FALSE)</f>
        <v>No</v>
      </c>
      <c r="J421" t="str">
        <f>INDEX(products!$A$1:$F$11,MATCH(orders!$D421,products!$A$1:$A$11,0),MATCH(orders!J$1,products!$A$1:$F$1,0))</f>
        <v>Denim Jacket Classic</v>
      </c>
      <c r="K421" t="str">
        <f>INDEX(products!$A$1:$F$11,MATCH(orders!$D421,products!$A$1:$A$11,0),MATCH(orders!K$1,products!$A$1:$F$1,0))</f>
        <v>Jacket</v>
      </c>
      <c r="L421" t="str">
        <f>INDEX(products!$A$1:$F$11,MATCH(orders!$D421,products!$A$1:$A$11,0),MATCH(orders!L$1,products!$A$1:$F$1,0))</f>
        <v>Dark Blue</v>
      </c>
      <c r="M421">
        <f>INDEX(products!$A$1:$F$11,MATCH(orders!$D421,products!$A$1:$A$11,0),MATCH(orders!M$1,products!$A$1:$F$1,0))</f>
        <v>29.99</v>
      </c>
      <c r="N421">
        <f>INDEX(products!$A$1:$F$11,MATCH(orders!$D421,products!$A$1:$A$11,0),MATCH(orders!N$1,products!$A$1:$F$1,0))</f>
        <v>16.989999999999998</v>
      </c>
      <c r="O421">
        <f t="shared" si="12"/>
        <v>26</v>
      </c>
      <c r="P421">
        <f t="shared" si="13"/>
        <v>59.98</v>
      </c>
    </row>
    <row r="422" spans="1:16" x14ac:dyDescent="0.45">
      <c r="A422" t="s">
        <v>2191</v>
      </c>
      <c r="B422" s="1">
        <v>44789</v>
      </c>
      <c r="C422" t="s">
        <v>100</v>
      </c>
      <c r="D422">
        <v>5</v>
      </c>
      <c r="E422">
        <v>3</v>
      </c>
      <c r="F422" t="str">
        <f>_xlfn.XLOOKUP(C422,customers!$A$2:$A$314,customers!$B$2:$B$314,,0)</f>
        <v>Aurea Corradino</v>
      </c>
      <c r="G422" t="str">
        <f>_xlfn.XLOOKUP(C422,customers!$A$2:$A$314,customers!$F$2:$F$314,,0)</f>
        <v>England</v>
      </c>
      <c r="H422" t="str">
        <f>VLOOKUP(C422,customers!$A$2:$I$314,7,FALSE)</f>
        <v>Exeter</v>
      </c>
      <c r="I422" t="str">
        <f>VLOOKUP(C422,customers!$A$2:$I$314,9,FALSE)</f>
        <v>Yes</v>
      </c>
      <c r="J422" t="str">
        <f>INDEX(products!$A$1:$F$11,MATCH(orders!$D422,products!$A$1:$A$11,0),MATCH(orders!J$1,products!$A$1:$F$1,0))</f>
        <v>Denim Jeans Flare Cut</v>
      </c>
      <c r="K422" t="str">
        <f>INDEX(products!$A$1:$F$11,MATCH(orders!$D422,products!$A$1:$A$11,0),MATCH(orders!K$1,products!$A$1:$F$1,0))</f>
        <v>Pants</v>
      </c>
      <c r="L422" t="str">
        <f>INDEX(products!$A$1:$F$11,MATCH(orders!$D422,products!$A$1:$A$11,0),MATCH(orders!L$1,products!$A$1:$F$1,0))</f>
        <v>Dark Blue</v>
      </c>
      <c r="M422">
        <f>INDEX(products!$A$1:$F$11,MATCH(orders!$D422,products!$A$1:$A$11,0),MATCH(orders!M$1,products!$A$1:$F$1,0))</f>
        <v>28.99</v>
      </c>
      <c r="N422">
        <f>INDEX(products!$A$1:$F$11,MATCH(orders!$D422,products!$A$1:$A$11,0),MATCH(orders!N$1,products!$A$1:$F$1,0))</f>
        <v>12.99</v>
      </c>
      <c r="O422">
        <f t="shared" si="12"/>
        <v>47.999999999999993</v>
      </c>
      <c r="P422">
        <f t="shared" si="13"/>
        <v>86.97</v>
      </c>
    </row>
    <row r="423" spans="1:16" x14ac:dyDescent="0.45">
      <c r="A423" t="s">
        <v>2192</v>
      </c>
      <c r="B423" s="1">
        <v>44789</v>
      </c>
      <c r="C423" t="s">
        <v>389</v>
      </c>
      <c r="D423">
        <v>10</v>
      </c>
      <c r="E423">
        <v>4</v>
      </c>
      <c r="F423" t="str">
        <f>_xlfn.XLOOKUP(C423,customers!$A$2:$A$314,customers!$B$2:$B$314,,0)</f>
        <v>Norene Magauran</v>
      </c>
      <c r="G423" t="str">
        <f>_xlfn.XLOOKUP(C423,customers!$A$2:$A$314,customers!$F$2:$F$314,,0)</f>
        <v>England</v>
      </c>
      <c r="H423" t="str">
        <f>VLOOKUP(C423,customers!$A$2:$I$314,7,FALSE)</f>
        <v>Woking</v>
      </c>
      <c r="I423" t="str">
        <f>VLOOKUP(C423,customers!$A$2:$I$314,9,FALSE)</f>
        <v>No</v>
      </c>
      <c r="J423" t="str">
        <f>INDEX(products!$A$1:$F$11,MATCH(orders!$D423,products!$A$1:$A$11,0),MATCH(orders!J$1,products!$A$1:$F$1,0))</f>
        <v>Denim Jeans Cuffed Hem</v>
      </c>
      <c r="K423" t="str">
        <f>INDEX(products!$A$1:$F$11,MATCH(orders!$D423,products!$A$1:$A$11,0),MATCH(orders!K$1,products!$A$1:$F$1,0))</f>
        <v>Pants</v>
      </c>
      <c r="L423" t="str">
        <f>INDEX(products!$A$1:$F$11,MATCH(orders!$D423,products!$A$1:$A$11,0),MATCH(orders!L$1,products!$A$1:$F$1,0))</f>
        <v>Dark Blue</v>
      </c>
      <c r="M423">
        <f>INDEX(products!$A$1:$F$11,MATCH(orders!$D423,products!$A$1:$A$11,0),MATCH(orders!M$1,products!$A$1:$F$1,0))</f>
        <v>22.99</v>
      </c>
      <c r="N423">
        <f>INDEX(products!$A$1:$F$11,MATCH(orders!$D423,products!$A$1:$A$11,0),MATCH(orders!N$1,products!$A$1:$F$1,0))</f>
        <v>10.99</v>
      </c>
      <c r="O423">
        <f t="shared" si="12"/>
        <v>47.999999999999993</v>
      </c>
      <c r="P423">
        <f t="shared" si="13"/>
        <v>91.96</v>
      </c>
    </row>
    <row r="424" spans="1:16" x14ac:dyDescent="0.45">
      <c r="A424" t="s">
        <v>2193</v>
      </c>
      <c r="B424" s="1">
        <v>44790</v>
      </c>
      <c r="C424" t="s">
        <v>192</v>
      </c>
      <c r="D424">
        <v>4</v>
      </c>
      <c r="E424">
        <v>2</v>
      </c>
      <c r="F424" t="str">
        <f>_xlfn.XLOOKUP(C424,customers!$A$2:$A$314,customers!$B$2:$B$314,,0)</f>
        <v>Maurie Bartol</v>
      </c>
      <c r="G424" t="str">
        <f>_xlfn.XLOOKUP(C424,customers!$A$2:$A$314,customers!$F$2:$F$314,,0)</f>
        <v>England</v>
      </c>
      <c r="H424" t="str">
        <f>VLOOKUP(C424,customers!$A$2:$I$314,7,FALSE)</f>
        <v>Bournemouth</v>
      </c>
      <c r="I424" t="str">
        <f>VLOOKUP(C424,customers!$A$2:$I$314,9,FALSE)</f>
        <v>Yes</v>
      </c>
      <c r="J424" t="str">
        <f>INDEX(products!$A$1:$F$11,MATCH(orders!$D424,products!$A$1:$A$11,0),MATCH(orders!J$1,products!$A$1:$F$1,0))</f>
        <v>Denim Jacket Cropped</v>
      </c>
      <c r="K424" t="str">
        <f>INDEX(products!$A$1:$F$11,MATCH(orders!$D424,products!$A$1:$A$11,0),MATCH(orders!K$1,products!$A$1:$F$1,0))</f>
        <v>Jacket</v>
      </c>
      <c r="L424" t="str">
        <f>INDEX(products!$A$1:$F$11,MATCH(orders!$D424,products!$A$1:$A$11,0),MATCH(orders!L$1,products!$A$1:$F$1,0))</f>
        <v>Light Blue</v>
      </c>
      <c r="M424">
        <f>INDEX(products!$A$1:$F$11,MATCH(orders!$D424,products!$A$1:$A$11,0),MATCH(orders!M$1,products!$A$1:$F$1,0))</f>
        <v>26.99</v>
      </c>
      <c r="N424">
        <f>INDEX(products!$A$1:$F$11,MATCH(orders!$D424,products!$A$1:$A$11,0),MATCH(orders!N$1,products!$A$1:$F$1,0))</f>
        <v>11.99</v>
      </c>
      <c r="O424">
        <f t="shared" si="12"/>
        <v>29.999999999999996</v>
      </c>
      <c r="P424">
        <f t="shared" si="13"/>
        <v>53.98</v>
      </c>
    </row>
    <row r="425" spans="1:16" x14ac:dyDescent="0.45">
      <c r="A425" t="s">
        <v>2194</v>
      </c>
      <c r="B425" s="1">
        <v>44790</v>
      </c>
      <c r="C425" t="s">
        <v>831</v>
      </c>
      <c r="D425">
        <v>6</v>
      </c>
      <c r="E425">
        <v>3</v>
      </c>
      <c r="F425" t="str">
        <f>_xlfn.XLOOKUP(C425,customers!$A$2:$A$314,customers!$B$2:$B$314,,0)</f>
        <v>Minette Whellans</v>
      </c>
      <c r="G425" t="str">
        <f>_xlfn.XLOOKUP(C425,customers!$A$2:$A$314,customers!$F$2:$F$314,,0)</f>
        <v>Wales</v>
      </c>
      <c r="H425" t="str">
        <f>VLOOKUP(C425,customers!$A$2:$I$314,7,FALSE)</f>
        <v>Cowbridge</v>
      </c>
      <c r="I425" t="str">
        <f>VLOOKUP(C425,customers!$A$2:$I$314,9,FALSE)</f>
        <v>No</v>
      </c>
      <c r="J425" t="str">
        <f>INDEX(products!$A$1:$F$11,MATCH(orders!$D425,products!$A$1:$A$11,0),MATCH(orders!J$1,products!$A$1:$F$1,0))</f>
        <v>Denim Jacket Hooded</v>
      </c>
      <c r="K425" t="str">
        <f>INDEX(products!$A$1:$F$11,MATCH(orders!$D425,products!$A$1:$A$11,0),MATCH(orders!K$1,products!$A$1:$F$1,0))</f>
        <v>Jacket</v>
      </c>
      <c r="L425" t="str">
        <f>INDEX(products!$A$1:$F$11,MATCH(orders!$D425,products!$A$1:$A$11,0),MATCH(orders!L$1,products!$A$1:$F$1,0))</f>
        <v>Light Blue</v>
      </c>
      <c r="M425">
        <f>INDEX(products!$A$1:$F$11,MATCH(orders!$D425,products!$A$1:$A$11,0),MATCH(orders!M$1,products!$A$1:$F$1,0))</f>
        <v>27.99</v>
      </c>
      <c r="N425">
        <f>INDEX(products!$A$1:$F$11,MATCH(orders!$D425,products!$A$1:$A$11,0),MATCH(orders!N$1,products!$A$1:$F$1,0))</f>
        <v>14.99</v>
      </c>
      <c r="O425">
        <f t="shared" si="12"/>
        <v>38.999999999999993</v>
      </c>
      <c r="P425">
        <f t="shared" si="13"/>
        <v>83.97</v>
      </c>
    </row>
    <row r="426" spans="1:16" x14ac:dyDescent="0.45">
      <c r="A426" t="s">
        <v>2195</v>
      </c>
      <c r="B426" s="1">
        <v>44790</v>
      </c>
      <c r="C426" t="s">
        <v>890</v>
      </c>
      <c r="D426">
        <v>6</v>
      </c>
      <c r="E426">
        <v>3</v>
      </c>
      <c r="F426" t="str">
        <f>_xlfn.XLOOKUP(C426,customers!$A$2:$A$314,customers!$B$2:$B$314,,0)</f>
        <v>Anabelle Hutchens</v>
      </c>
      <c r="G426" t="str">
        <f>_xlfn.XLOOKUP(C426,customers!$A$2:$A$314,customers!$F$2:$F$314,,0)</f>
        <v>England</v>
      </c>
      <c r="H426" t="str">
        <f>VLOOKUP(C426,customers!$A$2:$I$314,7,FALSE)</f>
        <v>Kendal</v>
      </c>
      <c r="I426" t="str">
        <f>VLOOKUP(C426,customers!$A$2:$I$314,9,FALSE)</f>
        <v>No</v>
      </c>
      <c r="J426" t="str">
        <f>INDEX(products!$A$1:$F$11,MATCH(orders!$D426,products!$A$1:$A$11,0),MATCH(orders!J$1,products!$A$1:$F$1,0))</f>
        <v>Denim Jacket Hooded</v>
      </c>
      <c r="K426" t="str">
        <f>INDEX(products!$A$1:$F$11,MATCH(orders!$D426,products!$A$1:$A$11,0),MATCH(orders!K$1,products!$A$1:$F$1,0))</f>
        <v>Jacket</v>
      </c>
      <c r="L426" t="str">
        <f>INDEX(products!$A$1:$F$11,MATCH(orders!$D426,products!$A$1:$A$11,0),MATCH(orders!L$1,products!$A$1:$F$1,0))</f>
        <v>Light Blue</v>
      </c>
      <c r="M426">
        <f>INDEX(products!$A$1:$F$11,MATCH(orders!$D426,products!$A$1:$A$11,0),MATCH(orders!M$1,products!$A$1:$F$1,0))</f>
        <v>27.99</v>
      </c>
      <c r="N426">
        <f>INDEX(products!$A$1:$F$11,MATCH(orders!$D426,products!$A$1:$A$11,0),MATCH(orders!N$1,products!$A$1:$F$1,0))</f>
        <v>14.99</v>
      </c>
      <c r="O426">
        <f t="shared" si="12"/>
        <v>38.999999999999993</v>
      </c>
      <c r="P426">
        <f t="shared" si="13"/>
        <v>83.97</v>
      </c>
    </row>
    <row r="427" spans="1:16" x14ac:dyDescent="0.45">
      <c r="A427" t="s">
        <v>2196</v>
      </c>
      <c r="B427" s="1">
        <v>44790</v>
      </c>
      <c r="C427" t="s">
        <v>174</v>
      </c>
      <c r="D427">
        <v>5</v>
      </c>
      <c r="E427">
        <v>3</v>
      </c>
      <c r="F427" t="str">
        <f>_xlfn.XLOOKUP(C427,customers!$A$2:$A$314,customers!$B$2:$B$314,,0)</f>
        <v>Dorie de la Tremoille</v>
      </c>
      <c r="G427" t="str">
        <f>_xlfn.XLOOKUP(C427,customers!$A$2:$A$314,customers!$F$2:$F$314,,0)</f>
        <v>England</v>
      </c>
      <c r="H427" t="str">
        <f>VLOOKUP(C427,customers!$A$2:$I$314,7,FALSE)</f>
        <v>Luton</v>
      </c>
      <c r="I427" t="str">
        <f>VLOOKUP(C427,customers!$A$2:$I$314,9,FALSE)</f>
        <v>Yes</v>
      </c>
      <c r="J427" t="str">
        <f>INDEX(products!$A$1:$F$11,MATCH(orders!$D427,products!$A$1:$A$11,0),MATCH(orders!J$1,products!$A$1:$F$1,0))</f>
        <v>Denim Jeans Flare Cut</v>
      </c>
      <c r="K427" t="str">
        <f>INDEX(products!$A$1:$F$11,MATCH(orders!$D427,products!$A$1:$A$11,0),MATCH(orders!K$1,products!$A$1:$F$1,0))</f>
        <v>Pants</v>
      </c>
      <c r="L427" t="str">
        <f>INDEX(products!$A$1:$F$11,MATCH(orders!$D427,products!$A$1:$A$11,0),MATCH(orders!L$1,products!$A$1:$F$1,0))</f>
        <v>Dark Blue</v>
      </c>
      <c r="M427">
        <f>INDEX(products!$A$1:$F$11,MATCH(orders!$D427,products!$A$1:$A$11,0),MATCH(orders!M$1,products!$A$1:$F$1,0))</f>
        <v>28.99</v>
      </c>
      <c r="N427">
        <f>INDEX(products!$A$1:$F$11,MATCH(orders!$D427,products!$A$1:$A$11,0),MATCH(orders!N$1,products!$A$1:$F$1,0))</f>
        <v>12.99</v>
      </c>
      <c r="O427">
        <f t="shared" si="12"/>
        <v>47.999999999999993</v>
      </c>
      <c r="P427">
        <f t="shared" si="13"/>
        <v>86.97</v>
      </c>
    </row>
    <row r="428" spans="1:16" x14ac:dyDescent="0.45">
      <c r="A428" t="s">
        <v>2197</v>
      </c>
      <c r="B428" s="1">
        <v>44791</v>
      </c>
      <c r="C428" t="s">
        <v>252</v>
      </c>
      <c r="D428">
        <v>4</v>
      </c>
      <c r="E428">
        <v>2</v>
      </c>
      <c r="F428" t="str">
        <f>_xlfn.XLOOKUP(C428,customers!$A$2:$A$314,customers!$B$2:$B$314,,0)</f>
        <v>Stanislaus Gilroy</v>
      </c>
      <c r="G428" t="str">
        <f>_xlfn.XLOOKUP(C428,customers!$A$2:$A$314,customers!$F$2:$F$314,,0)</f>
        <v>England</v>
      </c>
      <c r="H428" t="str">
        <f>VLOOKUP(C428,customers!$A$2:$I$314,7,FALSE)</f>
        <v>Hull</v>
      </c>
      <c r="I428" t="str">
        <f>VLOOKUP(C428,customers!$A$2:$I$314,9,FALSE)</f>
        <v>Yes</v>
      </c>
      <c r="J428" t="str">
        <f>INDEX(products!$A$1:$F$11,MATCH(orders!$D428,products!$A$1:$A$11,0),MATCH(orders!J$1,products!$A$1:$F$1,0))</f>
        <v>Denim Jacket Cropped</v>
      </c>
      <c r="K428" t="str">
        <f>INDEX(products!$A$1:$F$11,MATCH(orders!$D428,products!$A$1:$A$11,0),MATCH(orders!K$1,products!$A$1:$F$1,0))</f>
        <v>Jacket</v>
      </c>
      <c r="L428" t="str">
        <f>INDEX(products!$A$1:$F$11,MATCH(orders!$D428,products!$A$1:$A$11,0),MATCH(orders!L$1,products!$A$1:$F$1,0))</f>
        <v>Light Blue</v>
      </c>
      <c r="M428">
        <f>INDEX(products!$A$1:$F$11,MATCH(orders!$D428,products!$A$1:$A$11,0),MATCH(orders!M$1,products!$A$1:$F$1,0))</f>
        <v>26.99</v>
      </c>
      <c r="N428">
        <f>INDEX(products!$A$1:$F$11,MATCH(orders!$D428,products!$A$1:$A$11,0),MATCH(orders!N$1,products!$A$1:$F$1,0))</f>
        <v>11.99</v>
      </c>
      <c r="O428">
        <f t="shared" si="12"/>
        <v>29.999999999999996</v>
      </c>
      <c r="P428">
        <f t="shared" si="13"/>
        <v>53.98</v>
      </c>
    </row>
    <row r="429" spans="1:16" x14ac:dyDescent="0.45">
      <c r="A429" t="s">
        <v>2198</v>
      </c>
      <c r="B429" s="1">
        <v>44791</v>
      </c>
      <c r="C429" t="s">
        <v>694</v>
      </c>
      <c r="D429">
        <v>6</v>
      </c>
      <c r="E429">
        <v>3</v>
      </c>
      <c r="F429" t="str">
        <f>_xlfn.XLOOKUP(C429,customers!$A$2:$A$314,customers!$B$2:$B$314,,0)</f>
        <v>Odille Thynne</v>
      </c>
      <c r="G429" t="str">
        <f>_xlfn.XLOOKUP(C429,customers!$A$2:$A$314,customers!$F$2:$F$314,,0)</f>
        <v>England</v>
      </c>
      <c r="H429" t="str">
        <f>VLOOKUP(C429,customers!$A$2:$I$314,7,FALSE)</f>
        <v>Nelson</v>
      </c>
      <c r="I429" t="str">
        <f>VLOOKUP(C429,customers!$A$2:$I$314,9,FALSE)</f>
        <v>No</v>
      </c>
      <c r="J429" t="str">
        <f>INDEX(products!$A$1:$F$11,MATCH(orders!$D429,products!$A$1:$A$11,0),MATCH(orders!J$1,products!$A$1:$F$1,0))</f>
        <v>Denim Jacket Hooded</v>
      </c>
      <c r="K429" t="str">
        <f>INDEX(products!$A$1:$F$11,MATCH(orders!$D429,products!$A$1:$A$11,0),MATCH(orders!K$1,products!$A$1:$F$1,0))</f>
        <v>Jacket</v>
      </c>
      <c r="L429" t="str">
        <f>INDEX(products!$A$1:$F$11,MATCH(orders!$D429,products!$A$1:$A$11,0),MATCH(orders!L$1,products!$A$1:$F$1,0))</f>
        <v>Light Blue</v>
      </c>
      <c r="M429">
        <f>INDEX(products!$A$1:$F$11,MATCH(orders!$D429,products!$A$1:$A$11,0),MATCH(orders!M$1,products!$A$1:$F$1,0))</f>
        <v>27.99</v>
      </c>
      <c r="N429">
        <f>INDEX(products!$A$1:$F$11,MATCH(orders!$D429,products!$A$1:$A$11,0),MATCH(orders!N$1,products!$A$1:$F$1,0))</f>
        <v>14.99</v>
      </c>
      <c r="O429">
        <f t="shared" si="12"/>
        <v>38.999999999999993</v>
      </c>
      <c r="P429">
        <f t="shared" si="13"/>
        <v>83.97</v>
      </c>
    </row>
    <row r="430" spans="1:16" x14ac:dyDescent="0.45">
      <c r="A430" t="s">
        <v>2199</v>
      </c>
      <c r="B430" s="1">
        <v>44791</v>
      </c>
      <c r="C430" t="s">
        <v>831</v>
      </c>
      <c r="D430">
        <v>6</v>
      </c>
      <c r="E430">
        <v>3</v>
      </c>
      <c r="F430" t="str">
        <f>_xlfn.XLOOKUP(C430,customers!$A$2:$A$314,customers!$B$2:$B$314,,0)</f>
        <v>Minette Whellans</v>
      </c>
      <c r="G430" t="str">
        <f>_xlfn.XLOOKUP(C430,customers!$A$2:$A$314,customers!$F$2:$F$314,,0)</f>
        <v>Wales</v>
      </c>
      <c r="H430" t="str">
        <f>VLOOKUP(C430,customers!$A$2:$I$314,7,FALSE)</f>
        <v>Cowbridge</v>
      </c>
      <c r="I430" t="str">
        <f>VLOOKUP(C430,customers!$A$2:$I$314,9,FALSE)</f>
        <v>No</v>
      </c>
      <c r="J430" t="str">
        <f>INDEX(products!$A$1:$F$11,MATCH(orders!$D430,products!$A$1:$A$11,0),MATCH(orders!J$1,products!$A$1:$F$1,0))</f>
        <v>Denim Jacket Hooded</v>
      </c>
      <c r="K430" t="str">
        <f>INDEX(products!$A$1:$F$11,MATCH(orders!$D430,products!$A$1:$A$11,0),MATCH(orders!K$1,products!$A$1:$F$1,0))</f>
        <v>Jacket</v>
      </c>
      <c r="L430" t="str">
        <f>INDEX(products!$A$1:$F$11,MATCH(orders!$D430,products!$A$1:$A$11,0),MATCH(orders!L$1,products!$A$1:$F$1,0))</f>
        <v>Light Blue</v>
      </c>
      <c r="M430">
        <f>INDEX(products!$A$1:$F$11,MATCH(orders!$D430,products!$A$1:$A$11,0),MATCH(orders!M$1,products!$A$1:$F$1,0))</f>
        <v>27.99</v>
      </c>
      <c r="N430">
        <f>INDEX(products!$A$1:$F$11,MATCH(orders!$D430,products!$A$1:$A$11,0),MATCH(orders!N$1,products!$A$1:$F$1,0))</f>
        <v>14.99</v>
      </c>
      <c r="O430">
        <f t="shared" si="12"/>
        <v>38.999999999999993</v>
      </c>
      <c r="P430">
        <f t="shared" si="13"/>
        <v>83.97</v>
      </c>
    </row>
    <row r="431" spans="1:16" x14ac:dyDescent="0.45">
      <c r="A431" t="s">
        <v>2200</v>
      </c>
      <c r="B431" s="1">
        <v>44791</v>
      </c>
      <c r="C431" t="s">
        <v>831</v>
      </c>
      <c r="D431">
        <v>6</v>
      </c>
      <c r="E431">
        <v>3</v>
      </c>
      <c r="F431" t="str">
        <f>_xlfn.XLOOKUP(C431,customers!$A$2:$A$314,customers!$B$2:$B$314,,0)</f>
        <v>Minette Whellans</v>
      </c>
      <c r="G431" t="str">
        <f>_xlfn.XLOOKUP(C431,customers!$A$2:$A$314,customers!$F$2:$F$314,,0)</f>
        <v>Wales</v>
      </c>
      <c r="H431" t="str">
        <f>VLOOKUP(C431,customers!$A$2:$I$314,7,FALSE)</f>
        <v>Cowbridge</v>
      </c>
      <c r="I431" t="str">
        <f>VLOOKUP(C431,customers!$A$2:$I$314,9,FALSE)</f>
        <v>No</v>
      </c>
      <c r="J431" t="str">
        <f>INDEX(products!$A$1:$F$11,MATCH(orders!$D431,products!$A$1:$A$11,0),MATCH(orders!J$1,products!$A$1:$F$1,0))</f>
        <v>Denim Jacket Hooded</v>
      </c>
      <c r="K431" t="str">
        <f>INDEX(products!$A$1:$F$11,MATCH(orders!$D431,products!$A$1:$A$11,0),MATCH(orders!K$1,products!$A$1:$F$1,0))</f>
        <v>Jacket</v>
      </c>
      <c r="L431" t="str">
        <f>INDEX(products!$A$1:$F$11,MATCH(orders!$D431,products!$A$1:$A$11,0),MATCH(orders!L$1,products!$A$1:$F$1,0))</f>
        <v>Light Blue</v>
      </c>
      <c r="M431">
        <f>INDEX(products!$A$1:$F$11,MATCH(orders!$D431,products!$A$1:$A$11,0),MATCH(orders!M$1,products!$A$1:$F$1,0))</f>
        <v>27.99</v>
      </c>
      <c r="N431">
        <f>INDEX(products!$A$1:$F$11,MATCH(orders!$D431,products!$A$1:$A$11,0),MATCH(orders!N$1,products!$A$1:$F$1,0))</f>
        <v>14.99</v>
      </c>
      <c r="O431">
        <f t="shared" si="12"/>
        <v>38.999999999999993</v>
      </c>
      <c r="P431">
        <f t="shared" si="13"/>
        <v>83.97</v>
      </c>
    </row>
    <row r="432" spans="1:16" x14ac:dyDescent="0.45">
      <c r="A432" t="s">
        <v>2201</v>
      </c>
      <c r="B432" s="1">
        <v>44792</v>
      </c>
      <c r="C432" t="s">
        <v>56</v>
      </c>
      <c r="D432">
        <v>4</v>
      </c>
      <c r="E432">
        <v>4</v>
      </c>
      <c r="F432" t="str">
        <f>_xlfn.XLOOKUP(C432,customers!$A$2:$A$314,customers!$B$2:$B$314,,0)</f>
        <v>Guthrey Petracci</v>
      </c>
      <c r="G432" t="str">
        <f>_xlfn.XLOOKUP(C432,customers!$A$2:$A$314,customers!$F$2:$F$314,,0)</f>
        <v>England</v>
      </c>
      <c r="H432" t="str">
        <f>VLOOKUP(C432,customers!$A$2:$I$314,7,FALSE)</f>
        <v>Bristol</v>
      </c>
      <c r="I432" t="str">
        <f>VLOOKUP(C432,customers!$A$2:$I$314,9,FALSE)</f>
        <v>Yes</v>
      </c>
      <c r="J432" t="str">
        <f>INDEX(products!$A$1:$F$11,MATCH(orders!$D432,products!$A$1:$A$11,0),MATCH(orders!J$1,products!$A$1:$F$1,0))</f>
        <v>Denim Jacket Cropped</v>
      </c>
      <c r="K432" t="str">
        <f>INDEX(products!$A$1:$F$11,MATCH(orders!$D432,products!$A$1:$A$11,0),MATCH(orders!K$1,products!$A$1:$F$1,0))</f>
        <v>Jacket</v>
      </c>
      <c r="L432" t="str">
        <f>INDEX(products!$A$1:$F$11,MATCH(orders!$D432,products!$A$1:$A$11,0),MATCH(orders!L$1,products!$A$1:$F$1,0))</f>
        <v>Light Blue</v>
      </c>
      <c r="M432">
        <f>INDEX(products!$A$1:$F$11,MATCH(orders!$D432,products!$A$1:$A$11,0),MATCH(orders!M$1,products!$A$1:$F$1,0))</f>
        <v>26.99</v>
      </c>
      <c r="N432">
        <f>INDEX(products!$A$1:$F$11,MATCH(orders!$D432,products!$A$1:$A$11,0),MATCH(orders!N$1,products!$A$1:$F$1,0))</f>
        <v>11.99</v>
      </c>
      <c r="O432">
        <f t="shared" si="12"/>
        <v>59.999999999999993</v>
      </c>
      <c r="P432">
        <f t="shared" si="13"/>
        <v>107.96</v>
      </c>
    </row>
    <row r="433" spans="1:16" x14ac:dyDescent="0.45">
      <c r="A433" t="s">
        <v>2202</v>
      </c>
      <c r="B433" s="1">
        <v>44792</v>
      </c>
      <c r="C433" t="s">
        <v>501</v>
      </c>
      <c r="D433">
        <v>6</v>
      </c>
      <c r="E433">
        <v>3</v>
      </c>
      <c r="F433" t="str">
        <f>_xlfn.XLOOKUP(C433,customers!$A$2:$A$314,customers!$B$2:$B$314,,0)</f>
        <v>Stanford Rodliff</v>
      </c>
      <c r="G433" t="str">
        <f>_xlfn.XLOOKUP(C433,customers!$A$2:$A$314,customers!$F$2:$F$314,,0)</f>
        <v>England</v>
      </c>
      <c r="H433" t="str">
        <f>VLOOKUP(C433,customers!$A$2:$I$314,7,FALSE)</f>
        <v>Rugby</v>
      </c>
      <c r="I433" t="str">
        <f>VLOOKUP(C433,customers!$A$2:$I$314,9,FALSE)</f>
        <v>No</v>
      </c>
      <c r="J433" t="str">
        <f>INDEX(products!$A$1:$F$11,MATCH(orders!$D433,products!$A$1:$A$11,0),MATCH(orders!J$1,products!$A$1:$F$1,0))</f>
        <v>Denim Jacket Hooded</v>
      </c>
      <c r="K433" t="str">
        <f>INDEX(products!$A$1:$F$11,MATCH(orders!$D433,products!$A$1:$A$11,0),MATCH(orders!K$1,products!$A$1:$F$1,0))</f>
        <v>Jacket</v>
      </c>
      <c r="L433" t="str">
        <f>INDEX(products!$A$1:$F$11,MATCH(orders!$D433,products!$A$1:$A$11,0),MATCH(orders!L$1,products!$A$1:$F$1,0))</f>
        <v>Light Blue</v>
      </c>
      <c r="M433">
        <f>INDEX(products!$A$1:$F$11,MATCH(orders!$D433,products!$A$1:$A$11,0),MATCH(orders!M$1,products!$A$1:$F$1,0))</f>
        <v>27.99</v>
      </c>
      <c r="N433">
        <f>INDEX(products!$A$1:$F$11,MATCH(orders!$D433,products!$A$1:$A$11,0),MATCH(orders!N$1,products!$A$1:$F$1,0))</f>
        <v>14.99</v>
      </c>
      <c r="O433">
        <f t="shared" si="12"/>
        <v>38.999999999999993</v>
      </c>
      <c r="P433">
        <f t="shared" si="13"/>
        <v>83.97</v>
      </c>
    </row>
    <row r="434" spans="1:16" x14ac:dyDescent="0.45">
      <c r="A434" t="s">
        <v>2203</v>
      </c>
      <c r="B434" s="1">
        <v>44792</v>
      </c>
      <c r="C434" t="s">
        <v>92</v>
      </c>
      <c r="D434">
        <v>4</v>
      </c>
      <c r="E434">
        <v>3</v>
      </c>
      <c r="F434" t="str">
        <f>_xlfn.XLOOKUP(C434,customers!$A$2:$A$314,customers!$B$2:$B$314,,0)</f>
        <v>Rhianon Broxup</v>
      </c>
      <c r="G434" t="str">
        <f>_xlfn.XLOOKUP(C434,customers!$A$2:$A$314,customers!$F$2:$F$314,,0)</f>
        <v>England</v>
      </c>
      <c r="H434" t="str">
        <f>VLOOKUP(C434,customers!$A$2:$I$314,7,FALSE)</f>
        <v>York</v>
      </c>
      <c r="I434" t="str">
        <f>VLOOKUP(C434,customers!$A$2:$I$314,9,FALSE)</f>
        <v>Yes</v>
      </c>
      <c r="J434" t="str">
        <f>INDEX(products!$A$1:$F$11,MATCH(orders!$D434,products!$A$1:$A$11,0),MATCH(orders!J$1,products!$A$1:$F$1,0))</f>
        <v>Denim Jacket Cropped</v>
      </c>
      <c r="K434" t="str">
        <f>INDEX(products!$A$1:$F$11,MATCH(orders!$D434,products!$A$1:$A$11,0),MATCH(orders!K$1,products!$A$1:$F$1,0))</f>
        <v>Jacket</v>
      </c>
      <c r="L434" t="str">
        <f>INDEX(products!$A$1:$F$11,MATCH(orders!$D434,products!$A$1:$A$11,0),MATCH(orders!L$1,products!$A$1:$F$1,0))</f>
        <v>Light Blue</v>
      </c>
      <c r="M434">
        <f>INDEX(products!$A$1:$F$11,MATCH(orders!$D434,products!$A$1:$A$11,0),MATCH(orders!M$1,products!$A$1:$F$1,0))</f>
        <v>26.99</v>
      </c>
      <c r="N434">
        <f>INDEX(products!$A$1:$F$11,MATCH(orders!$D434,products!$A$1:$A$11,0),MATCH(orders!N$1,products!$A$1:$F$1,0))</f>
        <v>11.99</v>
      </c>
      <c r="O434">
        <f t="shared" si="12"/>
        <v>44.999999999999993</v>
      </c>
      <c r="P434">
        <f t="shared" si="13"/>
        <v>80.97</v>
      </c>
    </row>
    <row r="435" spans="1:16" x14ac:dyDescent="0.45">
      <c r="A435" t="s">
        <v>2204</v>
      </c>
      <c r="B435" s="1">
        <v>44793</v>
      </c>
      <c r="C435" t="s">
        <v>505</v>
      </c>
      <c r="D435">
        <v>3</v>
      </c>
      <c r="E435">
        <v>1</v>
      </c>
      <c r="F435" t="str">
        <f>_xlfn.XLOOKUP(C435,customers!$A$2:$A$314,customers!$B$2:$B$314,,0)</f>
        <v>Stevana Woodham</v>
      </c>
      <c r="G435" t="str">
        <f>_xlfn.XLOOKUP(C435,customers!$A$2:$A$314,customers!$F$2:$F$314,,0)</f>
        <v>Scotland</v>
      </c>
      <c r="H435" t="str">
        <f>VLOOKUP(C435,customers!$A$2:$I$314,7,FALSE)</f>
        <v>Greenock</v>
      </c>
      <c r="I435" t="str">
        <f>VLOOKUP(C435,customers!$A$2:$I$314,9,FALSE)</f>
        <v>No</v>
      </c>
      <c r="J435" t="str">
        <f>INDEX(products!$A$1:$F$11,MATCH(orders!$D435,products!$A$1:$A$11,0),MATCH(orders!J$1,products!$A$1:$F$1,0))</f>
        <v>Denim Jeans Boyfriend Cut</v>
      </c>
      <c r="K435" t="str">
        <f>INDEX(products!$A$1:$F$11,MATCH(orders!$D435,products!$A$1:$A$11,0),MATCH(orders!K$1,products!$A$1:$F$1,0))</f>
        <v>Pants</v>
      </c>
      <c r="L435" t="str">
        <f>INDEX(products!$A$1:$F$11,MATCH(orders!$D435,products!$A$1:$A$11,0),MATCH(orders!L$1,products!$A$1:$F$1,0))</f>
        <v>Light Blue</v>
      </c>
      <c r="M435">
        <f>INDEX(products!$A$1:$F$11,MATCH(orders!$D435,products!$A$1:$A$11,0),MATCH(orders!M$1,products!$A$1:$F$1,0))</f>
        <v>27.99</v>
      </c>
      <c r="N435">
        <f>INDEX(products!$A$1:$F$11,MATCH(orders!$D435,products!$A$1:$A$11,0),MATCH(orders!N$1,products!$A$1:$F$1,0))</f>
        <v>12.99</v>
      </c>
      <c r="O435">
        <f t="shared" si="12"/>
        <v>14.999999999999998</v>
      </c>
      <c r="P435">
        <f t="shared" si="13"/>
        <v>27.99</v>
      </c>
    </row>
    <row r="436" spans="1:16" x14ac:dyDescent="0.45">
      <c r="A436" t="s">
        <v>2205</v>
      </c>
      <c r="B436" s="1">
        <v>44794</v>
      </c>
      <c r="C436" t="s">
        <v>192</v>
      </c>
      <c r="D436">
        <v>5</v>
      </c>
      <c r="E436">
        <v>4</v>
      </c>
      <c r="F436" t="str">
        <f>_xlfn.XLOOKUP(C436,customers!$A$2:$A$314,customers!$B$2:$B$314,,0)</f>
        <v>Maurie Bartol</v>
      </c>
      <c r="G436" t="str">
        <f>_xlfn.XLOOKUP(C436,customers!$A$2:$A$314,customers!$F$2:$F$314,,0)</f>
        <v>England</v>
      </c>
      <c r="H436" t="str">
        <f>VLOOKUP(C436,customers!$A$2:$I$314,7,FALSE)</f>
        <v>Bournemouth</v>
      </c>
      <c r="I436" t="str">
        <f>VLOOKUP(C436,customers!$A$2:$I$314,9,FALSE)</f>
        <v>Yes</v>
      </c>
      <c r="J436" t="str">
        <f>INDEX(products!$A$1:$F$11,MATCH(orders!$D436,products!$A$1:$A$11,0),MATCH(orders!J$1,products!$A$1:$F$1,0))</f>
        <v>Denim Jeans Flare Cut</v>
      </c>
      <c r="K436" t="str">
        <f>INDEX(products!$A$1:$F$11,MATCH(orders!$D436,products!$A$1:$A$11,0),MATCH(orders!K$1,products!$A$1:$F$1,0))</f>
        <v>Pants</v>
      </c>
      <c r="L436" t="str">
        <f>INDEX(products!$A$1:$F$11,MATCH(orders!$D436,products!$A$1:$A$11,0),MATCH(orders!L$1,products!$A$1:$F$1,0))</f>
        <v>Dark Blue</v>
      </c>
      <c r="M436">
        <f>INDEX(products!$A$1:$F$11,MATCH(orders!$D436,products!$A$1:$A$11,0),MATCH(orders!M$1,products!$A$1:$F$1,0))</f>
        <v>28.99</v>
      </c>
      <c r="N436">
        <f>INDEX(products!$A$1:$F$11,MATCH(orders!$D436,products!$A$1:$A$11,0),MATCH(orders!N$1,products!$A$1:$F$1,0))</f>
        <v>12.99</v>
      </c>
      <c r="O436">
        <f t="shared" si="12"/>
        <v>63.999999999999993</v>
      </c>
      <c r="P436">
        <f t="shared" si="13"/>
        <v>115.96</v>
      </c>
    </row>
    <row r="437" spans="1:16" x14ac:dyDescent="0.45">
      <c r="A437" t="s">
        <v>2206</v>
      </c>
      <c r="B437" s="1">
        <v>44794</v>
      </c>
      <c r="C437" t="s">
        <v>35</v>
      </c>
      <c r="D437">
        <v>4</v>
      </c>
      <c r="E437">
        <v>3</v>
      </c>
      <c r="F437" t="str">
        <f>_xlfn.XLOOKUP(C437,customers!$A$2:$A$314,customers!$B$2:$B$314,,0)</f>
        <v>Jami Redholes</v>
      </c>
      <c r="G437" t="str">
        <f>_xlfn.XLOOKUP(C437,customers!$A$2:$A$314,customers!$F$2:$F$314,,0)</f>
        <v>England</v>
      </c>
      <c r="H437" t="str">
        <f>VLOOKUP(C437,customers!$A$2:$I$314,7,FALSE)</f>
        <v>Manchester</v>
      </c>
      <c r="I437" t="str">
        <f>VLOOKUP(C437,customers!$A$2:$I$314,9,FALSE)</f>
        <v>Yes</v>
      </c>
      <c r="J437" t="str">
        <f>INDEX(products!$A$1:$F$11,MATCH(orders!$D437,products!$A$1:$A$11,0),MATCH(orders!J$1,products!$A$1:$F$1,0))</f>
        <v>Denim Jacket Cropped</v>
      </c>
      <c r="K437" t="str">
        <f>INDEX(products!$A$1:$F$11,MATCH(orders!$D437,products!$A$1:$A$11,0),MATCH(orders!K$1,products!$A$1:$F$1,0))</f>
        <v>Jacket</v>
      </c>
      <c r="L437" t="str">
        <f>INDEX(products!$A$1:$F$11,MATCH(orders!$D437,products!$A$1:$A$11,0),MATCH(orders!L$1,products!$A$1:$F$1,0))</f>
        <v>Light Blue</v>
      </c>
      <c r="M437">
        <f>INDEX(products!$A$1:$F$11,MATCH(orders!$D437,products!$A$1:$A$11,0),MATCH(orders!M$1,products!$A$1:$F$1,0))</f>
        <v>26.99</v>
      </c>
      <c r="N437">
        <f>INDEX(products!$A$1:$F$11,MATCH(orders!$D437,products!$A$1:$A$11,0),MATCH(orders!N$1,products!$A$1:$F$1,0))</f>
        <v>11.99</v>
      </c>
      <c r="O437">
        <f t="shared" si="12"/>
        <v>44.999999999999993</v>
      </c>
      <c r="P437">
        <f t="shared" si="13"/>
        <v>80.97</v>
      </c>
    </row>
    <row r="438" spans="1:16" x14ac:dyDescent="0.45">
      <c r="A438" t="s">
        <v>2207</v>
      </c>
      <c r="B438" s="1">
        <v>44794</v>
      </c>
      <c r="C438" t="s">
        <v>68</v>
      </c>
      <c r="D438">
        <v>4</v>
      </c>
      <c r="E438">
        <v>4</v>
      </c>
      <c r="F438" t="str">
        <f>_xlfn.XLOOKUP(C438,customers!$A$2:$A$314,customers!$B$2:$B$314,,0)</f>
        <v>Duky Phizackerly</v>
      </c>
      <c r="G438" t="str">
        <f>_xlfn.XLOOKUP(C438,customers!$A$2:$A$314,customers!$F$2:$F$314,,0)</f>
        <v>England</v>
      </c>
      <c r="H438" t="str">
        <f>VLOOKUP(C438,customers!$A$2:$I$314,7,FALSE)</f>
        <v>Southampton</v>
      </c>
      <c r="I438" t="str">
        <f>VLOOKUP(C438,customers!$A$2:$I$314,9,FALSE)</f>
        <v>Yes</v>
      </c>
      <c r="J438" t="str">
        <f>INDEX(products!$A$1:$F$11,MATCH(orders!$D438,products!$A$1:$A$11,0),MATCH(orders!J$1,products!$A$1:$F$1,0))</f>
        <v>Denim Jacket Cropped</v>
      </c>
      <c r="K438" t="str">
        <f>INDEX(products!$A$1:$F$11,MATCH(orders!$D438,products!$A$1:$A$11,0),MATCH(orders!K$1,products!$A$1:$F$1,0))</f>
        <v>Jacket</v>
      </c>
      <c r="L438" t="str">
        <f>INDEX(products!$A$1:$F$11,MATCH(orders!$D438,products!$A$1:$A$11,0),MATCH(orders!L$1,products!$A$1:$F$1,0))</f>
        <v>Light Blue</v>
      </c>
      <c r="M438">
        <f>INDEX(products!$A$1:$F$11,MATCH(orders!$D438,products!$A$1:$A$11,0),MATCH(orders!M$1,products!$A$1:$F$1,0))</f>
        <v>26.99</v>
      </c>
      <c r="N438">
        <f>INDEX(products!$A$1:$F$11,MATCH(orders!$D438,products!$A$1:$A$11,0),MATCH(orders!N$1,products!$A$1:$F$1,0))</f>
        <v>11.99</v>
      </c>
      <c r="O438">
        <f t="shared" si="12"/>
        <v>59.999999999999993</v>
      </c>
      <c r="P438">
        <f t="shared" si="13"/>
        <v>107.96</v>
      </c>
    </row>
    <row r="439" spans="1:16" x14ac:dyDescent="0.45">
      <c r="A439" t="s">
        <v>2208</v>
      </c>
      <c r="B439" s="1">
        <v>44794</v>
      </c>
      <c r="C439" t="s">
        <v>814</v>
      </c>
      <c r="D439">
        <v>6</v>
      </c>
      <c r="E439">
        <v>3</v>
      </c>
      <c r="F439" t="str">
        <f>_xlfn.XLOOKUP(C439,customers!$A$2:$A$314,customers!$B$2:$B$314,,0)</f>
        <v>Orbadiah Duny</v>
      </c>
      <c r="G439" t="str">
        <f>_xlfn.XLOOKUP(C439,customers!$A$2:$A$314,customers!$F$2:$F$314,,0)</f>
        <v>England</v>
      </c>
      <c r="H439" t="str">
        <f>VLOOKUP(C439,customers!$A$2:$I$314,7,FALSE)</f>
        <v>Sherborne</v>
      </c>
      <c r="I439" t="str">
        <f>VLOOKUP(C439,customers!$A$2:$I$314,9,FALSE)</f>
        <v>No</v>
      </c>
      <c r="J439" t="str">
        <f>INDEX(products!$A$1:$F$11,MATCH(orders!$D439,products!$A$1:$A$11,0),MATCH(orders!J$1,products!$A$1:$F$1,0))</f>
        <v>Denim Jacket Hooded</v>
      </c>
      <c r="K439" t="str">
        <f>INDEX(products!$A$1:$F$11,MATCH(orders!$D439,products!$A$1:$A$11,0),MATCH(orders!K$1,products!$A$1:$F$1,0))</f>
        <v>Jacket</v>
      </c>
      <c r="L439" t="str">
        <f>INDEX(products!$A$1:$F$11,MATCH(orders!$D439,products!$A$1:$A$11,0),MATCH(orders!L$1,products!$A$1:$F$1,0))</f>
        <v>Light Blue</v>
      </c>
      <c r="M439">
        <f>INDEX(products!$A$1:$F$11,MATCH(orders!$D439,products!$A$1:$A$11,0),MATCH(orders!M$1,products!$A$1:$F$1,0))</f>
        <v>27.99</v>
      </c>
      <c r="N439">
        <f>INDEX(products!$A$1:$F$11,MATCH(orders!$D439,products!$A$1:$A$11,0),MATCH(orders!N$1,products!$A$1:$F$1,0))</f>
        <v>14.99</v>
      </c>
      <c r="O439">
        <f t="shared" si="12"/>
        <v>38.999999999999993</v>
      </c>
      <c r="P439">
        <f t="shared" si="13"/>
        <v>83.97</v>
      </c>
    </row>
    <row r="440" spans="1:16" x14ac:dyDescent="0.45">
      <c r="A440" t="s">
        <v>2209</v>
      </c>
      <c r="B440" s="1">
        <v>44795</v>
      </c>
      <c r="C440" t="s">
        <v>238</v>
      </c>
      <c r="D440">
        <v>4</v>
      </c>
      <c r="E440">
        <v>4</v>
      </c>
      <c r="F440" t="str">
        <f>_xlfn.XLOOKUP(C440,customers!$A$2:$A$314,customers!$B$2:$B$314,,0)</f>
        <v>Salomo Cushworth</v>
      </c>
      <c r="G440" t="str">
        <f>_xlfn.XLOOKUP(C440,customers!$A$2:$A$314,customers!$F$2:$F$314,,0)</f>
        <v>England</v>
      </c>
      <c r="H440" t="str">
        <f>VLOOKUP(C440,customers!$A$2:$I$314,7,FALSE)</f>
        <v>Middlesbrough</v>
      </c>
      <c r="I440" t="str">
        <f>VLOOKUP(C440,customers!$A$2:$I$314,9,FALSE)</f>
        <v>Yes</v>
      </c>
      <c r="J440" t="str">
        <f>INDEX(products!$A$1:$F$11,MATCH(orders!$D440,products!$A$1:$A$11,0),MATCH(orders!J$1,products!$A$1:$F$1,0))</f>
        <v>Denim Jacket Cropped</v>
      </c>
      <c r="K440" t="str">
        <f>INDEX(products!$A$1:$F$11,MATCH(orders!$D440,products!$A$1:$A$11,0),MATCH(orders!K$1,products!$A$1:$F$1,0))</f>
        <v>Jacket</v>
      </c>
      <c r="L440" t="str">
        <f>INDEX(products!$A$1:$F$11,MATCH(orders!$D440,products!$A$1:$A$11,0),MATCH(orders!L$1,products!$A$1:$F$1,0))</f>
        <v>Light Blue</v>
      </c>
      <c r="M440">
        <f>INDEX(products!$A$1:$F$11,MATCH(orders!$D440,products!$A$1:$A$11,0),MATCH(orders!M$1,products!$A$1:$F$1,0))</f>
        <v>26.99</v>
      </c>
      <c r="N440">
        <f>INDEX(products!$A$1:$F$11,MATCH(orders!$D440,products!$A$1:$A$11,0),MATCH(orders!N$1,products!$A$1:$F$1,0))</f>
        <v>11.99</v>
      </c>
      <c r="O440">
        <f t="shared" si="12"/>
        <v>59.999999999999993</v>
      </c>
      <c r="P440">
        <f t="shared" si="13"/>
        <v>107.96</v>
      </c>
    </row>
    <row r="441" spans="1:16" x14ac:dyDescent="0.45">
      <c r="A441" t="s">
        <v>2210</v>
      </c>
      <c r="B441" s="1">
        <v>44795</v>
      </c>
      <c r="C441" t="s">
        <v>528</v>
      </c>
      <c r="D441">
        <v>6</v>
      </c>
      <c r="E441">
        <v>3</v>
      </c>
      <c r="F441" t="str">
        <f>_xlfn.XLOOKUP(C441,customers!$A$2:$A$314,customers!$B$2:$B$314,,0)</f>
        <v>Bobinette Hindsberg</v>
      </c>
      <c r="G441" t="str">
        <f>_xlfn.XLOOKUP(C441,customers!$A$2:$A$314,customers!$F$2:$F$314,,0)</f>
        <v>England</v>
      </c>
      <c r="H441" t="str">
        <f>VLOOKUP(C441,customers!$A$2:$I$314,7,FALSE)</f>
        <v>Bridgwater</v>
      </c>
      <c r="I441" t="str">
        <f>VLOOKUP(C441,customers!$A$2:$I$314,9,FALSE)</f>
        <v>No</v>
      </c>
      <c r="J441" t="str">
        <f>INDEX(products!$A$1:$F$11,MATCH(orders!$D441,products!$A$1:$A$11,0),MATCH(orders!J$1,products!$A$1:$F$1,0))</f>
        <v>Denim Jacket Hooded</v>
      </c>
      <c r="K441" t="str">
        <f>INDEX(products!$A$1:$F$11,MATCH(orders!$D441,products!$A$1:$A$11,0),MATCH(orders!K$1,products!$A$1:$F$1,0))</f>
        <v>Jacket</v>
      </c>
      <c r="L441" t="str">
        <f>INDEX(products!$A$1:$F$11,MATCH(orders!$D441,products!$A$1:$A$11,0),MATCH(orders!L$1,products!$A$1:$F$1,0))</f>
        <v>Light Blue</v>
      </c>
      <c r="M441">
        <f>INDEX(products!$A$1:$F$11,MATCH(orders!$D441,products!$A$1:$A$11,0),MATCH(orders!M$1,products!$A$1:$F$1,0))</f>
        <v>27.99</v>
      </c>
      <c r="N441">
        <f>INDEX(products!$A$1:$F$11,MATCH(orders!$D441,products!$A$1:$A$11,0),MATCH(orders!N$1,products!$A$1:$F$1,0))</f>
        <v>14.99</v>
      </c>
      <c r="O441">
        <f t="shared" si="12"/>
        <v>38.999999999999993</v>
      </c>
      <c r="P441">
        <f t="shared" si="13"/>
        <v>83.97</v>
      </c>
    </row>
    <row r="442" spans="1:16" x14ac:dyDescent="0.45">
      <c r="A442" t="s">
        <v>2211</v>
      </c>
      <c r="B442" s="1">
        <v>44795</v>
      </c>
      <c r="C442" t="s">
        <v>642</v>
      </c>
      <c r="D442">
        <v>6</v>
      </c>
      <c r="E442">
        <v>3</v>
      </c>
      <c r="F442" t="str">
        <f>_xlfn.XLOOKUP(C442,customers!$A$2:$A$314,customers!$B$2:$B$314,,0)</f>
        <v>Dottie Tift</v>
      </c>
      <c r="G442" t="str">
        <f>_xlfn.XLOOKUP(C442,customers!$A$2:$A$314,customers!$F$2:$F$314,,0)</f>
        <v>Scotland</v>
      </c>
      <c r="H442" t="str">
        <f>VLOOKUP(C442,customers!$A$2:$I$314,7,FALSE)</f>
        <v>Dingwall</v>
      </c>
      <c r="I442" t="str">
        <f>VLOOKUP(C442,customers!$A$2:$I$314,9,FALSE)</f>
        <v>No</v>
      </c>
      <c r="J442" t="str">
        <f>INDEX(products!$A$1:$F$11,MATCH(orders!$D442,products!$A$1:$A$11,0),MATCH(orders!J$1,products!$A$1:$F$1,0))</f>
        <v>Denim Jacket Hooded</v>
      </c>
      <c r="K442" t="str">
        <f>INDEX(products!$A$1:$F$11,MATCH(orders!$D442,products!$A$1:$A$11,0),MATCH(orders!K$1,products!$A$1:$F$1,0))</f>
        <v>Jacket</v>
      </c>
      <c r="L442" t="str">
        <f>INDEX(products!$A$1:$F$11,MATCH(orders!$D442,products!$A$1:$A$11,0),MATCH(orders!L$1,products!$A$1:$F$1,0))</f>
        <v>Light Blue</v>
      </c>
      <c r="M442">
        <f>INDEX(products!$A$1:$F$11,MATCH(orders!$D442,products!$A$1:$A$11,0),MATCH(orders!M$1,products!$A$1:$F$1,0))</f>
        <v>27.99</v>
      </c>
      <c r="N442">
        <f>INDEX(products!$A$1:$F$11,MATCH(orders!$D442,products!$A$1:$A$11,0),MATCH(orders!N$1,products!$A$1:$F$1,0))</f>
        <v>14.99</v>
      </c>
      <c r="O442">
        <f t="shared" si="12"/>
        <v>38.999999999999993</v>
      </c>
      <c r="P442">
        <f t="shared" si="13"/>
        <v>83.97</v>
      </c>
    </row>
    <row r="443" spans="1:16" x14ac:dyDescent="0.45">
      <c r="A443" t="s">
        <v>2212</v>
      </c>
      <c r="B443" s="1">
        <v>44795</v>
      </c>
      <c r="C443" t="s">
        <v>426</v>
      </c>
      <c r="D443">
        <v>6</v>
      </c>
      <c r="E443">
        <v>3</v>
      </c>
      <c r="F443" t="str">
        <f>_xlfn.XLOOKUP(C443,customers!$A$2:$A$314,customers!$B$2:$B$314,,0)</f>
        <v>Queenie Veel</v>
      </c>
      <c r="G443" t="str">
        <f>_xlfn.XLOOKUP(C443,customers!$A$2:$A$314,customers!$F$2:$F$314,,0)</f>
        <v>England</v>
      </c>
      <c r="H443" t="str">
        <f>VLOOKUP(C443,customers!$A$2:$I$314,7,FALSE)</f>
        <v>Wakefield</v>
      </c>
      <c r="I443" t="str">
        <f>VLOOKUP(C443,customers!$A$2:$I$314,9,FALSE)</f>
        <v>No</v>
      </c>
      <c r="J443" t="str">
        <f>INDEX(products!$A$1:$F$11,MATCH(orders!$D443,products!$A$1:$A$11,0),MATCH(orders!J$1,products!$A$1:$F$1,0))</f>
        <v>Denim Jacket Hooded</v>
      </c>
      <c r="K443" t="str">
        <f>INDEX(products!$A$1:$F$11,MATCH(orders!$D443,products!$A$1:$A$11,0),MATCH(orders!K$1,products!$A$1:$F$1,0))</f>
        <v>Jacket</v>
      </c>
      <c r="L443" t="str">
        <f>INDEX(products!$A$1:$F$11,MATCH(orders!$D443,products!$A$1:$A$11,0),MATCH(orders!L$1,products!$A$1:$F$1,0))</f>
        <v>Light Blue</v>
      </c>
      <c r="M443">
        <f>INDEX(products!$A$1:$F$11,MATCH(orders!$D443,products!$A$1:$A$11,0),MATCH(orders!M$1,products!$A$1:$F$1,0))</f>
        <v>27.99</v>
      </c>
      <c r="N443">
        <f>INDEX(products!$A$1:$F$11,MATCH(orders!$D443,products!$A$1:$A$11,0),MATCH(orders!N$1,products!$A$1:$F$1,0))</f>
        <v>14.99</v>
      </c>
      <c r="O443">
        <f t="shared" si="12"/>
        <v>38.999999999999993</v>
      </c>
      <c r="P443">
        <f t="shared" si="13"/>
        <v>83.97</v>
      </c>
    </row>
    <row r="444" spans="1:16" x14ac:dyDescent="0.45">
      <c r="A444" t="s">
        <v>2213</v>
      </c>
      <c r="B444" s="1">
        <v>44795</v>
      </c>
      <c r="C444" t="s">
        <v>332</v>
      </c>
      <c r="D444">
        <v>5</v>
      </c>
      <c r="E444">
        <v>4</v>
      </c>
      <c r="F444" t="str">
        <f>_xlfn.XLOOKUP(C444,customers!$A$2:$A$314,customers!$B$2:$B$314,,0)</f>
        <v>Ami Arnow</v>
      </c>
      <c r="G444" t="str">
        <f>_xlfn.XLOOKUP(C444,customers!$A$2:$A$314,customers!$F$2:$F$314,,0)</f>
        <v>England</v>
      </c>
      <c r="H444" t="str">
        <f>VLOOKUP(C444,customers!$A$2:$I$314,7,FALSE)</f>
        <v>Winchester</v>
      </c>
      <c r="I444" t="str">
        <f>VLOOKUP(C444,customers!$A$2:$I$314,9,FALSE)</f>
        <v>Yes</v>
      </c>
      <c r="J444" t="str">
        <f>INDEX(products!$A$1:$F$11,MATCH(orders!$D444,products!$A$1:$A$11,0),MATCH(orders!J$1,products!$A$1:$F$1,0))</f>
        <v>Denim Jeans Flare Cut</v>
      </c>
      <c r="K444" t="str">
        <f>INDEX(products!$A$1:$F$11,MATCH(orders!$D444,products!$A$1:$A$11,0),MATCH(orders!K$1,products!$A$1:$F$1,0))</f>
        <v>Pants</v>
      </c>
      <c r="L444" t="str">
        <f>INDEX(products!$A$1:$F$11,MATCH(orders!$D444,products!$A$1:$A$11,0),MATCH(orders!L$1,products!$A$1:$F$1,0))</f>
        <v>Dark Blue</v>
      </c>
      <c r="M444">
        <f>INDEX(products!$A$1:$F$11,MATCH(orders!$D444,products!$A$1:$A$11,0),MATCH(orders!M$1,products!$A$1:$F$1,0))</f>
        <v>28.99</v>
      </c>
      <c r="N444">
        <f>INDEX(products!$A$1:$F$11,MATCH(orders!$D444,products!$A$1:$A$11,0),MATCH(orders!N$1,products!$A$1:$F$1,0))</f>
        <v>12.99</v>
      </c>
      <c r="O444">
        <f t="shared" si="12"/>
        <v>63.999999999999993</v>
      </c>
      <c r="P444">
        <f t="shared" si="13"/>
        <v>115.96</v>
      </c>
    </row>
    <row r="445" spans="1:16" x14ac:dyDescent="0.45">
      <c r="A445" t="s">
        <v>2214</v>
      </c>
      <c r="B445" s="1">
        <v>44796</v>
      </c>
      <c r="C445" t="s">
        <v>84</v>
      </c>
      <c r="D445">
        <v>4</v>
      </c>
      <c r="E445">
        <v>2</v>
      </c>
      <c r="F445" t="str">
        <f>_xlfn.XLOOKUP(C445,customers!$A$2:$A$314,customers!$B$2:$B$314,,0)</f>
        <v>Llywellyn Oscroft</v>
      </c>
      <c r="G445" t="str">
        <f>_xlfn.XLOOKUP(C445,customers!$A$2:$A$314,customers!$F$2:$F$314,,0)</f>
        <v>England</v>
      </c>
      <c r="H445" t="str">
        <f>VLOOKUP(C445,customers!$A$2:$I$314,7,FALSE)</f>
        <v>Cambridge</v>
      </c>
      <c r="I445" t="str">
        <f>VLOOKUP(C445,customers!$A$2:$I$314,9,FALSE)</f>
        <v>Yes</v>
      </c>
      <c r="J445" t="str">
        <f>INDEX(products!$A$1:$F$11,MATCH(orders!$D445,products!$A$1:$A$11,0),MATCH(orders!J$1,products!$A$1:$F$1,0))</f>
        <v>Denim Jacket Cropped</v>
      </c>
      <c r="K445" t="str">
        <f>INDEX(products!$A$1:$F$11,MATCH(orders!$D445,products!$A$1:$A$11,0),MATCH(orders!K$1,products!$A$1:$F$1,0))</f>
        <v>Jacket</v>
      </c>
      <c r="L445" t="str">
        <f>INDEX(products!$A$1:$F$11,MATCH(orders!$D445,products!$A$1:$A$11,0),MATCH(orders!L$1,products!$A$1:$F$1,0))</f>
        <v>Light Blue</v>
      </c>
      <c r="M445">
        <f>INDEX(products!$A$1:$F$11,MATCH(orders!$D445,products!$A$1:$A$11,0),MATCH(orders!M$1,products!$A$1:$F$1,0))</f>
        <v>26.99</v>
      </c>
      <c r="N445">
        <f>INDEX(products!$A$1:$F$11,MATCH(orders!$D445,products!$A$1:$A$11,0),MATCH(orders!N$1,products!$A$1:$F$1,0))</f>
        <v>11.99</v>
      </c>
      <c r="O445">
        <f t="shared" si="12"/>
        <v>29.999999999999996</v>
      </c>
      <c r="P445">
        <f t="shared" si="13"/>
        <v>53.98</v>
      </c>
    </row>
    <row r="446" spans="1:16" x14ac:dyDescent="0.45">
      <c r="A446" t="s">
        <v>2215</v>
      </c>
      <c r="B446" s="1">
        <v>44796</v>
      </c>
      <c r="C446" t="s">
        <v>115</v>
      </c>
      <c r="D446">
        <v>4</v>
      </c>
      <c r="E446">
        <v>3</v>
      </c>
      <c r="F446" t="str">
        <f>_xlfn.XLOOKUP(C446,customers!$A$2:$A$314,customers!$B$2:$B$314,,0)</f>
        <v>Iorgo Kleinert</v>
      </c>
      <c r="G446" t="str">
        <f>_xlfn.XLOOKUP(C446,customers!$A$2:$A$314,customers!$F$2:$F$314,,0)</f>
        <v>England</v>
      </c>
      <c r="H446" t="str">
        <f>VLOOKUP(C446,customers!$A$2:$I$314,7,FALSE)</f>
        <v>Brighton</v>
      </c>
      <c r="I446" t="str">
        <f>VLOOKUP(C446,customers!$A$2:$I$314,9,FALSE)</f>
        <v>Yes</v>
      </c>
      <c r="J446" t="str">
        <f>INDEX(products!$A$1:$F$11,MATCH(orders!$D446,products!$A$1:$A$11,0),MATCH(orders!J$1,products!$A$1:$F$1,0))</f>
        <v>Denim Jacket Cropped</v>
      </c>
      <c r="K446" t="str">
        <f>INDEX(products!$A$1:$F$11,MATCH(orders!$D446,products!$A$1:$A$11,0),MATCH(orders!K$1,products!$A$1:$F$1,0))</f>
        <v>Jacket</v>
      </c>
      <c r="L446" t="str">
        <f>INDEX(products!$A$1:$F$11,MATCH(orders!$D446,products!$A$1:$A$11,0),MATCH(orders!L$1,products!$A$1:$F$1,0))</f>
        <v>Light Blue</v>
      </c>
      <c r="M446">
        <f>INDEX(products!$A$1:$F$11,MATCH(orders!$D446,products!$A$1:$A$11,0),MATCH(orders!M$1,products!$A$1:$F$1,0))</f>
        <v>26.99</v>
      </c>
      <c r="N446">
        <f>INDEX(products!$A$1:$F$11,MATCH(orders!$D446,products!$A$1:$A$11,0),MATCH(orders!N$1,products!$A$1:$F$1,0))</f>
        <v>11.99</v>
      </c>
      <c r="O446">
        <f t="shared" si="12"/>
        <v>44.999999999999993</v>
      </c>
      <c r="P446">
        <f t="shared" si="13"/>
        <v>80.97</v>
      </c>
    </row>
    <row r="447" spans="1:16" x14ac:dyDescent="0.45">
      <c r="A447" t="s">
        <v>2216</v>
      </c>
      <c r="B447" s="1">
        <v>44796</v>
      </c>
      <c r="C447" t="s">
        <v>84</v>
      </c>
      <c r="D447">
        <v>5</v>
      </c>
      <c r="E447">
        <v>4</v>
      </c>
      <c r="F447" t="str">
        <f>_xlfn.XLOOKUP(C447,customers!$A$2:$A$314,customers!$B$2:$B$314,,0)</f>
        <v>Llywellyn Oscroft</v>
      </c>
      <c r="G447" t="str">
        <f>_xlfn.XLOOKUP(C447,customers!$A$2:$A$314,customers!$F$2:$F$314,,0)</f>
        <v>England</v>
      </c>
      <c r="H447" t="str">
        <f>VLOOKUP(C447,customers!$A$2:$I$314,7,FALSE)</f>
        <v>Cambridge</v>
      </c>
      <c r="I447" t="str">
        <f>VLOOKUP(C447,customers!$A$2:$I$314,9,FALSE)</f>
        <v>Yes</v>
      </c>
      <c r="J447" t="str">
        <f>INDEX(products!$A$1:$F$11,MATCH(orders!$D447,products!$A$1:$A$11,0),MATCH(orders!J$1,products!$A$1:$F$1,0))</f>
        <v>Denim Jeans Flare Cut</v>
      </c>
      <c r="K447" t="str">
        <f>INDEX(products!$A$1:$F$11,MATCH(orders!$D447,products!$A$1:$A$11,0),MATCH(orders!K$1,products!$A$1:$F$1,0))</f>
        <v>Pants</v>
      </c>
      <c r="L447" t="str">
        <f>INDEX(products!$A$1:$F$11,MATCH(orders!$D447,products!$A$1:$A$11,0),MATCH(orders!L$1,products!$A$1:$F$1,0))</f>
        <v>Dark Blue</v>
      </c>
      <c r="M447">
        <f>INDEX(products!$A$1:$F$11,MATCH(orders!$D447,products!$A$1:$A$11,0),MATCH(orders!M$1,products!$A$1:$F$1,0))</f>
        <v>28.99</v>
      </c>
      <c r="N447">
        <f>INDEX(products!$A$1:$F$11,MATCH(orders!$D447,products!$A$1:$A$11,0),MATCH(orders!N$1,products!$A$1:$F$1,0))</f>
        <v>12.99</v>
      </c>
      <c r="O447">
        <f t="shared" si="12"/>
        <v>63.999999999999993</v>
      </c>
      <c r="P447">
        <f t="shared" si="13"/>
        <v>115.96</v>
      </c>
    </row>
    <row r="448" spans="1:16" x14ac:dyDescent="0.45">
      <c r="A448" t="s">
        <v>2217</v>
      </c>
      <c r="B448" s="1">
        <v>44797</v>
      </c>
      <c r="C448" t="s">
        <v>671</v>
      </c>
      <c r="D448">
        <v>6</v>
      </c>
      <c r="E448">
        <v>3</v>
      </c>
      <c r="F448" t="str">
        <f>_xlfn.XLOOKUP(C448,customers!$A$2:$A$314,customers!$B$2:$B$314,,0)</f>
        <v>Serena Earley</v>
      </c>
      <c r="G448" t="str">
        <f>_xlfn.XLOOKUP(C448,customers!$A$2:$A$314,customers!$F$2:$F$314,,0)</f>
        <v>England</v>
      </c>
      <c r="H448" t="str">
        <f>VLOOKUP(C448,customers!$A$2:$I$314,7,FALSE)</f>
        <v>Dartford</v>
      </c>
      <c r="I448" t="str">
        <f>VLOOKUP(C448,customers!$A$2:$I$314,9,FALSE)</f>
        <v>No</v>
      </c>
      <c r="J448" t="str">
        <f>INDEX(products!$A$1:$F$11,MATCH(orders!$D448,products!$A$1:$A$11,0),MATCH(orders!J$1,products!$A$1:$F$1,0))</f>
        <v>Denim Jacket Hooded</v>
      </c>
      <c r="K448" t="str">
        <f>INDEX(products!$A$1:$F$11,MATCH(orders!$D448,products!$A$1:$A$11,0),MATCH(orders!K$1,products!$A$1:$F$1,0))</f>
        <v>Jacket</v>
      </c>
      <c r="L448" t="str">
        <f>INDEX(products!$A$1:$F$11,MATCH(orders!$D448,products!$A$1:$A$11,0),MATCH(orders!L$1,products!$A$1:$F$1,0))</f>
        <v>Light Blue</v>
      </c>
      <c r="M448">
        <f>INDEX(products!$A$1:$F$11,MATCH(orders!$D448,products!$A$1:$A$11,0),MATCH(orders!M$1,products!$A$1:$F$1,0))</f>
        <v>27.99</v>
      </c>
      <c r="N448">
        <f>INDEX(products!$A$1:$F$11,MATCH(orders!$D448,products!$A$1:$A$11,0),MATCH(orders!N$1,products!$A$1:$F$1,0))</f>
        <v>14.99</v>
      </c>
      <c r="O448">
        <f t="shared" si="12"/>
        <v>38.999999999999993</v>
      </c>
      <c r="P448">
        <f t="shared" si="13"/>
        <v>83.97</v>
      </c>
    </row>
    <row r="449" spans="1:16" x14ac:dyDescent="0.45">
      <c r="A449" t="s">
        <v>2218</v>
      </c>
      <c r="B449" s="1">
        <v>44799</v>
      </c>
      <c r="C449" t="s">
        <v>401</v>
      </c>
      <c r="D449">
        <v>6</v>
      </c>
      <c r="E449">
        <v>3</v>
      </c>
      <c r="F449" t="str">
        <f>_xlfn.XLOOKUP(C449,customers!$A$2:$A$314,customers!$B$2:$B$314,,0)</f>
        <v>Ruy Cancellieri</v>
      </c>
      <c r="G449" t="str">
        <f>_xlfn.XLOOKUP(C449,customers!$A$2:$A$314,customers!$F$2:$F$314,,0)</f>
        <v>Scotland</v>
      </c>
      <c r="H449" t="str">
        <f>VLOOKUP(C449,customers!$A$2:$I$314,7,FALSE)</f>
        <v>Arbroath</v>
      </c>
      <c r="I449" t="str">
        <f>VLOOKUP(C449,customers!$A$2:$I$314,9,FALSE)</f>
        <v>No</v>
      </c>
      <c r="J449" t="str">
        <f>INDEX(products!$A$1:$F$11,MATCH(orders!$D449,products!$A$1:$A$11,0),MATCH(orders!J$1,products!$A$1:$F$1,0))</f>
        <v>Denim Jacket Hooded</v>
      </c>
      <c r="K449" t="str">
        <f>INDEX(products!$A$1:$F$11,MATCH(orders!$D449,products!$A$1:$A$11,0),MATCH(orders!K$1,products!$A$1:$F$1,0))</f>
        <v>Jacket</v>
      </c>
      <c r="L449" t="str">
        <f>INDEX(products!$A$1:$F$11,MATCH(orders!$D449,products!$A$1:$A$11,0),MATCH(orders!L$1,products!$A$1:$F$1,0))</f>
        <v>Light Blue</v>
      </c>
      <c r="M449">
        <f>INDEX(products!$A$1:$F$11,MATCH(orders!$D449,products!$A$1:$A$11,0),MATCH(orders!M$1,products!$A$1:$F$1,0))</f>
        <v>27.99</v>
      </c>
      <c r="N449">
        <f>INDEX(products!$A$1:$F$11,MATCH(orders!$D449,products!$A$1:$A$11,0),MATCH(orders!N$1,products!$A$1:$F$1,0))</f>
        <v>14.99</v>
      </c>
      <c r="O449">
        <f t="shared" si="12"/>
        <v>38.999999999999993</v>
      </c>
      <c r="P449">
        <f t="shared" si="13"/>
        <v>83.97</v>
      </c>
    </row>
    <row r="450" spans="1:16" x14ac:dyDescent="0.45">
      <c r="A450" t="s">
        <v>2219</v>
      </c>
      <c r="B450" s="1">
        <v>44799</v>
      </c>
      <c r="C450" t="s">
        <v>859</v>
      </c>
      <c r="D450">
        <v>6</v>
      </c>
      <c r="E450">
        <v>3</v>
      </c>
      <c r="F450" t="str">
        <f>_xlfn.XLOOKUP(C450,customers!$A$2:$A$314,customers!$B$2:$B$314,,0)</f>
        <v>Rem Furman</v>
      </c>
      <c r="G450" t="str">
        <f>_xlfn.XLOOKUP(C450,customers!$A$2:$A$314,customers!$F$2:$F$314,,0)</f>
        <v>England</v>
      </c>
      <c r="H450" t="str">
        <f>VLOOKUP(C450,customers!$A$2:$I$314,7,FALSE)</f>
        <v>Alnwick</v>
      </c>
      <c r="I450" t="str">
        <f>VLOOKUP(C450,customers!$A$2:$I$314,9,FALSE)</f>
        <v>No</v>
      </c>
      <c r="J450" t="str">
        <f>INDEX(products!$A$1:$F$11,MATCH(orders!$D450,products!$A$1:$A$11,0),MATCH(orders!J$1,products!$A$1:$F$1,0))</f>
        <v>Denim Jacket Hooded</v>
      </c>
      <c r="K450" t="str">
        <f>INDEX(products!$A$1:$F$11,MATCH(orders!$D450,products!$A$1:$A$11,0),MATCH(orders!K$1,products!$A$1:$F$1,0))</f>
        <v>Jacket</v>
      </c>
      <c r="L450" t="str">
        <f>INDEX(products!$A$1:$F$11,MATCH(orders!$D450,products!$A$1:$A$11,0),MATCH(orders!L$1,products!$A$1:$F$1,0))</f>
        <v>Light Blue</v>
      </c>
      <c r="M450">
        <f>INDEX(products!$A$1:$F$11,MATCH(orders!$D450,products!$A$1:$A$11,0),MATCH(orders!M$1,products!$A$1:$F$1,0))</f>
        <v>27.99</v>
      </c>
      <c r="N450">
        <f>INDEX(products!$A$1:$F$11,MATCH(orders!$D450,products!$A$1:$A$11,0),MATCH(orders!N$1,products!$A$1:$F$1,0))</f>
        <v>14.99</v>
      </c>
      <c r="O450">
        <f t="shared" si="12"/>
        <v>38.999999999999993</v>
      </c>
      <c r="P450">
        <f t="shared" si="13"/>
        <v>83.97</v>
      </c>
    </row>
    <row r="451" spans="1:16" x14ac:dyDescent="0.45">
      <c r="A451" t="s">
        <v>2220</v>
      </c>
      <c r="B451" s="1">
        <v>44799</v>
      </c>
      <c r="C451" t="s">
        <v>646</v>
      </c>
      <c r="D451">
        <v>6</v>
      </c>
      <c r="E451">
        <v>3</v>
      </c>
      <c r="F451" t="str">
        <f>_xlfn.XLOOKUP(C451,customers!$A$2:$A$314,customers!$B$2:$B$314,,0)</f>
        <v>Gerardo Schonfeld</v>
      </c>
      <c r="G451" t="str">
        <f>_xlfn.XLOOKUP(C451,customers!$A$2:$A$314,customers!$F$2:$F$314,,0)</f>
        <v>England</v>
      </c>
      <c r="H451" t="str">
        <f>VLOOKUP(C451,customers!$A$2:$I$314,7,FALSE)</f>
        <v>Halesowen</v>
      </c>
      <c r="I451" t="str">
        <f>VLOOKUP(C451,customers!$A$2:$I$314,9,FALSE)</f>
        <v>No</v>
      </c>
      <c r="J451" t="str">
        <f>INDEX(products!$A$1:$F$11,MATCH(orders!$D451,products!$A$1:$A$11,0),MATCH(orders!J$1,products!$A$1:$F$1,0))</f>
        <v>Denim Jacket Hooded</v>
      </c>
      <c r="K451" t="str">
        <f>INDEX(products!$A$1:$F$11,MATCH(orders!$D451,products!$A$1:$A$11,0),MATCH(orders!K$1,products!$A$1:$F$1,0))</f>
        <v>Jacket</v>
      </c>
      <c r="L451" t="str">
        <f>INDEX(products!$A$1:$F$11,MATCH(orders!$D451,products!$A$1:$A$11,0),MATCH(orders!L$1,products!$A$1:$F$1,0))</f>
        <v>Light Blue</v>
      </c>
      <c r="M451">
        <f>INDEX(products!$A$1:$F$11,MATCH(orders!$D451,products!$A$1:$A$11,0),MATCH(orders!M$1,products!$A$1:$F$1,0))</f>
        <v>27.99</v>
      </c>
      <c r="N451">
        <f>INDEX(products!$A$1:$F$11,MATCH(orders!$D451,products!$A$1:$A$11,0),MATCH(orders!N$1,products!$A$1:$F$1,0))</f>
        <v>14.99</v>
      </c>
      <c r="O451">
        <f t="shared" ref="O451:O514" si="14">(M451-N451)*E451</f>
        <v>38.999999999999993</v>
      </c>
      <c r="P451">
        <f t="shared" ref="P451:P514" si="15">M451*E451</f>
        <v>83.97</v>
      </c>
    </row>
    <row r="452" spans="1:16" x14ac:dyDescent="0.45">
      <c r="A452" t="s">
        <v>2221</v>
      </c>
      <c r="B452" s="1">
        <v>44799</v>
      </c>
      <c r="C452" t="s">
        <v>162</v>
      </c>
      <c r="D452">
        <v>5</v>
      </c>
      <c r="E452">
        <v>2</v>
      </c>
      <c r="F452" t="str">
        <f>_xlfn.XLOOKUP(C452,customers!$A$2:$A$314,customers!$B$2:$B$314,,0)</f>
        <v>Faber Eilhart</v>
      </c>
      <c r="G452" t="str">
        <f>_xlfn.XLOOKUP(C452,customers!$A$2:$A$314,customers!$F$2:$F$314,,0)</f>
        <v>England</v>
      </c>
      <c r="H452" t="str">
        <f>VLOOKUP(C452,customers!$A$2:$I$314,7,FALSE)</f>
        <v>Lincoln</v>
      </c>
      <c r="I452" t="str">
        <f>VLOOKUP(C452,customers!$A$2:$I$314,9,FALSE)</f>
        <v>Yes</v>
      </c>
      <c r="J452" t="str">
        <f>INDEX(products!$A$1:$F$11,MATCH(orders!$D452,products!$A$1:$A$11,0),MATCH(orders!J$1,products!$A$1:$F$1,0))</f>
        <v>Denim Jeans Flare Cut</v>
      </c>
      <c r="K452" t="str">
        <f>INDEX(products!$A$1:$F$11,MATCH(orders!$D452,products!$A$1:$A$11,0),MATCH(orders!K$1,products!$A$1:$F$1,0))</f>
        <v>Pants</v>
      </c>
      <c r="L452" t="str">
        <f>INDEX(products!$A$1:$F$11,MATCH(orders!$D452,products!$A$1:$A$11,0),MATCH(orders!L$1,products!$A$1:$F$1,0))</f>
        <v>Dark Blue</v>
      </c>
      <c r="M452">
        <f>INDEX(products!$A$1:$F$11,MATCH(orders!$D452,products!$A$1:$A$11,0),MATCH(orders!M$1,products!$A$1:$F$1,0))</f>
        <v>28.99</v>
      </c>
      <c r="N452">
        <f>INDEX(products!$A$1:$F$11,MATCH(orders!$D452,products!$A$1:$A$11,0),MATCH(orders!N$1,products!$A$1:$F$1,0))</f>
        <v>12.99</v>
      </c>
      <c r="O452">
        <f t="shared" si="14"/>
        <v>31.999999999999996</v>
      </c>
      <c r="P452">
        <f t="shared" si="15"/>
        <v>57.98</v>
      </c>
    </row>
    <row r="453" spans="1:16" x14ac:dyDescent="0.45">
      <c r="A453" t="s">
        <v>2222</v>
      </c>
      <c r="B453" s="1">
        <v>44799</v>
      </c>
      <c r="C453" t="s">
        <v>43</v>
      </c>
      <c r="D453">
        <v>5</v>
      </c>
      <c r="E453">
        <v>4</v>
      </c>
      <c r="F453" t="str">
        <f>_xlfn.XLOOKUP(C453,customers!$A$2:$A$314,customers!$B$2:$B$314,,0)</f>
        <v>Christoffer O' Shea</v>
      </c>
      <c r="G453" t="str">
        <f>_xlfn.XLOOKUP(C453,customers!$A$2:$A$314,customers!$F$2:$F$314,,0)</f>
        <v>Scotland</v>
      </c>
      <c r="H453" t="str">
        <f>VLOOKUP(C453,customers!$A$2:$I$314,7,FALSE)</f>
        <v>Glasgow</v>
      </c>
      <c r="I453" t="str">
        <f>VLOOKUP(C453,customers!$A$2:$I$314,9,FALSE)</f>
        <v>Yes</v>
      </c>
      <c r="J453" t="str">
        <f>INDEX(products!$A$1:$F$11,MATCH(orders!$D453,products!$A$1:$A$11,0),MATCH(orders!J$1,products!$A$1:$F$1,0))</f>
        <v>Denim Jeans Flare Cut</v>
      </c>
      <c r="K453" t="str">
        <f>INDEX(products!$A$1:$F$11,MATCH(orders!$D453,products!$A$1:$A$11,0),MATCH(orders!K$1,products!$A$1:$F$1,0))</f>
        <v>Pants</v>
      </c>
      <c r="L453" t="str">
        <f>INDEX(products!$A$1:$F$11,MATCH(orders!$D453,products!$A$1:$A$11,0),MATCH(orders!L$1,products!$A$1:$F$1,0))</f>
        <v>Dark Blue</v>
      </c>
      <c r="M453">
        <f>INDEX(products!$A$1:$F$11,MATCH(orders!$D453,products!$A$1:$A$11,0),MATCH(orders!M$1,products!$A$1:$F$1,0))</f>
        <v>28.99</v>
      </c>
      <c r="N453">
        <f>INDEX(products!$A$1:$F$11,MATCH(orders!$D453,products!$A$1:$A$11,0),MATCH(orders!N$1,products!$A$1:$F$1,0))</f>
        <v>12.99</v>
      </c>
      <c r="O453">
        <f t="shared" si="14"/>
        <v>63.999999999999993</v>
      </c>
      <c r="P453">
        <f t="shared" si="15"/>
        <v>115.96</v>
      </c>
    </row>
    <row r="454" spans="1:16" x14ac:dyDescent="0.45">
      <c r="A454" t="s">
        <v>2223</v>
      </c>
      <c r="B454" s="1">
        <v>44800</v>
      </c>
      <c r="C454" t="s">
        <v>104</v>
      </c>
      <c r="D454">
        <v>4</v>
      </c>
      <c r="E454">
        <v>4</v>
      </c>
      <c r="F454" t="str">
        <f>_xlfn.XLOOKUP(C454,customers!$A$2:$A$314,customers!$B$2:$B$314,,0)</f>
        <v>Kendal Scardefield</v>
      </c>
      <c r="G454" t="str">
        <f>_xlfn.XLOOKUP(C454,customers!$A$2:$A$314,customers!$F$2:$F$314,,0)</f>
        <v>Scotland</v>
      </c>
      <c r="H454" t="str">
        <f>VLOOKUP(C454,customers!$A$2:$I$314,7,FALSE)</f>
        <v>Inverness</v>
      </c>
      <c r="I454" t="str">
        <f>VLOOKUP(C454,customers!$A$2:$I$314,9,FALSE)</f>
        <v>Yes</v>
      </c>
      <c r="J454" t="str">
        <f>INDEX(products!$A$1:$F$11,MATCH(orders!$D454,products!$A$1:$A$11,0),MATCH(orders!J$1,products!$A$1:$F$1,0))</f>
        <v>Denim Jacket Cropped</v>
      </c>
      <c r="K454" t="str">
        <f>INDEX(products!$A$1:$F$11,MATCH(orders!$D454,products!$A$1:$A$11,0),MATCH(orders!K$1,products!$A$1:$F$1,0))</f>
        <v>Jacket</v>
      </c>
      <c r="L454" t="str">
        <f>INDEX(products!$A$1:$F$11,MATCH(orders!$D454,products!$A$1:$A$11,0),MATCH(orders!L$1,products!$A$1:$F$1,0))</f>
        <v>Light Blue</v>
      </c>
      <c r="M454">
        <f>INDEX(products!$A$1:$F$11,MATCH(orders!$D454,products!$A$1:$A$11,0),MATCH(orders!M$1,products!$A$1:$F$1,0))</f>
        <v>26.99</v>
      </c>
      <c r="N454">
        <f>INDEX(products!$A$1:$F$11,MATCH(orders!$D454,products!$A$1:$A$11,0),MATCH(orders!N$1,products!$A$1:$F$1,0))</f>
        <v>11.99</v>
      </c>
      <c r="O454">
        <f t="shared" si="14"/>
        <v>59.999999999999993</v>
      </c>
      <c r="P454">
        <f t="shared" si="15"/>
        <v>107.96</v>
      </c>
    </row>
    <row r="455" spans="1:16" x14ac:dyDescent="0.45">
      <c r="A455" t="s">
        <v>2224</v>
      </c>
      <c r="B455" s="1">
        <v>44800</v>
      </c>
      <c r="C455" t="s">
        <v>945</v>
      </c>
      <c r="D455">
        <v>6</v>
      </c>
      <c r="E455">
        <v>3</v>
      </c>
      <c r="F455" t="str">
        <f>_xlfn.XLOOKUP(C455,customers!$A$2:$A$314,customers!$B$2:$B$314,,0)</f>
        <v>Codi Littrell</v>
      </c>
      <c r="G455" t="str">
        <f>_xlfn.XLOOKUP(C455,customers!$A$2:$A$314,customers!$F$2:$F$314,,0)</f>
        <v>Scotland</v>
      </c>
      <c r="H455" t="str">
        <f>VLOOKUP(C455,customers!$A$2:$I$314,7,FALSE)</f>
        <v>Ullapool</v>
      </c>
      <c r="I455" t="str">
        <f>VLOOKUP(C455,customers!$A$2:$I$314,9,FALSE)</f>
        <v>No</v>
      </c>
      <c r="J455" t="str">
        <f>INDEX(products!$A$1:$F$11,MATCH(orders!$D455,products!$A$1:$A$11,0),MATCH(orders!J$1,products!$A$1:$F$1,0))</f>
        <v>Denim Jacket Hooded</v>
      </c>
      <c r="K455" t="str">
        <f>INDEX(products!$A$1:$F$11,MATCH(orders!$D455,products!$A$1:$A$11,0),MATCH(orders!K$1,products!$A$1:$F$1,0))</f>
        <v>Jacket</v>
      </c>
      <c r="L455" t="str">
        <f>INDEX(products!$A$1:$F$11,MATCH(orders!$D455,products!$A$1:$A$11,0),MATCH(orders!L$1,products!$A$1:$F$1,0))</f>
        <v>Light Blue</v>
      </c>
      <c r="M455">
        <f>INDEX(products!$A$1:$F$11,MATCH(orders!$D455,products!$A$1:$A$11,0),MATCH(orders!M$1,products!$A$1:$F$1,0))</f>
        <v>27.99</v>
      </c>
      <c r="N455">
        <f>INDEX(products!$A$1:$F$11,MATCH(orders!$D455,products!$A$1:$A$11,0),MATCH(orders!N$1,products!$A$1:$F$1,0))</f>
        <v>14.99</v>
      </c>
      <c r="O455">
        <f t="shared" si="14"/>
        <v>38.999999999999993</v>
      </c>
      <c r="P455">
        <f t="shared" si="15"/>
        <v>83.97</v>
      </c>
    </row>
    <row r="456" spans="1:16" x14ac:dyDescent="0.45">
      <c r="A456" t="s">
        <v>2225</v>
      </c>
      <c r="B456" s="1">
        <v>44800</v>
      </c>
      <c r="C456" t="s">
        <v>367</v>
      </c>
      <c r="D456">
        <v>6</v>
      </c>
      <c r="E456">
        <v>3</v>
      </c>
      <c r="F456" t="str">
        <f>_xlfn.XLOOKUP(C456,customers!$A$2:$A$314,customers!$B$2:$B$314,,0)</f>
        <v>Torie Gottelier</v>
      </c>
      <c r="G456" t="str">
        <f>_xlfn.XLOOKUP(C456,customers!$A$2:$A$314,customers!$F$2:$F$314,,0)</f>
        <v>Scotland</v>
      </c>
      <c r="H456" t="str">
        <f>VLOOKUP(C456,customers!$A$2:$I$314,7,FALSE)</f>
        <v>Kirkcaldy</v>
      </c>
      <c r="I456" t="str">
        <f>VLOOKUP(C456,customers!$A$2:$I$314,9,FALSE)</f>
        <v>No</v>
      </c>
      <c r="J456" t="str">
        <f>INDEX(products!$A$1:$F$11,MATCH(orders!$D456,products!$A$1:$A$11,0),MATCH(orders!J$1,products!$A$1:$F$1,0))</f>
        <v>Denim Jacket Hooded</v>
      </c>
      <c r="K456" t="str">
        <f>INDEX(products!$A$1:$F$11,MATCH(orders!$D456,products!$A$1:$A$11,0),MATCH(orders!K$1,products!$A$1:$F$1,0))</f>
        <v>Jacket</v>
      </c>
      <c r="L456" t="str">
        <f>INDEX(products!$A$1:$F$11,MATCH(orders!$D456,products!$A$1:$A$11,0),MATCH(orders!L$1,products!$A$1:$F$1,0))</f>
        <v>Light Blue</v>
      </c>
      <c r="M456">
        <f>INDEX(products!$A$1:$F$11,MATCH(orders!$D456,products!$A$1:$A$11,0),MATCH(orders!M$1,products!$A$1:$F$1,0))</f>
        <v>27.99</v>
      </c>
      <c r="N456">
        <f>INDEX(products!$A$1:$F$11,MATCH(orders!$D456,products!$A$1:$A$11,0),MATCH(orders!N$1,products!$A$1:$F$1,0))</f>
        <v>14.99</v>
      </c>
      <c r="O456">
        <f t="shared" si="14"/>
        <v>38.999999999999993</v>
      </c>
      <c r="P456">
        <f t="shared" si="15"/>
        <v>83.97</v>
      </c>
    </row>
    <row r="457" spans="1:16" x14ac:dyDescent="0.45">
      <c r="A457" t="s">
        <v>2226</v>
      </c>
      <c r="B457" s="1">
        <v>44800</v>
      </c>
      <c r="C457" t="s">
        <v>295</v>
      </c>
      <c r="D457">
        <v>4</v>
      </c>
      <c r="E457">
        <v>2</v>
      </c>
      <c r="F457" t="str">
        <f>_xlfn.XLOOKUP(C457,customers!$A$2:$A$314,customers!$B$2:$B$314,,0)</f>
        <v>Shannon List</v>
      </c>
      <c r="G457" t="str">
        <f>_xlfn.XLOOKUP(C457,customers!$A$2:$A$314,customers!$F$2:$F$314,,0)</f>
        <v>Scotland</v>
      </c>
      <c r="H457" t="str">
        <f>VLOOKUP(C457,customers!$A$2:$I$314,7,FALSE)</f>
        <v>Dumfries</v>
      </c>
      <c r="I457" t="str">
        <f>VLOOKUP(C457,customers!$A$2:$I$314,9,FALSE)</f>
        <v>Yes</v>
      </c>
      <c r="J457" t="str">
        <f>INDEX(products!$A$1:$F$11,MATCH(orders!$D457,products!$A$1:$A$11,0),MATCH(orders!J$1,products!$A$1:$F$1,0))</f>
        <v>Denim Jacket Cropped</v>
      </c>
      <c r="K457" t="str">
        <f>INDEX(products!$A$1:$F$11,MATCH(orders!$D457,products!$A$1:$A$11,0),MATCH(orders!K$1,products!$A$1:$F$1,0))</f>
        <v>Jacket</v>
      </c>
      <c r="L457" t="str">
        <f>INDEX(products!$A$1:$F$11,MATCH(orders!$D457,products!$A$1:$A$11,0),MATCH(orders!L$1,products!$A$1:$F$1,0))</f>
        <v>Light Blue</v>
      </c>
      <c r="M457">
        <f>INDEX(products!$A$1:$F$11,MATCH(orders!$D457,products!$A$1:$A$11,0),MATCH(orders!M$1,products!$A$1:$F$1,0))</f>
        <v>26.99</v>
      </c>
      <c r="N457">
        <f>INDEX(products!$A$1:$F$11,MATCH(orders!$D457,products!$A$1:$A$11,0),MATCH(orders!N$1,products!$A$1:$F$1,0))</f>
        <v>11.99</v>
      </c>
      <c r="O457">
        <f t="shared" si="14"/>
        <v>29.999999999999996</v>
      </c>
      <c r="P457">
        <f t="shared" si="15"/>
        <v>53.98</v>
      </c>
    </row>
    <row r="458" spans="1:16" x14ac:dyDescent="0.45">
      <c r="A458" t="s">
        <v>2227</v>
      </c>
      <c r="B458" s="1">
        <v>44800</v>
      </c>
      <c r="C458" t="s">
        <v>80</v>
      </c>
      <c r="D458">
        <v>5</v>
      </c>
      <c r="E458">
        <v>2</v>
      </c>
      <c r="F458" t="str">
        <f>_xlfn.XLOOKUP(C458,customers!$A$2:$A$314,customers!$B$2:$B$314,,0)</f>
        <v>Patrice Trobe</v>
      </c>
      <c r="G458" t="str">
        <f>_xlfn.XLOOKUP(C458,customers!$A$2:$A$314,customers!$F$2:$F$314,,0)</f>
        <v>England</v>
      </c>
      <c r="H458" t="str">
        <f>VLOOKUP(C458,customers!$A$2:$I$314,7,FALSE)</f>
        <v>Oxford</v>
      </c>
      <c r="I458" t="str">
        <f>VLOOKUP(C458,customers!$A$2:$I$314,9,FALSE)</f>
        <v>Yes</v>
      </c>
      <c r="J458" t="str">
        <f>INDEX(products!$A$1:$F$11,MATCH(orders!$D458,products!$A$1:$A$11,0),MATCH(orders!J$1,products!$A$1:$F$1,0))</f>
        <v>Denim Jeans Flare Cut</v>
      </c>
      <c r="K458" t="str">
        <f>INDEX(products!$A$1:$F$11,MATCH(orders!$D458,products!$A$1:$A$11,0),MATCH(orders!K$1,products!$A$1:$F$1,0))</f>
        <v>Pants</v>
      </c>
      <c r="L458" t="str">
        <f>INDEX(products!$A$1:$F$11,MATCH(orders!$D458,products!$A$1:$A$11,0),MATCH(orders!L$1,products!$A$1:$F$1,0))</f>
        <v>Dark Blue</v>
      </c>
      <c r="M458">
        <f>INDEX(products!$A$1:$F$11,MATCH(orders!$D458,products!$A$1:$A$11,0),MATCH(orders!M$1,products!$A$1:$F$1,0))</f>
        <v>28.99</v>
      </c>
      <c r="N458">
        <f>INDEX(products!$A$1:$F$11,MATCH(orders!$D458,products!$A$1:$A$11,0),MATCH(orders!N$1,products!$A$1:$F$1,0))</f>
        <v>12.99</v>
      </c>
      <c r="O458">
        <f t="shared" si="14"/>
        <v>31.999999999999996</v>
      </c>
      <c r="P458">
        <f t="shared" si="15"/>
        <v>57.98</v>
      </c>
    </row>
    <row r="459" spans="1:16" x14ac:dyDescent="0.45">
      <c r="A459" t="s">
        <v>2228</v>
      </c>
      <c r="B459" s="1">
        <v>44800</v>
      </c>
      <c r="C459" t="s">
        <v>64</v>
      </c>
      <c r="D459">
        <v>4</v>
      </c>
      <c r="E459">
        <v>3</v>
      </c>
      <c r="F459" t="str">
        <f>_xlfn.XLOOKUP(C459,customers!$A$2:$A$314,customers!$B$2:$B$314,,0)</f>
        <v>Ferrell Ferber</v>
      </c>
      <c r="G459" t="str">
        <f>_xlfn.XLOOKUP(C459,customers!$A$2:$A$314,customers!$F$2:$F$314,,0)</f>
        <v>England</v>
      </c>
      <c r="H459" t="str">
        <f>VLOOKUP(C459,customers!$A$2:$I$314,7,FALSE)</f>
        <v>Newcastle</v>
      </c>
      <c r="I459" t="str">
        <f>VLOOKUP(C459,customers!$A$2:$I$314,9,FALSE)</f>
        <v>Yes</v>
      </c>
      <c r="J459" t="str">
        <f>INDEX(products!$A$1:$F$11,MATCH(orders!$D459,products!$A$1:$A$11,0),MATCH(orders!J$1,products!$A$1:$F$1,0))</f>
        <v>Denim Jacket Cropped</v>
      </c>
      <c r="K459" t="str">
        <f>INDEX(products!$A$1:$F$11,MATCH(orders!$D459,products!$A$1:$A$11,0),MATCH(orders!K$1,products!$A$1:$F$1,0))</f>
        <v>Jacket</v>
      </c>
      <c r="L459" t="str">
        <f>INDEX(products!$A$1:$F$11,MATCH(orders!$D459,products!$A$1:$A$11,0),MATCH(orders!L$1,products!$A$1:$F$1,0))</f>
        <v>Light Blue</v>
      </c>
      <c r="M459">
        <f>INDEX(products!$A$1:$F$11,MATCH(orders!$D459,products!$A$1:$A$11,0),MATCH(orders!M$1,products!$A$1:$F$1,0))</f>
        <v>26.99</v>
      </c>
      <c r="N459">
        <f>INDEX(products!$A$1:$F$11,MATCH(orders!$D459,products!$A$1:$A$11,0),MATCH(orders!N$1,products!$A$1:$F$1,0))</f>
        <v>11.99</v>
      </c>
      <c r="O459">
        <f t="shared" si="14"/>
        <v>44.999999999999993</v>
      </c>
      <c r="P459">
        <f t="shared" si="15"/>
        <v>80.97</v>
      </c>
    </row>
    <row r="460" spans="1:16" x14ac:dyDescent="0.45">
      <c r="A460" t="s">
        <v>2229</v>
      </c>
      <c r="B460" s="1">
        <v>44801</v>
      </c>
      <c r="C460" t="s">
        <v>986</v>
      </c>
      <c r="D460">
        <v>6</v>
      </c>
      <c r="E460">
        <v>3</v>
      </c>
      <c r="F460" t="str">
        <f>_xlfn.XLOOKUP(C460,customers!$A$2:$A$314,customers!$B$2:$B$314,,0)</f>
        <v>Connor Heaviside</v>
      </c>
      <c r="G460" t="str">
        <f>_xlfn.XLOOKUP(C460,customers!$A$2:$A$314,customers!$F$2:$F$314,,0)</f>
        <v>England</v>
      </c>
      <c r="H460" t="str">
        <f>VLOOKUP(C460,customers!$A$2:$I$314,7,FALSE)</f>
        <v>Ashbourne</v>
      </c>
      <c r="I460" t="str">
        <f>VLOOKUP(C460,customers!$A$2:$I$314,9,FALSE)</f>
        <v>No</v>
      </c>
      <c r="J460" t="str">
        <f>INDEX(products!$A$1:$F$11,MATCH(orders!$D460,products!$A$1:$A$11,0),MATCH(orders!J$1,products!$A$1:$F$1,0))</f>
        <v>Denim Jacket Hooded</v>
      </c>
      <c r="K460" t="str">
        <f>INDEX(products!$A$1:$F$11,MATCH(orders!$D460,products!$A$1:$A$11,0),MATCH(orders!K$1,products!$A$1:$F$1,0))</f>
        <v>Jacket</v>
      </c>
      <c r="L460" t="str">
        <f>INDEX(products!$A$1:$F$11,MATCH(orders!$D460,products!$A$1:$A$11,0),MATCH(orders!L$1,products!$A$1:$F$1,0))</f>
        <v>Light Blue</v>
      </c>
      <c r="M460">
        <f>INDEX(products!$A$1:$F$11,MATCH(orders!$D460,products!$A$1:$A$11,0),MATCH(orders!M$1,products!$A$1:$F$1,0))</f>
        <v>27.99</v>
      </c>
      <c r="N460">
        <f>INDEX(products!$A$1:$F$11,MATCH(orders!$D460,products!$A$1:$A$11,0),MATCH(orders!N$1,products!$A$1:$F$1,0))</f>
        <v>14.99</v>
      </c>
      <c r="O460">
        <f t="shared" si="14"/>
        <v>38.999999999999993</v>
      </c>
      <c r="P460">
        <f t="shared" si="15"/>
        <v>83.97</v>
      </c>
    </row>
    <row r="461" spans="1:16" x14ac:dyDescent="0.45">
      <c r="A461" t="s">
        <v>2230</v>
      </c>
      <c r="B461" s="1">
        <v>44802</v>
      </c>
      <c r="C461" t="s">
        <v>267</v>
      </c>
      <c r="D461">
        <v>5</v>
      </c>
      <c r="E461">
        <v>2</v>
      </c>
      <c r="F461" t="str">
        <f>_xlfn.XLOOKUP(C461,customers!$A$2:$A$314,customers!$B$2:$B$314,,0)</f>
        <v>Annadiane Dykes</v>
      </c>
      <c r="G461" t="str">
        <f>_xlfn.XLOOKUP(C461,customers!$A$2:$A$314,customers!$F$2:$F$314,,0)</f>
        <v>England</v>
      </c>
      <c r="H461" t="str">
        <f>VLOOKUP(C461,customers!$A$2:$I$314,7,FALSE)</f>
        <v>Blackpool</v>
      </c>
      <c r="I461" t="str">
        <f>VLOOKUP(C461,customers!$A$2:$I$314,9,FALSE)</f>
        <v>Yes</v>
      </c>
      <c r="J461" t="str">
        <f>INDEX(products!$A$1:$F$11,MATCH(orders!$D461,products!$A$1:$A$11,0),MATCH(orders!J$1,products!$A$1:$F$1,0))</f>
        <v>Denim Jeans Flare Cut</v>
      </c>
      <c r="K461" t="str">
        <f>INDEX(products!$A$1:$F$11,MATCH(orders!$D461,products!$A$1:$A$11,0),MATCH(orders!K$1,products!$A$1:$F$1,0))</f>
        <v>Pants</v>
      </c>
      <c r="L461" t="str">
        <f>INDEX(products!$A$1:$F$11,MATCH(orders!$D461,products!$A$1:$A$11,0),MATCH(orders!L$1,products!$A$1:$F$1,0))</f>
        <v>Dark Blue</v>
      </c>
      <c r="M461">
        <f>INDEX(products!$A$1:$F$11,MATCH(orders!$D461,products!$A$1:$A$11,0),MATCH(orders!M$1,products!$A$1:$F$1,0))</f>
        <v>28.99</v>
      </c>
      <c r="N461">
        <f>INDEX(products!$A$1:$F$11,MATCH(orders!$D461,products!$A$1:$A$11,0),MATCH(orders!N$1,products!$A$1:$F$1,0))</f>
        <v>12.99</v>
      </c>
      <c r="O461">
        <f t="shared" si="14"/>
        <v>31.999999999999996</v>
      </c>
      <c r="P461">
        <f t="shared" si="15"/>
        <v>57.98</v>
      </c>
    </row>
    <row r="462" spans="1:16" x14ac:dyDescent="0.45">
      <c r="A462" t="s">
        <v>2231</v>
      </c>
      <c r="B462" s="1">
        <v>44802</v>
      </c>
      <c r="C462" t="s">
        <v>521</v>
      </c>
      <c r="D462">
        <v>6</v>
      </c>
      <c r="E462">
        <v>3</v>
      </c>
      <c r="F462" t="str">
        <f>_xlfn.XLOOKUP(C462,customers!$A$2:$A$314,customers!$B$2:$B$314,,0)</f>
        <v>Evelina Dacca</v>
      </c>
      <c r="G462" t="str">
        <f>_xlfn.XLOOKUP(C462,customers!$A$2:$A$314,customers!$F$2:$F$314,,0)</f>
        <v>Scotland</v>
      </c>
      <c r="H462" t="str">
        <f>VLOOKUP(C462,customers!$A$2:$I$314,7,FALSE)</f>
        <v>Dumfries</v>
      </c>
      <c r="I462" t="str">
        <f>VLOOKUP(C462,customers!$A$2:$I$314,9,FALSE)</f>
        <v>No</v>
      </c>
      <c r="J462" t="str">
        <f>INDEX(products!$A$1:$F$11,MATCH(orders!$D462,products!$A$1:$A$11,0),MATCH(orders!J$1,products!$A$1:$F$1,0))</f>
        <v>Denim Jacket Hooded</v>
      </c>
      <c r="K462" t="str">
        <f>INDEX(products!$A$1:$F$11,MATCH(orders!$D462,products!$A$1:$A$11,0),MATCH(orders!K$1,products!$A$1:$F$1,0))</f>
        <v>Jacket</v>
      </c>
      <c r="L462" t="str">
        <f>INDEX(products!$A$1:$F$11,MATCH(orders!$D462,products!$A$1:$A$11,0),MATCH(orders!L$1,products!$A$1:$F$1,0))</f>
        <v>Light Blue</v>
      </c>
      <c r="M462">
        <f>INDEX(products!$A$1:$F$11,MATCH(orders!$D462,products!$A$1:$A$11,0),MATCH(orders!M$1,products!$A$1:$F$1,0))</f>
        <v>27.99</v>
      </c>
      <c r="N462">
        <f>INDEX(products!$A$1:$F$11,MATCH(orders!$D462,products!$A$1:$A$11,0),MATCH(orders!N$1,products!$A$1:$F$1,0))</f>
        <v>14.99</v>
      </c>
      <c r="O462">
        <f t="shared" si="14"/>
        <v>38.999999999999993</v>
      </c>
      <c r="P462">
        <f t="shared" si="15"/>
        <v>83.97</v>
      </c>
    </row>
    <row r="463" spans="1:16" x14ac:dyDescent="0.45">
      <c r="A463" t="s">
        <v>2232</v>
      </c>
      <c r="B463" s="1">
        <v>44802</v>
      </c>
      <c r="C463" t="s">
        <v>210</v>
      </c>
      <c r="D463">
        <v>4</v>
      </c>
      <c r="E463">
        <v>3</v>
      </c>
      <c r="F463" t="str">
        <f>_xlfn.XLOOKUP(C463,customers!$A$2:$A$314,customers!$B$2:$B$314,,0)</f>
        <v>Raynor McGilvary</v>
      </c>
      <c r="G463" t="str">
        <f>_xlfn.XLOOKUP(C463,customers!$A$2:$A$314,customers!$F$2:$F$314,,0)</f>
        <v>England</v>
      </c>
      <c r="H463" t="str">
        <f>VLOOKUP(C463,customers!$A$2:$I$314,7,FALSE)</f>
        <v>Watford</v>
      </c>
      <c r="I463" t="str">
        <f>VLOOKUP(C463,customers!$A$2:$I$314,9,FALSE)</f>
        <v>Yes</v>
      </c>
      <c r="J463" t="str">
        <f>INDEX(products!$A$1:$F$11,MATCH(orders!$D463,products!$A$1:$A$11,0),MATCH(orders!J$1,products!$A$1:$F$1,0))</f>
        <v>Denim Jacket Cropped</v>
      </c>
      <c r="K463" t="str">
        <f>INDEX(products!$A$1:$F$11,MATCH(orders!$D463,products!$A$1:$A$11,0),MATCH(orders!K$1,products!$A$1:$F$1,0))</f>
        <v>Jacket</v>
      </c>
      <c r="L463" t="str">
        <f>INDEX(products!$A$1:$F$11,MATCH(orders!$D463,products!$A$1:$A$11,0),MATCH(orders!L$1,products!$A$1:$F$1,0))</f>
        <v>Light Blue</v>
      </c>
      <c r="M463">
        <f>INDEX(products!$A$1:$F$11,MATCH(orders!$D463,products!$A$1:$A$11,0),MATCH(orders!M$1,products!$A$1:$F$1,0))</f>
        <v>26.99</v>
      </c>
      <c r="N463">
        <f>INDEX(products!$A$1:$F$11,MATCH(orders!$D463,products!$A$1:$A$11,0),MATCH(orders!N$1,products!$A$1:$F$1,0))</f>
        <v>11.99</v>
      </c>
      <c r="O463">
        <f t="shared" si="14"/>
        <v>44.999999999999993</v>
      </c>
      <c r="P463">
        <f t="shared" si="15"/>
        <v>80.97</v>
      </c>
    </row>
    <row r="464" spans="1:16" x14ac:dyDescent="0.45">
      <c r="A464" t="s">
        <v>2233</v>
      </c>
      <c r="B464" s="1">
        <v>44803</v>
      </c>
      <c r="C464" t="s">
        <v>80</v>
      </c>
      <c r="D464">
        <v>5</v>
      </c>
      <c r="E464">
        <v>3</v>
      </c>
      <c r="F464" t="str">
        <f>_xlfn.XLOOKUP(C464,customers!$A$2:$A$314,customers!$B$2:$B$314,,0)</f>
        <v>Patrice Trobe</v>
      </c>
      <c r="G464" t="str">
        <f>_xlfn.XLOOKUP(C464,customers!$A$2:$A$314,customers!$F$2:$F$314,,0)</f>
        <v>England</v>
      </c>
      <c r="H464" t="str">
        <f>VLOOKUP(C464,customers!$A$2:$I$314,7,FALSE)</f>
        <v>Oxford</v>
      </c>
      <c r="I464" t="str">
        <f>VLOOKUP(C464,customers!$A$2:$I$314,9,FALSE)</f>
        <v>Yes</v>
      </c>
      <c r="J464" t="str">
        <f>INDEX(products!$A$1:$F$11,MATCH(orders!$D464,products!$A$1:$A$11,0),MATCH(orders!J$1,products!$A$1:$F$1,0))</f>
        <v>Denim Jeans Flare Cut</v>
      </c>
      <c r="K464" t="str">
        <f>INDEX(products!$A$1:$F$11,MATCH(orders!$D464,products!$A$1:$A$11,0),MATCH(orders!K$1,products!$A$1:$F$1,0))</f>
        <v>Pants</v>
      </c>
      <c r="L464" t="str">
        <f>INDEX(products!$A$1:$F$11,MATCH(orders!$D464,products!$A$1:$A$11,0),MATCH(orders!L$1,products!$A$1:$F$1,0))</f>
        <v>Dark Blue</v>
      </c>
      <c r="M464">
        <f>INDEX(products!$A$1:$F$11,MATCH(orders!$D464,products!$A$1:$A$11,0),MATCH(orders!M$1,products!$A$1:$F$1,0))</f>
        <v>28.99</v>
      </c>
      <c r="N464">
        <f>INDEX(products!$A$1:$F$11,MATCH(orders!$D464,products!$A$1:$A$11,0),MATCH(orders!N$1,products!$A$1:$F$1,0))</f>
        <v>12.99</v>
      </c>
      <c r="O464">
        <f t="shared" si="14"/>
        <v>47.999999999999993</v>
      </c>
      <c r="P464">
        <f t="shared" si="15"/>
        <v>86.97</v>
      </c>
    </row>
    <row r="465" spans="1:16" x14ac:dyDescent="0.45">
      <c r="A465" t="s">
        <v>2234</v>
      </c>
      <c r="B465" s="1">
        <v>44804</v>
      </c>
      <c r="C465" t="s">
        <v>1102</v>
      </c>
      <c r="D465">
        <v>6</v>
      </c>
      <c r="E465">
        <v>3</v>
      </c>
      <c r="F465" t="str">
        <f>_xlfn.XLOOKUP(C465,customers!$A$2:$A$314,customers!$B$2:$B$314,,0)</f>
        <v>Karlan Karby</v>
      </c>
      <c r="G465" t="str">
        <f>_xlfn.XLOOKUP(C465,customers!$A$2:$A$314,customers!$F$2:$F$314,,0)</f>
        <v>Scotland</v>
      </c>
      <c r="H465" t="str">
        <f>VLOOKUP(C465,customers!$A$2:$I$314,7,FALSE)</f>
        <v>Keith</v>
      </c>
      <c r="I465" t="str">
        <f>VLOOKUP(C465,customers!$A$2:$I$314,9,FALSE)</f>
        <v>No</v>
      </c>
      <c r="J465" t="str">
        <f>INDEX(products!$A$1:$F$11,MATCH(orders!$D465,products!$A$1:$A$11,0),MATCH(orders!J$1,products!$A$1:$F$1,0))</f>
        <v>Denim Jacket Hooded</v>
      </c>
      <c r="K465" t="str">
        <f>INDEX(products!$A$1:$F$11,MATCH(orders!$D465,products!$A$1:$A$11,0),MATCH(orders!K$1,products!$A$1:$F$1,0))</f>
        <v>Jacket</v>
      </c>
      <c r="L465" t="str">
        <f>INDEX(products!$A$1:$F$11,MATCH(orders!$D465,products!$A$1:$A$11,0),MATCH(orders!L$1,products!$A$1:$F$1,0))</f>
        <v>Light Blue</v>
      </c>
      <c r="M465">
        <f>INDEX(products!$A$1:$F$11,MATCH(orders!$D465,products!$A$1:$A$11,0),MATCH(orders!M$1,products!$A$1:$F$1,0))</f>
        <v>27.99</v>
      </c>
      <c r="N465">
        <f>INDEX(products!$A$1:$F$11,MATCH(orders!$D465,products!$A$1:$A$11,0),MATCH(orders!N$1,products!$A$1:$F$1,0))</f>
        <v>14.99</v>
      </c>
      <c r="O465">
        <f t="shared" si="14"/>
        <v>38.999999999999993</v>
      </c>
      <c r="P465">
        <f t="shared" si="15"/>
        <v>83.97</v>
      </c>
    </row>
    <row r="466" spans="1:16" x14ac:dyDescent="0.45">
      <c r="A466" t="s">
        <v>2235</v>
      </c>
      <c r="B466" s="1">
        <v>44805</v>
      </c>
      <c r="C466" t="s">
        <v>725</v>
      </c>
      <c r="D466">
        <v>6</v>
      </c>
      <c r="E466">
        <v>3</v>
      </c>
      <c r="F466" t="str">
        <f>_xlfn.XLOOKUP(C466,customers!$A$2:$A$314,customers!$B$2:$B$314,,0)</f>
        <v>Isa Blazewicz</v>
      </c>
      <c r="G466" t="str">
        <f>_xlfn.XLOOKUP(C466,customers!$A$2:$A$314,customers!$F$2:$F$314,,0)</f>
        <v>England</v>
      </c>
      <c r="H466" t="str">
        <f>VLOOKUP(C466,customers!$A$2:$I$314,7,FALSE)</f>
        <v>Congleton</v>
      </c>
      <c r="I466" t="str">
        <f>VLOOKUP(C466,customers!$A$2:$I$314,9,FALSE)</f>
        <v>No</v>
      </c>
      <c r="J466" t="str">
        <f>INDEX(products!$A$1:$F$11,MATCH(orders!$D466,products!$A$1:$A$11,0),MATCH(orders!J$1,products!$A$1:$F$1,0))</f>
        <v>Denim Jacket Hooded</v>
      </c>
      <c r="K466" t="str">
        <f>INDEX(products!$A$1:$F$11,MATCH(orders!$D466,products!$A$1:$A$11,0),MATCH(orders!K$1,products!$A$1:$F$1,0))</f>
        <v>Jacket</v>
      </c>
      <c r="L466" t="str">
        <f>INDEX(products!$A$1:$F$11,MATCH(orders!$D466,products!$A$1:$A$11,0),MATCH(orders!L$1,products!$A$1:$F$1,0))</f>
        <v>Light Blue</v>
      </c>
      <c r="M466">
        <f>INDEX(products!$A$1:$F$11,MATCH(orders!$D466,products!$A$1:$A$11,0),MATCH(orders!M$1,products!$A$1:$F$1,0))</f>
        <v>27.99</v>
      </c>
      <c r="N466">
        <f>INDEX(products!$A$1:$F$11,MATCH(orders!$D466,products!$A$1:$A$11,0),MATCH(orders!N$1,products!$A$1:$F$1,0))</f>
        <v>14.99</v>
      </c>
      <c r="O466">
        <f t="shared" si="14"/>
        <v>38.999999999999993</v>
      </c>
      <c r="P466">
        <f t="shared" si="15"/>
        <v>83.97</v>
      </c>
    </row>
    <row r="467" spans="1:16" x14ac:dyDescent="0.45">
      <c r="A467" t="s">
        <v>2236</v>
      </c>
      <c r="B467" s="1">
        <v>44806</v>
      </c>
      <c r="C467" t="s">
        <v>761</v>
      </c>
      <c r="D467">
        <v>6</v>
      </c>
      <c r="E467">
        <v>3</v>
      </c>
      <c r="F467" t="str">
        <f>_xlfn.XLOOKUP(C467,customers!$A$2:$A$314,customers!$B$2:$B$314,,0)</f>
        <v>Kimberli Mustchin</v>
      </c>
      <c r="G467" t="str">
        <f>_xlfn.XLOOKUP(C467,customers!$A$2:$A$314,customers!$F$2:$F$314,,0)</f>
        <v>England</v>
      </c>
      <c r="H467" t="str">
        <f>VLOOKUP(C467,customers!$A$2:$I$314,7,FALSE)</f>
        <v>Kenilworth</v>
      </c>
      <c r="I467" t="str">
        <f>VLOOKUP(C467,customers!$A$2:$I$314,9,FALSE)</f>
        <v>No</v>
      </c>
      <c r="J467" t="str">
        <f>INDEX(products!$A$1:$F$11,MATCH(orders!$D467,products!$A$1:$A$11,0),MATCH(orders!J$1,products!$A$1:$F$1,0))</f>
        <v>Denim Jacket Hooded</v>
      </c>
      <c r="K467" t="str">
        <f>INDEX(products!$A$1:$F$11,MATCH(orders!$D467,products!$A$1:$A$11,0),MATCH(orders!K$1,products!$A$1:$F$1,0))</f>
        <v>Jacket</v>
      </c>
      <c r="L467" t="str">
        <f>INDEX(products!$A$1:$F$11,MATCH(orders!$D467,products!$A$1:$A$11,0),MATCH(orders!L$1,products!$A$1:$F$1,0))</f>
        <v>Light Blue</v>
      </c>
      <c r="M467">
        <f>INDEX(products!$A$1:$F$11,MATCH(orders!$D467,products!$A$1:$A$11,0),MATCH(orders!M$1,products!$A$1:$F$1,0))</f>
        <v>27.99</v>
      </c>
      <c r="N467">
        <f>INDEX(products!$A$1:$F$11,MATCH(orders!$D467,products!$A$1:$A$11,0),MATCH(orders!N$1,products!$A$1:$F$1,0))</f>
        <v>14.99</v>
      </c>
      <c r="O467">
        <f t="shared" si="14"/>
        <v>38.999999999999993</v>
      </c>
      <c r="P467">
        <f t="shared" si="15"/>
        <v>83.97</v>
      </c>
    </row>
    <row r="468" spans="1:16" x14ac:dyDescent="0.45">
      <c r="A468" t="s">
        <v>2237</v>
      </c>
      <c r="B468" s="1">
        <v>44806</v>
      </c>
      <c r="C468" t="s">
        <v>521</v>
      </c>
      <c r="D468">
        <v>6</v>
      </c>
      <c r="E468">
        <v>3</v>
      </c>
      <c r="F468" t="str">
        <f>_xlfn.XLOOKUP(C468,customers!$A$2:$A$314,customers!$B$2:$B$314,,0)</f>
        <v>Evelina Dacca</v>
      </c>
      <c r="G468" t="str">
        <f>_xlfn.XLOOKUP(C468,customers!$A$2:$A$314,customers!$F$2:$F$314,,0)</f>
        <v>Scotland</v>
      </c>
      <c r="H468" t="str">
        <f>VLOOKUP(C468,customers!$A$2:$I$314,7,FALSE)</f>
        <v>Dumfries</v>
      </c>
      <c r="I468" t="str">
        <f>VLOOKUP(C468,customers!$A$2:$I$314,9,FALSE)</f>
        <v>No</v>
      </c>
      <c r="J468" t="str">
        <f>INDEX(products!$A$1:$F$11,MATCH(orders!$D468,products!$A$1:$A$11,0),MATCH(orders!J$1,products!$A$1:$F$1,0))</f>
        <v>Denim Jacket Hooded</v>
      </c>
      <c r="K468" t="str">
        <f>INDEX(products!$A$1:$F$11,MATCH(orders!$D468,products!$A$1:$A$11,0),MATCH(orders!K$1,products!$A$1:$F$1,0))</f>
        <v>Jacket</v>
      </c>
      <c r="L468" t="str">
        <f>INDEX(products!$A$1:$F$11,MATCH(orders!$D468,products!$A$1:$A$11,0),MATCH(orders!L$1,products!$A$1:$F$1,0))</f>
        <v>Light Blue</v>
      </c>
      <c r="M468">
        <f>INDEX(products!$A$1:$F$11,MATCH(orders!$D468,products!$A$1:$A$11,0),MATCH(orders!M$1,products!$A$1:$F$1,0))</f>
        <v>27.99</v>
      </c>
      <c r="N468">
        <f>INDEX(products!$A$1:$F$11,MATCH(orders!$D468,products!$A$1:$A$11,0),MATCH(orders!N$1,products!$A$1:$F$1,0))</f>
        <v>14.99</v>
      </c>
      <c r="O468">
        <f t="shared" si="14"/>
        <v>38.999999999999993</v>
      </c>
      <c r="P468">
        <f t="shared" si="15"/>
        <v>83.97</v>
      </c>
    </row>
    <row r="469" spans="1:16" x14ac:dyDescent="0.45">
      <c r="A469" t="s">
        <v>2238</v>
      </c>
      <c r="B469" s="1">
        <v>44807</v>
      </c>
      <c r="C469" t="s">
        <v>1165</v>
      </c>
      <c r="D469">
        <v>9</v>
      </c>
      <c r="E469">
        <v>4</v>
      </c>
      <c r="F469" t="str">
        <f>_xlfn.XLOOKUP(C469,customers!$A$2:$A$314,customers!$B$2:$B$314,,0)</f>
        <v>Ken Lestrange</v>
      </c>
      <c r="G469" t="str">
        <f>_xlfn.XLOOKUP(C469,customers!$A$2:$A$314,customers!$F$2:$F$314,,0)</f>
        <v>Scotland</v>
      </c>
      <c r="H469" t="str">
        <f>VLOOKUP(C469,customers!$A$2:$I$314,7,FALSE)</f>
        <v>Dornoch</v>
      </c>
      <c r="I469" t="str">
        <f>VLOOKUP(C469,customers!$A$2:$I$314,9,FALSE)</f>
        <v>No</v>
      </c>
      <c r="J469" t="str">
        <f>INDEX(products!$A$1:$F$11,MATCH(orders!$D469,products!$A$1:$A$11,0),MATCH(orders!J$1,products!$A$1:$F$1,0))</f>
        <v>Denim Jacket Embroidered</v>
      </c>
      <c r="K469" t="str">
        <f>INDEX(products!$A$1:$F$11,MATCH(orders!$D469,products!$A$1:$A$11,0),MATCH(orders!K$1,products!$A$1:$F$1,0))</f>
        <v>Jacket</v>
      </c>
      <c r="L469" t="str">
        <f>INDEX(products!$A$1:$F$11,MATCH(orders!$D469,products!$A$1:$A$11,0),MATCH(orders!L$1,products!$A$1:$F$1,0))</f>
        <v>Light Blue</v>
      </c>
      <c r="M469">
        <f>INDEX(products!$A$1:$F$11,MATCH(orders!$D469,products!$A$1:$A$11,0),MATCH(orders!M$1,products!$A$1:$F$1,0))</f>
        <v>32.99</v>
      </c>
      <c r="N469">
        <f>INDEX(products!$A$1:$F$11,MATCH(orders!$D469,products!$A$1:$A$11,0),MATCH(orders!N$1,products!$A$1:$F$1,0))</f>
        <v>18.989999999999998</v>
      </c>
      <c r="O469">
        <f t="shared" si="14"/>
        <v>56.000000000000014</v>
      </c>
      <c r="P469">
        <f t="shared" si="15"/>
        <v>131.96</v>
      </c>
    </row>
    <row r="470" spans="1:16" x14ac:dyDescent="0.45">
      <c r="A470" t="s">
        <v>2239</v>
      </c>
      <c r="B470" s="1">
        <v>44808</v>
      </c>
      <c r="C470" t="s">
        <v>1157</v>
      </c>
      <c r="D470">
        <v>10</v>
      </c>
      <c r="E470">
        <v>1</v>
      </c>
      <c r="F470" t="str">
        <f>_xlfn.XLOOKUP(C470,customers!$A$2:$A$314,customers!$B$2:$B$314,,0)</f>
        <v>Dorian Vizor</v>
      </c>
      <c r="G470" t="str">
        <f>_xlfn.XLOOKUP(C470,customers!$A$2:$A$314,customers!$F$2:$F$314,,0)</f>
        <v>Scotland</v>
      </c>
      <c r="H470" t="str">
        <f>VLOOKUP(C470,customers!$A$2:$I$314,7,FALSE)</f>
        <v>Cupar</v>
      </c>
      <c r="I470" t="str">
        <f>VLOOKUP(C470,customers!$A$2:$I$314,9,FALSE)</f>
        <v>No</v>
      </c>
      <c r="J470" t="str">
        <f>INDEX(products!$A$1:$F$11,MATCH(orders!$D470,products!$A$1:$A$11,0),MATCH(orders!J$1,products!$A$1:$F$1,0))</f>
        <v>Denim Jeans Cuffed Hem</v>
      </c>
      <c r="K470" t="str">
        <f>INDEX(products!$A$1:$F$11,MATCH(orders!$D470,products!$A$1:$A$11,0),MATCH(orders!K$1,products!$A$1:$F$1,0))</f>
        <v>Pants</v>
      </c>
      <c r="L470" t="str">
        <f>INDEX(products!$A$1:$F$11,MATCH(orders!$D470,products!$A$1:$A$11,0),MATCH(orders!L$1,products!$A$1:$F$1,0))</f>
        <v>Dark Blue</v>
      </c>
      <c r="M470">
        <f>INDEX(products!$A$1:$F$11,MATCH(orders!$D470,products!$A$1:$A$11,0),MATCH(orders!M$1,products!$A$1:$F$1,0))</f>
        <v>22.99</v>
      </c>
      <c r="N470">
        <f>INDEX(products!$A$1:$F$11,MATCH(orders!$D470,products!$A$1:$A$11,0),MATCH(orders!N$1,products!$A$1:$F$1,0))</f>
        <v>10.99</v>
      </c>
      <c r="O470">
        <f t="shared" si="14"/>
        <v>11.999999999999998</v>
      </c>
      <c r="P470">
        <f t="shared" si="15"/>
        <v>22.99</v>
      </c>
    </row>
    <row r="471" spans="1:16" x14ac:dyDescent="0.45">
      <c r="A471" t="s">
        <v>2240</v>
      </c>
      <c r="B471" s="1">
        <v>44808</v>
      </c>
      <c r="C471" t="s">
        <v>675</v>
      </c>
      <c r="D471">
        <v>6</v>
      </c>
      <c r="E471">
        <v>3</v>
      </c>
      <c r="F471" t="str">
        <f>_xlfn.XLOOKUP(C471,customers!$A$2:$A$314,customers!$B$2:$B$314,,0)</f>
        <v>Minny Chamberlayne</v>
      </c>
      <c r="G471" t="str">
        <f>_xlfn.XLOOKUP(C471,customers!$A$2:$A$314,customers!$F$2:$F$314,,0)</f>
        <v>England</v>
      </c>
      <c r="H471" t="str">
        <f>VLOOKUP(C471,customers!$A$2:$I$314,7,FALSE)</f>
        <v>Southport</v>
      </c>
      <c r="I471" t="str">
        <f>VLOOKUP(C471,customers!$A$2:$I$314,9,FALSE)</f>
        <v>No</v>
      </c>
      <c r="J471" t="str">
        <f>INDEX(products!$A$1:$F$11,MATCH(orders!$D471,products!$A$1:$A$11,0),MATCH(orders!J$1,products!$A$1:$F$1,0))</f>
        <v>Denim Jacket Hooded</v>
      </c>
      <c r="K471" t="str">
        <f>INDEX(products!$A$1:$F$11,MATCH(orders!$D471,products!$A$1:$A$11,0),MATCH(orders!K$1,products!$A$1:$F$1,0))</f>
        <v>Jacket</v>
      </c>
      <c r="L471" t="str">
        <f>INDEX(products!$A$1:$F$11,MATCH(orders!$D471,products!$A$1:$A$11,0),MATCH(orders!L$1,products!$A$1:$F$1,0))</f>
        <v>Light Blue</v>
      </c>
      <c r="M471">
        <f>INDEX(products!$A$1:$F$11,MATCH(orders!$D471,products!$A$1:$A$11,0),MATCH(orders!M$1,products!$A$1:$F$1,0))</f>
        <v>27.99</v>
      </c>
      <c r="N471">
        <f>INDEX(products!$A$1:$F$11,MATCH(orders!$D471,products!$A$1:$A$11,0),MATCH(orders!N$1,products!$A$1:$F$1,0))</f>
        <v>14.99</v>
      </c>
      <c r="O471">
        <f t="shared" si="14"/>
        <v>38.999999999999993</v>
      </c>
      <c r="P471">
        <f t="shared" si="15"/>
        <v>83.97</v>
      </c>
    </row>
    <row r="472" spans="1:16" x14ac:dyDescent="0.45">
      <c r="A472" t="s">
        <v>2241</v>
      </c>
      <c r="B472" s="1">
        <v>44809</v>
      </c>
      <c r="C472" t="s">
        <v>430</v>
      </c>
      <c r="D472">
        <v>3</v>
      </c>
      <c r="E472">
        <v>4</v>
      </c>
      <c r="F472" t="str">
        <f>_xlfn.XLOOKUP(C472,customers!$A$2:$A$314,customers!$B$2:$B$314,,0)</f>
        <v>Lind Conyers</v>
      </c>
      <c r="G472" t="str">
        <f>_xlfn.XLOOKUP(C472,customers!$A$2:$A$314,customers!$F$2:$F$314,,0)</f>
        <v>England</v>
      </c>
      <c r="H472" t="str">
        <f>VLOOKUP(C472,customers!$A$2:$I$314,7,FALSE)</f>
        <v>Rugby</v>
      </c>
      <c r="I472" t="str">
        <f>VLOOKUP(C472,customers!$A$2:$I$314,9,FALSE)</f>
        <v>No</v>
      </c>
      <c r="J472" t="str">
        <f>INDEX(products!$A$1:$F$11,MATCH(orders!$D472,products!$A$1:$A$11,0),MATCH(orders!J$1,products!$A$1:$F$1,0))</f>
        <v>Denim Jeans Boyfriend Cut</v>
      </c>
      <c r="K472" t="str">
        <f>INDEX(products!$A$1:$F$11,MATCH(orders!$D472,products!$A$1:$A$11,0),MATCH(orders!K$1,products!$A$1:$F$1,0))</f>
        <v>Pants</v>
      </c>
      <c r="L472" t="str">
        <f>INDEX(products!$A$1:$F$11,MATCH(orders!$D472,products!$A$1:$A$11,0),MATCH(orders!L$1,products!$A$1:$F$1,0))</f>
        <v>Light Blue</v>
      </c>
      <c r="M472">
        <f>INDEX(products!$A$1:$F$11,MATCH(orders!$D472,products!$A$1:$A$11,0),MATCH(orders!M$1,products!$A$1:$F$1,0))</f>
        <v>27.99</v>
      </c>
      <c r="N472">
        <f>INDEX(products!$A$1:$F$11,MATCH(orders!$D472,products!$A$1:$A$11,0),MATCH(orders!N$1,products!$A$1:$F$1,0))</f>
        <v>12.99</v>
      </c>
      <c r="O472">
        <f t="shared" si="14"/>
        <v>59.999999999999993</v>
      </c>
      <c r="P472">
        <f t="shared" si="15"/>
        <v>111.96</v>
      </c>
    </row>
    <row r="473" spans="1:16" x14ac:dyDescent="0.45">
      <c r="A473" t="s">
        <v>2242</v>
      </c>
      <c r="B473" s="1">
        <v>44810</v>
      </c>
      <c r="C473" t="s">
        <v>374</v>
      </c>
      <c r="D473">
        <v>5</v>
      </c>
      <c r="E473">
        <v>3</v>
      </c>
      <c r="F473" t="str">
        <f>_xlfn.XLOOKUP(C473,customers!$A$2:$A$314,customers!$B$2:$B$314,,0)</f>
        <v>Adham Greenhead</v>
      </c>
      <c r="G473" t="str">
        <f>_xlfn.XLOOKUP(C473,customers!$A$2:$A$314,customers!$F$2:$F$314,,0)</f>
        <v>Wales</v>
      </c>
      <c r="H473" t="str">
        <f>VLOOKUP(C473,customers!$A$2:$I$314,7,FALSE)</f>
        <v>Bangor</v>
      </c>
      <c r="I473" t="str">
        <f>VLOOKUP(C473,customers!$A$2:$I$314,9,FALSE)</f>
        <v>No</v>
      </c>
      <c r="J473" t="str">
        <f>INDEX(products!$A$1:$F$11,MATCH(orders!$D473,products!$A$1:$A$11,0),MATCH(orders!J$1,products!$A$1:$F$1,0))</f>
        <v>Denim Jeans Flare Cut</v>
      </c>
      <c r="K473" t="str">
        <f>INDEX(products!$A$1:$F$11,MATCH(orders!$D473,products!$A$1:$A$11,0),MATCH(orders!K$1,products!$A$1:$F$1,0))</f>
        <v>Pants</v>
      </c>
      <c r="L473" t="str">
        <f>INDEX(products!$A$1:$F$11,MATCH(orders!$D473,products!$A$1:$A$11,0),MATCH(orders!L$1,products!$A$1:$F$1,0))</f>
        <v>Dark Blue</v>
      </c>
      <c r="M473">
        <f>INDEX(products!$A$1:$F$11,MATCH(orders!$D473,products!$A$1:$A$11,0),MATCH(orders!M$1,products!$A$1:$F$1,0))</f>
        <v>28.99</v>
      </c>
      <c r="N473">
        <f>INDEX(products!$A$1:$F$11,MATCH(orders!$D473,products!$A$1:$A$11,0),MATCH(orders!N$1,products!$A$1:$F$1,0))</f>
        <v>12.99</v>
      </c>
      <c r="O473">
        <f t="shared" si="14"/>
        <v>47.999999999999993</v>
      </c>
      <c r="P473">
        <f t="shared" si="15"/>
        <v>86.97</v>
      </c>
    </row>
    <row r="474" spans="1:16" x14ac:dyDescent="0.45">
      <c r="A474" t="s">
        <v>2243</v>
      </c>
      <c r="B474" s="1">
        <v>44811</v>
      </c>
      <c r="C474" t="s">
        <v>1206</v>
      </c>
      <c r="D474">
        <v>1</v>
      </c>
      <c r="E474">
        <v>3</v>
      </c>
      <c r="F474" t="str">
        <f>_xlfn.XLOOKUP(C474,customers!$A$2:$A$314,customers!$B$2:$B$314,,0)</f>
        <v>Cos Fluin</v>
      </c>
      <c r="G474" t="str">
        <f>_xlfn.XLOOKUP(C474,customers!$A$2:$A$314,customers!$F$2:$F$314,,0)</f>
        <v>Wales</v>
      </c>
      <c r="H474" t="str">
        <f>VLOOKUP(C474,customers!$A$2:$I$314,7,FALSE)</f>
        <v>Porthmadog</v>
      </c>
      <c r="I474" t="str">
        <f>VLOOKUP(C474,customers!$A$2:$I$314,9,FALSE)</f>
        <v>No</v>
      </c>
      <c r="J474" t="str">
        <f>INDEX(products!$A$1:$F$11,MATCH(orders!$D474,products!$A$1:$A$11,0),MATCH(orders!J$1,products!$A$1:$F$1,0))</f>
        <v>Denim Jeans Bootcut</v>
      </c>
      <c r="K474" t="str">
        <f>INDEX(products!$A$1:$F$11,MATCH(orders!$D474,products!$A$1:$A$11,0),MATCH(orders!K$1,products!$A$1:$F$1,0))</f>
        <v>Pants</v>
      </c>
      <c r="L474" t="str">
        <f>INDEX(products!$A$1:$F$11,MATCH(orders!$D474,products!$A$1:$A$11,0),MATCH(orders!L$1,products!$A$1:$F$1,0))</f>
        <v>Light Blue</v>
      </c>
      <c r="M474">
        <f>INDEX(products!$A$1:$F$11,MATCH(orders!$D474,products!$A$1:$A$11,0),MATCH(orders!M$1,products!$A$1:$F$1,0))</f>
        <v>25.99</v>
      </c>
      <c r="N474">
        <f>INDEX(products!$A$1:$F$11,MATCH(orders!$D474,products!$A$1:$A$11,0),MATCH(orders!N$1,products!$A$1:$F$1,0))</f>
        <v>13.99</v>
      </c>
      <c r="O474">
        <f t="shared" si="14"/>
        <v>35.999999999999993</v>
      </c>
      <c r="P474">
        <f t="shared" si="15"/>
        <v>77.97</v>
      </c>
    </row>
    <row r="475" spans="1:16" x14ac:dyDescent="0.45">
      <c r="A475" t="s">
        <v>2244</v>
      </c>
      <c r="B475" s="1">
        <v>44811</v>
      </c>
      <c r="C475" t="s">
        <v>788</v>
      </c>
      <c r="D475">
        <v>6</v>
      </c>
      <c r="E475">
        <v>3</v>
      </c>
      <c r="F475" t="str">
        <f>_xlfn.XLOOKUP(C475,customers!$A$2:$A$314,customers!$B$2:$B$314,,0)</f>
        <v>Ingaborg Dunwoody</v>
      </c>
      <c r="G475" t="str">
        <f>_xlfn.XLOOKUP(C475,customers!$A$2:$A$314,customers!$F$2:$F$314,,0)</f>
        <v>Scotland</v>
      </c>
      <c r="H475" t="str">
        <f>VLOOKUP(C475,customers!$A$2:$I$314,7,FALSE)</f>
        <v>Melrose</v>
      </c>
      <c r="I475" t="str">
        <f>VLOOKUP(C475,customers!$A$2:$I$314,9,FALSE)</f>
        <v>No</v>
      </c>
      <c r="J475" t="str">
        <f>INDEX(products!$A$1:$F$11,MATCH(orders!$D475,products!$A$1:$A$11,0),MATCH(orders!J$1,products!$A$1:$F$1,0))</f>
        <v>Denim Jacket Hooded</v>
      </c>
      <c r="K475" t="str">
        <f>INDEX(products!$A$1:$F$11,MATCH(orders!$D475,products!$A$1:$A$11,0),MATCH(orders!K$1,products!$A$1:$F$1,0))</f>
        <v>Jacket</v>
      </c>
      <c r="L475" t="str">
        <f>INDEX(products!$A$1:$F$11,MATCH(orders!$D475,products!$A$1:$A$11,0),MATCH(orders!L$1,products!$A$1:$F$1,0))</f>
        <v>Light Blue</v>
      </c>
      <c r="M475">
        <f>INDEX(products!$A$1:$F$11,MATCH(orders!$D475,products!$A$1:$A$11,0),MATCH(orders!M$1,products!$A$1:$F$1,0))</f>
        <v>27.99</v>
      </c>
      <c r="N475">
        <f>INDEX(products!$A$1:$F$11,MATCH(orders!$D475,products!$A$1:$A$11,0),MATCH(orders!N$1,products!$A$1:$F$1,0))</f>
        <v>14.99</v>
      </c>
      <c r="O475">
        <f t="shared" si="14"/>
        <v>38.999999999999993</v>
      </c>
      <c r="P475">
        <f t="shared" si="15"/>
        <v>83.97</v>
      </c>
    </row>
    <row r="476" spans="1:16" x14ac:dyDescent="0.45">
      <c r="A476" t="s">
        <v>2245</v>
      </c>
      <c r="B476" s="1">
        <v>44812</v>
      </c>
      <c r="C476" t="s">
        <v>583</v>
      </c>
      <c r="D476">
        <v>2</v>
      </c>
      <c r="E476">
        <v>2</v>
      </c>
      <c r="F476" t="str">
        <f>_xlfn.XLOOKUP(C476,customers!$A$2:$A$314,customers!$B$2:$B$314,,0)</f>
        <v>Leonore Francisco</v>
      </c>
      <c r="G476" t="str">
        <f>_xlfn.XLOOKUP(C476,customers!$A$2:$A$314,customers!$F$2:$F$314,,0)</f>
        <v>England</v>
      </c>
      <c r="H476" t="str">
        <f>VLOOKUP(C476,customers!$A$2:$I$314,7,FALSE)</f>
        <v>Crewe</v>
      </c>
      <c r="I476" t="str">
        <f>VLOOKUP(C476,customers!$A$2:$I$314,9,FALSE)</f>
        <v>No</v>
      </c>
      <c r="J476" t="str">
        <f>INDEX(products!$A$1:$F$11,MATCH(orders!$D476,products!$A$1:$A$11,0),MATCH(orders!J$1,products!$A$1:$F$1,0))</f>
        <v>Denim Jacket Classic</v>
      </c>
      <c r="K476" t="str">
        <f>INDEX(products!$A$1:$F$11,MATCH(orders!$D476,products!$A$1:$A$11,0),MATCH(orders!K$1,products!$A$1:$F$1,0))</f>
        <v>Jacket</v>
      </c>
      <c r="L476" t="str">
        <f>INDEX(products!$A$1:$F$11,MATCH(orders!$D476,products!$A$1:$A$11,0),MATCH(orders!L$1,products!$A$1:$F$1,0))</f>
        <v>Dark Blue</v>
      </c>
      <c r="M476">
        <f>INDEX(products!$A$1:$F$11,MATCH(orders!$D476,products!$A$1:$A$11,0),MATCH(orders!M$1,products!$A$1:$F$1,0))</f>
        <v>29.99</v>
      </c>
      <c r="N476">
        <f>INDEX(products!$A$1:$F$11,MATCH(orders!$D476,products!$A$1:$A$11,0),MATCH(orders!N$1,products!$A$1:$F$1,0))</f>
        <v>16.989999999999998</v>
      </c>
      <c r="O476">
        <f t="shared" si="14"/>
        <v>26</v>
      </c>
      <c r="P476">
        <f t="shared" si="15"/>
        <v>59.98</v>
      </c>
    </row>
    <row r="477" spans="1:16" x14ac:dyDescent="0.45">
      <c r="A477" t="s">
        <v>2246</v>
      </c>
      <c r="B477" s="1">
        <v>44814</v>
      </c>
      <c r="C477" t="s">
        <v>404</v>
      </c>
      <c r="D477">
        <v>7</v>
      </c>
      <c r="E477">
        <v>3</v>
      </c>
      <c r="F477" t="str">
        <f>_xlfn.XLOOKUP(C477,customers!$A$2:$A$314,customers!$B$2:$B$314,,0)</f>
        <v>Aube Follett</v>
      </c>
      <c r="G477" t="str">
        <f>_xlfn.XLOOKUP(C477,customers!$A$2:$A$314,customers!$F$2:$F$314,,0)</f>
        <v>England</v>
      </c>
      <c r="H477" t="str">
        <f>VLOOKUP(C477,customers!$A$2:$I$314,7,FALSE)</f>
        <v>Aylesbury</v>
      </c>
      <c r="I477" t="str">
        <f>VLOOKUP(C477,customers!$A$2:$I$314,9,FALSE)</f>
        <v>No</v>
      </c>
      <c r="J477" t="str">
        <f>INDEX(products!$A$1:$F$11,MATCH(orders!$D477,products!$A$1:$A$11,0),MATCH(orders!J$1,products!$A$1:$F$1,0))</f>
        <v>Denim Jeans Loose Fit</v>
      </c>
      <c r="K477" t="str">
        <f>INDEX(products!$A$1:$F$11,MATCH(orders!$D477,products!$A$1:$A$11,0),MATCH(orders!K$1,products!$A$1:$F$1,0))</f>
        <v>Pants</v>
      </c>
      <c r="L477" t="str">
        <f>INDEX(products!$A$1:$F$11,MATCH(orders!$D477,products!$A$1:$A$11,0),MATCH(orders!L$1,products!$A$1:$F$1,0))</f>
        <v>Dark Blue</v>
      </c>
      <c r="M477">
        <f>INDEX(products!$A$1:$F$11,MATCH(orders!$D477,products!$A$1:$A$11,0),MATCH(orders!M$1,products!$A$1:$F$1,0))</f>
        <v>26.99</v>
      </c>
      <c r="N477">
        <f>INDEX(products!$A$1:$F$11,MATCH(orders!$D477,products!$A$1:$A$11,0),MATCH(orders!N$1,products!$A$1:$F$1,0))</f>
        <v>14.99</v>
      </c>
      <c r="O477">
        <f t="shared" si="14"/>
        <v>35.999999999999993</v>
      </c>
      <c r="P477">
        <f t="shared" si="15"/>
        <v>80.97</v>
      </c>
    </row>
    <row r="478" spans="1:16" x14ac:dyDescent="0.45">
      <c r="A478" t="s">
        <v>2247</v>
      </c>
      <c r="B478" s="1">
        <v>44814</v>
      </c>
      <c r="C478" t="s">
        <v>1154</v>
      </c>
      <c r="D478">
        <v>6</v>
      </c>
      <c r="E478">
        <v>3</v>
      </c>
      <c r="F478" t="str">
        <f>_xlfn.XLOOKUP(C478,customers!$A$2:$A$314,customers!$B$2:$B$314,,0)</f>
        <v>Cybill Graddell</v>
      </c>
      <c r="G478" t="str">
        <f>_xlfn.XLOOKUP(C478,customers!$A$2:$A$314,customers!$F$2:$F$314,,0)</f>
        <v>Scotland</v>
      </c>
      <c r="H478" t="str">
        <f>VLOOKUP(C478,customers!$A$2:$I$314,7,FALSE)</f>
        <v>Dunoon</v>
      </c>
      <c r="I478" t="str">
        <f>VLOOKUP(C478,customers!$A$2:$I$314,9,FALSE)</f>
        <v>No</v>
      </c>
      <c r="J478" t="str">
        <f>INDEX(products!$A$1:$F$11,MATCH(orders!$D478,products!$A$1:$A$11,0),MATCH(orders!J$1,products!$A$1:$F$1,0))</f>
        <v>Denim Jacket Hooded</v>
      </c>
      <c r="K478" t="str">
        <f>INDEX(products!$A$1:$F$11,MATCH(orders!$D478,products!$A$1:$A$11,0),MATCH(orders!K$1,products!$A$1:$F$1,0))</f>
        <v>Jacket</v>
      </c>
      <c r="L478" t="str">
        <f>INDEX(products!$A$1:$F$11,MATCH(orders!$D478,products!$A$1:$A$11,0),MATCH(orders!L$1,products!$A$1:$F$1,0))</f>
        <v>Light Blue</v>
      </c>
      <c r="M478">
        <f>INDEX(products!$A$1:$F$11,MATCH(orders!$D478,products!$A$1:$A$11,0),MATCH(orders!M$1,products!$A$1:$F$1,0))</f>
        <v>27.99</v>
      </c>
      <c r="N478">
        <f>INDEX(products!$A$1:$F$11,MATCH(orders!$D478,products!$A$1:$A$11,0),MATCH(orders!N$1,products!$A$1:$F$1,0))</f>
        <v>14.99</v>
      </c>
      <c r="O478">
        <f t="shared" si="14"/>
        <v>38.999999999999993</v>
      </c>
      <c r="P478">
        <f t="shared" si="15"/>
        <v>83.97</v>
      </c>
    </row>
    <row r="479" spans="1:16" x14ac:dyDescent="0.45">
      <c r="A479" t="s">
        <v>2248</v>
      </c>
      <c r="B479" s="1">
        <v>44820</v>
      </c>
      <c r="C479" t="s">
        <v>1102</v>
      </c>
      <c r="D479">
        <v>6</v>
      </c>
      <c r="E479">
        <v>3</v>
      </c>
      <c r="F479" t="str">
        <f>_xlfn.XLOOKUP(C479,customers!$A$2:$A$314,customers!$B$2:$B$314,,0)</f>
        <v>Karlan Karby</v>
      </c>
      <c r="G479" t="str">
        <f>_xlfn.XLOOKUP(C479,customers!$A$2:$A$314,customers!$F$2:$F$314,,0)</f>
        <v>Scotland</v>
      </c>
      <c r="H479" t="str">
        <f>VLOOKUP(C479,customers!$A$2:$I$314,7,FALSE)</f>
        <v>Keith</v>
      </c>
      <c r="I479" t="str">
        <f>VLOOKUP(C479,customers!$A$2:$I$314,9,FALSE)</f>
        <v>No</v>
      </c>
      <c r="J479" t="str">
        <f>INDEX(products!$A$1:$F$11,MATCH(orders!$D479,products!$A$1:$A$11,0),MATCH(orders!J$1,products!$A$1:$F$1,0))</f>
        <v>Denim Jacket Hooded</v>
      </c>
      <c r="K479" t="str">
        <f>INDEX(products!$A$1:$F$11,MATCH(orders!$D479,products!$A$1:$A$11,0),MATCH(orders!K$1,products!$A$1:$F$1,0))</f>
        <v>Jacket</v>
      </c>
      <c r="L479" t="str">
        <f>INDEX(products!$A$1:$F$11,MATCH(orders!$D479,products!$A$1:$A$11,0),MATCH(orders!L$1,products!$A$1:$F$1,0))</f>
        <v>Light Blue</v>
      </c>
      <c r="M479">
        <f>INDEX(products!$A$1:$F$11,MATCH(orders!$D479,products!$A$1:$A$11,0),MATCH(orders!M$1,products!$A$1:$F$1,0))</f>
        <v>27.99</v>
      </c>
      <c r="N479">
        <f>INDEX(products!$A$1:$F$11,MATCH(orders!$D479,products!$A$1:$A$11,0),MATCH(orders!N$1,products!$A$1:$F$1,0))</f>
        <v>14.99</v>
      </c>
      <c r="O479">
        <f t="shared" si="14"/>
        <v>38.999999999999993</v>
      </c>
      <c r="P479">
        <f t="shared" si="15"/>
        <v>83.97</v>
      </c>
    </row>
    <row r="480" spans="1:16" x14ac:dyDescent="0.45">
      <c r="A480" t="s">
        <v>2249</v>
      </c>
      <c r="B480" s="1">
        <v>44821</v>
      </c>
      <c r="C480" t="s">
        <v>473</v>
      </c>
      <c r="D480">
        <v>6</v>
      </c>
      <c r="E480">
        <v>3</v>
      </c>
      <c r="F480" t="str">
        <f>_xlfn.XLOOKUP(C480,customers!$A$2:$A$314,customers!$B$2:$B$314,,0)</f>
        <v>Brook Drage</v>
      </c>
      <c r="G480" t="str">
        <f>_xlfn.XLOOKUP(C480,customers!$A$2:$A$314,customers!$F$2:$F$314,,0)</f>
        <v>England</v>
      </c>
      <c r="H480" t="str">
        <f>VLOOKUP(C480,customers!$A$2:$I$314,7,FALSE)</f>
        <v>Scarborough</v>
      </c>
      <c r="I480" t="str">
        <f>VLOOKUP(C480,customers!$A$2:$I$314,9,FALSE)</f>
        <v>No</v>
      </c>
      <c r="J480" t="str">
        <f>INDEX(products!$A$1:$F$11,MATCH(orders!$D480,products!$A$1:$A$11,0),MATCH(orders!J$1,products!$A$1:$F$1,0))</f>
        <v>Denim Jacket Hooded</v>
      </c>
      <c r="K480" t="str">
        <f>INDEX(products!$A$1:$F$11,MATCH(orders!$D480,products!$A$1:$A$11,0),MATCH(orders!K$1,products!$A$1:$F$1,0))</f>
        <v>Jacket</v>
      </c>
      <c r="L480" t="str">
        <f>INDEX(products!$A$1:$F$11,MATCH(orders!$D480,products!$A$1:$A$11,0),MATCH(orders!L$1,products!$A$1:$F$1,0))</f>
        <v>Light Blue</v>
      </c>
      <c r="M480">
        <f>INDEX(products!$A$1:$F$11,MATCH(orders!$D480,products!$A$1:$A$11,0),MATCH(orders!M$1,products!$A$1:$F$1,0))</f>
        <v>27.99</v>
      </c>
      <c r="N480">
        <f>INDEX(products!$A$1:$F$11,MATCH(orders!$D480,products!$A$1:$A$11,0),MATCH(orders!N$1,products!$A$1:$F$1,0))</f>
        <v>14.99</v>
      </c>
      <c r="O480">
        <f t="shared" si="14"/>
        <v>38.999999999999993</v>
      </c>
      <c r="P480">
        <f t="shared" si="15"/>
        <v>83.97</v>
      </c>
    </row>
    <row r="481" spans="1:16" x14ac:dyDescent="0.45">
      <c r="A481" t="s">
        <v>2250</v>
      </c>
      <c r="B481" s="1">
        <v>44822</v>
      </c>
      <c r="C481" t="s">
        <v>796</v>
      </c>
      <c r="D481">
        <v>6</v>
      </c>
      <c r="E481">
        <v>1</v>
      </c>
      <c r="F481" t="str">
        <f>_xlfn.XLOOKUP(C481,customers!$A$2:$A$314,customers!$B$2:$B$314,,0)</f>
        <v>Tallie felip</v>
      </c>
      <c r="G481" t="str">
        <f>_xlfn.XLOOKUP(C481,customers!$A$2:$A$314,customers!$F$2:$F$314,,0)</f>
        <v>Scotland</v>
      </c>
      <c r="H481" t="str">
        <f>VLOOKUP(C481,customers!$A$2:$I$314,7,FALSE)</f>
        <v>Ballater</v>
      </c>
      <c r="I481" t="str">
        <f>VLOOKUP(C481,customers!$A$2:$I$314,9,FALSE)</f>
        <v>No</v>
      </c>
      <c r="J481" t="str">
        <f>INDEX(products!$A$1:$F$11,MATCH(orders!$D481,products!$A$1:$A$11,0),MATCH(orders!J$1,products!$A$1:$F$1,0))</f>
        <v>Denim Jacket Hooded</v>
      </c>
      <c r="K481" t="str">
        <f>INDEX(products!$A$1:$F$11,MATCH(orders!$D481,products!$A$1:$A$11,0),MATCH(orders!K$1,products!$A$1:$F$1,0))</f>
        <v>Jacket</v>
      </c>
      <c r="L481" t="str">
        <f>INDEX(products!$A$1:$F$11,MATCH(orders!$D481,products!$A$1:$A$11,0),MATCH(orders!L$1,products!$A$1:$F$1,0))</f>
        <v>Light Blue</v>
      </c>
      <c r="M481">
        <f>INDEX(products!$A$1:$F$11,MATCH(orders!$D481,products!$A$1:$A$11,0),MATCH(orders!M$1,products!$A$1:$F$1,0))</f>
        <v>27.99</v>
      </c>
      <c r="N481">
        <f>INDEX(products!$A$1:$F$11,MATCH(orders!$D481,products!$A$1:$A$11,0),MATCH(orders!N$1,products!$A$1:$F$1,0))</f>
        <v>14.99</v>
      </c>
      <c r="O481">
        <f t="shared" si="14"/>
        <v>12.999999999999998</v>
      </c>
      <c r="P481">
        <f t="shared" si="15"/>
        <v>27.99</v>
      </c>
    </row>
    <row r="482" spans="1:16" x14ac:dyDescent="0.45">
      <c r="A482" t="s">
        <v>2251</v>
      </c>
      <c r="B482" s="1">
        <v>44822</v>
      </c>
      <c r="C482" t="s">
        <v>963</v>
      </c>
      <c r="D482">
        <v>6</v>
      </c>
      <c r="E482">
        <v>3</v>
      </c>
      <c r="F482" t="str">
        <f>_xlfn.XLOOKUP(C482,customers!$A$2:$A$314,customers!$B$2:$B$314,,0)</f>
        <v>Lexie Mallan</v>
      </c>
      <c r="G482" t="str">
        <f>_xlfn.XLOOKUP(C482,customers!$A$2:$A$314,customers!$F$2:$F$314,,0)</f>
        <v>England</v>
      </c>
      <c r="H482" t="str">
        <f>VLOOKUP(C482,customers!$A$2:$I$314,7,FALSE)</f>
        <v>Radstock</v>
      </c>
      <c r="I482" t="str">
        <f>VLOOKUP(C482,customers!$A$2:$I$314,9,FALSE)</f>
        <v>No</v>
      </c>
      <c r="J482" t="str">
        <f>INDEX(products!$A$1:$F$11,MATCH(orders!$D482,products!$A$1:$A$11,0),MATCH(orders!J$1,products!$A$1:$F$1,0))</f>
        <v>Denim Jacket Hooded</v>
      </c>
      <c r="K482" t="str">
        <f>INDEX(products!$A$1:$F$11,MATCH(orders!$D482,products!$A$1:$A$11,0),MATCH(orders!K$1,products!$A$1:$F$1,0))</f>
        <v>Jacket</v>
      </c>
      <c r="L482" t="str">
        <f>INDEX(products!$A$1:$F$11,MATCH(orders!$D482,products!$A$1:$A$11,0),MATCH(orders!L$1,products!$A$1:$F$1,0))</f>
        <v>Light Blue</v>
      </c>
      <c r="M482">
        <f>INDEX(products!$A$1:$F$11,MATCH(orders!$D482,products!$A$1:$A$11,0),MATCH(orders!M$1,products!$A$1:$F$1,0))</f>
        <v>27.99</v>
      </c>
      <c r="N482">
        <f>INDEX(products!$A$1:$F$11,MATCH(orders!$D482,products!$A$1:$A$11,0),MATCH(orders!N$1,products!$A$1:$F$1,0))</f>
        <v>14.99</v>
      </c>
      <c r="O482">
        <f t="shared" si="14"/>
        <v>38.999999999999993</v>
      </c>
      <c r="P482">
        <f t="shared" si="15"/>
        <v>83.97</v>
      </c>
    </row>
    <row r="483" spans="1:16" x14ac:dyDescent="0.45">
      <c r="A483" t="s">
        <v>2252</v>
      </c>
      <c r="B483" s="1">
        <v>44823</v>
      </c>
      <c r="C483" t="s">
        <v>810</v>
      </c>
      <c r="D483">
        <v>6</v>
      </c>
      <c r="E483">
        <v>3</v>
      </c>
      <c r="F483" t="str">
        <f>_xlfn.XLOOKUP(C483,customers!$A$2:$A$314,customers!$B$2:$B$314,,0)</f>
        <v>Nertie Poolman</v>
      </c>
      <c r="G483" t="str">
        <f>_xlfn.XLOOKUP(C483,customers!$A$2:$A$314,customers!$F$2:$F$314,,0)</f>
        <v>England</v>
      </c>
      <c r="H483" t="str">
        <f>VLOOKUP(C483,customers!$A$2:$I$314,7,FALSE)</f>
        <v>Clitheroe</v>
      </c>
      <c r="I483" t="str">
        <f>VLOOKUP(C483,customers!$A$2:$I$314,9,FALSE)</f>
        <v>No</v>
      </c>
      <c r="J483" t="str">
        <f>INDEX(products!$A$1:$F$11,MATCH(orders!$D483,products!$A$1:$A$11,0),MATCH(orders!J$1,products!$A$1:$F$1,0))</f>
        <v>Denim Jacket Hooded</v>
      </c>
      <c r="K483" t="str">
        <f>INDEX(products!$A$1:$F$11,MATCH(orders!$D483,products!$A$1:$A$11,0),MATCH(orders!K$1,products!$A$1:$F$1,0))</f>
        <v>Jacket</v>
      </c>
      <c r="L483" t="str">
        <f>INDEX(products!$A$1:$F$11,MATCH(orders!$D483,products!$A$1:$A$11,0),MATCH(orders!L$1,products!$A$1:$F$1,0))</f>
        <v>Light Blue</v>
      </c>
      <c r="M483">
        <f>INDEX(products!$A$1:$F$11,MATCH(orders!$D483,products!$A$1:$A$11,0),MATCH(orders!M$1,products!$A$1:$F$1,0))</f>
        <v>27.99</v>
      </c>
      <c r="N483">
        <f>INDEX(products!$A$1:$F$11,MATCH(orders!$D483,products!$A$1:$A$11,0),MATCH(orders!N$1,products!$A$1:$F$1,0))</f>
        <v>14.99</v>
      </c>
      <c r="O483">
        <f t="shared" si="14"/>
        <v>38.999999999999993</v>
      </c>
      <c r="P483">
        <f t="shared" si="15"/>
        <v>83.97</v>
      </c>
    </row>
    <row r="484" spans="1:16" x14ac:dyDescent="0.45">
      <c r="A484" t="s">
        <v>2253</v>
      </c>
      <c r="B484" s="1">
        <v>44824</v>
      </c>
      <c r="C484" t="s">
        <v>551</v>
      </c>
      <c r="D484">
        <v>3</v>
      </c>
      <c r="E484">
        <v>3</v>
      </c>
      <c r="F484" t="str">
        <f>_xlfn.XLOOKUP(C484,customers!$A$2:$A$314,customers!$B$2:$B$314,,0)</f>
        <v>Elonore Joliffe</v>
      </c>
      <c r="G484" t="str">
        <f>_xlfn.XLOOKUP(C484,customers!$A$2:$A$314,customers!$F$2:$F$314,,0)</f>
        <v>Scotland</v>
      </c>
      <c r="H484" t="str">
        <f>VLOOKUP(C484,customers!$A$2:$I$314,7,FALSE)</f>
        <v>Irvine</v>
      </c>
      <c r="I484" t="str">
        <f>VLOOKUP(C484,customers!$A$2:$I$314,9,FALSE)</f>
        <v>No</v>
      </c>
      <c r="J484" t="str">
        <f>INDEX(products!$A$1:$F$11,MATCH(orders!$D484,products!$A$1:$A$11,0),MATCH(orders!J$1,products!$A$1:$F$1,0))</f>
        <v>Denim Jeans Boyfriend Cut</v>
      </c>
      <c r="K484" t="str">
        <f>INDEX(products!$A$1:$F$11,MATCH(orders!$D484,products!$A$1:$A$11,0),MATCH(orders!K$1,products!$A$1:$F$1,0))</f>
        <v>Pants</v>
      </c>
      <c r="L484" t="str">
        <f>INDEX(products!$A$1:$F$11,MATCH(orders!$D484,products!$A$1:$A$11,0),MATCH(orders!L$1,products!$A$1:$F$1,0))</f>
        <v>Light Blue</v>
      </c>
      <c r="M484">
        <f>INDEX(products!$A$1:$F$11,MATCH(orders!$D484,products!$A$1:$A$11,0),MATCH(orders!M$1,products!$A$1:$F$1,0))</f>
        <v>27.99</v>
      </c>
      <c r="N484">
        <f>INDEX(products!$A$1:$F$11,MATCH(orders!$D484,products!$A$1:$A$11,0),MATCH(orders!N$1,products!$A$1:$F$1,0))</f>
        <v>12.99</v>
      </c>
      <c r="O484">
        <f t="shared" si="14"/>
        <v>44.999999999999993</v>
      </c>
      <c r="P484">
        <f t="shared" si="15"/>
        <v>83.97</v>
      </c>
    </row>
    <row r="485" spans="1:16" x14ac:dyDescent="0.45">
      <c r="A485" t="s">
        <v>2254</v>
      </c>
      <c r="B485" s="1">
        <v>44825</v>
      </c>
      <c r="C485" t="s">
        <v>675</v>
      </c>
      <c r="D485">
        <v>6</v>
      </c>
      <c r="E485">
        <v>3</v>
      </c>
      <c r="F485" t="str">
        <f>_xlfn.XLOOKUP(C485,customers!$A$2:$A$314,customers!$B$2:$B$314,,0)</f>
        <v>Minny Chamberlayne</v>
      </c>
      <c r="G485" t="str">
        <f>_xlfn.XLOOKUP(C485,customers!$A$2:$A$314,customers!$F$2:$F$314,,0)</f>
        <v>England</v>
      </c>
      <c r="H485" t="str">
        <f>VLOOKUP(C485,customers!$A$2:$I$314,7,FALSE)</f>
        <v>Southport</v>
      </c>
      <c r="I485" t="str">
        <f>VLOOKUP(C485,customers!$A$2:$I$314,9,FALSE)</f>
        <v>No</v>
      </c>
      <c r="J485" t="str">
        <f>INDEX(products!$A$1:$F$11,MATCH(orders!$D485,products!$A$1:$A$11,0),MATCH(orders!J$1,products!$A$1:$F$1,0))</f>
        <v>Denim Jacket Hooded</v>
      </c>
      <c r="K485" t="str">
        <f>INDEX(products!$A$1:$F$11,MATCH(orders!$D485,products!$A$1:$A$11,0),MATCH(orders!K$1,products!$A$1:$F$1,0))</f>
        <v>Jacket</v>
      </c>
      <c r="L485" t="str">
        <f>INDEX(products!$A$1:$F$11,MATCH(orders!$D485,products!$A$1:$A$11,0),MATCH(orders!L$1,products!$A$1:$F$1,0))</f>
        <v>Light Blue</v>
      </c>
      <c r="M485">
        <f>INDEX(products!$A$1:$F$11,MATCH(orders!$D485,products!$A$1:$A$11,0),MATCH(orders!M$1,products!$A$1:$F$1,0))</f>
        <v>27.99</v>
      </c>
      <c r="N485">
        <f>INDEX(products!$A$1:$F$11,MATCH(orders!$D485,products!$A$1:$A$11,0),MATCH(orders!N$1,products!$A$1:$F$1,0))</f>
        <v>14.99</v>
      </c>
      <c r="O485">
        <f t="shared" si="14"/>
        <v>38.999999999999993</v>
      </c>
      <c r="P485">
        <f t="shared" si="15"/>
        <v>83.97</v>
      </c>
    </row>
    <row r="486" spans="1:16" x14ac:dyDescent="0.45">
      <c r="A486" t="s">
        <v>2255</v>
      </c>
      <c r="B486" s="1">
        <v>44825</v>
      </c>
      <c r="C486" t="s">
        <v>378</v>
      </c>
      <c r="D486">
        <v>1</v>
      </c>
      <c r="E486">
        <v>3</v>
      </c>
      <c r="F486" t="str">
        <f>_xlfn.XLOOKUP(C486,customers!$A$2:$A$314,customers!$B$2:$B$314,,0)</f>
        <v>Hamish MacSherry</v>
      </c>
      <c r="G486" t="str">
        <f>_xlfn.XLOOKUP(C486,customers!$A$2:$A$314,customers!$F$2:$F$314,,0)</f>
        <v>England</v>
      </c>
      <c r="H486" t="str">
        <f>VLOOKUP(C486,customers!$A$2:$I$314,7,FALSE)</f>
        <v>Stevenage</v>
      </c>
      <c r="I486" t="str">
        <f>VLOOKUP(C486,customers!$A$2:$I$314,9,FALSE)</f>
        <v>No</v>
      </c>
      <c r="J486" t="str">
        <f>INDEX(products!$A$1:$F$11,MATCH(orders!$D486,products!$A$1:$A$11,0),MATCH(orders!J$1,products!$A$1:$F$1,0))</f>
        <v>Denim Jeans Bootcut</v>
      </c>
      <c r="K486" t="str">
        <f>INDEX(products!$A$1:$F$11,MATCH(orders!$D486,products!$A$1:$A$11,0),MATCH(orders!K$1,products!$A$1:$F$1,0))</f>
        <v>Pants</v>
      </c>
      <c r="L486" t="str">
        <f>INDEX(products!$A$1:$F$11,MATCH(orders!$D486,products!$A$1:$A$11,0),MATCH(orders!L$1,products!$A$1:$F$1,0))</f>
        <v>Light Blue</v>
      </c>
      <c r="M486">
        <f>INDEX(products!$A$1:$F$11,MATCH(orders!$D486,products!$A$1:$A$11,0),MATCH(orders!M$1,products!$A$1:$F$1,0))</f>
        <v>25.99</v>
      </c>
      <c r="N486">
        <f>INDEX(products!$A$1:$F$11,MATCH(orders!$D486,products!$A$1:$A$11,0),MATCH(orders!N$1,products!$A$1:$F$1,0))</f>
        <v>13.99</v>
      </c>
      <c r="O486">
        <f t="shared" si="14"/>
        <v>35.999999999999993</v>
      </c>
      <c r="P486">
        <f t="shared" si="15"/>
        <v>77.97</v>
      </c>
    </row>
    <row r="487" spans="1:16" x14ac:dyDescent="0.45">
      <c r="A487" t="s">
        <v>2256</v>
      </c>
      <c r="B487" s="1">
        <v>44825</v>
      </c>
      <c r="C487" t="s">
        <v>521</v>
      </c>
      <c r="D487">
        <v>6</v>
      </c>
      <c r="E487">
        <v>3</v>
      </c>
      <c r="F487" t="str">
        <f>_xlfn.XLOOKUP(C487,customers!$A$2:$A$314,customers!$B$2:$B$314,,0)</f>
        <v>Evelina Dacca</v>
      </c>
      <c r="G487" t="str">
        <f>_xlfn.XLOOKUP(C487,customers!$A$2:$A$314,customers!$F$2:$F$314,,0)</f>
        <v>Scotland</v>
      </c>
      <c r="H487" t="str">
        <f>VLOOKUP(C487,customers!$A$2:$I$314,7,FALSE)</f>
        <v>Dumfries</v>
      </c>
      <c r="I487" t="str">
        <f>VLOOKUP(C487,customers!$A$2:$I$314,9,FALSE)</f>
        <v>No</v>
      </c>
      <c r="J487" t="str">
        <f>INDEX(products!$A$1:$F$11,MATCH(orders!$D487,products!$A$1:$A$11,0),MATCH(orders!J$1,products!$A$1:$F$1,0))</f>
        <v>Denim Jacket Hooded</v>
      </c>
      <c r="K487" t="str">
        <f>INDEX(products!$A$1:$F$11,MATCH(orders!$D487,products!$A$1:$A$11,0),MATCH(orders!K$1,products!$A$1:$F$1,0))</f>
        <v>Jacket</v>
      </c>
      <c r="L487" t="str">
        <f>INDEX(products!$A$1:$F$11,MATCH(orders!$D487,products!$A$1:$A$11,0),MATCH(orders!L$1,products!$A$1:$F$1,0))</f>
        <v>Light Blue</v>
      </c>
      <c r="M487">
        <f>INDEX(products!$A$1:$F$11,MATCH(orders!$D487,products!$A$1:$A$11,0),MATCH(orders!M$1,products!$A$1:$F$1,0))</f>
        <v>27.99</v>
      </c>
      <c r="N487">
        <f>INDEX(products!$A$1:$F$11,MATCH(orders!$D487,products!$A$1:$A$11,0),MATCH(orders!N$1,products!$A$1:$F$1,0))</f>
        <v>14.99</v>
      </c>
      <c r="O487">
        <f t="shared" si="14"/>
        <v>38.999999999999993</v>
      </c>
      <c r="P487">
        <f t="shared" si="15"/>
        <v>83.97</v>
      </c>
    </row>
    <row r="488" spans="1:16" x14ac:dyDescent="0.45">
      <c r="A488" t="s">
        <v>2257</v>
      </c>
      <c r="B488" s="1">
        <v>44826</v>
      </c>
      <c r="C488" t="s">
        <v>810</v>
      </c>
      <c r="D488">
        <v>6</v>
      </c>
      <c r="E488">
        <v>3</v>
      </c>
      <c r="F488" t="str">
        <f>_xlfn.XLOOKUP(C488,customers!$A$2:$A$314,customers!$B$2:$B$314,,0)</f>
        <v>Nertie Poolman</v>
      </c>
      <c r="G488" t="str">
        <f>_xlfn.XLOOKUP(C488,customers!$A$2:$A$314,customers!$F$2:$F$314,,0)</f>
        <v>England</v>
      </c>
      <c r="H488" t="str">
        <f>VLOOKUP(C488,customers!$A$2:$I$314,7,FALSE)</f>
        <v>Clitheroe</v>
      </c>
      <c r="I488" t="str">
        <f>VLOOKUP(C488,customers!$A$2:$I$314,9,FALSE)</f>
        <v>No</v>
      </c>
      <c r="J488" t="str">
        <f>INDEX(products!$A$1:$F$11,MATCH(orders!$D488,products!$A$1:$A$11,0),MATCH(orders!J$1,products!$A$1:$F$1,0))</f>
        <v>Denim Jacket Hooded</v>
      </c>
      <c r="K488" t="str">
        <f>INDEX(products!$A$1:$F$11,MATCH(orders!$D488,products!$A$1:$A$11,0),MATCH(orders!K$1,products!$A$1:$F$1,0))</f>
        <v>Jacket</v>
      </c>
      <c r="L488" t="str">
        <f>INDEX(products!$A$1:$F$11,MATCH(orders!$D488,products!$A$1:$A$11,0),MATCH(orders!L$1,products!$A$1:$F$1,0))</f>
        <v>Light Blue</v>
      </c>
      <c r="M488">
        <f>INDEX(products!$A$1:$F$11,MATCH(orders!$D488,products!$A$1:$A$11,0),MATCH(orders!M$1,products!$A$1:$F$1,0))</f>
        <v>27.99</v>
      </c>
      <c r="N488">
        <f>INDEX(products!$A$1:$F$11,MATCH(orders!$D488,products!$A$1:$A$11,0),MATCH(orders!N$1,products!$A$1:$F$1,0))</f>
        <v>14.99</v>
      </c>
      <c r="O488">
        <f t="shared" si="14"/>
        <v>38.999999999999993</v>
      </c>
      <c r="P488">
        <f t="shared" si="15"/>
        <v>83.97</v>
      </c>
    </row>
    <row r="489" spans="1:16" x14ac:dyDescent="0.45">
      <c r="A489" t="s">
        <v>2258</v>
      </c>
      <c r="B489" s="1">
        <v>44826</v>
      </c>
      <c r="C489" t="s">
        <v>702</v>
      </c>
      <c r="D489">
        <v>6</v>
      </c>
      <c r="E489">
        <v>3</v>
      </c>
      <c r="F489" t="str">
        <f>_xlfn.XLOOKUP(C489,customers!$A$2:$A$314,customers!$B$2:$B$314,,0)</f>
        <v>Katerina Melloi</v>
      </c>
      <c r="G489" t="str">
        <f>_xlfn.XLOOKUP(C489,customers!$A$2:$A$314,customers!$F$2:$F$314,,0)</f>
        <v>England</v>
      </c>
      <c r="H489" t="str">
        <f>VLOOKUP(C489,customers!$A$2:$I$314,7,FALSE)</f>
        <v>Chester-le-Street</v>
      </c>
      <c r="I489" t="str">
        <f>VLOOKUP(C489,customers!$A$2:$I$314,9,FALSE)</f>
        <v>No</v>
      </c>
      <c r="J489" t="str">
        <f>INDEX(products!$A$1:$F$11,MATCH(orders!$D489,products!$A$1:$A$11,0),MATCH(orders!J$1,products!$A$1:$F$1,0))</f>
        <v>Denim Jacket Hooded</v>
      </c>
      <c r="K489" t="str">
        <f>INDEX(products!$A$1:$F$11,MATCH(orders!$D489,products!$A$1:$A$11,0),MATCH(orders!K$1,products!$A$1:$F$1,0))</f>
        <v>Jacket</v>
      </c>
      <c r="L489" t="str">
        <f>INDEX(products!$A$1:$F$11,MATCH(orders!$D489,products!$A$1:$A$11,0),MATCH(orders!L$1,products!$A$1:$F$1,0))</f>
        <v>Light Blue</v>
      </c>
      <c r="M489">
        <f>INDEX(products!$A$1:$F$11,MATCH(orders!$D489,products!$A$1:$A$11,0),MATCH(orders!M$1,products!$A$1:$F$1,0))</f>
        <v>27.99</v>
      </c>
      <c r="N489">
        <f>INDEX(products!$A$1:$F$11,MATCH(orders!$D489,products!$A$1:$A$11,0),MATCH(orders!N$1,products!$A$1:$F$1,0))</f>
        <v>14.99</v>
      </c>
      <c r="O489">
        <f t="shared" si="14"/>
        <v>38.999999999999993</v>
      </c>
      <c r="P489">
        <f t="shared" si="15"/>
        <v>83.97</v>
      </c>
    </row>
    <row r="490" spans="1:16" x14ac:dyDescent="0.45">
      <c r="A490" t="s">
        <v>2259</v>
      </c>
      <c r="B490" s="1">
        <v>44828</v>
      </c>
      <c r="C490" t="s">
        <v>818</v>
      </c>
      <c r="D490">
        <v>6</v>
      </c>
      <c r="E490">
        <v>3</v>
      </c>
      <c r="F490" t="str">
        <f>_xlfn.XLOOKUP(C490,customers!$A$2:$A$314,customers!$B$2:$B$314,,0)</f>
        <v>Constance Halfhide</v>
      </c>
      <c r="G490" t="str">
        <f>_xlfn.XLOOKUP(C490,customers!$A$2:$A$314,customers!$F$2:$F$314,,0)</f>
        <v>England</v>
      </c>
      <c r="H490" t="str">
        <f>VLOOKUP(C490,customers!$A$2:$I$314,7,FALSE)</f>
        <v>Ilkley</v>
      </c>
      <c r="I490" t="str">
        <f>VLOOKUP(C490,customers!$A$2:$I$314,9,FALSE)</f>
        <v>No</v>
      </c>
      <c r="J490" t="str">
        <f>INDEX(products!$A$1:$F$11,MATCH(orders!$D490,products!$A$1:$A$11,0),MATCH(orders!J$1,products!$A$1:$F$1,0))</f>
        <v>Denim Jacket Hooded</v>
      </c>
      <c r="K490" t="str">
        <f>INDEX(products!$A$1:$F$11,MATCH(orders!$D490,products!$A$1:$A$11,0),MATCH(orders!K$1,products!$A$1:$F$1,0))</f>
        <v>Jacket</v>
      </c>
      <c r="L490" t="str">
        <f>INDEX(products!$A$1:$F$11,MATCH(orders!$D490,products!$A$1:$A$11,0),MATCH(orders!L$1,products!$A$1:$F$1,0))</f>
        <v>Light Blue</v>
      </c>
      <c r="M490">
        <f>INDEX(products!$A$1:$F$11,MATCH(orders!$D490,products!$A$1:$A$11,0),MATCH(orders!M$1,products!$A$1:$F$1,0))</f>
        <v>27.99</v>
      </c>
      <c r="N490">
        <f>INDEX(products!$A$1:$F$11,MATCH(orders!$D490,products!$A$1:$A$11,0),MATCH(orders!N$1,products!$A$1:$F$1,0))</f>
        <v>14.99</v>
      </c>
      <c r="O490">
        <f t="shared" si="14"/>
        <v>38.999999999999993</v>
      </c>
      <c r="P490">
        <f t="shared" si="15"/>
        <v>83.97</v>
      </c>
    </row>
    <row r="491" spans="1:16" x14ac:dyDescent="0.45">
      <c r="A491" t="s">
        <v>2260</v>
      </c>
      <c r="B491" s="1">
        <v>44828</v>
      </c>
      <c r="C491" t="s">
        <v>810</v>
      </c>
      <c r="D491">
        <v>6</v>
      </c>
      <c r="E491">
        <v>3</v>
      </c>
      <c r="F491" t="str">
        <f>_xlfn.XLOOKUP(C491,customers!$A$2:$A$314,customers!$B$2:$B$314,,0)</f>
        <v>Nertie Poolman</v>
      </c>
      <c r="G491" t="str">
        <f>_xlfn.XLOOKUP(C491,customers!$A$2:$A$314,customers!$F$2:$F$314,,0)</f>
        <v>England</v>
      </c>
      <c r="H491" t="str">
        <f>VLOOKUP(C491,customers!$A$2:$I$314,7,FALSE)</f>
        <v>Clitheroe</v>
      </c>
      <c r="I491" t="str">
        <f>VLOOKUP(C491,customers!$A$2:$I$314,9,FALSE)</f>
        <v>No</v>
      </c>
      <c r="J491" t="str">
        <f>INDEX(products!$A$1:$F$11,MATCH(orders!$D491,products!$A$1:$A$11,0),MATCH(orders!J$1,products!$A$1:$F$1,0))</f>
        <v>Denim Jacket Hooded</v>
      </c>
      <c r="K491" t="str">
        <f>INDEX(products!$A$1:$F$11,MATCH(orders!$D491,products!$A$1:$A$11,0),MATCH(orders!K$1,products!$A$1:$F$1,0))</f>
        <v>Jacket</v>
      </c>
      <c r="L491" t="str">
        <f>INDEX(products!$A$1:$F$11,MATCH(orders!$D491,products!$A$1:$A$11,0),MATCH(orders!L$1,products!$A$1:$F$1,0))</f>
        <v>Light Blue</v>
      </c>
      <c r="M491">
        <f>INDEX(products!$A$1:$F$11,MATCH(orders!$D491,products!$A$1:$A$11,0),MATCH(orders!M$1,products!$A$1:$F$1,0))</f>
        <v>27.99</v>
      </c>
      <c r="N491">
        <f>INDEX(products!$A$1:$F$11,MATCH(orders!$D491,products!$A$1:$A$11,0),MATCH(orders!N$1,products!$A$1:$F$1,0))</f>
        <v>14.99</v>
      </c>
      <c r="O491">
        <f t="shared" si="14"/>
        <v>38.999999999999993</v>
      </c>
      <c r="P491">
        <f t="shared" si="15"/>
        <v>83.97</v>
      </c>
    </row>
    <row r="492" spans="1:16" x14ac:dyDescent="0.45">
      <c r="A492" t="s">
        <v>2261</v>
      </c>
      <c r="B492" s="1">
        <v>44828</v>
      </c>
      <c r="C492" t="s">
        <v>717</v>
      </c>
      <c r="D492">
        <v>6</v>
      </c>
      <c r="E492">
        <v>3</v>
      </c>
      <c r="F492" t="str">
        <f>_xlfn.XLOOKUP(C492,customers!$A$2:$A$314,customers!$B$2:$B$314,,0)</f>
        <v>Anny Mundford</v>
      </c>
      <c r="G492" t="str">
        <f>_xlfn.XLOOKUP(C492,customers!$A$2:$A$314,customers!$F$2:$F$314,,0)</f>
        <v>England</v>
      </c>
      <c r="H492" t="str">
        <f>VLOOKUP(C492,customers!$A$2:$I$314,7,FALSE)</f>
        <v>Penrith</v>
      </c>
      <c r="I492" t="str">
        <f>VLOOKUP(C492,customers!$A$2:$I$314,9,FALSE)</f>
        <v>No</v>
      </c>
      <c r="J492" t="str">
        <f>INDEX(products!$A$1:$F$11,MATCH(orders!$D492,products!$A$1:$A$11,0),MATCH(orders!J$1,products!$A$1:$F$1,0))</f>
        <v>Denim Jacket Hooded</v>
      </c>
      <c r="K492" t="str">
        <f>INDEX(products!$A$1:$F$11,MATCH(orders!$D492,products!$A$1:$A$11,0),MATCH(orders!K$1,products!$A$1:$F$1,0))</f>
        <v>Jacket</v>
      </c>
      <c r="L492" t="str">
        <f>INDEX(products!$A$1:$F$11,MATCH(orders!$D492,products!$A$1:$A$11,0),MATCH(orders!L$1,products!$A$1:$F$1,0))</f>
        <v>Light Blue</v>
      </c>
      <c r="M492">
        <f>INDEX(products!$A$1:$F$11,MATCH(orders!$D492,products!$A$1:$A$11,0),MATCH(orders!M$1,products!$A$1:$F$1,0))</f>
        <v>27.99</v>
      </c>
      <c r="N492">
        <f>INDEX(products!$A$1:$F$11,MATCH(orders!$D492,products!$A$1:$A$11,0),MATCH(orders!N$1,products!$A$1:$F$1,0))</f>
        <v>14.99</v>
      </c>
      <c r="O492">
        <f t="shared" si="14"/>
        <v>38.999999999999993</v>
      </c>
      <c r="P492">
        <f t="shared" si="15"/>
        <v>83.97</v>
      </c>
    </row>
    <row r="493" spans="1:16" x14ac:dyDescent="0.45">
      <c r="A493" t="s">
        <v>2262</v>
      </c>
      <c r="B493" s="1">
        <v>44831</v>
      </c>
      <c r="C493" t="s">
        <v>642</v>
      </c>
      <c r="D493">
        <v>6</v>
      </c>
      <c r="E493">
        <v>3</v>
      </c>
      <c r="F493" t="str">
        <f>_xlfn.XLOOKUP(C493,customers!$A$2:$A$314,customers!$B$2:$B$314,,0)</f>
        <v>Dottie Tift</v>
      </c>
      <c r="G493" t="str">
        <f>_xlfn.XLOOKUP(C493,customers!$A$2:$A$314,customers!$F$2:$F$314,,0)</f>
        <v>Scotland</v>
      </c>
      <c r="H493" t="str">
        <f>VLOOKUP(C493,customers!$A$2:$I$314,7,FALSE)</f>
        <v>Dingwall</v>
      </c>
      <c r="I493" t="str">
        <f>VLOOKUP(C493,customers!$A$2:$I$314,9,FALSE)</f>
        <v>No</v>
      </c>
      <c r="J493" t="str">
        <f>INDEX(products!$A$1:$F$11,MATCH(orders!$D493,products!$A$1:$A$11,0),MATCH(orders!J$1,products!$A$1:$F$1,0))</f>
        <v>Denim Jacket Hooded</v>
      </c>
      <c r="K493" t="str">
        <f>INDEX(products!$A$1:$F$11,MATCH(orders!$D493,products!$A$1:$A$11,0),MATCH(orders!K$1,products!$A$1:$F$1,0))</f>
        <v>Jacket</v>
      </c>
      <c r="L493" t="str">
        <f>INDEX(products!$A$1:$F$11,MATCH(orders!$D493,products!$A$1:$A$11,0),MATCH(orders!L$1,products!$A$1:$F$1,0))</f>
        <v>Light Blue</v>
      </c>
      <c r="M493">
        <f>INDEX(products!$A$1:$F$11,MATCH(orders!$D493,products!$A$1:$A$11,0),MATCH(orders!M$1,products!$A$1:$F$1,0))</f>
        <v>27.99</v>
      </c>
      <c r="N493">
        <f>INDEX(products!$A$1:$F$11,MATCH(orders!$D493,products!$A$1:$A$11,0),MATCH(orders!N$1,products!$A$1:$F$1,0))</f>
        <v>14.99</v>
      </c>
      <c r="O493">
        <f t="shared" si="14"/>
        <v>38.999999999999993</v>
      </c>
      <c r="P493">
        <f t="shared" si="15"/>
        <v>83.97</v>
      </c>
    </row>
    <row r="494" spans="1:16" x14ac:dyDescent="0.45">
      <c r="A494" t="s">
        <v>2263</v>
      </c>
      <c r="B494" s="1">
        <v>44832</v>
      </c>
      <c r="C494" t="s">
        <v>698</v>
      </c>
      <c r="D494">
        <v>5</v>
      </c>
      <c r="E494">
        <v>2</v>
      </c>
      <c r="F494" t="str">
        <f>_xlfn.XLOOKUP(C494,customers!$A$2:$A$314,customers!$B$2:$B$314,,0)</f>
        <v>Emlynne Heining</v>
      </c>
      <c r="G494" t="str">
        <f>_xlfn.XLOOKUP(C494,customers!$A$2:$A$314,customers!$F$2:$F$314,,0)</f>
        <v>Wales</v>
      </c>
      <c r="H494" t="str">
        <f>VLOOKUP(C494,customers!$A$2:$I$314,7,FALSE)</f>
        <v>Neath</v>
      </c>
      <c r="I494" t="str">
        <f>VLOOKUP(C494,customers!$A$2:$I$314,9,FALSE)</f>
        <v>No</v>
      </c>
      <c r="J494" t="str">
        <f>INDEX(products!$A$1:$F$11,MATCH(orders!$D494,products!$A$1:$A$11,0),MATCH(orders!J$1,products!$A$1:$F$1,0))</f>
        <v>Denim Jeans Flare Cut</v>
      </c>
      <c r="K494" t="str">
        <f>INDEX(products!$A$1:$F$11,MATCH(orders!$D494,products!$A$1:$A$11,0),MATCH(orders!K$1,products!$A$1:$F$1,0))</f>
        <v>Pants</v>
      </c>
      <c r="L494" t="str">
        <f>INDEX(products!$A$1:$F$11,MATCH(orders!$D494,products!$A$1:$A$11,0),MATCH(orders!L$1,products!$A$1:$F$1,0))</f>
        <v>Dark Blue</v>
      </c>
      <c r="M494">
        <f>INDEX(products!$A$1:$F$11,MATCH(orders!$D494,products!$A$1:$A$11,0),MATCH(orders!M$1,products!$A$1:$F$1,0))</f>
        <v>28.99</v>
      </c>
      <c r="N494">
        <f>INDEX(products!$A$1:$F$11,MATCH(orders!$D494,products!$A$1:$A$11,0),MATCH(orders!N$1,products!$A$1:$F$1,0))</f>
        <v>12.99</v>
      </c>
      <c r="O494">
        <f t="shared" si="14"/>
        <v>31.999999999999996</v>
      </c>
      <c r="P494">
        <f t="shared" si="15"/>
        <v>57.98</v>
      </c>
    </row>
    <row r="495" spans="1:16" x14ac:dyDescent="0.45">
      <c r="A495" t="s">
        <v>2264</v>
      </c>
      <c r="B495" s="1">
        <v>44833</v>
      </c>
      <c r="C495" t="s">
        <v>528</v>
      </c>
      <c r="D495">
        <v>6</v>
      </c>
      <c r="E495">
        <v>3</v>
      </c>
      <c r="F495" t="str">
        <f>_xlfn.XLOOKUP(C495,customers!$A$2:$A$314,customers!$B$2:$B$314,,0)</f>
        <v>Bobinette Hindsberg</v>
      </c>
      <c r="G495" t="str">
        <f>_xlfn.XLOOKUP(C495,customers!$A$2:$A$314,customers!$F$2:$F$314,,0)</f>
        <v>England</v>
      </c>
      <c r="H495" t="str">
        <f>VLOOKUP(C495,customers!$A$2:$I$314,7,FALSE)</f>
        <v>Bridgwater</v>
      </c>
      <c r="I495" t="str">
        <f>VLOOKUP(C495,customers!$A$2:$I$314,9,FALSE)</f>
        <v>No</v>
      </c>
      <c r="J495" t="str">
        <f>INDEX(products!$A$1:$F$11,MATCH(orders!$D495,products!$A$1:$A$11,0),MATCH(orders!J$1,products!$A$1:$F$1,0))</f>
        <v>Denim Jacket Hooded</v>
      </c>
      <c r="K495" t="str">
        <f>INDEX(products!$A$1:$F$11,MATCH(orders!$D495,products!$A$1:$A$11,0),MATCH(orders!K$1,products!$A$1:$F$1,0))</f>
        <v>Jacket</v>
      </c>
      <c r="L495" t="str">
        <f>INDEX(products!$A$1:$F$11,MATCH(orders!$D495,products!$A$1:$A$11,0),MATCH(orders!L$1,products!$A$1:$F$1,0))</f>
        <v>Light Blue</v>
      </c>
      <c r="M495">
        <f>INDEX(products!$A$1:$F$11,MATCH(orders!$D495,products!$A$1:$A$11,0),MATCH(orders!M$1,products!$A$1:$F$1,0))</f>
        <v>27.99</v>
      </c>
      <c r="N495">
        <f>INDEX(products!$A$1:$F$11,MATCH(orders!$D495,products!$A$1:$A$11,0),MATCH(orders!N$1,products!$A$1:$F$1,0))</f>
        <v>14.99</v>
      </c>
      <c r="O495">
        <f t="shared" si="14"/>
        <v>38.999999999999993</v>
      </c>
      <c r="P495">
        <f t="shared" si="15"/>
        <v>83.97</v>
      </c>
    </row>
    <row r="496" spans="1:16" x14ac:dyDescent="0.45">
      <c r="A496" t="s">
        <v>2265</v>
      </c>
      <c r="B496" s="1">
        <v>44833</v>
      </c>
      <c r="C496" t="s">
        <v>521</v>
      </c>
      <c r="D496">
        <v>6</v>
      </c>
      <c r="E496">
        <v>3</v>
      </c>
      <c r="F496" t="str">
        <f>_xlfn.XLOOKUP(C496,customers!$A$2:$A$314,customers!$B$2:$B$314,,0)</f>
        <v>Evelina Dacca</v>
      </c>
      <c r="G496" t="str">
        <f>_xlfn.XLOOKUP(C496,customers!$A$2:$A$314,customers!$F$2:$F$314,,0)</f>
        <v>Scotland</v>
      </c>
      <c r="H496" t="str">
        <f>VLOOKUP(C496,customers!$A$2:$I$314,7,FALSE)</f>
        <v>Dumfries</v>
      </c>
      <c r="I496" t="str">
        <f>VLOOKUP(C496,customers!$A$2:$I$314,9,FALSE)</f>
        <v>No</v>
      </c>
      <c r="J496" t="str">
        <f>INDEX(products!$A$1:$F$11,MATCH(orders!$D496,products!$A$1:$A$11,0),MATCH(orders!J$1,products!$A$1:$F$1,0))</f>
        <v>Denim Jacket Hooded</v>
      </c>
      <c r="K496" t="str">
        <f>INDEX(products!$A$1:$F$11,MATCH(orders!$D496,products!$A$1:$A$11,0),MATCH(orders!K$1,products!$A$1:$F$1,0))</f>
        <v>Jacket</v>
      </c>
      <c r="L496" t="str">
        <f>INDEX(products!$A$1:$F$11,MATCH(orders!$D496,products!$A$1:$A$11,0),MATCH(orders!L$1,products!$A$1:$F$1,0))</f>
        <v>Light Blue</v>
      </c>
      <c r="M496">
        <f>INDEX(products!$A$1:$F$11,MATCH(orders!$D496,products!$A$1:$A$11,0),MATCH(orders!M$1,products!$A$1:$F$1,0))</f>
        <v>27.99</v>
      </c>
      <c r="N496">
        <f>INDEX(products!$A$1:$F$11,MATCH(orders!$D496,products!$A$1:$A$11,0),MATCH(orders!N$1,products!$A$1:$F$1,0))</f>
        <v>14.99</v>
      </c>
      <c r="O496">
        <f t="shared" si="14"/>
        <v>38.999999999999993</v>
      </c>
      <c r="P496">
        <f t="shared" si="15"/>
        <v>83.97</v>
      </c>
    </row>
    <row r="497" spans="1:16" x14ac:dyDescent="0.45">
      <c r="A497" t="s">
        <v>2266</v>
      </c>
      <c r="B497" s="1">
        <v>44833</v>
      </c>
      <c r="C497" t="s">
        <v>367</v>
      </c>
      <c r="D497">
        <v>6</v>
      </c>
      <c r="E497">
        <v>3</v>
      </c>
      <c r="F497" t="str">
        <f>_xlfn.XLOOKUP(C497,customers!$A$2:$A$314,customers!$B$2:$B$314,,0)</f>
        <v>Torie Gottelier</v>
      </c>
      <c r="G497" t="str">
        <f>_xlfn.XLOOKUP(C497,customers!$A$2:$A$314,customers!$F$2:$F$314,,0)</f>
        <v>Scotland</v>
      </c>
      <c r="H497" t="str">
        <f>VLOOKUP(C497,customers!$A$2:$I$314,7,FALSE)</f>
        <v>Kirkcaldy</v>
      </c>
      <c r="I497" t="str">
        <f>VLOOKUP(C497,customers!$A$2:$I$314,9,FALSE)</f>
        <v>No</v>
      </c>
      <c r="J497" t="str">
        <f>INDEX(products!$A$1:$F$11,MATCH(orders!$D497,products!$A$1:$A$11,0),MATCH(orders!J$1,products!$A$1:$F$1,0))</f>
        <v>Denim Jacket Hooded</v>
      </c>
      <c r="K497" t="str">
        <f>INDEX(products!$A$1:$F$11,MATCH(orders!$D497,products!$A$1:$A$11,0),MATCH(orders!K$1,products!$A$1:$F$1,0))</f>
        <v>Jacket</v>
      </c>
      <c r="L497" t="str">
        <f>INDEX(products!$A$1:$F$11,MATCH(orders!$D497,products!$A$1:$A$11,0),MATCH(orders!L$1,products!$A$1:$F$1,0))</f>
        <v>Light Blue</v>
      </c>
      <c r="M497">
        <f>INDEX(products!$A$1:$F$11,MATCH(orders!$D497,products!$A$1:$A$11,0),MATCH(orders!M$1,products!$A$1:$F$1,0))</f>
        <v>27.99</v>
      </c>
      <c r="N497">
        <f>INDEX(products!$A$1:$F$11,MATCH(orders!$D497,products!$A$1:$A$11,0),MATCH(orders!N$1,products!$A$1:$F$1,0))</f>
        <v>14.99</v>
      </c>
      <c r="O497">
        <f t="shared" si="14"/>
        <v>38.999999999999993</v>
      </c>
      <c r="P497">
        <f t="shared" si="15"/>
        <v>83.97</v>
      </c>
    </row>
    <row r="498" spans="1:16" x14ac:dyDescent="0.45">
      <c r="A498" t="s">
        <v>2267</v>
      </c>
      <c r="B498" s="1">
        <v>44834</v>
      </c>
      <c r="C498" t="s">
        <v>528</v>
      </c>
      <c r="D498">
        <v>6</v>
      </c>
      <c r="E498">
        <v>3</v>
      </c>
      <c r="F498" t="str">
        <f>_xlfn.XLOOKUP(C498,customers!$A$2:$A$314,customers!$B$2:$B$314,,0)</f>
        <v>Bobinette Hindsberg</v>
      </c>
      <c r="G498" t="str">
        <f>_xlfn.XLOOKUP(C498,customers!$A$2:$A$314,customers!$F$2:$F$314,,0)</f>
        <v>England</v>
      </c>
      <c r="H498" t="str">
        <f>VLOOKUP(C498,customers!$A$2:$I$314,7,FALSE)</f>
        <v>Bridgwater</v>
      </c>
      <c r="I498" t="str">
        <f>VLOOKUP(C498,customers!$A$2:$I$314,9,FALSE)</f>
        <v>No</v>
      </c>
      <c r="J498" t="str">
        <f>INDEX(products!$A$1:$F$11,MATCH(orders!$D498,products!$A$1:$A$11,0),MATCH(orders!J$1,products!$A$1:$F$1,0))</f>
        <v>Denim Jacket Hooded</v>
      </c>
      <c r="K498" t="str">
        <f>INDEX(products!$A$1:$F$11,MATCH(orders!$D498,products!$A$1:$A$11,0),MATCH(orders!K$1,products!$A$1:$F$1,0))</f>
        <v>Jacket</v>
      </c>
      <c r="L498" t="str">
        <f>INDEX(products!$A$1:$F$11,MATCH(orders!$D498,products!$A$1:$A$11,0),MATCH(orders!L$1,products!$A$1:$F$1,0))</f>
        <v>Light Blue</v>
      </c>
      <c r="M498">
        <f>INDEX(products!$A$1:$F$11,MATCH(orders!$D498,products!$A$1:$A$11,0),MATCH(orders!M$1,products!$A$1:$F$1,0))</f>
        <v>27.99</v>
      </c>
      <c r="N498">
        <f>INDEX(products!$A$1:$F$11,MATCH(orders!$D498,products!$A$1:$A$11,0),MATCH(orders!N$1,products!$A$1:$F$1,0))</f>
        <v>14.99</v>
      </c>
      <c r="O498">
        <f t="shared" si="14"/>
        <v>38.999999999999993</v>
      </c>
      <c r="P498">
        <f t="shared" si="15"/>
        <v>83.97</v>
      </c>
    </row>
    <row r="499" spans="1:16" x14ac:dyDescent="0.45">
      <c r="A499" t="s">
        <v>2268</v>
      </c>
      <c r="B499" s="1">
        <v>44836</v>
      </c>
      <c r="C499" t="s">
        <v>986</v>
      </c>
      <c r="D499">
        <v>6</v>
      </c>
      <c r="E499">
        <v>3</v>
      </c>
      <c r="F499" t="str">
        <f>_xlfn.XLOOKUP(C499,customers!$A$2:$A$314,customers!$B$2:$B$314,,0)</f>
        <v>Connor Heaviside</v>
      </c>
      <c r="G499" t="str">
        <f>_xlfn.XLOOKUP(C499,customers!$A$2:$A$314,customers!$F$2:$F$314,,0)</f>
        <v>England</v>
      </c>
      <c r="H499" t="str">
        <f>VLOOKUP(C499,customers!$A$2:$I$314,7,FALSE)</f>
        <v>Ashbourne</v>
      </c>
      <c r="I499" t="str">
        <f>VLOOKUP(C499,customers!$A$2:$I$314,9,FALSE)</f>
        <v>No</v>
      </c>
      <c r="J499" t="str">
        <f>INDEX(products!$A$1:$F$11,MATCH(orders!$D499,products!$A$1:$A$11,0),MATCH(orders!J$1,products!$A$1:$F$1,0))</f>
        <v>Denim Jacket Hooded</v>
      </c>
      <c r="K499" t="str">
        <f>INDEX(products!$A$1:$F$11,MATCH(orders!$D499,products!$A$1:$A$11,0),MATCH(orders!K$1,products!$A$1:$F$1,0))</f>
        <v>Jacket</v>
      </c>
      <c r="L499" t="str">
        <f>INDEX(products!$A$1:$F$11,MATCH(orders!$D499,products!$A$1:$A$11,0),MATCH(orders!L$1,products!$A$1:$F$1,0))</f>
        <v>Light Blue</v>
      </c>
      <c r="M499">
        <f>INDEX(products!$A$1:$F$11,MATCH(orders!$D499,products!$A$1:$A$11,0),MATCH(orders!M$1,products!$A$1:$F$1,0))</f>
        <v>27.99</v>
      </c>
      <c r="N499">
        <f>INDEX(products!$A$1:$F$11,MATCH(orders!$D499,products!$A$1:$A$11,0),MATCH(orders!N$1,products!$A$1:$F$1,0))</f>
        <v>14.99</v>
      </c>
      <c r="O499">
        <f t="shared" si="14"/>
        <v>38.999999999999993</v>
      </c>
      <c r="P499">
        <f t="shared" si="15"/>
        <v>83.97</v>
      </c>
    </row>
    <row r="500" spans="1:16" x14ac:dyDescent="0.45">
      <c r="A500" t="s">
        <v>2269</v>
      </c>
      <c r="B500" s="1">
        <v>44836</v>
      </c>
      <c r="C500" t="s">
        <v>972</v>
      </c>
      <c r="D500">
        <v>6</v>
      </c>
      <c r="E500">
        <v>3</v>
      </c>
      <c r="F500" t="str">
        <f>_xlfn.XLOOKUP(C500,customers!$A$2:$A$314,customers!$B$2:$B$314,,0)</f>
        <v>Delmar Beasant</v>
      </c>
      <c r="G500" t="str">
        <f>_xlfn.XLOOKUP(C500,customers!$A$2:$A$314,customers!$F$2:$F$314,,0)</f>
        <v>Scotland</v>
      </c>
      <c r="H500" t="str">
        <f>VLOOKUP(C500,customers!$A$2:$I$314,7,FALSE)</f>
        <v>Fortrose</v>
      </c>
      <c r="I500" t="str">
        <f>VLOOKUP(C500,customers!$A$2:$I$314,9,FALSE)</f>
        <v>No</v>
      </c>
      <c r="J500" t="str">
        <f>INDEX(products!$A$1:$F$11,MATCH(orders!$D500,products!$A$1:$A$11,0),MATCH(orders!J$1,products!$A$1:$F$1,0))</f>
        <v>Denim Jacket Hooded</v>
      </c>
      <c r="K500" t="str">
        <f>INDEX(products!$A$1:$F$11,MATCH(orders!$D500,products!$A$1:$A$11,0),MATCH(orders!K$1,products!$A$1:$F$1,0))</f>
        <v>Jacket</v>
      </c>
      <c r="L500" t="str">
        <f>INDEX(products!$A$1:$F$11,MATCH(orders!$D500,products!$A$1:$A$11,0),MATCH(orders!L$1,products!$A$1:$F$1,0))</f>
        <v>Light Blue</v>
      </c>
      <c r="M500">
        <f>INDEX(products!$A$1:$F$11,MATCH(orders!$D500,products!$A$1:$A$11,0),MATCH(orders!M$1,products!$A$1:$F$1,0))</f>
        <v>27.99</v>
      </c>
      <c r="N500">
        <f>INDEX(products!$A$1:$F$11,MATCH(orders!$D500,products!$A$1:$A$11,0),MATCH(orders!N$1,products!$A$1:$F$1,0))</f>
        <v>14.99</v>
      </c>
      <c r="O500">
        <f t="shared" si="14"/>
        <v>38.999999999999993</v>
      </c>
      <c r="P500">
        <f t="shared" si="15"/>
        <v>83.97</v>
      </c>
    </row>
    <row r="501" spans="1:16" x14ac:dyDescent="0.45">
      <c r="A501" t="s">
        <v>2270</v>
      </c>
      <c r="B501" s="1">
        <v>44836</v>
      </c>
      <c r="C501" t="s">
        <v>367</v>
      </c>
      <c r="D501">
        <v>6</v>
      </c>
      <c r="E501">
        <v>3</v>
      </c>
      <c r="F501" t="str">
        <f>_xlfn.XLOOKUP(C501,customers!$A$2:$A$314,customers!$B$2:$B$314,,0)</f>
        <v>Torie Gottelier</v>
      </c>
      <c r="G501" t="str">
        <f>_xlfn.XLOOKUP(C501,customers!$A$2:$A$314,customers!$F$2:$F$314,,0)</f>
        <v>Scotland</v>
      </c>
      <c r="H501" t="str">
        <f>VLOOKUP(C501,customers!$A$2:$I$314,7,FALSE)</f>
        <v>Kirkcaldy</v>
      </c>
      <c r="I501" t="str">
        <f>VLOOKUP(C501,customers!$A$2:$I$314,9,FALSE)</f>
        <v>No</v>
      </c>
      <c r="J501" t="str">
        <f>INDEX(products!$A$1:$F$11,MATCH(orders!$D501,products!$A$1:$A$11,0),MATCH(orders!J$1,products!$A$1:$F$1,0))</f>
        <v>Denim Jacket Hooded</v>
      </c>
      <c r="K501" t="str">
        <f>INDEX(products!$A$1:$F$11,MATCH(orders!$D501,products!$A$1:$A$11,0),MATCH(orders!K$1,products!$A$1:$F$1,0))</f>
        <v>Jacket</v>
      </c>
      <c r="L501" t="str">
        <f>INDEX(products!$A$1:$F$11,MATCH(orders!$D501,products!$A$1:$A$11,0),MATCH(orders!L$1,products!$A$1:$F$1,0))</f>
        <v>Light Blue</v>
      </c>
      <c r="M501">
        <f>INDEX(products!$A$1:$F$11,MATCH(orders!$D501,products!$A$1:$A$11,0),MATCH(orders!M$1,products!$A$1:$F$1,0))</f>
        <v>27.99</v>
      </c>
      <c r="N501">
        <f>INDEX(products!$A$1:$F$11,MATCH(orders!$D501,products!$A$1:$A$11,0),MATCH(orders!N$1,products!$A$1:$F$1,0))</f>
        <v>14.99</v>
      </c>
      <c r="O501">
        <f t="shared" si="14"/>
        <v>38.999999999999993</v>
      </c>
      <c r="P501">
        <f t="shared" si="15"/>
        <v>83.97</v>
      </c>
    </row>
    <row r="502" spans="1:16" x14ac:dyDescent="0.45">
      <c r="A502" t="s">
        <v>2271</v>
      </c>
      <c r="B502" s="1">
        <v>44837</v>
      </c>
      <c r="C502" t="s">
        <v>381</v>
      </c>
      <c r="D502">
        <v>6</v>
      </c>
      <c r="E502">
        <v>3</v>
      </c>
      <c r="F502" t="str">
        <f>_xlfn.XLOOKUP(C502,customers!$A$2:$A$314,customers!$B$2:$B$314,,0)</f>
        <v>Else Langcaster</v>
      </c>
      <c r="G502" t="str">
        <f>_xlfn.XLOOKUP(C502,customers!$A$2:$A$314,customers!$F$2:$F$314,,0)</f>
        <v>Scotland</v>
      </c>
      <c r="H502" t="str">
        <f>VLOOKUP(C502,customers!$A$2:$I$314,7,FALSE)</f>
        <v>Elgin</v>
      </c>
      <c r="I502" t="str">
        <f>VLOOKUP(C502,customers!$A$2:$I$314,9,FALSE)</f>
        <v>No</v>
      </c>
      <c r="J502" t="str">
        <f>INDEX(products!$A$1:$F$11,MATCH(orders!$D502,products!$A$1:$A$11,0),MATCH(orders!J$1,products!$A$1:$F$1,0))</f>
        <v>Denim Jacket Hooded</v>
      </c>
      <c r="K502" t="str">
        <f>INDEX(products!$A$1:$F$11,MATCH(orders!$D502,products!$A$1:$A$11,0),MATCH(orders!K$1,products!$A$1:$F$1,0))</f>
        <v>Jacket</v>
      </c>
      <c r="L502" t="str">
        <f>INDEX(products!$A$1:$F$11,MATCH(orders!$D502,products!$A$1:$A$11,0),MATCH(orders!L$1,products!$A$1:$F$1,0))</f>
        <v>Light Blue</v>
      </c>
      <c r="M502">
        <f>INDEX(products!$A$1:$F$11,MATCH(orders!$D502,products!$A$1:$A$11,0),MATCH(orders!M$1,products!$A$1:$F$1,0))</f>
        <v>27.99</v>
      </c>
      <c r="N502">
        <f>INDEX(products!$A$1:$F$11,MATCH(orders!$D502,products!$A$1:$A$11,0),MATCH(orders!N$1,products!$A$1:$F$1,0))</f>
        <v>14.99</v>
      </c>
      <c r="O502">
        <f t="shared" si="14"/>
        <v>38.999999999999993</v>
      </c>
      <c r="P502">
        <f t="shared" si="15"/>
        <v>83.97</v>
      </c>
    </row>
    <row r="503" spans="1:16" x14ac:dyDescent="0.45">
      <c r="A503" t="s">
        <v>2272</v>
      </c>
      <c r="B503" s="1">
        <v>44838</v>
      </c>
      <c r="C503" t="s">
        <v>839</v>
      </c>
      <c r="D503">
        <v>6</v>
      </c>
      <c r="E503">
        <v>3</v>
      </c>
      <c r="F503" t="str">
        <f>_xlfn.XLOOKUP(C503,customers!$A$2:$A$314,customers!$B$2:$B$314,,0)</f>
        <v>Emiline Galgey</v>
      </c>
      <c r="G503" t="str">
        <f>_xlfn.XLOOKUP(C503,customers!$A$2:$A$314,customers!$F$2:$F$314,,0)</f>
        <v>England</v>
      </c>
      <c r="H503" t="str">
        <f>VLOOKUP(C503,customers!$A$2:$I$314,7,FALSE)</f>
        <v>Northallerton</v>
      </c>
      <c r="I503" t="str">
        <f>VLOOKUP(C503,customers!$A$2:$I$314,9,FALSE)</f>
        <v>No</v>
      </c>
      <c r="J503" t="str">
        <f>INDEX(products!$A$1:$F$11,MATCH(orders!$D503,products!$A$1:$A$11,0),MATCH(orders!J$1,products!$A$1:$F$1,0))</f>
        <v>Denim Jacket Hooded</v>
      </c>
      <c r="K503" t="str">
        <f>INDEX(products!$A$1:$F$11,MATCH(orders!$D503,products!$A$1:$A$11,0),MATCH(orders!K$1,products!$A$1:$F$1,0))</f>
        <v>Jacket</v>
      </c>
      <c r="L503" t="str">
        <f>INDEX(products!$A$1:$F$11,MATCH(orders!$D503,products!$A$1:$A$11,0),MATCH(orders!L$1,products!$A$1:$F$1,0))</f>
        <v>Light Blue</v>
      </c>
      <c r="M503">
        <f>INDEX(products!$A$1:$F$11,MATCH(orders!$D503,products!$A$1:$A$11,0),MATCH(orders!M$1,products!$A$1:$F$1,0))</f>
        <v>27.99</v>
      </c>
      <c r="N503">
        <f>INDEX(products!$A$1:$F$11,MATCH(orders!$D503,products!$A$1:$A$11,0),MATCH(orders!N$1,products!$A$1:$F$1,0))</f>
        <v>14.99</v>
      </c>
      <c r="O503">
        <f t="shared" si="14"/>
        <v>38.999999999999993</v>
      </c>
      <c r="P503">
        <f t="shared" si="15"/>
        <v>83.97</v>
      </c>
    </row>
    <row r="504" spans="1:16" x14ac:dyDescent="0.45">
      <c r="A504" t="s">
        <v>2273</v>
      </c>
      <c r="B504" s="1">
        <v>44840</v>
      </c>
      <c r="C504" t="s">
        <v>1214</v>
      </c>
      <c r="D504">
        <v>6</v>
      </c>
      <c r="E504">
        <v>3</v>
      </c>
      <c r="F504" t="str">
        <f>_xlfn.XLOOKUP(C504,customers!$A$2:$A$314,customers!$B$2:$B$314,,0)</f>
        <v>Paola Brydell</v>
      </c>
      <c r="G504" t="str">
        <f>_xlfn.XLOOKUP(C504,customers!$A$2:$A$314,customers!$F$2:$F$314,,0)</f>
        <v>Scotland</v>
      </c>
      <c r="H504" t="str">
        <f>VLOOKUP(C504,customers!$A$2:$I$314,7,FALSE)</f>
        <v>Dunblane</v>
      </c>
      <c r="I504" t="str">
        <f>VLOOKUP(C504,customers!$A$2:$I$314,9,FALSE)</f>
        <v>No</v>
      </c>
      <c r="J504" t="str">
        <f>INDEX(products!$A$1:$F$11,MATCH(orders!$D504,products!$A$1:$A$11,0),MATCH(orders!J$1,products!$A$1:$F$1,0))</f>
        <v>Denim Jacket Hooded</v>
      </c>
      <c r="K504" t="str">
        <f>INDEX(products!$A$1:$F$11,MATCH(orders!$D504,products!$A$1:$A$11,0),MATCH(orders!K$1,products!$A$1:$F$1,0))</f>
        <v>Jacket</v>
      </c>
      <c r="L504" t="str">
        <f>INDEX(products!$A$1:$F$11,MATCH(orders!$D504,products!$A$1:$A$11,0),MATCH(orders!L$1,products!$A$1:$F$1,0))</f>
        <v>Light Blue</v>
      </c>
      <c r="M504">
        <f>INDEX(products!$A$1:$F$11,MATCH(orders!$D504,products!$A$1:$A$11,0),MATCH(orders!M$1,products!$A$1:$F$1,0))</f>
        <v>27.99</v>
      </c>
      <c r="N504">
        <f>INDEX(products!$A$1:$F$11,MATCH(orders!$D504,products!$A$1:$A$11,0),MATCH(orders!N$1,products!$A$1:$F$1,0))</f>
        <v>14.99</v>
      </c>
      <c r="O504">
        <f t="shared" si="14"/>
        <v>38.999999999999993</v>
      </c>
      <c r="P504">
        <f t="shared" si="15"/>
        <v>83.97</v>
      </c>
    </row>
    <row r="505" spans="1:16" x14ac:dyDescent="0.45">
      <c r="A505" t="s">
        <v>2274</v>
      </c>
      <c r="B505" s="1">
        <v>44841</v>
      </c>
      <c r="C505" t="s">
        <v>631</v>
      </c>
      <c r="D505">
        <v>2</v>
      </c>
      <c r="E505">
        <v>4</v>
      </c>
      <c r="F505" t="str">
        <f>_xlfn.XLOOKUP(C505,customers!$A$2:$A$314,customers!$B$2:$B$314,,0)</f>
        <v>Alexa Sizey</v>
      </c>
      <c r="G505" t="str">
        <f>_xlfn.XLOOKUP(C505,customers!$A$2:$A$314,customers!$F$2:$F$314,,0)</f>
        <v>England</v>
      </c>
      <c r="H505" t="str">
        <f>VLOOKUP(C505,customers!$A$2:$I$314,7,FALSE)</f>
        <v>West Bromwich</v>
      </c>
      <c r="I505" t="str">
        <f>VLOOKUP(C505,customers!$A$2:$I$314,9,FALSE)</f>
        <v>No</v>
      </c>
      <c r="J505" t="str">
        <f>INDEX(products!$A$1:$F$11,MATCH(orders!$D505,products!$A$1:$A$11,0),MATCH(orders!J$1,products!$A$1:$F$1,0))</f>
        <v>Denim Jacket Classic</v>
      </c>
      <c r="K505" t="str">
        <f>INDEX(products!$A$1:$F$11,MATCH(orders!$D505,products!$A$1:$A$11,0),MATCH(orders!K$1,products!$A$1:$F$1,0))</f>
        <v>Jacket</v>
      </c>
      <c r="L505" t="str">
        <f>INDEX(products!$A$1:$F$11,MATCH(orders!$D505,products!$A$1:$A$11,0),MATCH(orders!L$1,products!$A$1:$F$1,0))</f>
        <v>Dark Blue</v>
      </c>
      <c r="M505">
        <f>INDEX(products!$A$1:$F$11,MATCH(orders!$D505,products!$A$1:$A$11,0),MATCH(orders!M$1,products!$A$1:$F$1,0))</f>
        <v>29.99</v>
      </c>
      <c r="N505">
        <f>INDEX(products!$A$1:$F$11,MATCH(orders!$D505,products!$A$1:$A$11,0),MATCH(orders!N$1,products!$A$1:$F$1,0))</f>
        <v>16.989999999999998</v>
      </c>
      <c r="O505">
        <f t="shared" si="14"/>
        <v>52</v>
      </c>
      <c r="P505">
        <f t="shared" si="15"/>
        <v>119.96</v>
      </c>
    </row>
    <row r="506" spans="1:16" x14ac:dyDescent="0.45">
      <c r="A506" t="s">
        <v>2275</v>
      </c>
      <c r="B506" s="1">
        <v>44841</v>
      </c>
      <c r="C506" t="s">
        <v>501</v>
      </c>
      <c r="D506">
        <v>6</v>
      </c>
      <c r="E506">
        <v>3</v>
      </c>
      <c r="F506" t="str">
        <f>_xlfn.XLOOKUP(C506,customers!$A$2:$A$314,customers!$B$2:$B$314,,0)</f>
        <v>Stanford Rodliff</v>
      </c>
      <c r="G506" t="str">
        <f>_xlfn.XLOOKUP(C506,customers!$A$2:$A$314,customers!$F$2:$F$314,,0)</f>
        <v>England</v>
      </c>
      <c r="H506" t="str">
        <f>VLOOKUP(C506,customers!$A$2:$I$314,7,FALSE)</f>
        <v>Rugby</v>
      </c>
      <c r="I506" t="str">
        <f>VLOOKUP(C506,customers!$A$2:$I$314,9,FALSE)</f>
        <v>No</v>
      </c>
      <c r="J506" t="str">
        <f>INDEX(products!$A$1:$F$11,MATCH(orders!$D506,products!$A$1:$A$11,0),MATCH(orders!J$1,products!$A$1:$F$1,0))</f>
        <v>Denim Jacket Hooded</v>
      </c>
      <c r="K506" t="str">
        <f>INDEX(products!$A$1:$F$11,MATCH(orders!$D506,products!$A$1:$A$11,0),MATCH(orders!K$1,products!$A$1:$F$1,0))</f>
        <v>Jacket</v>
      </c>
      <c r="L506" t="str">
        <f>INDEX(products!$A$1:$F$11,MATCH(orders!$D506,products!$A$1:$A$11,0),MATCH(orders!L$1,products!$A$1:$F$1,0))</f>
        <v>Light Blue</v>
      </c>
      <c r="M506">
        <f>INDEX(products!$A$1:$F$11,MATCH(orders!$D506,products!$A$1:$A$11,0),MATCH(orders!M$1,products!$A$1:$F$1,0))</f>
        <v>27.99</v>
      </c>
      <c r="N506">
        <f>INDEX(products!$A$1:$F$11,MATCH(orders!$D506,products!$A$1:$A$11,0),MATCH(orders!N$1,products!$A$1:$F$1,0))</f>
        <v>14.99</v>
      </c>
      <c r="O506">
        <f t="shared" si="14"/>
        <v>38.999999999999993</v>
      </c>
      <c r="P506">
        <f t="shared" si="15"/>
        <v>83.97</v>
      </c>
    </row>
    <row r="507" spans="1:16" x14ac:dyDescent="0.45">
      <c r="A507" t="s">
        <v>2276</v>
      </c>
      <c r="B507" s="1">
        <v>44842</v>
      </c>
      <c r="C507" t="s">
        <v>579</v>
      </c>
      <c r="D507">
        <v>5</v>
      </c>
      <c r="E507">
        <v>1</v>
      </c>
      <c r="F507" t="str">
        <f>_xlfn.XLOOKUP(C507,customers!$A$2:$A$314,customers!$B$2:$B$314,,0)</f>
        <v>Osmund Clausen-Thue</v>
      </c>
      <c r="G507" t="str">
        <f>_xlfn.XLOOKUP(C507,customers!$A$2:$A$314,customers!$F$2:$F$314,,0)</f>
        <v>England</v>
      </c>
      <c r="H507" t="str">
        <f>VLOOKUP(C507,customers!$A$2:$I$314,7,FALSE)</f>
        <v>Berkhamsted</v>
      </c>
      <c r="I507" t="str">
        <f>VLOOKUP(C507,customers!$A$2:$I$314,9,FALSE)</f>
        <v>No</v>
      </c>
      <c r="J507" t="str">
        <f>INDEX(products!$A$1:$F$11,MATCH(orders!$D507,products!$A$1:$A$11,0),MATCH(orders!J$1,products!$A$1:$F$1,0))</f>
        <v>Denim Jeans Flare Cut</v>
      </c>
      <c r="K507" t="str">
        <f>INDEX(products!$A$1:$F$11,MATCH(orders!$D507,products!$A$1:$A$11,0),MATCH(orders!K$1,products!$A$1:$F$1,0))</f>
        <v>Pants</v>
      </c>
      <c r="L507" t="str">
        <f>INDEX(products!$A$1:$F$11,MATCH(orders!$D507,products!$A$1:$A$11,0),MATCH(orders!L$1,products!$A$1:$F$1,0))</f>
        <v>Dark Blue</v>
      </c>
      <c r="M507">
        <f>INDEX(products!$A$1:$F$11,MATCH(orders!$D507,products!$A$1:$A$11,0),MATCH(orders!M$1,products!$A$1:$F$1,0))</f>
        <v>28.99</v>
      </c>
      <c r="N507">
        <f>INDEX(products!$A$1:$F$11,MATCH(orders!$D507,products!$A$1:$A$11,0),MATCH(orders!N$1,products!$A$1:$F$1,0))</f>
        <v>12.99</v>
      </c>
      <c r="O507">
        <f t="shared" si="14"/>
        <v>15.999999999999998</v>
      </c>
      <c r="P507">
        <f t="shared" si="15"/>
        <v>28.99</v>
      </c>
    </row>
    <row r="508" spans="1:16" x14ac:dyDescent="0.45">
      <c r="A508" t="s">
        <v>2277</v>
      </c>
      <c r="B508" s="1">
        <v>44843</v>
      </c>
      <c r="C508" t="s">
        <v>694</v>
      </c>
      <c r="D508">
        <v>6</v>
      </c>
      <c r="E508">
        <v>3</v>
      </c>
      <c r="F508" t="str">
        <f>_xlfn.XLOOKUP(C508,customers!$A$2:$A$314,customers!$B$2:$B$314,,0)</f>
        <v>Odille Thynne</v>
      </c>
      <c r="G508" t="str">
        <f>_xlfn.XLOOKUP(C508,customers!$A$2:$A$314,customers!$F$2:$F$314,,0)</f>
        <v>England</v>
      </c>
      <c r="H508" t="str">
        <f>VLOOKUP(C508,customers!$A$2:$I$314,7,FALSE)</f>
        <v>Nelson</v>
      </c>
      <c r="I508" t="str">
        <f>VLOOKUP(C508,customers!$A$2:$I$314,9,FALSE)</f>
        <v>No</v>
      </c>
      <c r="J508" t="str">
        <f>INDEX(products!$A$1:$F$11,MATCH(orders!$D508,products!$A$1:$A$11,0),MATCH(orders!J$1,products!$A$1:$F$1,0))</f>
        <v>Denim Jacket Hooded</v>
      </c>
      <c r="K508" t="str">
        <f>INDEX(products!$A$1:$F$11,MATCH(orders!$D508,products!$A$1:$A$11,0),MATCH(orders!K$1,products!$A$1:$F$1,0))</f>
        <v>Jacket</v>
      </c>
      <c r="L508" t="str">
        <f>INDEX(products!$A$1:$F$11,MATCH(orders!$D508,products!$A$1:$A$11,0),MATCH(orders!L$1,products!$A$1:$F$1,0))</f>
        <v>Light Blue</v>
      </c>
      <c r="M508">
        <f>INDEX(products!$A$1:$F$11,MATCH(orders!$D508,products!$A$1:$A$11,0),MATCH(orders!M$1,products!$A$1:$F$1,0))</f>
        <v>27.99</v>
      </c>
      <c r="N508">
        <f>INDEX(products!$A$1:$F$11,MATCH(orders!$D508,products!$A$1:$A$11,0),MATCH(orders!N$1,products!$A$1:$F$1,0))</f>
        <v>14.99</v>
      </c>
      <c r="O508">
        <f t="shared" si="14"/>
        <v>38.999999999999993</v>
      </c>
      <c r="P508">
        <f t="shared" si="15"/>
        <v>83.97</v>
      </c>
    </row>
    <row r="509" spans="1:16" x14ac:dyDescent="0.45">
      <c r="A509" t="s">
        <v>2278</v>
      </c>
      <c r="B509" s="1">
        <v>44844</v>
      </c>
      <c r="C509" t="s">
        <v>725</v>
      </c>
      <c r="D509">
        <v>6</v>
      </c>
      <c r="E509">
        <v>3</v>
      </c>
      <c r="F509" t="str">
        <f>_xlfn.XLOOKUP(C509,customers!$A$2:$A$314,customers!$B$2:$B$314,,0)</f>
        <v>Isa Blazewicz</v>
      </c>
      <c r="G509" t="str">
        <f>_xlfn.XLOOKUP(C509,customers!$A$2:$A$314,customers!$F$2:$F$314,,0)</f>
        <v>England</v>
      </c>
      <c r="H509" t="str">
        <f>VLOOKUP(C509,customers!$A$2:$I$314,7,FALSE)</f>
        <v>Congleton</v>
      </c>
      <c r="I509" t="str">
        <f>VLOOKUP(C509,customers!$A$2:$I$314,9,FALSE)</f>
        <v>No</v>
      </c>
      <c r="J509" t="str">
        <f>INDEX(products!$A$1:$F$11,MATCH(orders!$D509,products!$A$1:$A$11,0),MATCH(orders!J$1,products!$A$1:$F$1,0))</f>
        <v>Denim Jacket Hooded</v>
      </c>
      <c r="K509" t="str">
        <f>INDEX(products!$A$1:$F$11,MATCH(orders!$D509,products!$A$1:$A$11,0),MATCH(orders!K$1,products!$A$1:$F$1,0))</f>
        <v>Jacket</v>
      </c>
      <c r="L509" t="str">
        <f>INDEX(products!$A$1:$F$11,MATCH(orders!$D509,products!$A$1:$A$11,0),MATCH(orders!L$1,products!$A$1:$F$1,0))</f>
        <v>Light Blue</v>
      </c>
      <c r="M509">
        <f>INDEX(products!$A$1:$F$11,MATCH(orders!$D509,products!$A$1:$A$11,0),MATCH(orders!M$1,products!$A$1:$F$1,0))</f>
        <v>27.99</v>
      </c>
      <c r="N509">
        <f>INDEX(products!$A$1:$F$11,MATCH(orders!$D509,products!$A$1:$A$11,0),MATCH(orders!N$1,products!$A$1:$F$1,0))</f>
        <v>14.99</v>
      </c>
      <c r="O509">
        <f t="shared" si="14"/>
        <v>38.999999999999993</v>
      </c>
      <c r="P509">
        <f t="shared" si="15"/>
        <v>83.97</v>
      </c>
    </row>
    <row r="510" spans="1:16" x14ac:dyDescent="0.45">
      <c r="A510" t="s">
        <v>2279</v>
      </c>
      <c r="B510" s="1">
        <v>44844</v>
      </c>
      <c r="C510" t="s">
        <v>1102</v>
      </c>
      <c r="D510">
        <v>6</v>
      </c>
      <c r="E510">
        <v>3</v>
      </c>
      <c r="F510" t="str">
        <f>_xlfn.XLOOKUP(C510,customers!$A$2:$A$314,customers!$B$2:$B$314,,0)</f>
        <v>Karlan Karby</v>
      </c>
      <c r="G510" t="str">
        <f>_xlfn.XLOOKUP(C510,customers!$A$2:$A$314,customers!$F$2:$F$314,,0)</f>
        <v>Scotland</v>
      </c>
      <c r="H510" t="str">
        <f>VLOOKUP(C510,customers!$A$2:$I$314,7,FALSE)</f>
        <v>Keith</v>
      </c>
      <c r="I510" t="str">
        <f>VLOOKUP(C510,customers!$A$2:$I$314,9,FALSE)</f>
        <v>No</v>
      </c>
      <c r="J510" t="str">
        <f>INDEX(products!$A$1:$F$11,MATCH(orders!$D510,products!$A$1:$A$11,0),MATCH(orders!J$1,products!$A$1:$F$1,0))</f>
        <v>Denim Jacket Hooded</v>
      </c>
      <c r="K510" t="str">
        <f>INDEX(products!$A$1:$F$11,MATCH(orders!$D510,products!$A$1:$A$11,0),MATCH(orders!K$1,products!$A$1:$F$1,0))</f>
        <v>Jacket</v>
      </c>
      <c r="L510" t="str">
        <f>INDEX(products!$A$1:$F$11,MATCH(orders!$D510,products!$A$1:$A$11,0),MATCH(orders!L$1,products!$A$1:$F$1,0))</f>
        <v>Light Blue</v>
      </c>
      <c r="M510">
        <f>INDEX(products!$A$1:$F$11,MATCH(orders!$D510,products!$A$1:$A$11,0),MATCH(orders!M$1,products!$A$1:$F$1,0))</f>
        <v>27.99</v>
      </c>
      <c r="N510">
        <f>INDEX(products!$A$1:$F$11,MATCH(orders!$D510,products!$A$1:$A$11,0),MATCH(orders!N$1,products!$A$1:$F$1,0))</f>
        <v>14.99</v>
      </c>
      <c r="O510">
        <f t="shared" si="14"/>
        <v>38.999999999999993</v>
      </c>
      <c r="P510">
        <f t="shared" si="15"/>
        <v>83.97</v>
      </c>
    </row>
    <row r="511" spans="1:16" x14ac:dyDescent="0.45">
      <c r="A511" t="s">
        <v>2280</v>
      </c>
      <c r="B511" s="1">
        <v>44845</v>
      </c>
      <c r="C511" t="s">
        <v>602</v>
      </c>
      <c r="D511">
        <v>6</v>
      </c>
      <c r="E511">
        <v>3</v>
      </c>
      <c r="F511" t="str">
        <f>_xlfn.XLOOKUP(C511,customers!$A$2:$A$314,customers!$B$2:$B$314,,0)</f>
        <v>Quinton Fouracres</v>
      </c>
      <c r="G511" t="str">
        <f>_xlfn.XLOOKUP(C511,customers!$A$2:$A$314,customers!$F$2:$F$314,,0)</f>
        <v>England</v>
      </c>
      <c r="H511" t="str">
        <f>VLOOKUP(C511,customers!$A$2:$I$314,7,FALSE)</f>
        <v>St Albans</v>
      </c>
      <c r="I511" t="str">
        <f>VLOOKUP(C511,customers!$A$2:$I$314,9,FALSE)</f>
        <v>No</v>
      </c>
      <c r="J511" t="str">
        <f>INDEX(products!$A$1:$F$11,MATCH(orders!$D511,products!$A$1:$A$11,0),MATCH(orders!J$1,products!$A$1:$F$1,0))</f>
        <v>Denim Jacket Hooded</v>
      </c>
      <c r="K511" t="str">
        <f>INDEX(products!$A$1:$F$11,MATCH(orders!$D511,products!$A$1:$A$11,0),MATCH(orders!K$1,products!$A$1:$F$1,0))</f>
        <v>Jacket</v>
      </c>
      <c r="L511" t="str">
        <f>INDEX(products!$A$1:$F$11,MATCH(orders!$D511,products!$A$1:$A$11,0),MATCH(orders!L$1,products!$A$1:$F$1,0))</f>
        <v>Light Blue</v>
      </c>
      <c r="M511">
        <f>INDEX(products!$A$1:$F$11,MATCH(orders!$D511,products!$A$1:$A$11,0),MATCH(orders!M$1,products!$A$1:$F$1,0))</f>
        <v>27.99</v>
      </c>
      <c r="N511">
        <f>INDEX(products!$A$1:$F$11,MATCH(orders!$D511,products!$A$1:$A$11,0),MATCH(orders!N$1,products!$A$1:$F$1,0))</f>
        <v>14.99</v>
      </c>
      <c r="O511">
        <f t="shared" si="14"/>
        <v>38.999999999999993</v>
      </c>
      <c r="P511">
        <f t="shared" si="15"/>
        <v>83.97</v>
      </c>
    </row>
    <row r="512" spans="1:16" x14ac:dyDescent="0.45">
      <c r="A512" t="s">
        <v>2281</v>
      </c>
      <c r="B512" s="1">
        <v>44845</v>
      </c>
      <c r="C512" t="s">
        <v>381</v>
      </c>
      <c r="D512">
        <v>6</v>
      </c>
      <c r="E512">
        <v>3</v>
      </c>
      <c r="F512" t="str">
        <f>_xlfn.XLOOKUP(C512,customers!$A$2:$A$314,customers!$B$2:$B$314,,0)</f>
        <v>Else Langcaster</v>
      </c>
      <c r="G512" t="str">
        <f>_xlfn.XLOOKUP(C512,customers!$A$2:$A$314,customers!$F$2:$F$314,,0)</f>
        <v>Scotland</v>
      </c>
      <c r="H512" t="str">
        <f>VLOOKUP(C512,customers!$A$2:$I$314,7,FALSE)</f>
        <v>Elgin</v>
      </c>
      <c r="I512" t="str">
        <f>VLOOKUP(C512,customers!$A$2:$I$314,9,FALSE)</f>
        <v>No</v>
      </c>
      <c r="J512" t="str">
        <f>INDEX(products!$A$1:$F$11,MATCH(orders!$D512,products!$A$1:$A$11,0),MATCH(orders!J$1,products!$A$1:$F$1,0))</f>
        <v>Denim Jacket Hooded</v>
      </c>
      <c r="K512" t="str">
        <f>INDEX(products!$A$1:$F$11,MATCH(orders!$D512,products!$A$1:$A$11,0),MATCH(orders!K$1,products!$A$1:$F$1,0))</f>
        <v>Jacket</v>
      </c>
      <c r="L512" t="str">
        <f>INDEX(products!$A$1:$F$11,MATCH(orders!$D512,products!$A$1:$A$11,0),MATCH(orders!L$1,products!$A$1:$F$1,0))</f>
        <v>Light Blue</v>
      </c>
      <c r="M512">
        <f>INDEX(products!$A$1:$F$11,MATCH(orders!$D512,products!$A$1:$A$11,0),MATCH(orders!M$1,products!$A$1:$F$1,0))</f>
        <v>27.99</v>
      </c>
      <c r="N512">
        <f>INDEX(products!$A$1:$F$11,MATCH(orders!$D512,products!$A$1:$A$11,0),MATCH(orders!N$1,products!$A$1:$F$1,0))</f>
        <v>14.99</v>
      </c>
      <c r="O512">
        <f t="shared" si="14"/>
        <v>38.999999999999993</v>
      </c>
      <c r="P512">
        <f t="shared" si="15"/>
        <v>83.97</v>
      </c>
    </row>
    <row r="513" spans="1:16" x14ac:dyDescent="0.45">
      <c r="A513" t="s">
        <v>2282</v>
      </c>
      <c r="B513" s="1">
        <v>44845</v>
      </c>
      <c r="C513" t="s">
        <v>907</v>
      </c>
      <c r="D513">
        <v>6</v>
      </c>
      <c r="E513">
        <v>3</v>
      </c>
      <c r="F513" t="str">
        <f>_xlfn.XLOOKUP(C513,customers!$A$2:$A$314,customers!$B$2:$B$314,,0)</f>
        <v>Portie Cutchie</v>
      </c>
      <c r="G513" t="str">
        <f>_xlfn.XLOOKUP(C513,customers!$A$2:$A$314,customers!$F$2:$F$314,,0)</f>
        <v>Scotland</v>
      </c>
      <c r="H513" t="str">
        <f>VLOOKUP(C513,customers!$A$2:$I$314,7,FALSE)</f>
        <v>Moffat</v>
      </c>
      <c r="I513" t="str">
        <f>VLOOKUP(C513,customers!$A$2:$I$314,9,FALSE)</f>
        <v>No</v>
      </c>
      <c r="J513" t="str">
        <f>INDEX(products!$A$1:$F$11,MATCH(orders!$D513,products!$A$1:$A$11,0),MATCH(orders!J$1,products!$A$1:$F$1,0))</f>
        <v>Denim Jacket Hooded</v>
      </c>
      <c r="K513" t="str">
        <f>INDEX(products!$A$1:$F$11,MATCH(orders!$D513,products!$A$1:$A$11,0),MATCH(orders!K$1,products!$A$1:$F$1,0))</f>
        <v>Jacket</v>
      </c>
      <c r="L513" t="str">
        <f>INDEX(products!$A$1:$F$11,MATCH(orders!$D513,products!$A$1:$A$11,0),MATCH(orders!L$1,products!$A$1:$F$1,0))</f>
        <v>Light Blue</v>
      </c>
      <c r="M513">
        <f>INDEX(products!$A$1:$F$11,MATCH(orders!$D513,products!$A$1:$A$11,0),MATCH(orders!M$1,products!$A$1:$F$1,0))</f>
        <v>27.99</v>
      </c>
      <c r="N513">
        <f>INDEX(products!$A$1:$F$11,MATCH(orders!$D513,products!$A$1:$A$11,0),MATCH(orders!N$1,products!$A$1:$F$1,0))</f>
        <v>14.99</v>
      </c>
      <c r="O513">
        <f t="shared" si="14"/>
        <v>38.999999999999993</v>
      </c>
      <c r="P513">
        <f t="shared" si="15"/>
        <v>83.97</v>
      </c>
    </row>
    <row r="514" spans="1:16" x14ac:dyDescent="0.45">
      <c r="A514" t="s">
        <v>2283</v>
      </c>
      <c r="B514" s="1">
        <v>44847</v>
      </c>
      <c r="C514" t="s">
        <v>993</v>
      </c>
      <c r="D514">
        <v>6</v>
      </c>
      <c r="E514">
        <v>3</v>
      </c>
      <c r="F514" t="str">
        <f>_xlfn.XLOOKUP(C514,customers!$A$2:$A$314,customers!$B$2:$B$314,,0)</f>
        <v>Leia Kernan</v>
      </c>
      <c r="G514" t="str">
        <f>_xlfn.XLOOKUP(C514,customers!$A$2:$A$314,customers!$F$2:$F$314,,0)</f>
        <v>England</v>
      </c>
      <c r="H514" t="str">
        <f>VLOOKUP(C514,customers!$A$2:$I$314,7,FALSE)</f>
        <v>Tenbury Wells</v>
      </c>
      <c r="I514" t="str">
        <f>VLOOKUP(C514,customers!$A$2:$I$314,9,FALSE)</f>
        <v>No</v>
      </c>
      <c r="J514" t="str">
        <f>INDEX(products!$A$1:$F$11,MATCH(orders!$D514,products!$A$1:$A$11,0),MATCH(orders!J$1,products!$A$1:$F$1,0))</f>
        <v>Denim Jacket Hooded</v>
      </c>
      <c r="K514" t="str">
        <f>INDEX(products!$A$1:$F$11,MATCH(orders!$D514,products!$A$1:$A$11,0),MATCH(orders!K$1,products!$A$1:$F$1,0))</f>
        <v>Jacket</v>
      </c>
      <c r="L514" t="str">
        <f>INDEX(products!$A$1:$F$11,MATCH(orders!$D514,products!$A$1:$A$11,0),MATCH(orders!L$1,products!$A$1:$F$1,0))</f>
        <v>Light Blue</v>
      </c>
      <c r="M514">
        <f>INDEX(products!$A$1:$F$11,MATCH(orders!$D514,products!$A$1:$A$11,0),MATCH(orders!M$1,products!$A$1:$F$1,0))</f>
        <v>27.99</v>
      </c>
      <c r="N514">
        <f>INDEX(products!$A$1:$F$11,MATCH(orders!$D514,products!$A$1:$A$11,0),MATCH(orders!N$1,products!$A$1:$F$1,0))</f>
        <v>14.99</v>
      </c>
      <c r="O514">
        <f t="shared" si="14"/>
        <v>38.999999999999993</v>
      </c>
      <c r="P514">
        <f t="shared" si="15"/>
        <v>83.97</v>
      </c>
    </row>
    <row r="515" spans="1:16" x14ac:dyDescent="0.45">
      <c r="A515" t="s">
        <v>2284</v>
      </c>
      <c r="B515" s="1">
        <v>44849</v>
      </c>
      <c r="C515" t="s">
        <v>914</v>
      </c>
      <c r="D515">
        <v>6</v>
      </c>
      <c r="E515">
        <v>3</v>
      </c>
      <c r="F515" t="str">
        <f>_xlfn.XLOOKUP(C515,customers!$A$2:$A$314,customers!$B$2:$B$314,,0)</f>
        <v>Conny Gheraldi</v>
      </c>
      <c r="G515" t="str">
        <f>_xlfn.XLOOKUP(C515,customers!$A$2:$A$314,customers!$F$2:$F$314,,0)</f>
        <v>Wales</v>
      </c>
      <c r="H515" t="str">
        <f>VLOOKUP(C515,customers!$A$2:$I$314,7,FALSE)</f>
        <v>Monmouth</v>
      </c>
      <c r="I515" t="str">
        <f>VLOOKUP(C515,customers!$A$2:$I$314,9,FALSE)</f>
        <v>No</v>
      </c>
      <c r="J515" t="str">
        <f>INDEX(products!$A$1:$F$11,MATCH(orders!$D515,products!$A$1:$A$11,0),MATCH(orders!J$1,products!$A$1:$F$1,0))</f>
        <v>Denim Jacket Hooded</v>
      </c>
      <c r="K515" t="str">
        <f>INDEX(products!$A$1:$F$11,MATCH(orders!$D515,products!$A$1:$A$11,0),MATCH(orders!K$1,products!$A$1:$F$1,0))</f>
        <v>Jacket</v>
      </c>
      <c r="L515" t="str">
        <f>INDEX(products!$A$1:$F$11,MATCH(orders!$D515,products!$A$1:$A$11,0),MATCH(orders!L$1,products!$A$1:$F$1,0))</f>
        <v>Light Blue</v>
      </c>
      <c r="M515">
        <f>INDEX(products!$A$1:$F$11,MATCH(orders!$D515,products!$A$1:$A$11,0),MATCH(orders!M$1,products!$A$1:$F$1,0))</f>
        <v>27.99</v>
      </c>
      <c r="N515">
        <f>INDEX(products!$A$1:$F$11,MATCH(orders!$D515,products!$A$1:$A$11,0),MATCH(orders!N$1,products!$A$1:$F$1,0))</f>
        <v>14.99</v>
      </c>
      <c r="O515">
        <f t="shared" ref="O515:O578" si="16">(M515-N515)*E515</f>
        <v>38.999999999999993</v>
      </c>
      <c r="P515">
        <f t="shared" ref="P515:P578" si="17">M515*E515</f>
        <v>83.97</v>
      </c>
    </row>
    <row r="516" spans="1:16" x14ac:dyDescent="0.45">
      <c r="A516" t="s">
        <v>2285</v>
      </c>
      <c r="B516" s="1">
        <v>44852</v>
      </c>
      <c r="C516" t="s">
        <v>972</v>
      </c>
      <c r="D516">
        <v>6</v>
      </c>
      <c r="E516">
        <v>3</v>
      </c>
      <c r="F516" t="str">
        <f>_xlfn.XLOOKUP(C516,customers!$A$2:$A$314,customers!$B$2:$B$314,,0)</f>
        <v>Delmar Beasant</v>
      </c>
      <c r="G516" t="str">
        <f>_xlfn.XLOOKUP(C516,customers!$A$2:$A$314,customers!$F$2:$F$314,,0)</f>
        <v>Scotland</v>
      </c>
      <c r="H516" t="str">
        <f>VLOOKUP(C516,customers!$A$2:$I$314,7,FALSE)</f>
        <v>Fortrose</v>
      </c>
      <c r="I516" t="str">
        <f>VLOOKUP(C516,customers!$A$2:$I$314,9,FALSE)</f>
        <v>No</v>
      </c>
      <c r="J516" t="str">
        <f>INDEX(products!$A$1:$F$11,MATCH(orders!$D516,products!$A$1:$A$11,0),MATCH(orders!J$1,products!$A$1:$F$1,0))</f>
        <v>Denim Jacket Hooded</v>
      </c>
      <c r="K516" t="str">
        <f>INDEX(products!$A$1:$F$11,MATCH(orders!$D516,products!$A$1:$A$11,0),MATCH(orders!K$1,products!$A$1:$F$1,0))</f>
        <v>Jacket</v>
      </c>
      <c r="L516" t="str">
        <f>INDEX(products!$A$1:$F$11,MATCH(orders!$D516,products!$A$1:$A$11,0),MATCH(orders!L$1,products!$A$1:$F$1,0))</f>
        <v>Light Blue</v>
      </c>
      <c r="M516">
        <f>INDEX(products!$A$1:$F$11,MATCH(orders!$D516,products!$A$1:$A$11,0),MATCH(orders!M$1,products!$A$1:$F$1,0))</f>
        <v>27.99</v>
      </c>
      <c r="N516">
        <f>INDEX(products!$A$1:$F$11,MATCH(orders!$D516,products!$A$1:$A$11,0),MATCH(orders!N$1,products!$A$1:$F$1,0))</f>
        <v>14.99</v>
      </c>
      <c r="O516">
        <f t="shared" si="16"/>
        <v>38.999999999999993</v>
      </c>
      <c r="P516">
        <f t="shared" si="17"/>
        <v>83.97</v>
      </c>
    </row>
    <row r="517" spans="1:16" x14ac:dyDescent="0.45">
      <c r="A517" t="s">
        <v>2286</v>
      </c>
      <c r="B517" s="1">
        <v>44853</v>
      </c>
      <c r="C517" t="s">
        <v>536</v>
      </c>
      <c r="D517">
        <v>6</v>
      </c>
      <c r="E517">
        <v>3</v>
      </c>
      <c r="F517" t="str">
        <f>_xlfn.XLOOKUP(C517,customers!$A$2:$A$314,customers!$B$2:$B$314,,0)</f>
        <v>Othello Syseland</v>
      </c>
      <c r="G517" t="str">
        <f>_xlfn.XLOOKUP(C517,customers!$A$2:$A$314,customers!$F$2:$F$314,,0)</f>
        <v>England</v>
      </c>
      <c r="H517" t="str">
        <f>VLOOKUP(C517,customers!$A$2:$I$314,7,FALSE)</f>
        <v>Hartlepool</v>
      </c>
      <c r="I517" t="str">
        <f>VLOOKUP(C517,customers!$A$2:$I$314,9,FALSE)</f>
        <v>No</v>
      </c>
      <c r="J517" t="str">
        <f>INDEX(products!$A$1:$F$11,MATCH(orders!$D517,products!$A$1:$A$11,0),MATCH(orders!J$1,products!$A$1:$F$1,0))</f>
        <v>Denim Jacket Hooded</v>
      </c>
      <c r="K517" t="str">
        <f>INDEX(products!$A$1:$F$11,MATCH(orders!$D517,products!$A$1:$A$11,0),MATCH(orders!K$1,products!$A$1:$F$1,0))</f>
        <v>Jacket</v>
      </c>
      <c r="L517" t="str">
        <f>INDEX(products!$A$1:$F$11,MATCH(orders!$D517,products!$A$1:$A$11,0),MATCH(orders!L$1,products!$A$1:$F$1,0))</f>
        <v>Light Blue</v>
      </c>
      <c r="M517">
        <f>INDEX(products!$A$1:$F$11,MATCH(orders!$D517,products!$A$1:$A$11,0),MATCH(orders!M$1,products!$A$1:$F$1,0))</f>
        <v>27.99</v>
      </c>
      <c r="N517">
        <f>INDEX(products!$A$1:$F$11,MATCH(orders!$D517,products!$A$1:$A$11,0),MATCH(orders!N$1,products!$A$1:$F$1,0))</f>
        <v>14.99</v>
      </c>
      <c r="O517">
        <f t="shared" si="16"/>
        <v>38.999999999999993</v>
      </c>
      <c r="P517">
        <f t="shared" si="17"/>
        <v>83.97</v>
      </c>
    </row>
    <row r="518" spans="1:16" x14ac:dyDescent="0.45">
      <c r="A518" t="s">
        <v>2287</v>
      </c>
      <c r="B518" s="1">
        <v>44853</v>
      </c>
      <c r="C518" t="s">
        <v>879</v>
      </c>
      <c r="D518">
        <v>6</v>
      </c>
      <c r="E518">
        <v>3</v>
      </c>
      <c r="F518" t="str">
        <f>_xlfn.XLOOKUP(C518,customers!$A$2:$A$314,customers!$B$2:$B$314,,0)</f>
        <v>Bobbe Piggott</v>
      </c>
      <c r="G518" t="str">
        <f>_xlfn.XLOOKUP(C518,customers!$A$2:$A$314,customers!$F$2:$F$314,,0)</f>
        <v>Wales</v>
      </c>
      <c r="H518" t="str">
        <f>VLOOKUP(C518,customers!$A$2:$I$314,7,FALSE)</f>
        <v>Llandovery</v>
      </c>
      <c r="I518" t="str">
        <f>VLOOKUP(C518,customers!$A$2:$I$314,9,FALSE)</f>
        <v>No</v>
      </c>
      <c r="J518" t="str">
        <f>INDEX(products!$A$1:$F$11,MATCH(orders!$D518,products!$A$1:$A$11,0),MATCH(orders!J$1,products!$A$1:$F$1,0))</f>
        <v>Denim Jacket Hooded</v>
      </c>
      <c r="K518" t="str">
        <f>INDEX(products!$A$1:$F$11,MATCH(orders!$D518,products!$A$1:$A$11,0),MATCH(orders!K$1,products!$A$1:$F$1,0))</f>
        <v>Jacket</v>
      </c>
      <c r="L518" t="str">
        <f>INDEX(products!$A$1:$F$11,MATCH(orders!$D518,products!$A$1:$A$11,0),MATCH(orders!L$1,products!$A$1:$F$1,0))</f>
        <v>Light Blue</v>
      </c>
      <c r="M518">
        <f>INDEX(products!$A$1:$F$11,MATCH(orders!$D518,products!$A$1:$A$11,0),MATCH(orders!M$1,products!$A$1:$F$1,0))</f>
        <v>27.99</v>
      </c>
      <c r="N518">
        <f>INDEX(products!$A$1:$F$11,MATCH(orders!$D518,products!$A$1:$A$11,0),MATCH(orders!N$1,products!$A$1:$F$1,0))</f>
        <v>14.99</v>
      </c>
      <c r="O518">
        <f t="shared" si="16"/>
        <v>38.999999999999993</v>
      </c>
      <c r="P518">
        <f t="shared" si="17"/>
        <v>83.97</v>
      </c>
    </row>
    <row r="519" spans="1:16" x14ac:dyDescent="0.45">
      <c r="A519" t="s">
        <v>2288</v>
      </c>
      <c r="B519" s="1">
        <v>44853</v>
      </c>
      <c r="C519" t="s">
        <v>725</v>
      </c>
      <c r="D519">
        <v>6</v>
      </c>
      <c r="E519">
        <v>3</v>
      </c>
      <c r="F519" t="str">
        <f>_xlfn.XLOOKUP(C519,customers!$A$2:$A$314,customers!$B$2:$B$314,,0)</f>
        <v>Isa Blazewicz</v>
      </c>
      <c r="G519" t="str">
        <f>_xlfn.XLOOKUP(C519,customers!$A$2:$A$314,customers!$F$2:$F$314,,0)</f>
        <v>England</v>
      </c>
      <c r="H519" t="str">
        <f>VLOOKUP(C519,customers!$A$2:$I$314,7,FALSE)</f>
        <v>Congleton</v>
      </c>
      <c r="I519" t="str">
        <f>VLOOKUP(C519,customers!$A$2:$I$314,9,FALSE)</f>
        <v>No</v>
      </c>
      <c r="J519" t="str">
        <f>INDEX(products!$A$1:$F$11,MATCH(orders!$D519,products!$A$1:$A$11,0),MATCH(orders!J$1,products!$A$1:$F$1,0))</f>
        <v>Denim Jacket Hooded</v>
      </c>
      <c r="K519" t="str">
        <f>INDEX(products!$A$1:$F$11,MATCH(orders!$D519,products!$A$1:$A$11,0),MATCH(orders!K$1,products!$A$1:$F$1,0))</f>
        <v>Jacket</v>
      </c>
      <c r="L519" t="str">
        <f>INDEX(products!$A$1:$F$11,MATCH(orders!$D519,products!$A$1:$A$11,0),MATCH(orders!L$1,products!$A$1:$F$1,0))</f>
        <v>Light Blue</v>
      </c>
      <c r="M519">
        <f>INDEX(products!$A$1:$F$11,MATCH(orders!$D519,products!$A$1:$A$11,0),MATCH(orders!M$1,products!$A$1:$F$1,0))</f>
        <v>27.99</v>
      </c>
      <c r="N519">
        <f>INDEX(products!$A$1:$F$11,MATCH(orders!$D519,products!$A$1:$A$11,0),MATCH(orders!N$1,products!$A$1:$F$1,0))</f>
        <v>14.99</v>
      </c>
      <c r="O519">
        <f t="shared" si="16"/>
        <v>38.999999999999993</v>
      </c>
      <c r="P519">
        <f t="shared" si="17"/>
        <v>83.97</v>
      </c>
    </row>
    <row r="520" spans="1:16" x14ac:dyDescent="0.45">
      <c r="A520" t="s">
        <v>2289</v>
      </c>
      <c r="B520" s="1">
        <v>44853</v>
      </c>
      <c r="C520" t="s">
        <v>963</v>
      </c>
      <c r="D520">
        <v>6</v>
      </c>
      <c r="E520">
        <v>3</v>
      </c>
      <c r="F520" t="str">
        <f>_xlfn.XLOOKUP(C520,customers!$A$2:$A$314,customers!$B$2:$B$314,,0)</f>
        <v>Lexie Mallan</v>
      </c>
      <c r="G520" t="str">
        <f>_xlfn.XLOOKUP(C520,customers!$A$2:$A$314,customers!$F$2:$F$314,,0)</f>
        <v>England</v>
      </c>
      <c r="H520" t="str">
        <f>VLOOKUP(C520,customers!$A$2:$I$314,7,FALSE)</f>
        <v>Radstock</v>
      </c>
      <c r="I520" t="str">
        <f>VLOOKUP(C520,customers!$A$2:$I$314,9,FALSE)</f>
        <v>No</v>
      </c>
      <c r="J520" t="str">
        <f>INDEX(products!$A$1:$F$11,MATCH(orders!$D520,products!$A$1:$A$11,0),MATCH(orders!J$1,products!$A$1:$F$1,0))</f>
        <v>Denim Jacket Hooded</v>
      </c>
      <c r="K520" t="str">
        <f>INDEX(products!$A$1:$F$11,MATCH(orders!$D520,products!$A$1:$A$11,0),MATCH(orders!K$1,products!$A$1:$F$1,0))</f>
        <v>Jacket</v>
      </c>
      <c r="L520" t="str">
        <f>INDEX(products!$A$1:$F$11,MATCH(orders!$D520,products!$A$1:$A$11,0),MATCH(orders!L$1,products!$A$1:$F$1,0))</f>
        <v>Light Blue</v>
      </c>
      <c r="M520">
        <f>INDEX(products!$A$1:$F$11,MATCH(orders!$D520,products!$A$1:$A$11,0),MATCH(orders!M$1,products!$A$1:$F$1,0))</f>
        <v>27.99</v>
      </c>
      <c r="N520">
        <f>INDEX(products!$A$1:$F$11,MATCH(orders!$D520,products!$A$1:$A$11,0),MATCH(orders!N$1,products!$A$1:$F$1,0))</f>
        <v>14.99</v>
      </c>
      <c r="O520">
        <f t="shared" si="16"/>
        <v>38.999999999999993</v>
      </c>
      <c r="P520">
        <f t="shared" si="17"/>
        <v>83.97</v>
      </c>
    </row>
    <row r="521" spans="1:16" x14ac:dyDescent="0.45">
      <c r="A521" t="s">
        <v>2290</v>
      </c>
      <c r="B521" s="1">
        <v>44854</v>
      </c>
      <c r="C521" t="s">
        <v>907</v>
      </c>
      <c r="D521">
        <v>6</v>
      </c>
      <c r="E521">
        <v>3</v>
      </c>
      <c r="F521" t="str">
        <f>_xlfn.XLOOKUP(C521,customers!$A$2:$A$314,customers!$B$2:$B$314,,0)</f>
        <v>Portie Cutchie</v>
      </c>
      <c r="G521" t="str">
        <f>_xlfn.XLOOKUP(C521,customers!$A$2:$A$314,customers!$F$2:$F$314,,0)</f>
        <v>Scotland</v>
      </c>
      <c r="H521" t="str">
        <f>VLOOKUP(C521,customers!$A$2:$I$314,7,FALSE)</f>
        <v>Moffat</v>
      </c>
      <c r="I521" t="str">
        <f>VLOOKUP(C521,customers!$A$2:$I$314,9,FALSE)</f>
        <v>No</v>
      </c>
      <c r="J521" t="str">
        <f>INDEX(products!$A$1:$F$11,MATCH(orders!$D521,products!$A$1:$A$11,0),MATCH(orders!J$1,products!$A$1:$F$1,0))</f>
        <v>Denim Jacket Hooded</v>
      </c>
      <c r="K521" t="str">
        <f>INDEX(products!$A$1:$F$11,MATCH(orders!$D521,products!$A$1:$A$11,0),MATCH(orders!K$1,products!$A$1:$F$1,0))</f>
        <v>Jacket</v>
      </c>
      <c r="L521" t="str">
        <f>INDEX(products!$A$1:$F$11,MATCH(orders!$D521,products!$A$1:$A$11,0),MATCH(orders!L$1,products!$A$1:$F$1,0))</f>
        <v>Light Blue</v>
      </c>
      <c r="M521">
        <f>INDEX(products!$A$1:$F$11,MATCH(orders!$D521,products!$A$1:$A$11,0),MATCH(orders!M$1,products!$A$1:$F$1,0))</f>
        <v>27.99</v>
      </c>
      <c r="N521">
        <f>INDEX(products!$A$1:$F$11,MATCH(orders!$D521,products!$A$1:$A$11,0),MATCH(orders!N$1,products!$A$1:$F$1,0))</f>
        <v>14.99</v>
      </c>
      <c r="O521">
        <f t="shared" si="16"/>
        <v>38.999999999999993</v>
      </c>
      <c r="P521">
        <f t="shared" si="17"/>
        <v>83.97</v>
      </c>
    </row>
    <row r="522" spans="1:16" x14ac:dyDescent="0.45">
      <c r="A522" t="s">
        <v>2291</v>
      </c>
      <c r="B522" s="1">
        <v>44855</v>
      </c>
      <c r="C522" t="s">
        <v>810</v>
      </c>
      <c r="D522">
        <v>6</v>
      </c>
      <c r="E522">
        <v>3</v>
      </c>
      <c r="F522" t="str">
        <f>_xlfn.XLOOKUP(C522,customers!$A$2:$A$314,customers!$B$2:$B$314,,0)</f>
        <v>Nertie Poolman</v>
      </c>
      <c r="G522" t="str">
        <f>_xlfn.XLOOKUP(C522,customers!$A$2:$A$314,customers!$F$2:$F$314,,0)</f>
        <v>England</v>
      </c>
      <c r="H522" t="str">
        <f>VLOOKUP(C522,customers!$A$2:$I$314,7,FALSE)</f>
        <v>Clitheroe</v>
      </c>
      <c r="I522" t="str">
        <f>VLOOKUP(C522,customers!$A$2:$I$314,9,FALSE)</f>
        <v>No</v>
      </c>
      <c r="J522" t="str">
        <f>INDEX(products!$A$1:$F$11,MATCH(orders!$D522,products!$A$1:$A$11,0),MATCH(orders!J$1,products!$A$1:$F$1,0))</f>
        <v>Denim Jacket Hooded</v>
      </c>
      <c r="K522" t="str">
        <f>INDEX(products!$A$1:$F$11,MATCH(orders!$D522,products!$A$1:$A$11,0),MATCH(orders!K$1,products!$A$1:$F$1,0))</f>
        <v>Jacket</v>
      </c>
      <c r="L522" t="str">
        <f>INDEX(products!$A$1:$F$11,MATCH(orders!$D522,products!$A$1:$A$11,0),MATCH(orders!L$1,products!$A$1:$F$1,0))</f>
        <v>Light Blue</v>
      </c>
      <c r="M522">
        <f>INDEX(products!$A$1:$F$11,MATCH(orders!$D522,products!$A$1:$A$11,0),MATCH(orders!M$1,products!$A$1:$F$1,0))</f>
        <v>27.99</v>
      </c>
      <c r="N522">
        <f>INDEX(products!$A$1:$F$11,MATCH(orders!$D522,products!$A$1:$A$11,0),MATCH(orders!N$1,products!$A$1:$F$1,0))</f>
        <v>14.99</v>
      </c>
      <c r="O522">
        <f t="shared" si="16"/>
        <v>38.999999999999993</v>
      </c>
      <c r="P522">
        <f t="shared" si="17"/>
        <v>83.97</v>
      </c>
    </row>
    <row r="523" spans="1:16" x14ac:dyDescent="0.45">
      <c r="A523" t="s">
        <v>2292</v>
      </c>
      <c r="B523" s="1">
        <v>44856</v>
      </c>
      <c r="C523" t="s">
        <v>642</v>
      </c>
      <c r="D523">
        <v>6</v>
      </c>
      <c r="E523">
        <v>3</v>
      </c>
      <c r="F523" t="str">
        <f>_xlfn.XLOOKUP(C523,customers!$A$2:$A$314,customers!$B$2:$B$314,,0)</f>
        <v>Dottie Tift</v>
      </c>
      <c r="G523" t="str">
        <f>_xlfn.XLOOKUP(C523,customers!$A$2:$A$314,customers!$F$2:$F$314,,0)</f>
        <v>Scotland</v>
      </c>
      <c r="H523" t="str">
        <f>VLOOKUP(C523,customers!$A$2:$I$314,7,FALSE)</f>
        <v>Dingwall</v>
      </c>
      <c r="I523" t="str">
        <f>VLOOKUP(C523,customers!$A$2:$I$314,9,FALSE)</f>
        <v>No</v>
      </c>
      <c r="J523" t="str">
        <f>INDEX(products!$A$1:$F$11,MATCH(orders!$D523,products!$A$1:$A$11,0),MATCH(orders!J$1,products!$A$1:$F$1,0))</f>
        <v>Denim Jacket Hooded</v>
      </c>
      <c r="K523" t="str">
        <f>INDEX(products!$A$1:$F$11,MATCH(orders!$D523,products!$A$1:$A$11,0),MATCH(orders!K$1,products!$A$1:$F$1,0))</f>
        <v>Jacket</v>
      </c>
      <c r="L523" t="str">
        <f>INDEX(products!$A$1:$F$11,MATCH(orders!$D523,products!$A$1:$A$11,0),MATCH(orders!L$1,products!$A$1:$F$1,0))</f>
        <v>Light Blue</v>
      </c>
      <c r="M523">
        <f>INDEX(products!$A$1:$F$11,MATCH(orders!$D523,products!$A$1:$A$11,0),MATCH(orders!M$1,products!$A$1:$F$1,0))</f>
        <v>27.99</v>
      </c>
      <c r="N523">
        <f>INDEX(products!$A$1:$F$11,MATCH(orders!$D523,products!$A$1:$A$11,0),MATCH(orders!N$1,products!$A$1:$F$1,0))</f>
        <v>14.99</v>
      </c>
      <c r="O523">
        <f t="shared" si="16"/>
        <v>38.999999999999993</v>
      </c>
      <c r="P523">
        <f t="shared" si="17"/>
        <v>83.97</v>
      </c>
    </row>
    <row r="524" spans="1:16" x14ac:dyDescent="0.45">
      <c r="A524" t="s">
        <v>2293</v>
      </c>
      <c r="B524" s="1">
        <v>44856</v>
      </c>
      <c r="C524" t="s">
        <v>835</v>
      </c>
      <c r="D524">
        <v>4</v>
      </c>
      <c r="E524">
        <v>1</v>
      </c>
      <c r="F524" t="str">
        <f>_xlfn.XLOOKUP(C524,customers!$A$2:$A$314,customers!$B$2:$B$314,,0)</f>
        <v>Dael Camilletti</v>
      </c>
      <c r="G524" t="str">
        <f>_xlfn.XLOOKUP(C524,customers!$A$2:$A$314,customers!$F$2:$F$314,,0)</f>
        <v>England</v>
      </c>
      <c r="H524" t="str">
        <f>VLOOKUP(C524,customers!$A$2:$I$314,7,FALSE)</f>
        <v>Frodsham</v>
      </c>
      <c r="I524" t="str">
        <f>VLOOKUP(C524,customers!$A$2:$I$314,9,FALSE)</f>
        <v>No</v>
      </c>
      <c r="J524" t="str">
        <f>INDEX(products!$A$1:$F$11,MATCH(orders!$D524,products!$A$1:$A$11,0),MATCH(orders!J$1,products!$A$1:$F$1,0))</f>
        <v>Denim Jacket Cropped</v>
      </c>
      <c r="K524" t="str">
        <f>INDEX(products!$A$1:$F$11,MATCH(orders!$D524,products!$A$1:$A$11,0),MATCH(orders!K$1,products!$A$1:$F$1,0))</f>
        <v>Jacket</v>
      </c>
      <c r="L524" t="str">
        <f>INDEX(products!$A$1:$F$11,MATCH(orders!$D524,products!$A$1:$A$11,0),MATCH(orders!L$1,products!$A$1:$F$1,0))</f>
        <v>Light Blue</v>
      </c>
      <c r="M524">
        <f>INDEX(products!$A$1:$F$11,MATCH(orders!$D524,products!$A$1:$A$11,0),MATCH(orders!M$1,products!$A$1:$F$1,0))</f>
        <v>26.99</v>
      </c>
      <c r="N524">
        <f>INDEX(products!$A$1:$F$11,MATCH(orders!$D524,products!$A$1:$A$11,0),MATCH(orders!N$1,products!$A$1:$F$1,0))</f>
        <v>11.99</v>
      </c>
      <c r="O524">
        <f t="shared" si="16"/>
        <v>14.999999999999998</v>
      </c>
      <c r="P524">
        <f t="shared" si="17"/>
        <v>26.99</v>
      </c>
    </row>
    <row r="525" spans="1:16" x14ac:dyDescent="0.45">
      <c r="A525" t="s">
        <v>2294</v>
      </c>
      <c r="B525" s="1">
        <v>44858</v>
      </c>
      <c r="C525" t="s">
        <v>381</v>
      </c>
      <c r="D525">
        <v>6</v>
      </c>
      <c r="E525">
        <v>3</v>
      </c>
      <c r="F525" t="str">
        <f>_xlfn.XLOOKUP(C525,customers!$A$2:$A$314,customers!$B$2:$B$314,,0)</f>
        <v>Else Langcaster</v>
      </c>
      <c r="G525" t="str">
        <f>_xlfn.XLOOKUP(C525,customers!$A$2:$A$314,customers!$F$2:$F$314,,0)</f>
        <v>Scotland</v>
      </c>
      <c r="H525" t="str">
        <f>VLOOKUP(C525,customers!$A$2:$I$314,7,FALSE)</f>
        <v>Elgin</v>
      </c>
      <c r="I525" t="str">
        <f>VLOOKUP(C525,customers!$A$2:$I$314,9,FALSE)</f>
        <v>No</v>
      </c>
      <c r="J525" t="str">
        <f>INDEX(products!$A$1:$F$11,MATCH(orders!$D525,products!$A$1:$A$11,0),MATCH(orders!J$1,products!$A$1:$F$1,0))</f>
        <v>Denim Jacket Hooded</v>
      </c>
      <c r="K525" t="str">
        <f>INDEX(products!$A$1:$F$11,MATCH(orders!$D525,products!$A$1:$A$11,0),MATCH(orders!K$1,products!$A$1:$F$1,0))</f>
        <v>Jacket</v>
      </c>
      <c r="L525" t="str">
        <f>INDEX(products!$A$1:$F$11,MATCH(orders!$D525,products!$A$1:$A$11,0),MATCH(orders!L$1,products!$A$1:$F$1,0))</f>
        <v>Light Blue</v>
      </c>
      <c r="M525">
        <f>INDEX(products!$A$1:$F$11,MATCH(orders!$D525,products!$A$1:$A$11,0),MATCH(orders!M$1,products!$A$1:$F$1,0))</f>
        <v>27.99</v>
      </c>
      <c r="N525">
        <f>INDEX(products!$A$1:$F$11,MATCH(orders!$D525,products!$A$1:$A$11,0),MATCH(orders!N$1,products!$A$1:$F$1,0))</f>
        <v>14.99</v>
      </c>
      <c r="O525">
        <f t="shared" si="16"/>
        <v>38.999999999999993</v>
      </c>
      <c r="P525">
        <f t="shared" si="17"/>
        <v>83.97</v>
      </c>
    </row>
    <row r="526" spans="1:16" x14ac:dyDescent="0.45">
      <c r="A526" t="s">
        <v>2295</v>
      </c>
      <c r="B526" s="1">
        <v>44858</v>
      </c>
      <c r="C526" t="s">
        <v>671</v>
      </c>
      <c r="D526">
        <v>6</v>
      </c>
      <c r="E526">
        <v>3</v>
      </c>
      <c r="F526" t="str">
        <f>_xlfn.XLOOKUP(C526,customers!$A$2:$A$314,customers!$B$2:$B$314,,0)</f>
        <v>Serena Earley</v>
      </c>
      <c r="G526" t="str">
        <f>_xlfn.XLOOKUP(C526,customers!$A$2:$A$314,customers!$F$2:$F$314,,0)</f>
        <v>England</v>
      </c>
      <c r="H526" t="str">
        <f>VLOOKUP(C526,customers!$A$2:$I$314,7,FALSE)</f>
        <v>Dartford</v>
      </c>
      <c r="I526" t="str">
        <f>VLOOKUP(C526,customers!$A$2:$I$314,9,FALSE)</f>
        <v>No</v>
      </c>
      <c r="J526" t="str">
        <f>INDEX(products!$A$1:$F$11,MATCH(orders!$D526,products!$A$1:$A$11,0),MATCH(orders!J$1,products!$A$1:$F$1,0))</f>
        <v>Denim Jacket Hooded</v>
      </c>
      <c r="K526" t="str">
        <f>INDEX(products!$A$1:$F$11,MATCH(orders!$D526,products!$A$1:$A$11,0),MATCH(orders!K$1,products!$A$1:$F$1,0))</f>
        <v>Jacket</v>
      </c>
      <c r="L526" t="str">
        <f>INDEX(products!$A$1:$F$11,MATCH(orders!$D526,products!$A$1:$A$11,0),MATCH(orders!L$1,products!$A$1:$F$1,0))</f>
        <v>Light Blue</v>
      </c>
      <c r="M526">
        <f>INDEX(products!$A$1:$F$11,MATCH(orders!$D526,products!$A$1:$A$11,0),MATCH(orders!M$1,products!$A$1:$F$1,0))</f>
        <v>27.99</v>
      </c>
      <c r="N526">
        <f>INDEX(products!$A$1:$F$11,MATCH(orders!$D526,products!$A$1:$A$11,0),MATCH(orders!N$1,products!$A$1:$F$1,0))</f>
        <v>14.99</v>
      </c>
      <c r="O526">
        <f t="shared" si="16"/>
        <v>38.999999999999993</v>
      </c>
      <c r="P526">
        <f t="shared" si="17"/>
        <v>83.97</v>
      </c>
    </row>
    <row r="527" spans="1:16" x14ac:dyDescent="0.45">
      <c r="A527" t="s">
        <v>2296</v>
      </c>
      <c r="B527" s="1">
        <v>44858</v>
      </c>
      <c r="C527" t="s">
        <v>945</v>
      </c>
      <c r="D527">
        <v>6</v>
      </c>
      <c r="E527">
        <v>3</v>
      </c>
      <c r="F527" t="str">
        <f>_xlfn.XLOOKUP(C527,customers!$A$2:$A$314,customers!$B$2:$B$314,,0)</f>
        <v>Codi Littrell</v>
      </c>
      <c r="G527" t="str">
        <f>_xlfn.XLOOKUP(C527,customers!$A$2:$A$314,customers!$F$2:$F$314,,0)</f>
        <v>Scotland</v>
      </c>
      <c r="H527" t="str">
        <f>VLOOKUP(C527,customers!$A$2:$I$314,7,FALSE)</f>
        <v>Ullapool</v>
      </c>
      <c r="I527" t="str">
        <f>VLOOKUP(C527,customers!$A$2:$I$314,9,FALSE)</f>
        <v>No</v>
      </c>
      <c r="J527" t="str">
        <f>INDEX(products!$A$1:$F$11,MATCH(orders!$D527,products!$A$1:$A$11,0),MATCH(orders!J$1,products!$A$1:$F$1,0))</f>
        <v>Denim Jacket Hooded</v>
      </c>
      <c r="K527" t="str">
        <f>INDEX(products!$A$1:$F$11,MATCH(orders!$D527,products!$A$1:$A$11,0),MATCH(orders!K$1,products!$A$1:$F$1,0))</f>
        <v>Jacket</v>
      </c>
      <c r="L527" t="str">
        <f>INDEX(products!$A$1:$F$11,MATCH(orders!$D527,products!$A$1:$A$11,0),MATCH(orders!L$1,products!$A$1:$F$1,0))</f>
        <v>Light Blue</v>
      </c>
      <c r="M527">
        <f>INDEX(products!$A$1:$F$11,MATCH(orders!$D527,products!$A$1:$A$11,0),MATCH(orders!M$1,products!$A$1:$F$1,0))</f>
        <v>27.99</v>
      </c>
      <c r="N527">
        <f>INDEX(products!$A$1:$F$11,MATCH(orders!$D527,products!$A$1:$A$11,0),MATCH(orders!N$1,products!$A$1:$F$1,0))</f>
        <v>14.99</v>
      </c>
      <c r="O527">
        <f t="shared" si="16"/>
        <v>38.999999999999993</v>
      </c>
      <c r="P527">
        <f t="shared" si="17"/>
        <v>83.97</v>
      </c>
    </row>
    <row r="528" spans="1:16" x14ac:dyDescent="0.45">
      <c r="A528" t="s">
        <v>2297</v>
      </c>
      <c r="B528" s="1">
        <v>44859</v>
      </c>
      <c r="C528" t="s">
        <v>521</v>
      </c>
      <c r="D528">
        <v>6</v>
      </c>
      <c r="E528">
        <v>3</v>
      </c>
      <c r="F528" t="str">
        <f>_xlfn.XLOOKUP(C528,customers!$A$2:$A$314,customers!$B$2:$B$314,,0)</f>
        <v>Evelina Dacca</v>
      </c>
      <c r="G528" t="str">
        <f>_xlfn.XLOOKUP(C528,customers!$A$2:$A$314,customers!$F$2:$F$314,,0)</f>
        <v>Scotland</v>
      </c>
      <c r="H528" t="str">
        <f>VLOOKUP(C528,customers!$A$2:$I$314,7,FALSE)</f>
        <v>Dumfries</v>
      </c>
      <c r="I528" t="str">
        <f>VLOOKUP(C528,customers!$A$2:$I$314,9,FALSE)</f>
        <v>No</v>
      </c>
      <c r="J528" t="str">
        <f>INDEX(products!$A$1:$F$11,MATCH(orders!$D528,products!$A$1:$A$11,0),MATCH(orders!J$1,products!$A$1:$F$1,0))</f>
        <v>Denim Jacket Hooded</v>
      </c>
      <c r="K528" t="str">
        <f>INDEX(products!$A$1:$F$11,MATCH(orders!$D528,products!$A$1:$A$11,0),MATCH(orders!K$1,products!$A$1:$F$1,0))</f>
        <v>Jacket</v>
      </c>
      <c r="L528" t="str">
        <f>INDEX(products!$A$1:$F$11,MATCH(orders!$D528,products!$A$1:$A$11,0),MATCH(orders!L$1,products!$A$1:$F$1,0))</f>
        <v>Light Blue</v>
      </c>
      <c r="M528">
        <f>INDEX(products!$A$1:$F$11,MATCH(orders!$D528,products!$A$1:$A$11,0),MATCH(orders!M$1,products!$A$1:$F$1,0))</f>
        <v>27.99</v>
      </c>
      <c r="N528">
        <f>INDEX(products!$A$1:$F$11,MATCH(orders!$D528,products!$A$1:$A$11,0),MATCH(orders!N$1,products!$A$1:$F$1,0))</f>
        <v>14.99</v>
      </c>
      <c r="O528">
        <f t="shared" si="16"/>
        <v>38.999999999999993</v>
      </c>
      <c r="P528">
        <f t="shared" si="17"/>
        <v>83.97</v>
      </c>
    </row>
    <row r="529" spans="1:16" x14ac:dyDescent="0.45">
      <c r="A529" t="s">
        <v>2298</v>
      </c>
      <c r="B529" s="1">
        <v>44859</v>
      </c>
      <c r="C529" t="s">
        <v>702</v>
      </c>
      <c r="D529">
        <v>6</v>
      </c>
      <c r="E529">
        <v>3</v>
      </c>
      <c r="F529" t="str">
        <f>_xlfn.XLOOKUP(C529,customers!$A$2:$A$314,customers!$B$2:$B$314,,0)</f>
        <v>Katerina Melloi</v>
      </c>
      <c r="G529" t="str">
        <f>_xlfn.XLOOKUP(C529,customers!$A$2:$A$314,customers!$F$2:$F$314,,0)</f>
        <v>England</v>
      </c>
      <c r="H529" t="str">
        <f>VLOOKUP(C529,customers!$A$2:$I$314,7,FALSE)</f>
        <v>Chester-le-Street</v>
      </c>
      <c r="I529" t="str">
        <f>VLOOKUP(C529,customers!$A$2:$I$314,9,FALSE)</f>
        <v>No</v>
      </c>
      <c r="J529" t="str">
        <f>INDEX(products!$A$1:$F$11,MATCH(orders!$D529,products!$A$1:$A$11,0),MATCH(orders!J$1,products!$A$1:$F$1,0))</f>
        <v>Denim Jacket Hooded</v>
      </c>
      <c r="K529" t="str">
        <f>INDEX(products!$A$1:$F$11,MATCH(orders!$D529,products!$A$1:$A$11,0),MATCH(orders!K$1,products!$A$1:$F$1,0))</f>
        <v>Jacket</v>
      </c>
      <c r="L529" t="str">
        <f>INDEX(products!$A$1:$F$11,MATCH(orders!$D529,products!$A$1:$A$11,0),MATCH(orders!L$1,products!$A$1:$F$1,0))</f>
        <v>Light Blue</v>
      </c>
      <c r="M529">
        <f>INDEX(products!$A$1:$F$11,MATCH(orders!$D529,products!$A$1:$A$11,0),MATCH(orders!M$1,products!$A$1:$F$1,0))</f>
        <v>27.99</v>
      </c>
      <c r="N529">
        <f>INDEX(products!$A$1:$F$11,MATCH(orders!$D529,products!$A$1:$A$11,0),MATCH(orders!N$1,products!$A$1:$F$1,0))</f>
        <v>14.99</v>
      </c>
      <c r="O529">
        <f t="shared" si="16"/>
        <v>38.999999999999993</v>
      </c>
      <c r="P529">
        <f t="shared" si="17"/>
        <v>83.97</v>
      </c>
    </row>
    <row r="530" spans="1:16" x14ac:dyDescent="0.45">
      <c r="A530" t="s">
        <v>2299</v>
      </c>
      <c r="B530" s="1">
        <v>44860</v>
      </c>
      <c r="C530" t="s">
        <v>1119</v>
      </c>
      <c r="D530">
        <v>10</v>
      </c>
      <c r="E530">
        <v>4</v>
      </c>
      <c r="F530" t="str">
        <f>_xlfn.XLOOKUP(C530,customers!$A$2:$A$314,customers!$B$2:$B$314,,0)</f>
        <v>Lyndsey Megany</v>
      </c>
      <c r="G530" t="str">
        <f>_xlfn.XLOOKUP(C530,customers!$A$2:$A$314,customers!$F$2:$F$314,,0)</f>
        <v>Scotland</v>
      </c>
      <c r="H530" t="str">
        <f>VLOOKUP(C530,customers!$A$2:$I$314,7,FALSE)</f>
        <v>Helensburgh</v>
      </c>
      <c r="I530" t="str">
        <f>VLOOKUP(C530,customers!$A$2:$I$314,9,FALSE)</f>
        <v>No</v>
      </c>
      <c r="J530" t="str">
        <f>INDEX(products!$A$1:$F$11,MATCH(orders!$D530,products!$A$1:$A$11,0),MATCH(orders!J$1,products!$A$1:$F$1,0))</f>
        <v>Denim Jeans Cuffed Hem</v>
      </c>
      <c r="K530" t="str">
        <f>INDEX(products!$A$1:$F$11,MATCH(orders!$D530,products!$A$1:$A$11,0),MATCH(orders!K$1,products!$A$1:$F$1,0))</f>
        <v>Pants</v>
      </c>
      <c r="L530" t="str">
        <f>INDEX(products!$A$1:$F$11,MATCH(orders!$D530,products!$A$1:$A$11,0),MATCH(orders!L$1,products!$A$1:$F$1,0))</f>
        <v>Dark Blue</v>
      </c>
      <c r="M530">
        <f>INDEX(products!$A$1:$F$11,MATCH(orders!$D530,products!$A$1:$A$11,0),MATCH(orders!M$1,products!$A$1:$F$1,0))</f>
        <v>22.99</v>
      </c>
      <c r="N530">
        <f>INDEX(products!$A$1:$F$11,MATCH(orders!$D530,products!$A$1:$A$11,0),MATCH(orders!N$1,products!$A$1:$F$1,0))</f>
        <v>10.99</v>
      </c>
      <c r="O530">
        <f t="shared" si="16"/>
        <v>47.999999999999993</v>
      </c>
      <c r="P530">
        <f t="shared" si="17"/>
        <v>91.96</v>
      </c>
    </row>
    <row r="531" spans="1:16" x14ac:dyDescent="0.45">
      <c r="A531" t="s">
        <v>2300</v>
      </c>
      <c r="B531" s="1">
        <v>44861</v>
      </c>
      <c r="C531" t="s">
        <v>814</v>
      </c>
      <c r="D531">
        <v>6</v>
      </c>
      <c r="E531">
        <v>3</v>
      </c>
      <c r="F531" t="str">
        <f>_xlfn.XLOOKUP(C531,customers!$A$2:$A$314,customers!$B$2:$B$314,,0)</f>
        <v>Orbadiah Duny</v>
      </c>
      <c r="G531" t="str">
        <f>_xlfn.XLOOKUP(C531,customers!$A$2:$A$314,customers!$F$2:$F$314,,0)</f>
        <v>England</v>
      </c>
      <c r="H531" t="str">
        <f>VLOOKUP(C531,customers!$A$2:$I$314,7,FALSE)</f>
        <v>Sherborne</v>
      </c>
      <c r="I531" t="str">
        <f>VLOOKUP(C531,customers!$A$2:$I$314,9,FALSE)</f>
        <v>No</v>
      </c>
      <c r="J531" t="str">
        <f>INDEX(products!$A$1:$F$11,MATCH(orders!$D531,products!$A$1:$A$11,0),MATCH(orders!J$1,products!$A$1:$F$1,0))</f>
        <v>Denim Jacket Hooded</v>
      </c>
      <c r="K531" t="str">
        <f>INDEX(products!$A$1:$F$11,MATCH(orders!$D531,products!$A$1:$A$11,0),MATCH(orders!K$1,products!$A$1:$F$1,0))</f>
        <v>Jacket</v>
      </c>
      <c r="L531" t="str">
        <f>INDEX(products!$A$1:$F$11,MATCH(orders!$D531,products!$A$1:$A$11,0),MATCH(orders!L$1,products!$A$1:$F$1,0))</f>
        <v>Light Blue</v>
      </c>
      <c r="M531">
        <f>INDEX(products!$A$1:$F$11,MATCH(orders!$D531,products!$A$1:$A$11,0),MATCH(orders!M$1,products!$A$1:$F$1,0))</f>
        <v>27.99</v>
      </c>
      <c r="N531">
        <f>INDEX(products!$A$1:$F$11,MATCH(orders!$D531,products!$A$1:$A$11,0),MATCH(orders!N$1,products!$A$1:$F$1,0))</f>
        <v>14.99</v>
      </c>
      <c r="O531">
        <f t="shared" si="16"/>
        <v>38.999999999999993</v>
      </c>
      <c r="P531">
        <f t="shared" si="17"/>
        <v>83.97</v>
      </c>
    </row>
    <row r="532" spans="1:16" x14ac:dyDescent="0.45">
      <c r="A532" t="s">
        <v>2301</v>
      </c>
      <c r="B532" s="1">
        <v>44863</v>
      </c>
      <c r="C532" t="s">
        <v>1026</v>
      </c>
      <c r="D532">
        <v>6</v>
      </c>
      <c r="E532">
        <v>3</v>
      </c>
      <c r="F532" t="str">
        <f>_xlfn.XLOOKUP(C532,customers!$A$2:$A$314,customers!$B$2:$B$314,,0)</f>
        <v>Monique Canty</v>
      </c>
      <c r="G532" t="str">
        <f>_xlfn.XLOOKUP(C532,customers!$A$2:$A$314,customers!$F$2:$F$314,,0)</f>
        <v>England</v>
      </c>
      <c r="H532" t="str">
        <f>VLOOKUP(C532,customers!$A$2:$I$314,7,FALSE)</f>
        <v>Leek</v>
      </c>
      <c r="I532" t="str">
        <f>VLOOKUP(C532,customers!$A$2:$I$314,9,FALSE)</f>
        <v>No</v>
      </c>
      <c r="J532" t="str">
        <f>INDEX(products!$A$1:$F$11,MATCH(orders!$D532,products!$A$1:$A$11,0),MATCH(orders!J$1,products!$A$1:$F$1,0))</f>
        <v>Denim Jacket Hooded</v>
      </c>
      <c r="K532" t="str">
        <f>INDEX(products!$A$1:$F$11,MATCH(orders!$D532,products!$A$1:$A$11,0),MATCH(orders!K$1,products!$A$1:$F$1,0))</f>
        <v>Jacket</v>
      </c>
      <c r="L532" t="str">
        <f>INDEX(products!$A$1:$F$11,MATCH(orders!$D532,products!$A$1:$A$11,0),MATCH(orders!L$1,products!$A$1:$F$1,0))</f>
        <v>Light Blue</v>
      </c>
      <c r="M532">
        <f>INDEX(products!$A$1:$F$11,MATCH(orders!$D532,products!$A$1:$A$11,0),MATCH(orders!M$1,products!$A$1:$F$1,0))</f>
        <v>27.99</v>
      </c>
      <c r="N532">
        <f>INDEX(products!$A$1:$F$11,MATCH(orders!$D532,products!$A$1:$A$11,0),MATCH(orders!N$1,products!$A$1:$F$1,0))</f>
        <v>14.99</v>
      </c>
      <c r="O532">
        <f t="shared" si="16"/>
        <v>38.999999999999993</v>
      </c>
      <c r="P532">
        <f t="shared" si="17"/>
        <v>83.97</v>
      </c>
    </row>
    <row r="533" spans="1:16" x14ac:dyDescent="0.45">
      <c r="A533" t="s">
        <v>2302</v>
      </c>
      <c r="B533" s="1">
        <v>44863</v>
      </c>
      <c r="C533" t="s">
        <v>687</v>
      </c>
      <c r="D533">
        <v>3</v>
      </c>
      <c r="E533">
        <v>4</v>
      </c>
      <c r="F533" t="str">
        <f>_xlfn.XLOOKUP(C533,customers!$A$2:$A$314,customers!$B$2:$B$314,,0)</f>
        <v>Elysee Sketch</v>
      </c>
      <c r="G533" t="str">
        <f>_xlfn.XLOOKUP(C533,customers!$A$2:$A$314,customers!$F$2:$F$314,,0)</f>
        <v>England</v>
      </c>
      <c r="H533" t="str">
        <f>VLOOKUP(C533,customers!$A$2:$I$314,7,FALSE)</f>
        <v>Whitehaven</v>
      </c>
      <c r="I533" t="str">
        <f>VLOOKUP(C533,customers!$A$2:$I$314,9,FALSE)</f>
        <v>No</v>
      </c>
      <c r="J533" t="str">
        <f>INDEX(products!$A$1:$F$11,MATCH(orders!$D533,products!$A$1:$A$11,0),MATCH(orders!J$1,products!$A$1:$F$1,0))</f>
        <v>Denim Jeans Boyfriend Cut</v>
      </c>
      <c r="K533" t="str">
        <f>INDEX(products!$A$1:$F$11,MATCH(orders!$D533,products!$A$1:$A$11,0),MATCH(orders!K$1,products!$A$1:$F$1,0))</f>
        <v>Pants</v>
      </c>
      <c r="L533" t="str">
        <f>INDEX(products!$A$1:$F$11,MATCH(orders!$D533,products!$A$1:$A$11,0),MATCH(orders!L$1,products!$A$1:$F$1,0))</f>
        <v>Light Blue</v>
      </c>
      <c r="M533">
        <f>INDEX(products!$A$1:$F$11,MATCH(orders!$D533,products!$A$1:$A$11,0),MATCH(orders!M$1,products!$A$1:$F$1,0))</f>
        <v>27.99</v>
      </c>
      <c r="N533">
        <f>INDEX(products!$A$1:$F$11,MATCH(orders!$D533,products!$A$1:$A$11,0),MATCH(orders!N$1,products!$A$1:$F$1,0))</f>
        <v>12.99</v>
      </c>
      <c r="O533">
        <f t="shared" si="16"/>
        <v>59.999999999999993</v>
      </c>
      <c r="P533">
        <f t="shared" si="17"/>
        <v>111.96</v>
      </c>
    </row>
    <row r="534" spans="1:16" x14ac:dyDescent="0.45">
      <c r="A534" t="s">
        <v>2303</v>
      </c>
      <c r="B534" s="1">
        <v>44863</v>
      </c>
      <c r="C534" t="s">
        <v>818</v>
      </c>
      <c r="D534">
        <v>6</v>
      </c>
      <c r="E534">
        <v>3</v>
      </c>
      <c r="F534" t="str">
        <f>_xlfn.XLOOKUP(C534,customers!$A$2:$A$314,customers!$B$2:$B$314,,0)</f>
        <v>Constance Halfhide</v>
      </c>
      <c r="G534" t="str">
        <f>_xlfn.XLOOKUP(C534,customers!$A$2:$A$314,customers!$F$2:$F$314,,0)</f>
        <v>England</v>
      </c>
      <c r="H534" t="str">
        <f>VLOOKUP(C534,customers!$A$2:$I$314,7,FALSE)</f>
        <v>Ilkley</v>
      </c>
      <c r="I534" t="str">
        <f>VLOOKUP(C534,customers!$A$2:$I$314,9,FALSE)</f>
        <v>No</v>
      </c>
      <c r="J534" t="str">
        <f>INDEX(products!$A$1:$F$11,MATCH(orders!$D534,products!$A$1:$A$11,0),MATCH(orders!J$1,products!$A$1:$F$1,0))</f>
        <v>Denim Jacket Hooded</v>
      </c>
      <c r="K534" t="str">
        <f>INDEX(products!$A$1:$F$11,MATCH(orders!$D534,products!$A$1:$A$11,0),MATCH(orders!K$1,products!$A$1:$F$1,0))</f>
        <v>Jacket</v>
      </c>
      <c r="L534" t="str">
        <f>INDEX(products!$A$1:$F$11,MATCH(orders!$D534,products!$A$1:$A$11,0),MATCH(orders!L$1,products!$A$1:$F$1,0))</f>
        <v>Light Blue</v>
      </c>
      <c r="M534">
        <f>INDEX(products!$A$1:$F$11,MATCH(orders!$D534,products!$A$1:$A$11,0),MATCH(orders!M$1,products!$A$1:$F$1,0))</f>
        <v>27.99</v>
      </c>
      <c r="N534">
        <f>INDEX(products!$A$1:$F$11,MATCH(orders!$D534,products!$A$1:$A$11,0),MATCH(orders!N$1,products!$A$1:$F$1,0))</f>
        <v>14.99</v>
      </c>
      <c r="O534">
        <f t="shared" si="16"/>
        <v>38.999999999999993</v>
      </c>
      <c r="P534">
        <f t="shared" si="17"/>
        <v>83.97</v>
      </c>
    </row>
    <row r="535" spans="1:16" x14ac:dyDescent="0.45">
      <c r="A535" t="s">
        <v>2304</v>
      </c>
      <c r="B535" s="1">
        <v>44864</v>
      </c>
      <c r="C535" t="s">
        <v>1130</v>
      </c>
      <c r="D535">
        <v>3</v>
      </c>
      <c r="E535">
        <v>3</v>
      </c>
      <c r="F535" t="str">
        <f>_xlfn.XLOOKUP(C535,customers!$A$2:$A$314,customers!$B$2:$B$314,,0)</f>
        <v>Mathew Goulter</v>
      </c>
      <c r="G535" t="str">
        <f>_xlfn.XLOOKUP(C535,customers!$A$2:$A$314,customers!$F$2:$F$314,,0)</f>
        <v>Wales</v>
      </c>
      <c r="H535" t="str">
        <f>VLOOKUP(C535,customers!$A$2:$I$314,7,FALSE)</f>
        <v>Llanidloes</v>
      </c>
      <c r="I535" t="str">
        <f>VLOOKUP(C535,customers!$A$2:$I$314,9,FALSE)</f>
        <v>No</v>
      </c>
      <c r="J535" t="str">
        <f>INDEX(products!$A$1:$F$11,MATCH(orders!$D535,products!$A$1:$A$11,0),MATCH(orders!J$1,products!$A$1:$F$1,0))</f>
        <v>Denim Jeans Boyfriend Cut</v>
      </c>
      <c r="K535" t="str">
        <f>INDEX(products!$A$1:$F$11,MATCH(orders!$D535,products!$A$1:$A$11,0),MATCH(orders!K$1,products!$A$1:$F$1,0))</f>
        <v>Pants</v>
      </c>
      <c r="L535" t="str">
        <f>INDEX(products!$A$1:$F$11,MATCH(orders!$D535,products!$A$1:$A$11,0),MATCH(orders!L$1,products!$A$1:$F$1,0))</f>
        <v>Light Blue</v>
      </c>
      <c r="M535">
        <f>INDEX(products!$A$1:$F$11,MATCH(orders!$D535,products!$A$1:$A$11,0),MATCH(orders!M$1,products!$A$1:$F$1,0))</f>
        <v>27.99</v>
      </c>
      <c r="N535">
        <f>INDEX(products!$A$1:$F$11,MATCH(orders!$D535,products!$A$1:$A$11,0),MATCH(orders!N$1,products!$A$1:$F$1,0))</f>
        <v>12.99</v>
      </c>
      <c r="O535">
        <f t="shared" si="16"/>
        <v>44.999999999999993</v>
      </c>
      <c r="P535">
        <f t="shared" si="17"/>
        <v>83.97</v>
      </c>
    </row>
    <row r="536" spans="1:16" x14ac:dyDescent="0.45">
      <c r="A536" t="s">
        <v>2305</v>
      </c>
      <c r="B536" s="1">
        <v>44865</v>
      </c>
      <c r="C536" t="s">
        <v>914</v>
      </c>
      <c r="D536">
        <v>6</v>
      </c>
      <c r="E536">
        <v>3</v>
      </c>
      <c r="F536" t="str">
        <f>_xlfn.XLOOKUP(C536,customers!$A$2:$A$314,customers!$B$2:$B$314,,0)</f>
        <v>Conny Gheraldi</v>
      </c>
      <c r="G536" t="str">
        <f>_xlfn.XLOOKUP(C536,customers!$A$2:$A$314,customers!$F$2:$F$314,,0)</f>
        <v>Wales</v>
      </c>
      <c r="H536" t="str">
        <f>VLOOKUP(C536,customers!$A$2:$I$314,7,FALSE)</f>
        <v>Monmouth</v>
      </c>
      <c r="I536" t="str">
        <f>VLOOKUP(C536,customers!$A$2:$I$314,9,FALSE)</f>
        <v>No</v>
      </c>
      <c r="J536" t="str">
        <f>INDEX(products!$A$1:$F$11,MATCH(orders!$D536,products!$A$1:$A$11,0),MATCH(orders!J$1,products!$A$1:$F$1,0))</f>
        <v>Denim Jacket Hooded</v>
      </c>
      <c r="K536" t="str">
        <f>INDEX(products!$A$1:$F$11,MATCH(orders!$D536,products!$A$1:$A$11,0),MATCH(orders!K$1,products!$A$1:$F$1,0))</f>
        <v>Jacket</v>
      </c>
      <c r="L536" t="str">
        <f>INDEX(products!$A$1:$F$11,MATCH(orders!$D536,products!$A$1:$A$11,0),MATCH(orders!L$1,products!$A$1:$F$1,0))</f>
        <v>Light Blue</v>
      </c>
      <c r="M536">
        <f>INDEX(products!$A$1:$F$11,MATCH(orders!$D536,products!$A$1:$A$11,0),MATCH(orders!M$1,products!$A$1:$F$1,0))</f>
        <v>27.99</v>
      </c>
      <c r="N536">
        <f>INDEX(products!$A$1:$F$11,MATCH(orders!$D536,products!$A$1:$A$11,0),MATCH(orders!N$1,products!$A$1:$F$1,0))</f>
        <v>14.99</v>
      </c>
      <c r="O536">
        <f t="shared" si="16"/>
        <v>38.999999999999993</v>
      </c>
      <c r="P536">
        <f t="shared" si="17"/>
        <v>83.97</v>
      </c>
    </row>
    <row r="537" spans="1:16" x14ac:dyDescent="0.45">
      <c r="A537" t="s">
        <v>2306</v>
      </c>
      <c r="B537" s="1">
        <v>44866</v>
      </c>
      <c r="C537" t="s">
        <v>753</v>
      </c>
      <c r="D537">
        <v>6</v>
      </c>
      <c r="E537">
        <v>3</v>
      </c>
      <c r="F537" t="str">
        <f>_xlfn.XLOOKUP(C537,customers!$A$2:$A$314,customers!$B$2:$B$314,,0)</f>
        <v>Alisun Baudino</v>
      </c>
      <c r="G537" t="str">
        <f>_xlfn.XLOOKUP(C537,customers!$A$2:$A$314,customers!$F$2:$F$314,,0)</f>
        <v>Wales</v>
      </c>
      <c r="H537" t="str">
        <f>VLOOKUP(C537,customers!$A$2:$I$314,7,FALSE)</f>
        <v>Brecon</v>
      </c>
      <c r="I537" t="str">
        <f>VLOOKUP(C537,customers!$A$2:$I$314,9,FALSE)</f>
        <v>No</v>
      </c>
      <c r="J537" t="str">
        <f>INDEX(products!$A$1:$F$11,MATCH(orders!$D537,products!$A$1:$A$11,0),MATCH(orders!J$1,products!$A$1:$F$1,0))</f>
        <v>Denim Jacket Hooded</v>
      </c>
      <c r="K537" t="str">
        <f>INDEX(products!$A$1:$F$11,MATCH(orders!$D537,products!$A$1:$A$11,0),MATCH(orders!K$1,products!$A$1:$F$1,0))</f>
        <v>Jacket</v>
      </c>
      <c r="L537" t="str">
        <f>INDEX(products!$A$1:$F$11,MATCH(orders!$D537,products!$A$1:$A$11,0),MATCH(orders!L$1,products!$A$1:$F$1,0))</f>
        <v>Light Blue</v>
      </c>
      <c r="M537">
        <f>INDEX(products!$A$1:$F$11,MATCH(orders!$D537,products!$A$1:$A$11,0),MATCH(orders!M$1,products!$A$1:$F$1,0))</f>
        <v>27.99</v>
      </c>
      <c r="N537">
        <f>INDEX(products!$A$1:$F$11,MATCH(orders!$D537,products!$A$1:$A$11,0),MATCH(orders!N$1,products!$A$1:$F$1,0))</f>
        <v>14.99</v>
      </c>
      <c r="O537">
        <f t="shared" si="16"/>
        <v>38.999999999999993</v>
      </c>
      <c r="P537">
        <f t="shared" si="17"/>
        <v>83.97</v>
      </c>
    </row>
    <row r="538" spans="1:16" x14ac:dyDescent="0.45">
      <c r="A538" t="s">
        <v>2307</v>
      </c>
      <c r="B538" s="1">
        <v>44866</v>
      </c>
      <c r="C538" t="s">
        <v>1177</v>
      </c>
      <c r="D538">
        <v>6</v>
      </c>
      <c r="E538">
        <v>3</v>
      </c>
      <c r="F538" t="str">
        <f>_xlfn.XLOOKUP(C538,customers!$A$2:$A$314,customers!$B$2:$B$314,,0)</f>
        <v>Trescha Jedrachowicz</v>
      </c>
      <c r="G538" t="str">
        <f>_xlfn.XLOOKUP(C538,customers!$A$2:$A$314,customers!$F$2:$F$314,,0)</f>
        <v>Scotland</v>
      </c>
      <c r="H538" t="str">
        <f>VLOOKUP(C538,customers!$A$2:$I$314,7,FALSE)</f>
        <v>Pitlochry</v>
      </c>
      <c r="I538" t="str">
        <f>VLOOKUP(C538,customers!$A$2:$I$314,9,FALSE)</f>
        <v>No</v>
      </c>
      <c r="J538" t="str">
        <f>INDEX(products!$A$1:$F$11,MATCH(orders!$D538,products!$A$1:$A$11,0),MATCH(orders!J$1,products!$A$1:$F$1,0))</f>
        <v>Denim Jacket Hooded</v>
      </c>
      <c r="K538" t="str">
        <f>INDEX(products!$A$1:$F$11,MATCH(orders!$D538,products!$A$1:$A$11,0),MATCH(orders!K$1,products!$A$1:$F$1,0))</f>
        <v>Jacket</v>
      </c>
      <c r="L538" t="str">
        <f>INDEX(products!$A$1:$F$11,MATCH(orders!$D538,products!$A$1:$A$11,0),MATCH(orders!L$1,products!$A$1:$F$1,0))</f>
        <v>Light Blue</v>
      </c>
      <c r="M538">
        <f>INDEX(products!$A$1:$F$11,MATCH(orders!$D538,products!$A$1:$A$11,0),MATCH(orders!M$1,products!$A$1:$F$1,0))</f>
        <v>27.99</v>
      </c>
      <c r="N538">
        <f>INDEX(products!$A$1:$F$11,MATCH(orders!$D538,products!$A$1:$A$11,0),MATCH(orders!N$1,products!$A$1:$F$1,0))</f>
        <v>14.99</v>
      </c>
      <c r="O538">
        <f t="shared" si="16"/>
        <v>38.999999999999993</v>
      </c>
      <c r="P538">
        <f t="shared" si="17"/>
        <v>83.97</v>
      </c>
    </row>
    <row r="539" spans="1:16" x14ac:dyDescent="0.45">
      <c r="A539" t="s">
        <v>2308</v>
      </c>
      <c r="B539" s="1">
        <v>44866</v>
      </c>
      <c r="C539" t="s">
        <v>694</v>
      </c>
      <c r="D539">
        <v>6</v>
      </c>
      <c r="E539">
        <v>3</v>
      </c>
      <c r="F539" t="str">
        <f>_xlfn.XLOOKUP(C539,customers!$A$2:$A$314,customers!$B$2:$B$314,,0)</f>
        <v>Odille Thynne</v>
      </c>
      <c r="G539" t="str">
        <f>_xlfn.XLOOKUP(C539,customers!$A$2:$A$314,customers!$F$2:$F$314,,0)</f>
        <v>England</v>
      </c>
      <c r="H539" t="str">
        <f>VLOOKUP(C539,customers!$A$2:$I$314,7,FALSE)</f>
        <v>Nelson</v>
      </c>
      <c r="I539" t="str">
        <f>VLOOKUP(C539,customers!$A$2:$I$314,9,FALSE)</f>
        <v>No</v>
      </c>
      <c r="J539" t="str">
        <f>INDEX(products!$A$1:$F$11,MATCH(orders!$D539,products!$A$1:$A$11,0),MATCH(orders!J$1,products!$A$1:$F$1,0))</f>
        <v>Denim Jacket Hooded</v>
      </c>
      <c r="K539" t="str">
        <f>INDEX(products!$A$1:$F$11,MATCH(orders!$D539,products!$A$1:$A$11,0),MATCH(orders!K$1,products!$A$1:$F$1,0))</f>
        <v>Jacket</v>
      </c>
      <c r="L539" t="str">
        <f>INDEX(products!$A$1:$F$11,MATCH(orders!$D539,products!$A$1:$A$11,0),MATCH(orders!L$1,products!$A$1:$F$1,0))</f>
        <v>Light Blue</v>
      </c>
      <c r="M539">
        <f>INDEX(products!$A$1:$F$11,MATCH(orders!$D539,products!$A$1:$A$11,0),MATCH(orders!M$1,products!$A$1:$F$1,0))</f>
        <v>27.99</v>
      </c>
      <c r="N539">
        <f>INDEX(products!$A$1:$F$11,MATCH(orders!$D539,products!$A$1:$A$11,0),MATCH(orders!N$1,products!$A$1:$F$1,0))</f>
        <v>14.99</v>
      </c>
      <c r="O539">
        <f t="shared" si="16"/>
        <v>38.999999999999993</v>
      </c>
      <c r="P539">
        <f t="shared" si="17"/>
        <v>83.97</v>
      </c>
    </row>
    <row r="540" spans="1:16" x14ac:dyDescent="0.45">
      <c r="A540" t="s">
        <v>2309</v>
      </c>
      <c r="B540" s="1">
        <v>44866</v>
      </c>
      <c r="C540" t="s">
        <v>914</v>
      </c>
      <c r="D540">
        <v>6</v>
      </c>
      <c r="E540">
        <v>3</v>
      </c>
      <c r="F540" t="str">
        <f>_xlfn.XLOOKUP(C540,customers!$A$2:$A$314,customers!$B$2:$B$314,,0)</f>
        <v>Conny Gheraldi</v>
      </c>
      <c r="G540" t="str">
        <f>_xlfn.XLOOKUP(C540,customers!$A$2:$A$314,customers!$F$2:$F$314,,0)</f>
        <v>Wales</v>
      </c>
      <c r="H540" t="str">
        <f>VLOOKUP(C540,customers!$A$2:$I$314,7,FALSE)</f>
        <v>Monmouth</v>
      </c>
      <c r="I540" t="str">
        <f>VLOOKUP(C540,customers!$A$2:$I$314,9,FALSE)</f>
        <v>No</v>
      </c>
      <c r="J540" t="str">
        <f>INDEX(products!$A$1:$F$11,MATCH(orders!$D540,products!$A$1:$A$11,0),MATCH(orders!J$1,products!$A$1:$F$1,0))</f>
        <v>Denim Jacket Hooded</v>
      </c>
      <c r="K540" t="str">
        <f>INDEX(products!$A$1:$F$11,MATCH(orders!$D540,products!$A$1:$A$11,0),MATCH(orders!K$1,products!$A$1:$F$1,0))</f>
        <v>Jacket</v>
      </c>
      <c r="L540" t="str">
        <f>INDEX(products!$A$1:$F$11,MATCH(orders!$D540,products!$A$1:$A$11,0),MATCH(orders!L$1,products!$A$1:$F$1,0))</f>
        <v>Light Blue</v>
      </c>
      <c r="M540">
        <f>INDEX(products!$A$1:$F$11,MATCH(orders!$D540,products!$A$1:$A$11,0),MATCH(orders!M$1,products!$A$1:$F$1,0))</f>
        <v>27.99</v>
      </c>
      <c r="N540">
        <f>INDEX(products!$A$1:$F$11,MATCH(orders!$D540,products!$A$1:$A$11,0),MATCH(orders!N$1,products!$A$1:$F$1,0))</f>
        <v>14.99</v>
      </c>
      <c r="O540">
        <f t="shared" si="16"/>
        <v>38.999999999999993</v>
      </c>
      <c r="P540">
        <f t="shared" si="17"/>
        <v>83.97</v>
      </c>
    </row>
    <row r="541" spans="1:16" x14ac:dyDescent="0.45">
      <c r="A541" t="s">
        <v>2310</v>
      </c>
      <c r="B541" s="1">
        <v>44867</v>
      </c>
      <c r="C541" t="s">
        <v>119</v>
      </c>
      <c r="D541">
        <v>2</v>
      </c>
      <c r="E541">
        <v>4</v>
      </c>
      <c r="F541" t="str">
        <f>_xlfn.XLOOKUP(C541,customers!$A$2:$A$314,customers!$B$2:$B$314,,0)</f>
        <v>Chrisy Blofeld</v>
      </c>
      <c r="G541" t="str">
        <f>_xlfn.XLOOKUP(C541,customers!$A$2:$A$314,customers!$F$2:$F$314,,0)</f>
        <v>England</v>
      </c>
      <c r="H541" t="str">
        <f>VLOOKUP(C541,customers!$A$2:$I$314,7,FALSE)</f>
        <v>Durham</v>
      </c>
      <c r="I541" t="str">
        <f>VLOOKUP(C541,customers!$A$2:$I$314,9,FALSE)</f>
        <v>Yes</v>
      </c>
      <c r="J541" t="str">
        <f>INDEX(products!$A$1:$F$11,MATCH(orders!$D541,products!$A$1:$A$11,0),MATCH(orders!J$1,products!$A$1:$F$1,0))</f>
        <v>Denim Jacket Classic</v>
      </c>
      <c r="K541" t="str">
        <f>INDEX(products!$A$1:$F$11,MATCH(orders!$D541,products!$A$1:$A$11,0),MATCH(orders!K$1,products!$A$1:$F$1,0))</f>
        <v>Jacket</v>
      </c>
      <c r="L541" t="str">
        <f>INDEX(products!$A$1:$F$11,MATCH(orders!$D541,products!$A$1:$A$11,0),MATCH(orders!L$1,products!$A$1:$F$1,0))</f>
        <v>Dark Blue</v>
      </c>
      <c r="M541">
        <f>INDEX(products!$A$1:$F$11,MATCH(orders!$D541,products!$A$1:$A$11,0),MATCH(orders!M$1,products!$A$1:$F$1,0))</f>
        <v>29.99</v>
      </c>
      <c r="N541">
        <f>INDEX(products!$A$1:$F$11,MATCH(orders!$D541,products!$A$1:$A$11,0),MATCH(orders!N$1,products!$A$1:$F$1,0))</f>
        <v>16.989999999999998</v>
      </c>
      <c r="O541">
        <f t="shared" si="16"/>
        <v>52</v>
      </c>
      <c r="P541">
        <f t="shared" si="17"/>
        <v>119.96</v>
      </c>
    </row>
    <row r="542" spans="1:16" x14ac:dyDescent="0.45">
      <c r="A542" t="s">
        <v>2311</v>
      </c>
      <c r="B542" s="1">
        <v>44868</v>
      </c>
      <c r="C542" t="s">
        <v>879</v>
      </c>
      <c r="D542">
        <v>6</v>
      </c>
      <c r="E542">
        <v>3</v>
      </c>
      <c r="F542" t="str">
        <f>_xlfn.XLOOKUP(C542,customers!$A$2:$A$314,customers!$B$2:$B$314,,0)</f>
        <v>Bobbe Piggott</v>
      </c>
      <c r="G542" t="str">
        <f>_xlfn.XLOOKUP(C542,customers!$A$2:$A$314,customers!$F$2:$F$314,,0)</f>
        <v>Wales</v>
      </c>
      <c r="H542" t="str">
        <f>VLOOKUP(C542,customers!$A$2:$I$314,7,FALSE)</f>
        <v>Llandovery</v>
      </c>
      <c r="I542" t="str">
        <f>VLOOKUP(C542,customers!$A$2:$I$314,9,FALSE)</f>
        <v>No</v>
      </c>
      <c r="J542" t="str">
        <f>INDEX(products!$A$1:$F$11,MATCH(orders!$D542,products!$A$1:$A$11,0),MATCH(orders!J$1,products!$A$1:$F$1,0))</f>
        <v>Denim Jacket Hooded</v>
      </c>
      <c r="K542" t="str">
        <f>INDEX(products!$A$1:$F$11,MATCH(orders!$D542,products!$A$1:$A$11,0),MATCH(orders!K$1,products!$A$1:$F$1,0))</f>
        <v>Jacket</v>
      </c>
      <c r="L542" t="str">
        <f>INDEX(products!$A$1:$F$11,MATCH(orders!$D542,products!$A$1:$A$11,0),MATCH(orders!L$1,products!$A$1:$F$1,0))</f>
        <v>Light Blue</v>
      </c>
      <c r="M542">
        <f>INDEX(products!$A$1:$F$11,MATCH(orders!$D542,products!$A$1:$A$11,0),MATCH(orders!M$1,products!$A$1:$F$1,0))</f>
        <v>27.99</v>
      </c>
      <c r="N542">
        <f>INDEX(products!$A$1:$F$11,MATCH(orders!$D542,products!$A$1:$A$11,0),MATCH(orders!N$1,products!$A$1:$F$1,0))</f>
        <v>14.99</v>
      </c>
      <c r="O542">
        <f t="shared" si="16"/>
        <v>38.999999999999993</v>
      </c>
      <c r="P542">
        <f t="shared" si="17"/>
        <v>83.97</v>
      </c>
    </row>
    <row r="543" spans="1:16" x14ac:dyDescent="0.45">
      <c r="A543" t="s">
        <v>2312</v>
      </c>
      <c r="B543" s="1">
        <v>44868</v>
      </c>
      <c r="C543" t="s">
        <v>226</v>
      </c>
      <c r="D543">
        <v>2</v>
      </c>
      <c r="E543">
        <v>3</v>
      </c>
      <c r="F543" t="str">
        <f>_xlfn.XLOOKUP(C543,customers!$A$2:$A$314,customers!$B$2:$B$314,,0)</f>
        <v>Hartley Mattioli</v>
      </c>
      <c r="G543" t="str">
        <f>_xlfn.XLOOKUP(C543,customers!$A$2:$A$314,customers!$F$2:$F$314,,0)</f>
        <v>England</v>
      </c>
      <c r="H543" t="str">
        <f>VLOOKUP(C543,customers!$A$2:$I$314,7,FALSE)</f>
        <v>Warrington</v>
      </c>
      <c r="I543" t="str">
        <f>VLOOKUP(C543,customers!$A$2:$I$314,9,FALSE)</f>
        <v>Yes</v>
      </c>
      <c r="J543" t="str">
        <f>INDEX(products!$A$1:$F$11,MATCH(orders!$D543,products!$A$1:$A$11,0),MATCH(orders!J$1,products!$A$1:$F$1,0))</f>
        <v>Denim Jacket Classic</v>
      </c>
      <c r="K543" t="str">
        <f>INDEX(products!$A$1:$F$11,MATCH(orders!$D543,products!$A$1:$A$11,0),MATCH(orders!K$1,products!$A$1:$F$1,0))</f>
        <v>Jacket</v>
      </c>
      <c r="L543" t="str">
        <f>INDEX(products!$A$1:$F$11,MATCH(orders!$D543,products!$A$1:$A$11,0),MATCH(orders!L$1,products!$A$1:$F$1,0))</f>
        <v>Dark Blue</v>
      </c>
      <c r="M543">
        <f>INDEX(products!$A$1:$F$11,MATCH(orders!$D543,products!$A$1:$A$11,0),MATCH(orders!M$1,products!$A$1:$F$1,0))</f>
        <v>29.99</v>
      </c>
      <c r="N543">
        <f>INDEX(products!$A$1:$F$11,MATCH(orders!$D543,products!$A$1:$A$11,0),MATCH(orders!N$1,products!$A$1:$F$1,0))</f>
        <v>16.989999999999998</v>
      </c>
      <c r="O543">
        <f t="shared" si="16"/>
        <v>39</v>
      </c>
      <c r="P543">
        <f t="shared" si="17"/>
        <v>89.97</v>
      </c>
    </row>
    <row r="544" spans="1:16" x14ac:dyDescent="0.45">
      <c r="A544" t="s">
        <v>2313</v>
      </c>
      <c r="B544" s="1">
        <v>44868</v>
      </c>
      <c r="C544" t="s">
        <v>92</v>
      </c>
      <c r="D544">
        <v>2</v>
      </c>
      <c r="E544">
        <v>5</v>
      </c>
      <c r="F544" t="str">
        <f>_xlfn.XLOOKUP(C544,customers!$A$2:$A$314,customers!$B$2:$B$314,,0)</f>
        <v>Rhianon Broxup</v>
      </c>
      <c r="G544" t="str">
        <f>_xlfn.XLOOKUP(C544,customers!$A$2:$A$314,customers!$F$2:$F$314,,0)</f>
        <v>England</v>
      </c>
      <c r="H544" t="str">
        <f>VLOOKUP(C544,customers!$A$2:$I$314,7,FALSE)</f>
        <v>York</v>
      </c>
      <c r="I544" t="str">
        <f>VLOOKUP(C544,customers!$A$2:$I$314,9,FALSE)</f>
        <v>Yes</v>
      </c>
      <c r="J544" t="str">
        <f>INDEX(products!$A$1:$F$11,MATCH(orders!$D544,products!$A$1:$A$11,0),MATCH(orders!J$1,products!$A$1:$F$1,0))</f>
        <v>Denim Jacket Classic</v>
      </c>
      <c r="K544" t="str">
        <f>INDEX(products!$A$1:$F$11,MATCH(orders!$D544,products!$A$1:$A$11,0),MATCH(orders!K$1,products!$A$1:$F$1,0))</f>
        <v>Jacket</v>
      </c>
      <c r="L544" t="str">
        <f>INDEX(products!$A$1:$F$11,MATCH(orders!$D544,products!$A$1:$A$11,0),MATCH(orders!L$1,products!$A$1:$F$1,0))</f>
        <v>Dark Blue</v>
      </c>
      <c r="M544">
        <f>INDEX(products!$A$1:$F$11,MATCH(orders!$D544,products!$A$1:$A$11,0),MATCH(orders!M$1,products!$A$1:$F$1,0))</f>
        <v>29.99</v>
      </c>
      <c r="N544">
        <f>INDEX(products!$A$1:$F$11,MATCH(orders!$D544,products!$A$1:$A$11,0),MATCH(orders!N$1,products!$A$1:$F$1,0))</f>
        <v>16.989999999999998</v>
      </c>
      <c r="O544">
        <f t="shared" si="16"/>
        <v>65</v>
      </c>
      <c r="P544">
        <f t="shared" si="17"/>
        <v>149.94999999999999</v>
      </c>
    </row>
    <row r="545" spans="1:16" x14ac:dyDescent="0.45">
      <c r="A545" t="s">
        <v>2314</v>
      </c>
      <c r="B545" s="1">
        <v>44868</v>
      </c>
      <c r="C545" t="s">
        <v>473</v>
      </c>
      <c r="D545">
        <v>6</v>
      </c>
      <c r="E545">
        <v>4</v>
      </c>
      <c r="F545" t="str">
        <f>_xlfn.XLOOKUP(C545,customers!$A$2:$A$314,customers!$B$2:$B$314,,0)</f>
        <v>Brook Drage</v>
      </c>
      <c r="G545" t="str">
        <f>_xlfn.XLOOKUP(C545,customers!$A$2:$A$314,customers!$F$2:$F$314,,0)</f>
        <v>England</v>
      </c>
      <c r="H545" t="str">
        <f>VLOOKUP(C545,customers!$A$2:$I$314,7,FALSE)</f>
        <v>Scarborough</v>
      </c>
      <c r="I545" t="str">
        <f>VLOOKUP(C545,customers!$A$2:$I$314,9,FALSE)</f>
        <v>No</v>
      </c>
      <c r="J545" t="str">
        <f>INDEX(products!$A$1:$F$11,MATCH(orders!$D545,products!$A$1:$A$11,0),MATCH(orders!J$1,products!$A$1:$F$1,0))</f>
        <v>Denim Jacket Hooded</v>
      </c>
      <c r="K545" t="str">
        <f>INDEX(products!$A$1:$F$11,MATCH(orders!$D545,products!$A$1:$A$11,0),MATCH(orders!K$1,products!$A$1:$F$1,0))</f>
        <v>Jacket</v>
      </c>
      <c r="L545" t="str">
        <f>INDEX(products!$A$1:$F$11,MATCH(orders!$D545,products!$A$1:$A$11,0),MATCH(orders!L$1,products!$A$1:$F$1,0))</f>
        <v>Light Blue</v>
      </c>
      <c r="M545">
        <f>INDEX(products!$A$1:$F$11,MATCH(orders!$D545,products!$A$1:$A$11,0),MATCH(orders!M$1,products!$A$1:$F$1,0))</f>
        <v>27.99</v>
      </c>
      <c r="N545">
        <f>INDEX(products!$A$1:$F$11,MATCH(orders!$D545,products!$A$1:$A$11,0),MATCH(orders!N$1,products!$A$1:$F$1,0))</f>
        <v>14.99</v>
      </c>
      <c r="O545">
        <f t="shared" si="16"/>
        <v>51.999999999999993</v>
      </c>
      <c r="P545">
        <f t="shared" si="17"/>
        <v>111.96</v>
      </c>
    </row>
    <row r="546" spans="1:16" x14ac:dyDescent="0.45">
      <c r="A546" t="s">
        <v>2315</v>
      </c>
      <c r="B546" s="1">
        <v>44868</v>
      </c>
      <c r="C546" t="s">
        <v>536</v>
      </c>
      <c r="D546">
        <v>6</v>
      </c>
      <c r="E546">
        <v>3</v>
      </c>
      <c r="F546" t="str">
        <f>_xlfn.XLOOKUP(C546,customers!$A$2:$A$314,customers!$B$2:$B$314,,0)</f>
        <v>Othello Syseland</v>
      </c>
      <c r="G546" t="str">
        <f>_xlfn.XLOOKUP(C546,customers!$A$2:$A$314,customers!$F$2:$F$314,,0)</f>
        <v>England</v>
      </c>
      <c r="H546" t="str">
        <f>VLOOKUP(C546,customers!$A$2:$I$314,7,FALSE)</f>
        <v>Hartlepool</v>
      </c>
      <c r="I546" t="str">
        <f>VLOOKUP(C546,customers!$A$2:$I$314,9,FALSE)</f>
        <v>No</v>
      </c>
      <c r="J546" t="str">
        <f>INDEX(products!$A$1:$F$11,MATCH(orders!$D546,products!$A$1:$A$11,0),MATCH(orders!J$1,products!$A$1:$F$1,0))</f>
        <v>Denim Jacket Hooded</v>
      </c>
      <c r="K546" t="str">
        <f>INDEX(products!$A$1:$F$11,MATCH(orders!$D546,products!$A$1:$A$11,0),MATCH(orders!K$1,products!$A$1:$F$1,0))</f>
        <v>Jacket</v>
      </c>
      <c r="L546" t="str">
        <f>INDEX(products!$A$1:$F$11,MATCH(orders!$D546,products!$A$1:$A$11,0),MATCH(orders!L$1,products!$A$1:$F$1,0))</f>
        <v>Light Blue</v>
      </c>
      <c r="M546">
        <f>INDEX(products!$A$1:$F$11,MATCH(orders!$D546,products!$A$1:$A$11,0),MATCH(orders!M$1,products!$A$1:$F$1,0))</f>
        <v>27.99</v>
      </c>
      <c r="N546">
        <f>INDEX(products!$A$1:$F$11,MATCH(orders!$D546,products!$A$1:$A$11,0),MATCH(orders!N$1,products!$A$1:$F$1,0))</f>
        <v>14.99</v>
      </c>
      <c r="O546">
        <f t="shared" si="16"/>
        <v>38.999999999999993</v>
      </c>
      <c r="P546">
        <f t="shared" si="17"/>
        <v>83.97</v>
      </c>
    </row>
    <row r="547" spans="1:16" x14ac:dyDescent="0.45">
      <c r="A547" t="s">
        <v>2316</v>
      </c>
      <c r="B547" s="1">
        <v>44868</v>
      </c>
      <c r="C547" t="s">
        <v>761</v>
      </c>
      <c r="D547">
        <v>6</v>
      </c>
      <c r="E547">
        <v>3</v>
      </c>
      <c r="F547" t="str">
        <f>_xlfn.XLOOKUP(C547,customers!$A$2:$A$314,customers!$B$2:$B$314,,0)</f>
        <v>Kimberli Mustchin</v>
      </c>
      <c r="G547" t="str">
        <f>_xlfn.XLOOKUP(C547,customers!$A$2:$A$314,customers!$F$2:$F$314,,0)</f>
        <v>England</v>
      </c>
      <c r="H547" t="str">
        <f>VLOOKUP(C547,customers!$A$2:$I$314,7,FALSE)</f>
        <v>Kenilworth</v>
      </c>
      <c r="I547" t="str">
        <f>VLOOKUP(C547,customers!$A$2:$I$314,9,FALSE)</f>
        <v>No</v>
      </c>
      <c r="J547" t="str">
        <f>INDEX(products!$A$1:$F$11,MATCH(orders!$D547,products!$A$1:$A$11,0),MATCH(orders!J$1,products!$A$1:$F$1,0))</f>
        <v>Denim Jacket Hooded</v>
      </c>
      <c r="K547" t="str">
        <f>INDEX(products!$A$1:$F$11,MATCH(orders!$D547,products!$A$1:$A$11,0),MATCH(orders!K$1,products!$A$1:$F$1,0))</f>
        <v>Jacket</v>
      </c>
      <c r="L547" t="str">
        <f>INDEX(products!$A$1:$F$11,MATCH(orders!$D547,products!$A$1:$A$11,0),MATCH(orders!L$1,products!$A$1:$F$1,0))</f>
        <v>Light Blue</v>
      </c>
      <c r="M547">
        <f>INDEX(products!$A$1:$F$11,MATCH(orders!$D547,products!$A$1:$A$11,0),MATCH(orders!M$1,products!$A$1:$F$1,0))</f>
        <v>27.99</v>
      </c>
      <c r="N547">
        <f>INDEX(products!$A$1:$F$11,MATCH(orders!$D547,products!$A$1:$A$11,0),MATCH(orders!N$1,products!$A$1:$F$1,0))</f>
        <v>14.99</v>
      </c>
      <c r="O547">
        <f t="shared" si="16"/>
        <v>38.999999999999993</v>
      </c>
      <c r="P547">
        <f t="shared" si="17"/>
        <v>83.97</v>
      </c>
    </row>
    <row r="548" spans="1:16" x14ac:dyDescent="0.45">
      <c r="A548" t="s">
        <v>2317</v>
      </c>
      <c r="B548" s="1">
        <v>44869</v>
      </c>
      <c r="C548" t="s">
        <v>282</v>
      </c>
      <c r="D548">
        <v>2</v>
      </c>
      <c r="E548">
        <v>4</v>
      </c>
      <c r="F548" t="str">
        <f>_xlfn.XLOOKUP(C548,customers!$A$2:$A$314,customers!$B$2:$B$314,,0)</f>
        <v>Nat Saleway</v>
      </c>
      <c r="G548" t="str">
        <f>_xlfn.XLOOKUP(C548,customers!$A$2:$A$314,customers!$F$2:$F$314,,0)</f>
        <v>England</v>
      </c>
      <c r="H548" t="str">
        <f>VLOOKUP(C548,customers!$A$2:$I$314,7,FALSE)</f>
        <v>Shrewsbury</v>
      </c>
      <c r="I548" t="str">
        <f>VLOOKUP(C548,customers!$A$2:$I$314,9,FALSE)</f>
        <v>Yes</v>
      </c>
      <c r="J548" t="str">
        <f>INDEX(products!$A$1:$F$11,MATCH(orders!$D548,products!$A$1:$A$11,0),MATCH(orders!J$1,products!$A$1:$F$1,0))</f>
        <v>Denim Jacket Classic</v>
      </c>
      <c r="K548" t="str">
        <f>INDEX(products!$A$1:$F$11,MATCH(orders!$D548,products!$A$1:$A$11,0),MATCH(orders!K$1,products!$A$1:$F$1,0))</f>
        <v>Jacket</v>
      </c>
      <c r="L548" t="str">
        <f>INDEX(products!$A$1:$F$11,MATCH(orders!$D548,products!$A$1:$A$11,0),MATCH(orders!L$1,products!$A$1:$F$1,0))</f>
        <v>Dark Blue</v>
      </c>
      <c r="M548">
        <f>INDEX(products!$A$1:$F$11,MATCH(orders!$D548,products!$A$1:$A$11,0),MATCH(orders!M$1,products!$A$1:$F$1,0))</f>
        <v>29.99</v>
      </c>
      <c r="N548">
        <f>INDEX(products!$A$1:$F$11,MATCH(orders!$D548,products!$A$1:$A$11,0),MATCH(orders!N$1,products!$A$1:$F$1,0))</f>
        <v>16.989999999999998</v>
      </c>
      <c r="O548">
        <f t="shared" si="16"/>
        <v>52</v>
      </c>
      <c r="P548">
        <f t="shared" si="17"/>
        <v>119.96</v>
      </c>
    </row>
    <row r="549" spans="1:16" x14ac:dyDescent="0.45">
      <c r="A549" t="s">
        <v>2318</v>
      </c>
      <c r="B549" s="1">
        <v>44869</v>
      </c>
      <c r="C549" t="s">
        <v>401</v>
      </c>
      <c r="D549">
        <v>6</v>
      </c>
      <c r="E549">
        <v>4</v>
      </c>
      <c r="F549" t="str">
        <f>_xlfn.XLOOKUP(C549,customers!$A$2:$A$314,customers!$B$2:$B$314,,0)</f>
        <v>Ruy Cancellieri</v>
      </c>
      <c r="G549" t="str">
        <f>_xlfn.XLOOKUP(C549,customers!$A$2:$A$314,customers!$F$2:$F$314,,0)</f>
        <v>Scotland</v>
      </c>
      <c r="H549" t="str">
        <f>VLOOKUP(C549,customers!$A$2:$I$314,7,FALSE)</f>
        <v>Arbroath</v>
      </c>
      <c r="I549" t="str">
        <f>VLOOKUP(C549,customers!$A$2:$I$314,9,FALSE)</f>
        <v>No</v>
      </c>
      <c r="J549" t="str">
        <f>INDEX(products!$A$1:$F$11,MATCH(orders!$D549,products!$A$1:$A$11,0),MATCH(orders!J$1,products!$A$1:$F$1,0))</f>
        <v>Denim Jacket Hooded</v>
      </c>
      <c r="K549" t="str">
        <f>INDEX(products!$A$1:$F$11,MATCH(orders!$D549,products!$A$1:$A$11,0),MATCH(orders!K$1,products!$A$1:$F$1,0))</f>
        <v>Jacket</v>
      </c>
      <c r="L549" t="str">
        <f>INDEX(products!$A$1:$F$11,MATCH(orders!$D549,products!$A$1:$A$11,0),MATCH(orders!L$1,products!$A$1:$F$1,0))</f>
        <v>Light Blue</v>
      </c>
      <c r="M549">
        <f>INDEX(products!$A$1:$F$11,MATCH(orders!$D549,products!$A$1:$A$11,0),MATCH(orders!M$1,products!$A$1:$F$1,0))</f>
        <v>27.99</v>
      </c>
      <c r="N549">
        <f>INDEX(products!$A$1:$F$11,MATCH(orders!$D549,products!$A$1:$A$11,0),MATCH(orders!N$1,products!$A$1:$F$1,0))</f>
        <v>14.99</v>
      </c>
      <c r="O549">
        <f t="shared" si="16"/>
        <v>51.999999999999993</v>
      </c>
      <c r="P549">
        <f t="shared" si="17"/>
        <v>111.96</v>
      </c>
    </row>
    <row r="550" spans="1:16" x14ac:dyDescent="0.45">
      <c r="A550" t="s">
        <v>2319</v>
      </c>
      <c r="B550" s="1">
        <v>44869</v>
      </c>
      <c r="C550" t="s">
        <v>810</v>
      </c>
      <c r="D550">
        <v>6</v>
      </c>
      <c r="E550">
        <v>5</v>
      </c>
      <c r="F550" t="str">
        <f>_xlfn.XLOOKUP(C550,customers!$A$2:$A$314,customers!$B$2:$B$314,,0)</f>
        <v>Nertie Poolman</v>
      </c>
      <c r="G550" t="str">
        <f>_xlfn.XLOOKUP(C550,customers!$A$2:$A$314,customers!$F$2:$F$314,,0)</f>
        <v>England</v>
      </c>
      <c r="H550" t="str">
        <f>VLOOKUP(C550,customers!$A$2:$I$314,7,FALSE)</f>
        <v>Clitheroe</v>
      </c>
      <c r="I550" t="str">
        <f>VLOOKUP(C550,customers!$A$2:$I$314,9,FALSE)</f>
        <v>No</v>
      </c>
      <c r="J550" t="str">
        <f>INDEX(products!$A$1:$F$11,MATCH(orders!$D550,products!$A$1:$A$11,0),MATCH(orders!J$1,products!$A$1:$F$1,0))</f>
        <v>Denim Jacket Hooded</v>
      </c>
      <c r="K550" t="str">
        <f>INDEX(products!$A$1:$F$11,MATCH(orders!$D550,products!$A$1:$A$11,0),MATCH(orders!K$1,products!$A$1:$F$1,0))</f>
        <v>Jacket</v>
      </c>
      <c r="L550" t="str">
        <f>INDEX(products!$A$1:$F$11,MATCH(orders!$D550,products!$A$1:$A$11,0),MATCH(orders!L$1,products!$A$1:$F$1,0))</f>
        <v>Light Blue</v>
      </c>
      <c r="M550">
        <f>INDEX(products!$A$1:$F$11,MATCH(orders!$D550,products!$A$1:$A$11,0),MATCH(orders!M$1,products!$A$1:$F$1,0))</f>
        <v>27.99</v>
      </c>
      <c r="N550">
        <f>INDEX(products!$A$1:$F$11,MATCH(orders!$D550,products!$A$1:$A$11,0),MATCH(orders!N$1,products!$A$1:$F$1,0))</f>
        <v>14.99</v>
      </c>
      <c r="O550">
        <f t="shared" si="16"/>
        <v>64.999999999999986</v>
      </c>
      <c r="P550">
        <f t="shared" si="17"/>
        <v>139.94999999999999</v>
      </c>
    </row>
    <row r="551" spans="1:16" x14ac:dyDescent="0.45">
      <c r="A551" t="s">
        <v>2320</v>
      </c>
      <c r="B551" s="1">
        <v>44869</v>
      </c>
      <c r="C551" t="s">
        <v>473</v>
      </c>
      <c r="D551">
        <v>6</v>
      </c>
      <c r="E551">
        <v>5</v>
      </c>
      <c r="F551" t="str">
        <f>_xlfn.XLOOKUP(C551,customers!$A$2:$A$314,customers!$B$2:$B$314,,0)</f>
        <v>Brook Drage</v>
      </c>
      <c r="G551" t="str">
        <f>_xlfn.XLOOKUP(C551,customers!$A$2:$A$314,customers!$F$2:$F$314,,0)</f>
        <v>England</v>
      </c>
      <c r="H551" t="str">
        <f>VLOOKUP(C551,customers!$A$2:$I$314,7,FALSE)</f>
        <v>Scarborough</v>
      </c>
      <c r="I551" t="str">
        <f>VLOOKUP(C551,customers!$A$2:$I$314,9,FALSE)</f>
        <v>No</v>
      </c>
      <c r="J551" t="str">
        <f>INDEX(products!$A$1:$F$11,MATCH(orders!$D551,products!$A$1:$A$11,0),MATCH(orders!J$1,products!$A$1:$F$1,0))</f>
        <v>Denim Jacket Hooded</v>
      </c>
      <c r="K551" t="str">
        <f>INDEX(products!$A$1:$F$11,MATCH(orders!$D551,products!$A$1:$A$11,0),MATCH(orders!K$1,products!$A$1:$F$1,0))</f>
        <v>Jacket</v>
      </c>
      <c r="L551" t="str">
        <f>INDEX(products!$A$1:$F$11,MATCH(orders!$D551,products!$A$1:$A$11,0),MATCH(orders!L$1,products!$A$1:$F$1,0))</f>
        <v>Light Blue</v>
      </c>
      <c r="M551">
        <f>INDEX(products!$A$1:$F$11,MATCH(orders!$D551,products!$A$1:$A$11,0),MATCH(orders!M$1,products!$A$1:$F$1,0))</f>
        <v>27.99</v>
      </c>
      <c r="N551">
        <f>INDEX(products!$A$1:$F$11,MATCH(orders!$D551,products!$A$1:$A$11,0),MATCH(orders!N$1,products!$A$1:$F$1,0))</f>
        <v>14.99</v>
      </c>
      <c r="O551">
        <f t="shared" si="16"/>
        <v>64.999999999999986</v>
      </c>
      <c r="P551">
        <f t="shared" si="17"/>
        <v>139.94999999999999</v>
      </c>
    </row>
    <row r="552" spans="1:16" x14ac:dyDescent="0.45">
      <c r="A552" t="s">
        <v>2321</v>
      </c>
      <c r="B552" s="1">
        <v>44870</v>
      </c>
      <c r="C552" t="s">
        <v>401</v>
      </c>
      <c r="D552">
        <v>6</v>
      </c>
      <c r="E552">
        <v>3</v>
      </c>
      <c r="F552" t="str">
        <f>_xlfn.XLOOKUP(C552,customers!$A$2:$A$314,customers!$B$2:$B$314,,0)</f>
        <v>Ruy Cancellieri</v>
      </c>
      <c r="G552" t="str">
        <f>_xlfn.XLOOKUP(C552,customers!$A$2:$A$314,customers!$F$2:$F$314,,0)</f>
        <v>Scotland</v>
      </c>
      <c r="H552" t="str">
        <f>VLOOKUP(C552,customers!$A$2:$I$314,7,FALSE)</f>
        <v>Arbroath</v>
      </c>
      <c r="I552" t="str">
        <f>VLOOKUP(C552,customers!$A$2:$I$314,9,FALSE)</f>
        <v>No</v>
      </c>
      <c r="J552" t="str">
        <f>INDEX(products!$A$1:$F$11,MATCH(orders!$D552,products!$A$1:$A$11,0),MATCH(orders!J$1,products!$A$1:$F$1,0))</f>
        <v>Denim Jacket Hooded</v>
      </c>
      <c r="K552" t="str">
        <f>INDEX(products!$A$1:$F$11,MATCH(orders!$D552,products!$A$1:$A$11,0),MATCH(orders!K$1,products!$A$1:$F$1,0))</f>
        <v>Jacket</v>
      </c>
      <c r="L552" t="str">
        <f>INDEX(products!$A$1:$F$11,MATCH(orders!$D552,products!$A$1:$A$11,0),MATCH(orders!L$1,products!$A$1:$F$1,0))</f>
        <v>Light Blue</v>
      </c>
      <c r="M552">
        <f>INDEX(products!$A$1:$F$11,MATCH(orders!$D552,products!$A$1:$A$11,0),MATCH(orders!M$1,products!$A$1:$F$1,0))</f>
        <v>27.99</v>
      </c>
      <c r="N552">
        <f>INDEX(products!$A$1:$F$11,MATCH(orders!$D552,products!$A$1:$A$11,0),MATCH(orders!N$1,products!$A$1:$F$1,0))</f>
        <v>14.99</v>
      </c>
      <c r="O552">
        <f t="shared" si="16"/>
        <v>38.999999999999993</v>
      </c>
      <c r="P552">
        <f t="shared" si="17"/>
        <v>83.97</v>
      </c>
    </row>
    <row r="553" spans="1:16" x14ac:dyDescent="0.45">
      <c r="A553" t="s">
        <v>2322</v>
      </c>
      <c r="B553" s="1">
        <v>44870</v>
      </c>
      <c r="C553" t="s">
        <v>967</v>
      </c>
      <c r="D553">
        <v>6</v>
      </c>
      <c r="E553">
        <v>3</v>
      </c>
      <c r="F553" t="str">
        <f>_xlfn.XLOOKUP(C553,customers!$A$2:$A$314,customers!$B$2:$B$314,,0)</f>
        <v>Georgena Bentjens</v>
      </c>
      <c r="G553" t="str">
        <f>_xlfn.XLOOKUP(C553,customers!$A$2:$A$314,customers!$F$2:$F$314,,0)</f>
        <v>Scotland</v>
      </c>
      <c r="H553" t="str">
        <f>VLOOKUP(C553,customers!$A$2:$I$314,7,FALSE)</f>
        <v>Dornoch</v>
      </c>
      <c r="I553" t="str">
        <f>VLOOKUP(C553,customers!$A$2:$I$314,9,FALSE)</f>
        <v>No</v>
      </c>
      <c r="J553" t="str">
        <f>INDEX(products!$A$1:$F$11,MATCH(orders!$D553,products!$A$1:$A$11,0),MATCH(orders!J$1,products!$A$1:$F$1,0))</f>
        <v>Denim Jacket Hooded</v>
      </c>
      <c r="K553" t="str">
        <f>INDEX(products!$A$1:$F$11,MATCH(orders!$D553,products!$A$1:$A$11,0),MATCH(orders!K$1,products!$A$1:$F$1,0))</f>
        <v>Jacket</v>
      </c>
      <c r="L553" t="str">
        <f>INDEX(products!$A$1:$F$11,MATCH(orders!$D553,products!$A$1:$A$11,0),MATCH(orders!L$1,products!$A$1:$F$1,0))</f>
        <v>Light Blue</v>
      </c>
      <c r="M553">
        <f>INDEX(products!$A$1:$F$11,MATCH(orders!$D553,products!$A$1:$A$11,0),MATCH(orders!M$1,products!$A$1:$F$1,0))</f>
        <v>27.99</v>
      </c>
      <c r="N553">
        <f>INDEX(products!$A$1:$F$11,MATCH(orders!$D553,products!$A$1:$A$11,0),MATCH(orders!N$1,products!$A$1:$F$1,0))</f>
        <v>14.99</v>
      </c>
      <c r="O553">
        <f t="shared" si="16"/>
        <v>38.999999999999993</v>
      </c>
      <c r="P553">
        <f t="shared" si="17"/>
        <v>83.97</v>
      </c>
    </row>
    <row r="554" spans="1:16" x14ac:dyDescent="0.45">
      <c r="A554" t="s">
        <v>2323</v>
      </c>
      <c r="B554" s="1">
        <v>44870</v>
      </c>
      <c r="C554" t="s">
        <v>879</v>
      </c>
      <c r="D554">
        <v>6</v>
      </c>
      <c r="E554">
        <v>5</v>
      </c>
      <c r="F554" t="str">
        <f>_xlfn.XLOOKUP(C554,customers!$A$2:$A$314,customers!$B$2:$B$314,,0)</f>
        <v>Bobbe Piggott</v>
      </c>
      <c r="G554" t="str">
        <f>_xlfn.XLOOKUP(C554,customers!$A$2:$A$314,customers!$F$2:$F$314,,0)</f>
        <v>Wales</v>
      </c>
      <c r="H554" t="str">
        <f>VLOOKUP(C554,customers!$A$2:$I$314,7,FALSE)</f>
        <v>Llandovery</v>
      </c>
      <c r="I554" t="str">
        <f>VLOOKUP(C554,customers!$A$2:$I$314,9,FALSE)</f>
        <v>No</v>
      </c>
      <c r="J554" t="str">
        <f>INDEX(products!$A$1:$F$11,MATCH(orders!$D554,products!$A$1:$A$11,0),MATCH(orders!J$1,products!$A$1:$F$1,0))</f>
        <v>Denim Jacket Hooded</v>
      </c>
      <c r="K554" t="str">
        <f>INDEX(products!$A$1:$F$11,MATCH(orders!$D554,products!$A$1:$A$11,0),MATCH(orders!K$1,products!$A$1:$F$1,0))</f>
        <v>Jacket</v>
      </c>
      <c r="L554" t="str">
        <f>INDEX(products!$A$1:$F$11,MATCH(orders!$D554,products!$A$1:$A$11,0),MATCH(orders!L$1,products!$A$1:$F$1,0))</f>
        <v>Light Blue</v>
      </c>
      <c r="M554">
        <f>INDEX(products!$A$1:$F$11,MATCH(orders!$D554,products!$A$1:$A$11,0),MATCH(orders!M$1,products!$A$1:$F$1,0))</f>
        <v>27.99</v>
      </c>
      <c r="N554">
        <f>INDEX(products!$A$1:$F$11,MATCH(orders!$D554,products!$A$1:$A$11,0),MATCH(orders!N$1,products!$A$1:$F$1,0))</f>
        <v>14.99</v>
      </c>
      <c r="O554">
        <f t="shared" si="16"/>
        <v>64.999999999999986</v>
      </c>
      <c r="P554">
        <f t="shared" si="17"/>
        <v>139.94999999999999</v>
      </c>
    </row>
    <row r="555" spans="1:16" x14ac:dyDescent="0.45">
      <c r="A555" t="s">
        <v>2324</v>
      </c>
      <c r="B555" s="1">
        <v>44870</v>
      </c>
      <c r="C555" t="s">
        <v>267</v>
      </c>
      <c r="D555">
        <v>2</v>
      </c>
      <c r="E555">
        <v>4</v>
      </c>
      <c r="F555" t="str">
        <f>_xlfn.XLOOKUP(C555,customers!$A$2:$A$314,customers!$B$2:$B$314,,0)</f>
        <v>Annadiane Dykes</v>
      </c>
      <c r="G555" t="str">
        <f>_xlfn.XLOOKUP(C555,customers!$A$2:$A$314,customers!$F$2:$F$314,,0)</f>
        <v>England</v>
      </c>
      <c r="H555" t="str">
        <f>VLOOKUP(C555,customers!$A$2:$I$314,7,FALSE)</f>
        <v>Blackpool</v>
      </c>
      <c r="I555" t="str">
        <f>VLOOKUP(C555,customers!$A$2:$I$314,9,FALSE)</f>
        <v>Yes</v>
      </c>
      <c r="J555" t="str">
        <f>INDEX(products!$A$1:$F$11,MATCH(orders!$D555,products!$A$1:$A$11,0),MATCH(orders!J$1,products!$A$1:$F$1,0))</f>
        <v>Denim Jacket Classic</v>
      </c>
      <c r="K555" t="str">
        <f>INDEX(products!$A$1:$F$11,MATCH(orders!$D555,products!$A$1:$A$11,0),MATCH(orders!K$1,products!$A$1:$F$1,0))</f>
        <v>Jacket</v>
      </c>
      <c r="L555" t="str">
        <f>INDEX(products!$A$1:$F$11,MATCH(orders!$D555,products!$A$1:$A$11,0),MATCH(orders!L$1,products!$A$1:$F$1,0))</f>
        <v>Dark Blue</v>
      </c>
      <c r="M555">
        <f>INDEX(products!$A$1:$F$11,MATCH(orders!$D555,products!$A$1:$A$11,0),MATCH(orders!M$1,products!$A$1:$F$1,0))</f>
        <v>29.99</v>
      </c>
      <c r="N555">
        <f>INDEX(products!$A$1:$F$11,MATCH(orders!$D555,products!$A$1:$A$11,0),MATCH(orders!N$1,products!$A$1:$F$1,0))</f>
        <v>16.989999999999998</v>
      </c>
      <c r="O555">
        <f t="shared" si="16"/>
        <v>52</v>
      </c>
      <c r="P555">
        <f t="shared" si="17"/>
        <v>119.96</v>
      </c>
    </row>
    <row r="556" spans="1:16" x14ac:dyDescent="0.45">
      <c r="A556" t="s">
        <v>2325</v>
      </c>
      <c r="B556" s="1">
        <v>44871</v>
      </c>
      <c r="C556" t="s">
        <v>313</v>
      </c>
      <c r="D556">
        <v>2</v>
      </c>
      <c r="E556">
        <v>5</v>
      </c>
      <c r="F556" t="str">
        <f>_xlfn.XLOOKUP(C556,customers!$A$2:$A$314,customers!$B$2:$B$314,,0)</f>
        <v>Kipper Boorn</v>
      </c>
      <c r="G556" t="str">
        <f>_xlfn.XLOOKUP(C556,customers!$A$2:$A$314,customers!$F$2:$F$314,,0)</f>
        <v>Scotland</v>
      </c>
      <c r="H556" t="str">
        <f>VLOOKUP(C556,customers!$A$2:$I$314,7,FALSE)</f>
        <v>Fort William</v>
      </c>
      <c r="I556" t="str">
        <f>VLOOKUP(C556,customers!$A$2:$I$314,9,FALSE)</f>
        <v>Yes</v>
      </c>
      <c r="J556" t="str">
        <f>INDEX(products!$A$1:$F$11,MATCH(orders!$D556,products!$A$1:$A$11,0),MATCH(orders!J$1,products!$A$1:$F$1,0))</f>
        <v>Denim Jacket Classic</v>
      </c>
      <c r="K556" t="str">
        <f>INDEX(products!$A$1:$F$11,MATCH(orders!$D556,products!$A$1:$A$11,0),MATCH(orders!K$1,products!$A$1:$F$1,0))</f>
        <v>Jacket</v>
      </c>
      <c r="L556" t="str">
        <f>INDEX(products!$A$1:$F$11,MATCH(orders!$D556,products!$A$1:$A$11,0),MATCH(orders!L$1,products!$A$1:$F$1,0))</f>
        <v>Dark Blue</v>
      </c>
      <c r="M556">
        <f>INDEX(products!$A$1:$F$11,MATCH(orders!$D556,products!$A$1:$A$11,0),MATCH(orders!M$1,products!$A$1:$F$1,0))</f>
        <v>29.99</v>
      </c>
      <c r="N556">
        <f>INDEX(products!$A$1:$F$11,MATCH(orders!$D556,products!$A$1:$A$11,0),MATCH(orders!N$1,products!$A$1:$F$1,0))</f>
        <v>16.989999999999998</v>
      </c>
      <c r="O556">
        <f t="shared" si="16"/>
        <v>65</v>
      </c>
      <c r="P556">
        <f t="shared" si="17"/>
        <v>149.94999999999999</v>
      </c>
    </row>
    <row r="557" spans="1:16" x14ac:dyDescent="0.45">
      <c r="A557" t="s">
        <v>2326</v>
      </c>
      <c r="B557" s="1">
        <v>44871</v>
      </c>
      <c r="C557" t="s">
        <v>717</v>
      </c>
      <c r="D557">
        <v>6</v>
      </c>
      <c r="E557">
        <v>3</v>
      </c>
      <c r="F557" t="str">
        <f>_xlfn.XLOOKUP(C557,customers!$A$2:$A$314,customers!$B$2:$B$314,,0)</f>
        <v>Anny Mundford</v>
      </c>
      <c r="G557" t="str">
        <f>_xlfn.XLOOKUP(C557,customers!$A$2:$A$314,customers!$F$2:$F$314,,0)</f>
        <v>England</v>
      </c>
      <c r="H557" t="str">
        <f>VLOOKUP(C557,customers!$A$2:$I$314,7,FALSE)</f>
        <v>Penrith</v>
      </c>
      <c r="I557" t="str">
        <f>VLOOKUP(C557,customers!$A$2:$I$314,9,FALSE)</f>
        <v>No</v>
      </c>
      <c r="J557" t="str">
        <f>INDEX(products!$A$1:$F$11,MATCH(orders!$D557,products!$A$1:$A$11,0),MATCH(orders!J$1,products!$A$1:$F$1,0))</f>
        <v>Denim Jacket Hooded</v>
      </c>
      <c r="K557" t="str">
        <f>INDEX(products!$A$1:$F$11,MATCH(orders!$D557,products!$A$1:$A$11,0),MATCH(orders!K$1,products!$A$1:$F$1,0))</f>
        <v>Jacket</v>
      </c>
      <c r="L557" t="str">
        <f>INDEX(products!$A$1:$F$11,MATCH(orders!$D557,products!$A$1:$A$11,0),MATCH(orders!L$1,products!$A$1:$F$1,0))</f>
        <v>Light Blue</v>
      </c>
      <c r="M557">
        <f>INDEX(products!$A$1:$F$11,MATCH(orders!$D557,products!$A$1:$A$11,0),MATCH(orders!M$1,products!$A$1:$F$1,0))</f>
        <v>27.99</v>
      </c>
      <c r="N557">
        <f>INDEX(products!$A$1:$F$11,MATCH(orders!$D557,products!$A$1:$A$11,0),MATCH(orders!N$1,products!$A$1:$F$1,0))</f>
        <v>14.99</v>
      </c>
      <c r="O557">
        <f t="shared" si="16"/>
        <v>38.999999999999993</v>
      </c>
      <c r="P557">
        <f t="shared" si="17"/>
        <v>83.97</v>
      </c>
    </row>
    <row r="558" spans="1:16" x14ac:dyDescent="0.45">
      <c r="A558" t="s">
        <v>2327</v>
      </c>
      <c r="B558" s="1">
        <v>44871</v>
      </c>
      <c r="C558" t="s">
        <v>426</v>
      </c>
      <c r="D558">
        <v>6</v>
      </c>
      <c r="E558">
        <v>5</v>
      </c>
      <c r="F558" t="str">
        <f>_xlfn.XLOOKUP(C558,customers!$A$2:$A$314,customers!$B$2:$B$314,,0)</f>
        <v>Queenie Veel</v>
      </c>
      <c r="G558" t="str">
        <f>_xlfn.XLOOKUP(C558,customers!$A$2:$A$314,customers!$F$2:$F$314,,0)</f>
        <v>England</v>
      </c>
      <c r="H558" t="str">
        <f>VLOOKUP(C558,customers!$A$2:$I$314,7,FALSE)</f>
        <v>Wakefield</v>
      </c>
      <c r="I558" t="str">
        <f>VLOOKUP(C558,customers!$A$2:$I$314,9,FALSE)</f>
        <v>No</v>
      </c>
      <c r="J558" t="str">
        <f>INDEX(products!$A$1:$F$11,MATCH(orders!$D558,products!$A$1:$A$11,0),MATCH(orders!J$1,products!$A$1:$F$1,0))</f>
        <v>Denim Jacket Hooded</v>
      </c>
      <c r="K558" t="str">
        <f>INDEX(products!$A$1:$F$11,MATCH(orders!$D558,products!$A$1:$A$11,0),MATCH(orders!K$1,products!$A$1:$F$1,0))</f>
        <v>Jacket</v>
      </c>
      <c r="L558" t="str">
        <f>INDEX(products!$A$1:$F$11,MATCH(orders!$D558,products!$A$1:$A$11,0),MATCH(orders!L$1,products!$A$1:$F$1,0))</f>
        <v>Light Blue</v>
      </c>
      <c r="M558">
        <f>INDEX(products!$A$1:$F$11,MATCH(orders!$D558,products!$A$1:$A$11,0),MATCH(orders!M$1,products!$A$1:$F$1,0))</f>
        <v>27.99</v>
      </c>
      <c r="N558">
        <f>INDEX(products!$A$1:$F$11,MATCH(orders!$D558,products!$A$1:$A$11,0),MATCH(orders!N$1,products!$A$1:$F$1,0))</f>
        <v>14.99</v>
      </c>
      <c r="O558">
        <f t="shared" si="16"/>
        <v>64.999999999999986</v>
      </c>
      <c r="P558">
        <f t="shared" si="17"/>
        <v>139.94999999999999</v>
      </c>
    </row>
    <row r="559" spans="1:16" x14ac:dyDescent="0.45">
      <c r="A559" t="s">
        <v>2328</v>
      </c>
      <c r="B559" s="1">
        <v>44871</v>
      </c>
      <c r="C559" t="s">
        <v>1154</v>
      </c>
      <c r="D559">
        <v>6</v>
      </c>
      <c r="E559">
        <v>4</v>
      </c>
      <c r="F559" t="str">
        <f>_xlfn.XLOOKUP(C559,customers!$A$2:$A$314,customers!$B$2:$B$314,,0)</f>
        <v>Cybill Graddell</v>
      </c>
      <c r="G559" t="str">
        <f>_xlfn.XLOOKUP(C559,customers!$A$2:$A$314,customers!$F$2:$F$314,,0)</f>
        <v>Scotland</v>
      </c>
      <c r="H559" t="str">
        <f>VLOOKUP(C559,customers!$A$2:$I$314,7,FALSE)</f>
        <v>Dunoon</v>
      </c>
      <c r="I559" t="str">
        <f>VLOOKUP(C559,customers!$A$2:$I$314,9,FALSE)</f>
        <v>No</v>
      </c>
      <c r="J559" t="str">
        <f>INDEX(products!$A$1:$F$11,MATCH(orders!$D559,products!$A$1:$A$11,0),MATCH(orders!J$1,products!$A$1:$F$1,0))</f>
        <v>Denim Jacket Hooded</v>
      </c>
      <c r="K559" t="str">
        <f>INDEX(products!$A$1:$F$11,MATCH(orders!$D559,products!$A$1:$A$11,0),MATCH(orders!K$1,products!$A$1:$F$1,0))</f>
        <v>Jacket</v>
      </c>
      <c r="L559" t="str">
        <f>INDEX(products!$A$1:$F$11,MATCH(orders!$D559,products!$A$1:$A$11,0),MATCH(orders!L$1,products!$A$1:$F$1,0))</f>
        <v>Light Blue</v>
      </c>
      <c r="M559">
        <f>INDEX(products!$A$1:$F$11,MATCH(orders!$D559,products!$A$1:$A$11,0),MATCH(orders!M$1,products!$A$1:$F$1,0))</f>
        <v>27.99</v>
      </c>
      <c r="N559">
        <f>INDEX(products!$A$1:$F$11,MATCH(orders!$D559,products!$A$1:$A$11,0),MATCH(orders!N$1,products!$A$1:$F$1,0))</f>
        <v>14.99</v>
      </c>
      <c r="O559">
        <f t="shared" si="16"/>
        <v>51.999999999999993</v>
      </c>
      <c r="P559">
        <f t="shared" si="17"/>
        <v>111.96</v>
      </c>
    </row>
    <row r="560" spans="1:16" x14ac:dyDescent="0.45">
      <c r="A560" t="s">
        <v>2329</v>
      </c>
      <c r="B560" s="1">
        <v>44872</v>
      </c>
      <c r="C560" t="s">
        <v>418</v>
      </c>
      <c r="D560">
        <v>6</v>
      </c>
      <c r="E560">
        <v>3</v>
      </c>
      <c r="F560" t="str">
        <f>_xlfn.XLOOKUP(C560,customers!$A$2:$A$314,customers!$B$2:$B$314,,0)</f>
        <v>Bram Revel</v>
      </c>
      <c r="G560" t="str">
        <f>_xlfn.XLOOKUP(C560,customers!$A$2:$A$314,customers!$F$2:$F$314,,0)</f>
        <v>England</v>
      </c>
      <c r="H560" t="str">
        <f>VLOOKUP(C560,customers!$A$2:$I$314,7,FALSE)</f>
        <v>Scunthorpe</v>
      </c>
      <c r="I560" t="str">
        <f>VLOOKUP(C560,customers!$A$2:$I$314,9,FALSE)</f>
        <v>No</v>
      </c>
      <c r="J560" t="str">
        <f>INDEX(products!$A$1:$F$11,MATCH(orders!$D560,products!$A$1:$A$11,0),MATCH(orders!J$1,products!$A$1:$F$1,0))</f>
        <v>Denim Jacket Hooded</v>
      </c>
      <c r="K560" t="str">
        <f>INDEX(products!$A$1:$F$11,MATCH(orders!$D560,products!$A$1:$A$11,0),MATCH(orders!K$1,products!$A$1:$F$1,0))</f>
        <v>Jacket</v>
      </c>
      <c r="L560" t="str">
        <f>INDEX(products!$A$1:$F$11,MATCH(orders!$D560,products!$A$1:$A$11,0),MATCH(orders!L$1,products!$A$1:$F$1,0))</f>
        <v>Light Blue</v>
      </c>
      <c r="M560">
        <f>INDEX(products!$A$1:$F$11,MATCH(orders!$D560,products!$A$1:$A$11,0),MATCH(orders!M$1,products!$A$1:$F$1,0))</f>
        <v>27.99</v>
      </c>
      <c r="N560">
        <f>INDEX(products!$A$1:$F$11,MATCH(orders!$D560,products!$A$1:$A$11,0),MATCH(orders!N$1,products!$A$1:$F$1,0))</f>
        <v>14.99</v>
      </c>
      <c r="O560">
        <f t="shared" si="16"/>
        <v>38.999999999999993</v>
      </c>
      <c r="P560">
        <f t="shared" si="17"/>
        <v>83.97</v>
      </c>
    </row>
    <row r="561" spans="1:16" x14ac:dyDescent="0.45">
      <c r="A561" t="s">
        <v>2330</v>
      </c>
      <c r="B561" s="1">
        <v>44872</v>
      </c>
      <c r="C561" t="s">
        <v>993</v>
      </c>
      <c r="D561">
        <v>6</v>
      </c>
      <c r="E561">
        <v>5</v>
      </c>
      <c r="F561" t="str">
        <f>_xlfn.XLOOKUP(C561,customers!$A$2:$A$314,customers!$B$2:$B$314,,0)</f>
        <v>Leia Kernan</v>
      </c>
      <c r="G561" t="str">
        <f>_xlfn.XLOOKUP(C561,customers!$A$2:$A$314,customers!$F$2:$F$314,,0)</f>
        <v>England</v>
      </c>
      <c r="H561" t="str">
        <f>VLOOKUP(C561,customers!$A$2:$I$314,7,FALSE)</f>
        <v>Tenbury Wells</v>
      </c>
      <c r="I561" t="str">
        <f>VLOOKUP(C561,customers!$A$2:$I$314,9,FALSE)</f>
        <v>No</v>
      </c>
      <c r="J561" t="str">
        <f>INDEX(products!$A$1:$F$11,MATCH(orders!$D561,products!$A$1:$A$11,0),MATCH(orders!J$1,products!$A$1:$F$1,0))</f>
        <v>Denim Jacket Hooded</v>
      </c>
      <c r="K561" t="str">
        <f>INDEX(products!$A$1:$F$11,MATCH(orders!$D561,products!$A$1:$A$11,0),MATCH(orders!K$1,products!$A$1:$F$1,0))</f>
        <v>Jacket</v>
      </c>
      <c r="L561" t="str">
        <f>INDEX(products!$A$1:$F$11,MATCH(orders!$D561,products!$A$1:$A$11,0),MATCH(orders!L$1,products!$A$1:$F$1,0))</f>
        <v>Light Blue</v>
      </c>
      <c r="M561">
        <f>INDEX(products!$A$1:$F$11,MATCH(orders!$D561,products!$A$1:$A$11,0),MATCH(orders!M$1,products!$A$1:$F$1,0))</f>
        <v>27.99</v>
      </c>
      <c r="N561">
        <f>INDEX(products!$A$1:$F$11,MATCH(orders!$D561,products!$A$1:$A$11,0),MATCH(orders!N$1,products!$A$1:$F$1,0))</f>
        <v>14.99</v>
      </c>
      <c r="O561">
        <f t="shared" si="16"/>
        <v>64.999999999999986</v>
      </c>
      <c r="P561">
        <f t="shared" si="17"/>
        <v>139.94999999999999</v>
      </c>
    </row>
    <row r="562" spans="1:16" x14ac:dyDescent="0.45">
      <c r="A562" t="s">
        <v>2331</v>
      </c>
      <c r="B562" s="1">
        <v>44873</v>
      </c>
      <c r="C562" t="s">
        <v>547</v>
      </c>
      <c r="D562">
        <v>6</v>
      </c>
      <c r="E562">
        <v>5</v>
      </c>
      <c r="F562" t="str">
        <f>_xlfn.XLOOKUP(C562,customers!$A$2:$A$314,customers!$B$2:$B$314,,0)</f>
        <v>Lowell Keenleyside</v>
      </c>
      <c r="G562" t="str">
        <f>_xlfn.XLOOKUP(C562,customers!$A$2:$A$314,customers!$F$2:$F$314,,0)</f>
        <v>England</v>
      </c>
      <c r="H562" t="str">
        <f>VLOOKUP(C562,customers!$A$2:$I$314,7,FALSE)</f>
        <v>Thetford</v>
      </c>
      <c r="I562" t="str">
        <f>VLOOKUP(C562,customers!$A$2:$I$314,9,FALSE)</f>
        <v>No</v>
      </c>
      <c r="J562" t="str">
        <f>INDEX(products!$A$1:$F$11,MATCH(orders!$D562,products!$A$1:$A$11,0),MATCH(orders!J$1,products!$A$1:$F$1,0))</f>
        <v>Denim Jacket Hooded</v>
      </c>
      <c r="K562" t="str">
        <f>INDEX(products!$A$1:$F$11,MATCH(orders!$D562,products!$A$1:$A$11,0),MATCH(orders!K$1,products!$A$1:$F$1,0))</f>
        <v>Jacket</v>
      </c>
      <c r="L562" t="str">
        <f>INDEX(products!$A$1:$F$11,MATCH(orders!$D562,products!$A$1:$A$11,0),MATCH(orders!L$1,products!$A$1:$F$1,0))</f>
        <v>Light Blue</v>
      </c>
      <c r="M562">
        <f>INDEX(products!$A$1:$F$11,MATCH(orders!$D562,products!$A$1:$A$11,0),MATCH(orders!M$1,products!$A$1:$F$1,0))</f>
        <v>27.99</v>
      </c>
      <c r="N562">
        <f>INDEX(products!$A$1:$F$11,MATCH(orders!$D562,products!$A$1:$A$11,0),MATCH(orders!N$1,products!$A$1:$F$1,0))</f>
        <v>14.99</v>
      </c>
      <c r="O562">
        <f t="shared" si="16"/>
        <v>64.999999999999986</v>
      </c>
      <c r="P562">
        <f t="shared" si="17"/>
        <v>139.94999999999999</v>
      </c>
    </row>
    <row r="563" spans="1:16" x14ac:dyDescent="0.45">
      <c r="A563" t="s">
        <v>2332</v>
      </c>
      <c r="B563" s="1">
        <v>44873</v>
      </c>
      <c r="C563" t="s">
        <v>1005</v>
      </c>
      <c r="D563">
        <v>3</v>
      </c>
      <c r="E563">
        <v>3</v>
      </c>
      <c r="F563" t="str">
        <f>_xlfn.XLOOKUP(C563,customers!$A$2:$A$314,customers!$B$2:$B$314,,0)</f>
        <v>Zacharias Kiffe</v>
      </c>
      <c r="G563" t="str">
        <f>_xlfn.XLOOKUP(C563,customers!$A$2:$A$314,customers!$F$2:$F$314,,0)</f>
        <v>England</v>
      </c>
      <c r="H563" t="str">
        <f>VLOOKUP(C563,customers!$A$2:$I$314,7,FALSE)</f>
        <v>Bakewell</v>
      </c>
      <c r="I563" t="str">
        <f>VLOOKUP(C563,customers!$A$2:$I$314,9,FALSE)</f>
        <v>No</v>
      </c>
      <c r="J563" t="str">
        <f>INDEX(products!$A$1:$F$11,MATCH(orders!$D563,products!$A$1:$A$11,0),MATCH(orders!J$1,products!$A$1:$F$1,0))</f>
        <v>Denim Jeans Boyfriend Cut</v>
      </c>
      <c r="K563" t="str">
        <f>INDEX(products!$A$1:$F$11,MATCH(orders!$D563,products!$A$1:$A$11,0),MATCH(orders!K$1,products!$A$1:$F$1,0))</f>
        <v>Pants</v>
      </c>
      <c r="L563" t="str">
        <f>INDEX(products!$A$1:$F$11,MATCH(orders!$D563,products!$A$1:$A$11,0),MATCH(orders!L$1,products!$A$1:$F$1,0))</f>
        <v>Light Blue</v>
      </c>
      <c r="M563">
        <f>INDEX(products!$A$1:$F$11,MATCH(orders!$D563,products!$A$1:$A$11,0),MATCH(orders!M$1,products!$A$1:$F$1,0))</f>
        <v>27.99</v>
      </c>
      <c r="N563">
        <f>INDEX(products!$A$1:$F$11,MATCH(orders!$D563,products!$A$1:$A$11,0),MATCH(orders!N$1,products!$A$1:$F$1,0))</f>
        <v>12.99</v>
      </c>
      <c r="O563">
        <f t="shared" si="16"/>
        <v>44.999999999999993</v>
      </c>
      <c r="P563">
        <f t="shared" si="17"/>
        <v>83.97</v>
      </c>
    </row>
    <row r="564" spans="1:16" x14ac:dyDescent="0.45">
      <c r="A564" t="s">
        <v>2333</v>
      </c>
      <c r="B564" s="1">
        <v>44874</v>
      </c>
      <c r="C564" t="s">
        <v>967</v>
      </c>
      <c r="D564">
        <v>6</v>
      </c>
      <c r="E564">
        <v>5</v>
      </c>
      <c r="F564" t="str">
        <f>_xlfn.XLOOKUP(C564,customers!$A$2:$A$314,customers!$B$2:$B$314,,0)</f>
        <v>Georgena Bentjens</v>
      </c>
      <c r="G564" t="str">
        <f>_xlfn.XLOOKUP(C564,customers!$A$2:$A$314,customers!$F$2:$F$314,,0)</f>
        <v>Scotland</v>
      </c>
      <c r="H564" t="str">
        <f>VLOOKUP(C564,customers!$A$2:$I$314,7,FALSE)</f>
        <v>Dornoch</v>
      </c>
      <c r="I564" t="str">
        <f>VLOOKUP(C564,customers!$A$2:$I$314,9,FALSE)</f>
        <v>No</v>
      </c>
      <c r="J564" t="str">
        <f>INDEX(products!$A$1:$F$11,MATCH(orders!$D564,products!$A$1:$A$11,0),MATCH(orders!J$1,products!$A$1:$F$1,0))</f>
        <v>Denim Jacket Hooded</v>
      </c>
      <c r="K564" t="str">
        <f>INDEX(products!$A$1:$F$11,MATCH(orders!$D564,products!$A$1:$A$11,0),MATCH(orders!K$1,products!$A$1:$F$1,0))</f>
        <v>Jacket</v>
      </c>
      <c r="L564" t="str">
        <f>INDEX(products!$A$1:$F$11,MATCH(orders!$D564,products!$A$1:$A$11,0),MATCH(orders!L$1,products!$A$1:$F$1,0))</f>
        <v>Light Blue</v>
      </c>
      <c r="M564">
        <f>INDEX(products!$A$1:$F$11,MATCH(orders!$D564,products!$A$1:$A$11,0),MATCH(orders!M$1,products!$A$1:$F$1,0))</f>
        <v>27.99</v>
      </c>
      <c r="N564">
        <f>INDEX(products!$A$1:$F$11,MATCH(orders!$D564,products!$A$1:$A$11,0),MATCH(orders!N$1,products!$A$1:$F$1,0))</f>
        <v>14.99</v>
      </c>
      <c r="O564">
        <f t="shared" si="16"/>
        <v>64.999999999999986</v>
      </c>
      <c r="P564">
        <f t="shared" si="17"/>
        <v>139.94999999999999</v>
      </c>
    </row>
    <row r="565" spans="1:16" x14ac:dyDescent="0.45">
      <c r="A565" t="s">
        <v>2334</v>
      </c>
      <c r="B565" s="1">
        <v>44875</v>
      </c>
      <c r="C565" t="s">
        <v>675</v>
      </c>
      <c r="D565">
        <v>6</v>
      </c>
      <c r="E565">
        <v>3</v>
      </c>
      <c r="F565" t="str">
        <f>_xlfn.XLOOKUP(C565,customers!$A$2:$A$314,customers!$B$2:$B$314,,0)</f>
        <v>Minny Chamberlayne</v>
      </c>
      <c r="G565" t="str">
        <f>_xlfn.XLOOKUP(C565,customers!$A$2:$A$314,customers!$F$2:$F$314,,0)</f>
        <v>England</v>
      </c>
      <c r="H565" t="str">
        <f>VLOOKUP(C565,customers!$A$2:$I$314,7,FALSE)</f>
        <v>Southport</v>
      </c>
      <c r="I565" t="str">
        <f>VLOOKUP(C565,customers!$A$2:$I$314,9,FALSE)</f>
        <v>No</v>
      </c>
      <c r="J565" t="str">
        <f>INDEX(products!$A$1:$F$11,MATCH(orders!$D565,products!$A$1:$A$11,0),MATCH(orders!J$1,products!$A$1:$F$1,0))</f>
        <v>Denim Jacket Hooded</v>
      </c>
      <c r="K565" t="str">
        <f>INDEX(products!$A$1:$F$11,MATCH(orders!$D565,products!$A$1:$A$11,0),MATCH(orders!K$1,products!$A$1:$F$1,0))</f>
        <v>Jacket</v>
      </c>
      <c r="L565" t="str">
        <f>INDEX(products!$A$1:$F$11,MATCH(orders!$D565,products!$A$1:$A$11,0),MATCH(orders!L$1,products!$A$1:$F$1,0))</f>
        <v>Light Blue</v>
      </c>
      <c r="M565">
        <f>INDEX(products!$A$1:$F$11,MATCH(orders!$D565,products!$A$1:$A$11,0),MATCH(orders!M$1,products!$A$1:$F$1,0))</f>
        <v>27.99</v>
      </c>
      <c r="N565">
        <f>INDEX(products!$A$1:$F$11,MATCH(orders!$D565,products!$A$1:$A$11,0),MATCH(orders!N$1,products!$A$1:$F$1,0))</f>
        <v>14.99</v>
      </c>
      <c r="O565">
        <f t="shared" si="16"/>
        <v>38.999999999999993</v>
      </c>
      <c r="P565">
        <f t="shared" si="17"/>
        <v>83.97</v>
      </c>
    </row>
    <row r="566" spans="1:16" x14ac:dyDescent="0.45">
      <c r="A566" t="s">
        <v>2335</v>
      </c>
      <c r="B566" s="1">
        <v>44876</v>
      </c>
      <c r="C566" t="s">
        <v>972</v>
      </c>
      <c r="D566">
        <v>6</v>
      </c>
      <c r="E566">
        <v>4</v>
      </c>
      <c r="F566" t="str">
        <f>_xlfn.XLOOKUP(C566,customers!$A$2:$A$314,customers!$B$2:$B$314,,0)</f>
        <v>Delmar Beasant</v>
      </c>
      <c r="G566" t="str">
        <f>_xlfn.XLOOKUP(C566,customers!$A$2:$A$314,customers!$F$2:$F$314,,0)</f>
        <v>Scotland</v>
      </c>
      <c r="H566" t="str">
        <f>VLOOKUP(C566,customers!$A$2:$I$314,7,FALSE)</f>
        <v>Fortrose</v>
      </c>
      <c r="I566" t="str">
        <f>VLOOKUP(C566,customers!$A$2:$I$314,9,FALSE)</f>
        <v>No</v>
      </c>
      <c r="J566" t="str">
        <f>INDEX(products!$A$1:$F$11,MATCH(orders!$D566,products!$A$1:$A$11,0),MATCH(orders!J$1,products!$A$1:$F$1,0))</f>
        <v>Denim Jacket Hooded</v>
      </c>
      <c r="K566" t="str">
        <f>INDEX(products!$A$1:$F$11,MATCH(orders!$D566,products!$A$1:$A$11,0),MATCH(orders!K$1,products!$A$1:$F$1,0))</f>
        <v>Jacket</v>
      </c>
      <c r="L566" t="str">
        <f>INDEX(products!$A$1:$F$11,MATCH(orders!$D566,products!$A$1:$A$11,0),MATCH(orders!L$1,products!$A$1:$F$1,0))</f>
        <v>Light Blue</v>
      </c>
      <c r="M566">
        <f>INDEX(products!$A$1:$F$11,MATCH(orders!$D566,products!$A$1:$A$11,0),MATCH(orders!M$1,products!$A$1:$F$1,0))</f>
        <v>27.99</v>
      </c>
      <c r="N566">
        <f>INDEX(products!$A$1:$F$11,MATCH(orders!$D566,products!$A$1:$A$11,0),MATCH(orders!N$1,products!$A$1:$F$1,0))</f>
        <v>14.99</v>
      </c>
      <c r="O566">
        <f t="shared" si="16"/>
        <v>51.999999999999993</v>
      </c>
      <c r="P566">
        <f t="shared" si="17"/>
        <v>111.96</v>
      </c>
    </row>
    <row r="567" spans="1:16" x14ac:dyDescent="0.45">
      <c r="A567" t="s">
        <v>2336</v>
      </c>
      <c r="B567" s="1">
        <v>44877</v>
      </c>
      <c r="C567" t="s">
        <v>449</v>
      </c>
      <c r="D567">
        <v>6</v>
      </c>
      <c r="E567">
        <v>4</v>
      </c>
      <c r="F567" t="str">
        <f>_xlfn.XLOOKUP(C567,customers!$A$2:$A$314,customers!$B$2:$B$314,,0)</f>
        <v>Betty Fominov</v>
      </c>
      <c r="G567" t="str">
        <f>_xlfn.XLOOKUP(C567,customers!$A$2:$A$314,customers!$F$2:$F$314,,0)</f>
        <v>Scotland</v>
      </c>
      <c r="H567" t="str">
        <f>VLOOKUP(C567,customers!$A$2:$I$314,7,FALSE)</f>
        <v>Dunfermline</v>
      </c>
      <c r="I567" t="str">
        <f>VLOOKUP(C567,customers!$A$2:$I$314,9,FALSE)</f>
        <v>No</v>
      </c>
      <c r="J567" t="str">
        <f>INDEX(products!$A$1:$F$11,MATCH(orders!$D567,products!$A$1:$A$11,0),MATCH(orders!J$1,products!$A$1:$F$1,0))</f>
        <v>Denim Jacket Hooded</v>
      </c>
      <c r="K567" t="str">
        <f>INDEX(products!$A$1:$F$11,MATCH(orders!$D567,products!$A$1:$A$11,0),MATCH(orders!K$1,products!$A$1:$F$1,0))</f>
        <v>Jacket</v>
      </c>
      <c r="L567" t="str">
        <f>INDEX(products!$A$1:$F$11,MATCH(orders!$D567,products!$A$1:$A$11,0),MATCH(orders!L$1,products!$A$1:$F$1,0))</f>
        <v>Light Blue</v>
      </c>
      <c r="M567">
        <f>INDEX(products!$A$1:$F$11,MATCH(orders!$D567,products!$A$1:$A$11,0),MATCH(orders!M$1,products!$A$1:$F$1,0))</f>
        <v>27.99</v>
      </c>
      <c r="N567">
        <f>INDEX(products!$A$1:$F$11,MATCH(orders!$D567,products!$A$1:$A$11,0),MATCH(orders!N$1,products!$A$1:$F$1,0))</f>
        <v>14.99</v>
      </c>
      <c r="O567">
        <f t="shared" si="16"/>
        <v>51.999999999999993</v>
      </c>
      <c r="P567">
        <f t="shared" si="17"/>
        <v>111.96</v>
      </c>
    </row>
    <row r="568" spans="1:16" x14ac:dyDescent="0.45">
      <c r="A568" t="s">
        <v>2337</v>
      </c>
      <c r="B568" s="1">
        <v>44877</v>
      </c>
      <c r="C568" t="s">
        <v>602</v>
      </c>
      <c r="D568">
        <v>6</v>
      </c>
      <c r="E568">
        <v>3</v>
      </c>
      <c r="F568" t="str">
        <f>_xlfn.XLOOKUP(C568,customers!$A$2:$A$314,customers!$B$2:$B$314,,0)</f>
        <v>Quinton Fouracres</v>
      </c>
      <c r="G568" t="str">
        <f>_xlfn.XLOOKUP(C568,customers!$A$2:$A$314,customers!$F$2:$F$314,,0)</f>
        <v>England</v>
      </c>
      <c r="H568" t="str">
        <f>VLOOKUP(C568,customers!$A$2:$I$314,7,FALSE)</f>
        <v>St Albans</v>
      </c>
      <c r="I568" t="str">
        <f>VLOOKUP(C568,customers!$A$2:$I$314,9,FALSE)</f>
        <v>No</v>
      </c>
      <c r="J568" t="str">
        <f>INDEX(products!$A$1:$F$11,MATCH(orders!$D568,products!$A$1:$A$11,0),MATCH(orders!J$1,products!$A$1:$F$1,0))</f>
        <v>Denim Jacket Hooded</v>
      </c>
      <c r="K568" t="str">
        <f>INDEX(products!$A$1:$F$11,MATCH(orders!$D568,products!$A$1:$A$11,0),MATCH(orders!K$1,products!$A$1:$F$1,0))</f>
        <v>Jacket</v>
      </c>
      <c r="L568" t="str">
        <f>INDEX(products!$A$1:$F$11,MATCH(orders!$D568,products!$A$1:$A$11,0),MATCH(orders!L$1,products!$A$1:$F$1,0))</f>
        <v>Light Blue</v>
      </c>
      <c r="M568">
        <f>INDEX(products!$A$1:$F$11,MATCH(orders!$D568,products!$A$1:$A$11,0),MATCH(orders!M$1,products!$A$1:$F$1,0))</f>
        <v>27.99</v>
      </c>
      <c r="N568">
        <f>INDEX(products!$A$1:$F$11,MATCH(orders!$D568,products!$A$1:$A$11,0),MATCH(orders!N$1,products!$A$1:$F$1,0))</f>
        <v>14.99</v>
      </c>
      <c r="O568">
        <f t="shared" si="16"/>
        <v>38.999999999999993</v>
      </c>
      <c r="P568">
        <f t="shared" si="17"/>
        <v>83.97</v>
      </c>
    </row>
    <row r="569" spans="1:16" x14ac:dyDescent="0.45">
      <c r="A569" t="s">
        <v>2338</v>
      </c>
      <c r="B569" s="1">
        <v>44877</v>
      </c>
      <c r="C569" t="s">
        <v>203</v>
      </c>
      <c r="D569">
        <v>2</v>
      </c>
      <c r="E569">
        <v>4</v>
      </c>
      <c r="F569" t="str">
        <f>_xlfn.XLOOKUP(C569,customers!$A$2:$A$314,customers!$B$2:$B$314,,0)</f>
        <v>Donna Baskeyfied</v>
      </c>
      <c r="G569" t="str">
        <f>_xlfn.XLOOKUP(C569,customers!$A$2:$A$314,customers!$F$2:$F$314,,0)</f>
        <v>England</v>
      </c>
      <c r="H569" t="str">
        <f>VLOOKUP(C569,customers!$A$2:$I$314,7,FALSE)</f>
        <v>Huddersfield</v>
      </c>
      <c r="I569" t="str">
        <f>VLOOKUP(C569,customers!$A$2:$I$314,9,FALSE)</f>
        <v>Yes</v>
      </c>
      <c r="J569" t="str">
        <f>INDEX(products!$A$1:$F$11,MATCH(orders!$D569,products!$A$1:$A$11,0),MATCH(orders!J$1,products!$A$1:$F$1,0))</f>
        <v>Denim Jacket Classic</v>
      </c>
      <c r="K569" t="str">
        <f>INDEX(products!$A$1:$F$11,MATCH(orders!$D569,products!$A$1:$A$11,0),MATCH(orders!K$1,products!$A$1:$F$1,0))</f>
        <v>Jacket</v>
      </c>
      <c r="L569" t="str">
        <f>INDEX(products!$A$1:$F$11,MATCH(orders!$D569,products!$A$1:$A$11,0),MATCH(orders!L$1,products!$A$1:$F$1,0))</f>
        <v>Dark Blue</v>
      </c>
      <c r="M569">
        <f>INDEX(products!$A$1:$F$11,MATCH(orders!$D569,products!$A$1:$A$11,0),MATCH(orders!M$1,products!$A$1:$F$1,0))</f>
        <v>29.99</v>
      </c>
      <c r="N569">
        <f>INDEX(products!$A$1:$F$11,MATCH(orders!$D569,products!$A$1:$A$11,0),MATCH(orders!N$1,products!$A$1:$F$1,0))</f>
        <v>16.989999999999998</v>
      </c>
      <c r="O569">
        <f t="shared" si="16"/>
        <v>52</v>
      </c>
      <c r="P569">
        <f t="shared" si="17"/>
        <v>119.96</v>
      </c>
    </row>
    <row r="570" spans="1:16" x14ac:dyDescent="0.45">
      <c r="A570" t="s">
        <v>2339</v>
      </c>
      <c r="B570" s="1">
        <v>44878</v>
      </c>
      <c r="C570" t="s">
        <v>426</v>
      </c>
      <c r="D570">
        <v>6</v>
      </c>
      <c r="E570">
        <v>3</v>
      </c>
      <c r="F570" t="str">
        <f>_xlfn.XLOOKUP(C570,customers!$A$2:$A$314,customers!$B$2:$B$314,,0)</f>
        <v>Queenie Veel</v>
      </c>
      <c r="G570" t="str">
        <f>_xlfn.XLOOKUP(C570,customers!$A$2:$A$314,customers!$F$2:$F$314,,0)</f>
        <v>England</v>
      </c>
      <c r="H570" t="str">
        <f>VLOOKUP(C570,customers!$A$2:$I$314,7,FALSE)</f>
        <v>Wakefield</v>
      </c>
      <c r="I570" t="str">
        <f>VLOOKUP(C570,customers!$A$2:$I$314,9,FALSE)</f>
        <v>No</v>
      </c>
      <c r="J570" t="str">
        <f>INDEX(products!$A$1:$F$11,MATCH(orders!$D570,products!$A$1:$A$11,0),MATCH(orders!J$1,products!$A$1:$F$1,0))</f>
        <v>Denim Jacket Hooded</v>
      </c>
      <c r="K570" t="str">
        <f>INDEX(products!$A$1:$F$11,MATCH(orders!$D570,products!$A$1:$A$11,0),MATCH(orders!K$1,products!$A$1:$F$1,0))</f>
        <v>Jacket</v>
      </c>
      <c r="L570" t="str">
        <f>INDEX(products!$A$1:$F$11,MATCH(orders!$D570,products!$A$1:$A$11,0),MATCH(orders!L$1,products!$A$1:$F$1,0))</f>
        <v>Light Blue</v>
      </c>
      <c r="M570">
        <f>INDEX(products!$A$1:$F$11,MATCH(orders!$D570,products!$A$1:$A$11,0),MATCH(orders!M$1,products!$A$1:$F$1,0))</f>
        <v>27.99</v>
      </c>
      <c r="N570">
        <f>INDEX(products!$A$1:$F$11,MATCH(orders!$D570,products!$A$1:$A$11,0),MATCH(orders!N$1,products!$A$1:$F$1,0))</f>
        <v>14.99</v>
      </c>
      <c r="O570">
        <f t="shared" si="16"/>
        <v>38.999999999999993</v>
      </c>
      <c r="P570">
        <f t="shared" si="17"/>
        <v>83.97</v>
      </c>
    </row>
    <row r="571" spans="1:16" x14ac:dyDescent="0.45">
      <c r="A571" t="s">
        <v>2340</v>
      </c>
      <c r="B571" s="1">
        <v>44878</v>
      </c>
      <c r="C571" t="s">
        <v>1099</v>
      </c>
      <c r="D571">
        <v>6</v>
      </c>
      <c r="E571">
        <v>3</v>
      </c>
      <c r="F571" t="str">
        <f>_xlfn.XLOOKUP(C571,customers!$A$2:$A$314,customers!$B$2:$B$314,,0)</f>
        <v>Christopher Grieveson</v>
      </c>
      <c r="G571" t="str">
        <f>_xlfn.XLOOKUP(C571,customers!$A$2:$A$314,customers!$F$2:$F$314,,0)</f>
        <v>Wales</v>
      </c>
      <c r="H571" t="str">
        <f>VLOOKUP(C571,customers!$A$2:$I$314,7,FALSE)</f>
        <v>Porthmadog</v>
      </c>
      <c r="I571" t="str">
        <f>VLOOKUP(C571,customers!$A$2:$I$314,9,FALSE)</f>
        <v>No</v>
      </c>
      <c r="J571" t="str">
        <f>INDEX(products!$A$1:$F$11,MATCH(orders!$D571,products!$A$1:$A$11,0),MATCH(orders!J$1,products!$A$1:$F$1,0))</f>
        <v>Denim Jacket Hooded</v>
      </c>
      <c r="K571" t="str">
        <f>INDEX(products!$A$1:$F$11,MATCH(orders!$D571,products!$A$1:$A$11,0),MATCH(orders!K$1,products!$A$1:$F$1,0))</f>
        <v>Jacket</v>
      </c>
      <c r="L571" t="str">
        <f>INDEX(products!$A$1:$F$11,MATCH(orders!$D571,products!$A$1:$A$11,0),MATCH(orders!L$1,products!$A$1:$F$1,0))</f>
        <v>Light Blue</v>
      </c>
      <c r="M571">
        <f>INDEX(products!$A$1:$F$11,MATCH(orders!$D571,products!$A$1:$A$11,0),MATCH(orders!M$1,products!$A$1:$F$1,0))</f>
        <v>27.99</v>
      </c>
      <c r="N571">
        <f>INDEX(products!$A$1:$F$11,MATCH(orders!$D571,products!$A$1:$A$11,0),MATCH(orders!N$1,products!$A$1:$F$1,0))</f>
        <v>14.99</v>
      </c>
      <c r="O571">
        <f t="shared" si="16"/>
        <v>38.999999999999993</v>
      </c>
      <c r="P571">
        <f t="shared" si="17"/>
        <v>83.97</v>
      </c>
    </row>
    <row r="572" spans="1:16" x14ac:dyDescent="0.45">
      <c r="A572" t="s">
        <v>2341</v>
      </c>
      <c r="B572" s="1">
        <v>44878</v>
      </c>
      <c r="C572" t="s">
        <v>671</v>
      </c>
      <c r="D572">
        <v>6</v>
      </c>
      <c r="E572">
        <v>5</v>
      </c>
      <c r="F572" t="str">
        <f>_xlfn.XLOOKUP(C572,customers!$A$2:$A$314,customers!$B$2:$B$314,,0)</f>
        <v>Serena Earley</v>
      </c>
      <c r="G572" t="str">
        <f>_xlfn.XLOOKUP(C572,customers!$A$2:$A$314,customers!$F$2:$F$314,,0)</f>
        <v>England</v>
      </c>
      <c r="H572" t="str">
        <f>VLOOKUP(C572,customers!$A$2:$I$314,7,FALSE)</f>
        <v>Dartford</v>
      </c>
      <c r="I572" t="str">
        <f>VLOOKUP(C572,customers!$A$2:$I$314,9,FALSE)</f>
        <v>No</v>
      </c>
      <c r="J572" t="str">
        <f>INDEX(products!$A$1:$F$11,MATCH(orders!$D572,products!$A$1:$A$11,0),MATCH(orders!J$1,products!$A$1:$F$1,0))</f>
        <v>Denim Jacket Hooded</v>
      </c>
      <c r="K572" t="str">
        <f>INDEX(products!$A$1:$F$11,MATCH(orders!$D572,products!$A$1:$A$11,0),MATCH(orders!K$1,products!$A$1:$F$1,0))</f>
        <v>Jacket</v>
      </c>
      <c r="L572" t="str">
        <f>INDEX(products!$A$1:$F$11,MATCH(orders!$D572,products!$A$1:$A$11,0),MATCH(orders!L$1,products!$A$1:$F$1,0))</f>
        <v>Light Blue</v>
      </c>
      <c r="M572">
        <f>INDEX(products!$A$1:$F$11,MATCH(orders!$D572,products!$A$1:$A$11,0),MATCH(orders!M$1,products!$A$1:$F$1,0))</f>
        <v>27.99</v>
      </c>
      <c r="N572">
        <f>INDEX(products!$A$1:$F$11,MATCH(orders!$D572,products!$A$1:$A$11,0),MATCH(orders!N$1,products!$A$1:$F$1,0))</f>
        <v>14.99</v>
      </c>
      <c r="O572">
        <f t="shared" si="16"/>
        <v>64.999999999999986</v>
      </c>
      <c r="P572">
        <f t="shared" si="17"/>
        <v>139.94999999999999</v>
      </c>
    </row>
    <row r="573" spans="1:16" x14ac:dyDescent="0.45">
      <c r="A573" t="s">
        <v>2342</v>
      </c>
      <c r="B573" s="1">
        <v>44878</v>
      </c>
      <c r="C573" t="s">
        <v>138</v>
      </c>
      <c r="D573">
        <v>2</v>
      </c>
      <c r="E573">
        <v>3</v>
      </c>
      <c r="F573" t="str">
        <f>_xlfn.XLOOKUP(C573,customers!$A$2:$A$314,customers!$B$2:$B$314,,0)</f>
        <v>Mozelle Calcutt</v>
      </c>
      <c r="G573" t="str">
        <f>_xlfn.XLOOKUP(C573,customers!$A$2:$A$314,customers!$F$2:$F$314,,0)</f>
        <v>Scotland</v>
      </c>
      <c r="H573" t="str">
        <f>VLOOKUP(C573,customers!$A$2:$I$314,7,FALSE)</f>
        <v>St Andrews</v>
      </c>
      <c r="I573" t="str">
        <f>VLOOKUP(C573,customers!$A$2:$I$314,9,FALSE)</f>
        <v>Yes</v>
      </c>
      <c r="J573" t="str">
        <f>INDEX(products!$A$1:$F$11,MATCH(orders!$D573,products!$A$1:$A$11,0),MATCH(orders!J$1,products!$A$1:$F$1,0))</f>
        <v>Denim Jacket Classic</v>
      </c>
      <c r="K573" t="str">
        <f>INDEX(products!$A$1:$F$11,MATCH(orders!$D573,products!$A$1:$A$11,0),MATCH(orders!K$1,products!$A$1:$F$1,0))</f>
        <v>Jacket</v>
      </c>
      <c r="L573" t="str">
        <f>INDEX(products!$A$1:$F$11,MATCH(orders!$D573,products!$A$1:$A$11,0),MATCH(orders!L$1,products!$A$1:$F$1,0))</f>
        <v>Dark Blue</v>
      </c>
      <c r="M573">
        <f>INDEX(products!$A$1:$F$11,MATCH(orders!$D573,products!$A$1:$A$11,0),MATCH(orders!M$1,products!$A$1:$F$1,0))</f>
        <v>29.99</v>
      </c>
      <c r="N573">
        <f>INDEX(products!$A$1:$F$11,MATCH(orders!$D573,products!$A$1:$A$11,0),MATCH(orders!N$1,products!$A$1:$F$1,0))</f>
        <v>16.989999999999998</v>
      </c>
      <c r="O573">
        <f t="shared" si="16"/>
        <v>39</v>
      </c>
      <c r="P573">
        <f t="shared" si="17"/>
        <v>89.97</v>
      </c>
    </row>
    <row r="574" spans="1:16" x14ac:dyDescent="0.45">
      <c r="A574" t="s">
        <v>2343</v>
      </c>
      <c r="B574" s="1">
        <v>44879</v>
      </c>
      <c r="C574" t="s">
        <v>100</v>
      </c>
      <c r="D574">
        <v>2</v>
      </c>
      <c r="E574">
        <v>5</v>
      </c>
      <c r="F574" t="str">
        <f>_xlfn.XLOOKUP(C574,customers!$A$2:$A$314,customers!$B$2:$B$314,,0)</f>
        <v>Aurea Corradino</v>
      </c>
      <c r="G574" t="str">
        <f>_xlfn.XLOOKUP(C574,customers!$A$2:$A$314,customers!$F$2:$F$314,,0)</f>
        <v>England</v>
      </c>
      <c r="H574" t="str">
        <f>VLOOKUP(C574,customers!$A$2:$I$314,7,FALSE)</f>
        <v>Exeter</v>
      </c>
      <c r="I574" t="str">
        <f>VLOOKUP(C574,customers!$A$2:$I$314,9,FALSE)</f>
        <v>Yes</v>
      </c>
      <c r="J574" t="str">
        <f>INDEX(products!$A$1:$F$11,MATCH(orders!$D574,products!$A$1:$A$11,0),MATCH(orders!J$1,products!$A$1:$F$1,0))</f>
        <v>Denim Jacket Classic</v>
      </c>
      <c r="K574" t="str">
        <f>INDEX(products!$A$1:$F$11,MATCH(orders!$D574,products!$A$1:$A$11,0),MATCH(orders!K$1,products!$A$1:$F$1,0))</f>
        <v>Jacket</v>
      </c>
      <c r="L574" t="str">
        <f>INDEX(products!$A$1:$F$11,MATCH(orders!$D574,products!$A$1:$A$11,0),MATCH(orders!L$1,products!$A$1:$F$1,0))</f>
        <v>Dark Blue</v>
      </c>
      <c r="M574">
        <f>INDEX(products!$A$1:$F$11,MATCH(orders!$D574,products!$A$1:$A$11,0),MATCH(orders!M$1,products!$A$1:$F$1,0))</f>
        <v>29.99</v>
      </c>
      <c r="N574">
        <f>INDEX(products!$A$1:$F$11,MATCH(orders!$D574,products!$A$1:$A$11,0),MATCH(orders!N$1,products!$A$1:$F$1,0))</f>
        <v>16.989999999999998</v>
      </c>
      <c r="O574">
        <f t="shared" si="16"/>
        <v>65</v>
      </c>
      <c r="P574">
        <f t="shared" si="17"/>
        <v>149.94999999999999</v>
      </c>
    </row>
    <row r="575" spans="1:16" x14ac:dyDescent="0.45">
      <c r="A575" t="s">
        <v>2344</v>
      </c>
      <c r="B575" s="1">
        <v>44879</v>
      </c>
      <c r="C575" t="s">
        <v>1177</v>
      </c>
      <c r="D575">
        <v>6</v>
      </c>
      <c r="E575">
        <v>3</v>
      </c>
      <c r="F575" t="str">
        <f>_xlfn.XLOOKUP(C575,customers!$A$2:$A$314,customers!$B$2:$B$314,,0)</f>
        <v>Trescha Jedrachowicz</v>
      </c>
      <c r="G575" t="str">
        <f>_xlfn.XLOOKUP(C575,customers!$A$2:$A$314,customers!$F$2:$F$314,,0)</f>
        <v>Scotland</v>
      </c>
      <c r="H575" t="str">
        <f>VLOOKUP(C575,customers!$A$2:$I$314,7,FALSE)</f>
        <v>Pitlochry</v>
      </c>
      <c r="I575" t="str">
        <f>VLOOKUP(C575,customers!$A$2:$I$314,9,FALSE)</f>
        <v>No</v>
      </c>
      <c r="J575" t="str">
        <f>INDEX(products!$A$1:$F$11,MATCH(orders!$D575,products!$A$1:$A$11,0),MATCH(orders!J$1,products!$A$1:$F$1,0))</f>
        <v>Denim Jacket Hooded</v>
      </c>
      <c r="K575" t="str">
        <f>INDEX(products!$A$1:$F$11,MATCH(orders!$D575,products!$A$1:$A$11,0),MATCH(orders!K$1,products!$A$1:$F$1,0))</f>
        <v>Jacket</v>
      </c>
      <c r="L575" t="str">
        <f>INDEX(products!$A$1:$F$11,MATCH(orders!$D575,products!$A$1:$A$11,0),MATCH(orders!L$1,products!$A$1:$F$1,0))</f>
        <v>Light Blue</v>
      </c>
      <c r="M575">
        <f>INDEX(products!$A$1:$F$11,MATCH(orders!$D575,products!$A$1:$A$11,0),MATCH(orders!M$1,products!$A$1:$F$1,0))</f>
        <v>27.99</v>
      </c>
      <c r="N575">
        <f>INDEX(products!$A$1:$F$11,MATCH(orders!$D575,products!$A$1:$A$11,0),MATCH(orders!N$1,products!$A$1:$F$1,0))</f>
        <v>14.99</v>
      </c>
      <c r="O575">
        <f t="shared" si="16"/>
        <v>38.999999999999993</v>
      </c>
      <c r="P575">
        <f t="shared" si="17"/>
        <v>83.97</v>
      </c>
    </row>
    <row r="576" spans="1:16" x14ac:dyDescent="0.45">
      <c r="A576" t="s">
        <v>2345</v>
      </c>
      <c r="B576" s="1">
        <v>44879</v>
      </c>
      <c r="C576" t="s">
        <v>88</v>
      </c>
      <c r="D576">
        <v>2</v>
      </c>
      <c r="E576">
        <v>5</v>
      </c>
      <c r="F576" t="str">
        <f>_xlfn.XLOOKUP(C576,customers!$A$2:$A$314,customers!$B$2:$B$314,,0)</f>
        <v>Minni Alabaster</v>
      </c>
      <c r="G576" t="str">
        <f>_xlfn.XLOOKUP(C576,customers!$A$2:$A$314,customers!$F$2:$F$314,,0)</f>
        <v>England</v>
      </c>
      <c r="H576" t="str">
        <f>VLOOKUP(C576,customers!$A$2:$I$314,7,FALSE)</f>
        <v>Coventry</v>
      </c>
      <c r="I576" t="str">
        <f>VLOOKUP(C576,customers!$A$2:$I$314,9,FALSE)</f>
        <v>Yes</v>
      </c>
      <c r="J576" t="str">
        <f>INDEX(products!$A$1:$F$11,MATCH(orders!$D576,products!$A$1:$A$11,0),MATCH(orders!J$1,products!$A$1:$F$1,0))</f>
        <v>Denim Jacket Classic</v>
      </c>
      <c r="K576" t="str">
        <f>INDEX(products!$A$1:$F$11,MATCH(orders!$D576,products!$A$1:$A$11,0),MATCH(orders!K$1,products!$A$1:$F$1,0))</f>
        <v>Jacket</v>
      </c>
      <c r="L576" t="str">
        <f>INDEX(products!$A$1:$F$11,MATCH(orders!$D576,products!$A$1:$A$11,0),MATCH(orders!L$1,products!$A$1:$F$1,0))</f>
        <v>Dark Blue</v>
      </c>
      <c r="M576">
        <f>INDEX(products!$A$1:$F$11,MATCH(orders!$D576,products!$A$1:$A$11,0),MATCH(orders!M$1,products!$A$1:$F$1,0))</f>
        <v>29.99</v>
      </c>
      <c r="N576">
        <f>INDEX(products!$A$1:$F$11,MATCH(orders!$D576,products!$A$1:$A$11,0),MATCH(orders!N$1,products!$A$1:$F$1,0))</f>
        <v>16.989999999999998</v>
      </c>
      <c r="O576">
        <f t="shared" si="16"/>
        <v>65</v>
      </c>
      <c r="P576">
        <f t="shared" si="17"/>
        <v>149.94999999999999</v>
      </c>
    </row>
    <row r="577" spans="1:16" x14ac:dyDescent="0.45">
      <c r="A577" t="s">
        <v>2346</v>
      </c>
      <c r="B577" s="1">
        <v>44879</v>
      </c>
      <c r="C577" t="s">
        <v>554</v>
      </c>
      <c r="D577">
        <v>6</v>
      </c>
      <c r="E577">
        <v>3</v>
      </c>
      <c r="F577" t="str">
        <f>_xlfn.XLOOKUP(C577,customers!$A$2:$A$314,customers!$B$2:$B$314,,0)</f>
        <v>Abraham Coleman</v>
      </c>
      <c r="G577" t="str">
        <f>_xlfn.XLOOKUP(C577,customers!$A$2:$A$314,customers!$F$2:$F$314,,0)</f>
        <v>England</v>
      </c>
      <c r="H577" t="str">
        <f>VLOOKUP(C577,customers!$A$2:$I$314,7,FALSE)</f>
        <v>Wellingborough</v>
      </c>
      <c r="I577" t="str">
        <f>VLOOKUP(C577,customers!$A$2:$I$314,9,FALSE)</f>
        <v>No</v>
      </c>
      <c r="J577" t="str">
        <f>INDEX(products!$A$1:$F$11,MATCH(orders!$D577,products!$A$1:$A$11,0),MATCH(orders!J$1,products!$A$1:$F$1,0))</f>
        <v>Denim Jacket Hooded</v>
      </c>
      <c r="K577" t="str">
        <f>INDEX(products!$A$1:$F$11,MATCH(orders!$D577,products!$A$1:$A$11,0),MATCH(orders!K$1,products!$A$1:$F$1,0))</f>
        <v>Jacket</v>
      </c>
      <c r="L577" t="str">
        <f>INDEX(products!$A$1:$F$11,MATCH(orders!$D577,products!$A$1:$A$11,0),MATCH(orders!L$1,products!$A$1:$F$1,0))</f>
        <v>Light Blue</v>
      </c>
      <c r="M577">
        <f>INDEX(products!$A$1:$F$11,MATCH(orders!$D577,products!$A$1:$A$11,0),MATCH(orders!M$1,products!$A$1:$F$1,0))</f>
        <v>27.99</v>
      </c>
      <c r="N577">
        <f>INDEX(products!$A$1:$F$11,MATCH(orders!$D577,products!$A$1:$A$11,0),MATCH(orders!N$1,products!$A$1:$F$1,0))</f>
        <v>14.99</v>
      </c>
      <c r="O577">
        <f t="shared" si="16"/>
        <v>38.999999999999993</v>
      </c>
      <c r="P577">
        <f t="shared" si="17"/>
        <v>83.97</v>
      </c>
    </row>
    <row r="578" spans="1:16" x14ac:dyDescent="0.45">
      <c r="A578" t="s">
        <v>2347</v>
      </c>
      <c r="B578" s="1">
        <v>44879</v>
      </c>
      <c r="C578" t="s">
        <v>359</v>
      </c>
      <c r="D578">
        <v>6</v>
      </c>
      <c r="E578">
        <v>3</v>
      </c>
      <c r="F578" t="str">
        <f>_xlfn.XLOOKUP(C578,customers!$A$2:$A$314,customers!$B$2:$B$314,,0)</f>
        <v>Beitris Keaveney</v>
      </c>
      <c r="G578" t="str">
        <f>_xlfn.XLOOKUP(C578,customers!$A$2:$A$314,customers!$F$2:$F$314,,0)</f>
        <v>England</v>
      </c>
      <c r="H578" t="str">
        <f>VLOOKUP(C578,customers!$A$2:$I$314,7,FALSE)</f>
        <v>Newbury</v>
      </c>
      <c r="I578" t="str">
        <f>VLOOKUP(C578,customers!$A$2:$I$314,9,FALSE)</f>
        <v>No</v>
      </c>
      <c r="J578" t="str">
        <f>INDEX(products!$A$1:$F$11,MATCH(orders!$D578,products!$A$1:$A$11,0),MATCH(orders!J$1,products!$A$1:$F$1,0))</f>
        <v>Denim Jacket Hooded</v>
      </c>
      <c r="K578" t="str">
        <f>INDEX(products!$A$1:$F$11,MATCH(orders!$D578,products!$A$1:$A$11,0),MATCH(orders!K$1,products!$A$1:$F$1,0))</f>
        <v>Jacket</v>
      </c>
      <c r="L578" t="str">
        <f>INDEX(products!$A$1:$F$11,MATCH(orders!$D578,products!$A$1:$A$11,0),MATCH(orders!L$1,products!$A$1:$F$1,0))</f>
        <v>Light Blue</v>
      </c>
      <c r="M578">
        <f>INDEX(products!$A$1:$F$11,MATCH(orders!$D578,products!$A$1:$A$11,0),MATCH(orders!M$1,products!$A$1:$F$1,0))</f>
        <v>27.99</v>
      </c>
      <c r="N578">
        <f>INDEX(products!$A$1:$F$11,MATCH(orders!$D578,products!$A$1:$A$11,0),MATCH(orders!N$1,products!$A$1:$F$1,0))</f>
        <v>14.99</v>
      </c>
      <c r="O578">
        <f t="shared" si="16"/>
        <v>38.999999999999993</v>
      </c>
      <c r="P578">
        <f t="shared" si="17"/>
        <v>83.97</v>
      </c>
    </row>
    <row r="579" spans="1:16" x14ac:dyDescent="0.45">
      <c r="A579" t="s">
        <v>2348</v>
      </c>
      <c r="B579" s="1">
        <v>44880</v>
      </c>
      <c r="C579" t="s">
        <v>839</v>
      </c>
      <c r="D579">
        <v>6</v>
      </c>
      <c r="E579">
        <v>3</v>
      </c>
      <c r="F579" t="str">
        <f>_xlfn.XLOOKUP(C579,customers!$A$2:$A$314,customers!$B$2:$B$314,,0)</f>
        <v>Emiline Galgey</v>
      </c>
      <c r="G579" t="str">
        <f>_xlfn.XLOOKUP(C579,customers!$A$2:$A$314,customers!$F$2:$F$314,,0)</f>
        <v>England</v>
      </c>
      <c r="H579" t="str">
        <f>VLOOKUP(C579,customers!$A$2:$I$314,7,FALSE)</f>
        <v>Northallerton</v>
      </c>
      <c r="I579" t="str">
        <f>VLOOKUP(C579,customers!$A$2:$I$314,9,FALSE)</f>
        <v>No</v>
      </c>
      <c r="J579" t="str">
        <f>INDEX(products!$A$1:$F$11,MATCH(orders!$D579,products!$A$1:$A$11,0),MATCH(orders!J$1,products!$A$1:$F$1,0))</f>
        <v>Denim Jacket Hooded</v>
      </c>
      <c r="K579" t="str">
        <f>INDEX(products!$A$1:$F$11,MATCH(orders!$D579,products!$A$1:$A$11,0),MATCH(orders!K$1,products!$A$1:$F$1,0))</f>
        <v>Jacket</v>
      </c>
      <c r="L579" t="str">
        <f>INDEX(products!$A$1:$F$11,MATCH(orders!$D579,products!$A$1:$A$11,0),MATCH(orders!L$1,products!$A$1:$F$1,0))</f>
        <v>Light Blue</v>
      </c>
      <c r="M579">
        <f>INDEX(products!$A$1:$F$11,MATCH(orders!$D579,products!$A$1:$A$11,0),MATCH(orders!M$1,products!$A$1:$F$1,0))</f>
        <v>27.99</v>
      </c>
      <c r="N579">
        <f>INDEX(products!$A$1:$F$11,MATCH(orders!$D579,products!$A$1:$A$11,0),MATCH(orders!N$1,products!$A$1:$F$1,0))</f>
        <v>14.99</v>
      </c>
      <c r="O579">
        <f t="shared" ref="O579:O642" si="18">(M579-N579)*E579</f>
        <v>38.999999999999993</v>
      </c>
      <c r="P579">
        <f t="shared" ref="P579:P642" si="19">M579*E579</f>
        <v>83.97</v>
      </c>
    </row>
    <row r="580" spans="1:16" x14ac:dyDescent="0.45">
      <c r="A580" t="s">
        <v>2349</v>
      </c>
      <c r="B580" s="1">
        <v>44880</v>
      </c>
      <c r="C580" t="s">
        <v>554</v>
      </c>
      <c r="D580">
        <v>6</v>
      </c>
      <c r="E580">
        <v>3</v>
      </c>
      <c r="F580" t="str">
        <f>_xlfn.XLOOKUP(C580,customers!$A$2:$A$314,customers!$B$2:$B$314,,0)</f>
        <v>Abraham Coleman</v>
      </c>
      <c r="G580" t="str">
        <f>_xlfn.XLOOKUP(C580,customers!$A$2:$A$314,customers!$F$2:$F$314,,0)</f>
        <v>England</v>
      </c>
      <c r="H580" t="str">
        <f>VLOOKUP(C580,customers!$A$2:$I$314,7,FALSE)</f>
        <v>Wellingborough</v>
      </c>
      <c r="I580" t="str">
        <f>VLOOKUP(C580,customers!$A$2:$I$314,9,FALSE)</f>
        <v>No</v>
      </c>
      <c r="J580" t="str">
        <f>INDEX(products!$A$1:$F$11,MATCH(orders!$D580,products!$A$1:$A$11,0),MATCH(orders!J$1,products!$A$1:$F$1,0))</f>
        <v>Denim Jacket Hooded</v>
      </c>
      <c r="K580" t="str">
        <f>INDEX(products!$A$1:$F$11,MATCH(orders!$D580,products!$A$1:$A$11,0),MATCH(orders!K$1,products!$A$1:$F$1,0))</f>
        <v>Jacket</v>
      </c>
      <c r="L580" t="str">
        <f>INDEX(products!$A$1:$F$11,MATCH(orders!$D580,products!$A$1:$A$11,0),MATCH(orders!L$1,products!$A$1:$F$1,0))</f>
        <v>Light Blue</v>
      </c>
      <c r="M580">
        <f>INDEX(products!$A$1:$F$11,MATCH(orders!$D580,products!$A$1:$A$11,0),MATCH(orders!M$1,products!$A$1:$F$1,0))</f>
        <v>27.99</v>
      </c>
      <c r="N580">
        <f>INDEX(products!$A$1:$F$11,MATCH(orders!$D580,products!$A$1:$A$11,0),MATCH(orders!N$1,products!$A$1:$F$1,0))</f>
        <v>14.99</v>
      </c>
      <c r="O580">
        <f t="shared" si="18"/>
        <v>38.999999999999993</v>
      </c>
      <c r="P580">
        <f t="shared" si="19"/>
        <v>83.97</v>
      </c>
    </row>
    <row r="581" spans="1:16" x14ac:dyDescent="0.45">
      <c r="A581" t="s">
        <v>2350</v>
      </c>
      <c r="B581" s="1">
        <v>44880</v>
      </c>
      <c r="C581" t="s">
        <v>489</v>
      </c>
      <c r="D581">
        <v>6</v>
      </c>
      <c r="E581">
        <v>3</v>
      </c>
      <c r="F581" t="str">
        <f>_xlfn.XLOOKUP(C581,customers!$A$2:$A$314,customers!$B$2:$B$314,,0)</f>
        <v>Sylas Becaris</v>
      </c>
      <c r="G581" t="str">
        <f>_xlfn.XLOOKUP(C581,customers!$A$2:$A$314,customers!$F$2:$F$314,,0)</f>
        <v>England</v>
      </c>
      <c r="H581" t="str">
        <f>VLOOKUP(C581,customers!$A$2:$I$314,7,FALSE)</f>
        <v>Tamworth</v>
      </c>
      <c r="I581" t="str">
        <f>VLOOKUP(C581,customers!$A$2:$I$314,9,FALSE)</f>
        <v>No</v>
      </c>
      <c r="J581" t="str">
        <f>INDEX(products!$A$1:$F$11,MATCH(orders!$D581,products!$A$1:$A$11,0),MATCH(orders!J$1,products!$A$1:$F$1,0))</f>
        <v>Denim Jacket Hooded</v>
      </c>
      <c r="K581" t="str">
        <f>INDEX(products!$A$1:$F$11,MATCH(orders!$D581,products!$A$1:$A$11,0),MATCH(orders!K$1,products!$A$1:$F$1,0))</f>
        <v>Jacket</v>
      </c>
      <c r="L581" t="str">
        <f>INDEX(products!$A$1:$F$11,MATCH(orders!$D581,products!$A$1:$A$11,0),MATCH(orders!L$1,products!$A$1:$F$1,0))</f>
        <v>Light Blue</v>
      </c>
      <c r="M581">
        <f>INDEX(products!$A$1:$F$11,MATCH(orders!$D581,products!$A$1:$A$11,0),MATCH(orders!M$1,products!$A$1:$F$1,0))</f>
        <v>27.99</v>
      </c>
      <c r="N581">
        <f>INDEX(products!$A$1:$F$11,MATCH(orders!$D581,products!$A$1:$A$11,0),MATCH(orders!N$1,products!$A$1:$F$1,0))</f>
        <v>14.99</v>
      </c>
      <c r="O581">
        <f t="shared" si="18"/>
        <v>38.999999999999993</v>
      </c>
      <c r="P581">
        <f t="shared" si="19"/>
        <v>83.97</v>
      </c>
    </row>
    <row r="582" spans="1:16" x14ac:dyDescent="0.45">
      <c r="A582" t="s">
        <v>2351</v>
      </c>
      <c r="B582" s="1">
        <v>44880</v>
      </c>
      <c r="C582" t="s">
        <v>1026</v>
      </c>
      <c r="D582">
        <v>6</v>
      </c>
      <c r="E582">
        <v>3</v>
      </c>
      <c r="F582" t="str">
        <f>_xlfn.XLOOKUP(C582,customers!$A$2:$A$314,customers!$B$2:$B$314,,0)</f>
        <v>Monique Canty</v>
      </c>
      <c r="G582" t="str">
        <f>_xlfn.XLOOKUP(C582,customers!$A$2:$A$314,customers!$F$2:$F$314,,0)</f>
        <v>England</v>
      </c>
      <c r="H582" t="str">
        <f>VLOOKUP(C582,customers!$A$2:$I$314,7,FALSE)</f>
        <v>Leek</v>
      </c>
      <c r="I582" t="str">
        <f>VLOOKUP(C582,customers!$A$2:$I$314,9,FALSE)</f>
        <v>No</v>
      </c>
      <c r="J582" t="str">
        <f>INDEX(products!$A$1:$F$11,MATCH(orders!$D582,products!$A$1:$A$11,0),MATCH(orders!J$1,products!$A$1:$F$1,0))</f>
        <v>Denim Jacket Hooded</v>
      </c>
      <c r="K582" t="str">
        <f>INDEX(products!$A$1:$F$11,MATCH(orders!$D582,products!$A$1:$A$11,0),MATCH(orders!K$1,products!$A$1:$F$1,0))</f>
        <v>Jacket</v>
      </c>
      <c r="L582" t="str">
        <f>INDEX(products!$A$1:$F$11,MATCH(orders!$D582,products!$A$1:$A$11,0),MATCH(orders!L$1,products!$A$1:$F$1,0))</f>
        <v>Light Blue</v>
      </c>
      <c r="M582">
        <f>INDEX(products!$A$1:$F$11,MATCH(orders!$D582,products!$A$1:$A$11,0),MATCH(orders!M$1,products!$A$1:$F$1,0))</f>
        <v>27.99</v>
      </c>
      <c r="N582">
        <f>INDEX(products!$A$1:$F$11,MATCH(orders!$D582,products!$A$1:$A$11,0),MATCH(orders!N$1,products!$A$1:$F$1,0))</f>
        <v>14.99</v>
      </c>
      <c r="O582">
        <f t="shared" si="18"/>
        <v>38.999999999999993</v>
      </c>
      <c r="P582">
        <f t="shared" si="19"/>
        <v>83.97</v>
      </c>
    </row>
    <row r="583" spans="1:16" x14ac:dyDescent="0.45">
      <c r="A583" t="s">
        <v>2352</v>
      </c>
      <c r="B583" s="1">
        <v>44881</v>
      </c>
      <c r="C583" t="s">
        <v>788</v>
      </c>
      <c r="D583">
        <v>6</v>
      </c>
      <c r="E583">
        <v>5</v>
      </c>
      <c r="F583" t="str">
        <f>_xlfn.XLOOKUP(C583,customers!$A$2:$A$314,customers!$B$2:$B$314,,0)</f>
        <v>Ingaborg Dunwoody</v>
      </c>
      <c r="G583" t="str">
        <f>_xlfn.XLOOKUP(C583,customers!$A$2:$A$314,customers!$F$2:$F$314,,0)</f>
        <v>Scotland</v>
      </c>
      <c r="H583" t="str">
        <f>VLOOKUP(C583,customers!$A$2:$I$314,7,FALSE)</f>
        <v>Melrose</v>
      </c>
      <c r="I583" t="str">
        <f>VLOOKUP(C583,customers!$A$2:$I$314,9,FALSE)</f>
        <v>No</v>
      </c>
      <c r="J583" t="str">
        <f>INDEX(products!$A$1:$F$11,MATCH(orders!$D583,products!$A$1:$A$11,0),MATCH(orders!J$1,products!$A$1:$F$1,0))</f>
        <v>Denim Jacket Hooded</v>
      </c>
      <c r="K583" t="str">
        <f>INDEX(products!$A$1:$F$11,MATCH(orders!$D583,products!$A$1:$A$11,0),MATCH(orders!K$1,products!$A$1:$F$1,0))</f>
        <v>Jacket</v>
      </c>
      <c r="L583" t="str">
        <f>INDEX(products!$A$1:$F$11,MATCH(orders!$D583,products!$A$1:$A$11,0),MATCH(orders!L$1,products!$A$1:$F$1,0))</f>
        <v>Light Blue</v>
      </c>
      <c r="M583">
        <f>INDEX(products!$A$1:$F$11,MATCH(orders!$D583,products!$A$1:$A$11,0),MATCH(orders!M$1,products!$A$1:$F$1,0))</f>
        <v>27.99</v>
      </c>
      <c r="N583">
        <f>INDEX(products!$A$1:$F$11,MATCH(orders!$D583,products!$A$1:$A$11,0),MATCH(orders!N$1,products!$A$1:$F$1,0))</f>
        <v>14.99</v>
      </c>
      <c r="O583">
        <f t="shared" si="18"/>
        <v>64.999999999999986</v>
      </c>
      <c r="P583">
        <f t="shared" si="19"/>
        <v>139.94999999999999</v>
      </c>
    </row>
    <row r="584" spans="1:16" x14ac:dyDescent="0.45">
      <c r="A584" t="s">
        <v>2353</v>
      </c>
      <c r="B584" s="1">
        <v>44881</v>
      </c>
      <c r="C584" t="s">
        <v>972</v>
      </c>
      <c r="D584">
        <v>6</v>
      </c>
      <c r="E584">
        <v>3</v>
      </c>
      <c r="F584" t="str">
        <f>_xlfn.XLOOKUP(C584,customers!$A$2:$A$314,customers!$B$2:$B$314,,0)</f>
        <v>Delmar Beasant</v>
      </c>
      <c r="G584" t="str">
        <f>_xlfn.XLOOKUP(C584,customers!$A$2:$A$314,customers!$F$2:$F$314,,0)</f>
        <v>Scotland</v>
      </c>
      <c r="H584" t="str">
        <f>VLOOKUP(C584,customers!$A$2:$I$314,7,FALSE)</f>
        <v>Fortrose</v>
      </c>
      <c r="I584" t="str">
        <f>VLOOKUP(C584,customers!$A$2:$I$314,9,FALSE)</f>
        <v>No</v>
      </c>
      <c r="J584" t="str">
        <f>INDEX(products!$A$1:$F$11,MATCH(orders!$D584,products!$A$1:$A$11,0),MATCH(orders!J$1,products!$A$1:$F$1,0))</f>
        <v>Denim Jacket Hooded</v>
      </c>
      <c r="K584" t="str">
        <f>INDEX(products!$A$1:$F$11,MATCH(orders!$D584,products!$A$1:$A$11,0),MATCH(orders!K$1,products!$A$1:$F$1,0))</f>
        <v>Jacket</v>
      </c>
      <c r="L584" t="str">
        <f>INDEX(products!$A$1:$F$11,MATCH(orders!$D584,products!$A$1:$A$11,0),MATCH(orders!L$1,products!$A$1:$F$1,0))</f>
        <v>Light Blue</v>
      </c>
      <c r="M584">
        <f>INDEX(products!$A$1:$F$11,MATCH(orders!$D584,products!$A$1:$A$11,0),MATCH(orders!M$1,products!$A$1:$F$1,0))</f>
        <v>27.99</v>
      </c>
      <c r="N584">
        <f>INDEX(products!$A$1:$F$11,MATCH(orders!$D584,products!$A$1:$A$11,0),MATCH(orders!N$1,products!$A$1:$F$1,0))</f>
        <v>14.99</v>
      </c>
      <c r="O584">
        <f t="shared" si="18"/>
        <v>38.999999999999993</v>
      </c>
      <c r="P584">
        <f t="shared" si="19"/>
        <v>83.97</v>
      </c>
    </row>
    <row r="585" spans="1:16" x14ac:dyDescent="0.45">
      <c r="A585" t="s">
        <v>2354</v>
      </c>
      <c r="B585" s="1">
        <v>44881</v>
      </c>
      <c r="C585" t="s">
        <v>489</v>
      </c>
      <c r="D585">
        <v>6</v>
      </c>
      <c r="E585">
        <v>3</v>
      </c>
      <c r="F585" t="str">
        <f>_xlfn.XLOOKUP(C585,customers!$A$2:$A$314,customers!$B$2:$B$314,,0)</f>
        <v>Sylas Becaris</v>
      </c>
      <c r="G585" t="str">
        <f>_xlfn.XLOOKUP(C585,customers!$A$2:$A$314,customers!$F$2:$F$314,,0)</f>
        <v>England</v>
      </c>
      <c r="H585" t="str">
        <f>VLOOKUP(C585,customers!$A$2:$I$314,7,FALSE)</f>
        <v>Tamworth</v>
      </c>
      <c r="I585" t="str">
        <f>VLOOKUP(C585,customers!$A$2:$I$314,9,FALSE)</f>
        <v>No</v>
      </c>
      <c r="J585" t="str">
        <f>INDEX(products!$A$1:$F$11,MATCH(orders!$D585,products!$A$1:$A$11,0),MATCH(orders!J$1,products!$A$1:$F$1,0))</f>
        <v>Denim Jacket Hooded</v>
      </c>
      <c r="K585" t="str">
        <f>INDEX(products!$A$1:$F$11,MATCH(orders!$D585,products!$A$1:$A$11,0),MATCH(orders!K$1,products!$A$1:$F$1,0))</f>
        <v>Jacket</v>
      </c>
      <c r="L585" t="str">
        <f>INDEX(products!$A$1:$F$11,MATCH(orders!$D585,products!$A$1:$A$11,0),MATCH(orders!L$1,products!$A$1:$F$1,0))</f>
        <v>Light Blue</v>
      </c>
      <c r="M585">
        <f>INDEX(products!$A$1:$F$11,MATCH(orders!$D585,products!$A$1:$A$11,0),MATCH(orders!M$1,products!$A$1:$F$1,0))</f>
        <v>27.99</v>
      </c>
      <c r="N585">
        <f>INDEX(products!$A$1:$F$11,MATCH(orders!$D585,products!$A$1:$A$11,0),MATCH(orders!N$1,products!$A$1:$F$1,0))</f>
        <v>14.99</v>
      </c>
      <c r="O585">
        <f t="shared" si="18"/>
        <v>38.999999999999993</v>
      </c>
      <c r="P585">
        <f t="shared" si="19"/>
        <v>83.97</v>
      </c>
    </row>
    <row r="586" spans="1:16" x14ac:dyDescent="0.45">
      <c r="A586" t="s">
        <v>2355</v>
      </c>
      <c r="B586" s="1">
        <v>44881</v>
      </c>
      <c r="C586" t="s">
        <v>1154</v>
      </c>
      <c r="D586">
        <v>6</v>
      </c>
      <c r="E586">
        <v>3</v>
      </c>
      <c r="F586" t="str">
        <f>_xlfn.XLOOKUP(C586,customers!$A$2:$A$314,customers!$B$2:$B$314,,0)</f>
        <v>Cybill Graddell</v>
      </c>
      <c r="G586" t="str">
        <f>_xlfn.XLOOKUP(C586,customers!$A$2:$A$314,customers!$F$2:$F$314,,0)</f>
        <v>Scotland</v>
      </c>
      <c r="H586" t="str">
        <f>VLOOKUP(C586,customers!$A$2:$I$314,7,FALSE)</f>
        <v>Dunoon</v>
      </c>
      <c r="I586" t="str">
        <f>VLOOKUP(C586,customers!$A$2:$I$314,9,FALSE)</f>
        <v>No</v>
      </c>
      <c r="J586" t="str">
        <f>INDEX(products!$A$1:$F$11,MATCH(orders!$D586,products!$A$1:$A$11,0),MATCH(orders!J$1,products!$A$1:$F$1,0))</f>
        <v>Denim Jacket Hooded</v>
      </c>
      <c r="K586" t="str">
        <f>INDEX(products!$A$1:$F$11,MATCH(orders!$D586,products!$A$1:$A$11,0),MATCH(orders!K$1,products!$A$1:$F$1,0))</f>
        <v>Jacket</v>
      </c>
      <c r="L586" t="str">
        <f>INDEX(products!$A$1:$F$11,MATCH(orders!$D586,products!$A$1:$A$11,0),MATCH(orders!L$1,products!$A$1:$F$1,0))</f>
        <v>Light Blue</v>
      </c>
      <c r="M586">
        <f>INDEX(products!$A$1:$F$11,MATCH(orders!$D586,products!$A$1:$A$11,0),MATCH(orders!M$1,products!$A$1:$F$1,0))</f>
        <v>27.99</v>
      </c>
      <c r="N586">
        <f>INDEX(products!$A$1:$F$11,MATCH(orders!$D586,products!$A$1:$A$11,0),MATCH(orders!N$1,products!$A$1:$F$1,0))</f>
        <v>14.99</v>
      </c>
      <c r="O586">
        <f t="shared" si="18"/>
        <v>38.999999999999993</v>
      </c>
      <c r="P586">
        <f t="shared" si="19"/>
        <v>83.97</v>
      </c>
    </row>
    <row r="587" spans="1:16" x14ac:dyDescent="0.45">
      <c r="A587" t="s">
        <v>2356</v>
      </c>
      <c r="B587" s="1">
        <v>44882</v>
      </c>
      <c r="C587" t="s">
        <v>814</v>
      </c>
      <c r="D587">
        <v>6</v>
      </c>
      <c r="E587">
        <v>4</v>
      </c>
      <c r="F587" t="str">
        <f>_xlfn.XLOOKUP(C587,customers!$A$2:$A$314,customers!$B$2:$B$314,,0)</f>
        <v>Orbadiah Duny</v>
      </c>
      <c r="G587" t="str">
        <f>_xlfn.XLOOKUP(C587,customers!$A$2:$A$314,customers!$F$2:$F$314,,0)</f>
        <v>England</v>
      </c>
      <c r="H587" t="str">
        <f>VLOOKUP(C587,customers!$A$2:$I$314,7,FALSE)</f>
        <v>Sherborne</v>
      </c>
      <c r="I587" t="str">
        <f>VLOOKUP(C587,customers!$A$2:$I$314,9,FALSE)</f>
        <v>No</v>
      </c>
      <c r="J587" t="str">
        <f>INDEX(products!$A$1:$F$11,MATCH(orders!$D587,products!$A$1:$A$11,0),MATCH(orders!J$1,products!$A$1:$F$1,0))</f>
        <v>Denim Jacket Hooded</v>
      </c>
      <c r="K587" t="str">
        <f>INDEX(products!$A$1:$F$11,MATCH(orders!$D587,products!$A$1:$A$11,0),MATCH(orders!K$1,products!$A$1:$F$1,0))</f>
        <v>Jacket</v>
      </c>
      <c r="L587" t="str">
        <f>INDEX(products!$A$1:$F$11,MATCH(orders!$D587,products!$A$1:$A$11,0),MATCH(orders!L$1,products!$A$1:$F$1,0))</f>
        <v>Light Blue</v>
      </c>
      <c r="M587">
        <f>INDEX(products!$A$1:$F$11,MATCH(orders!$D587,products!$A$1:$A$11,0),MATCH(orders!M$1,products!$A$1:$F$1,0))</f>
        <v>27.99</v>
      </c>
      <c r="N587">
        <f>INDEX(products!$A$1:$F$11,MATCH(orders!$D587,products!$A$1:$A$11,0),MATCH(orders!N$1,products!$A$1:$F$1,0))</f>
        <v>14.99</v>
      </c>
      <c r="O587">
        <f t="shared" si="18"/>
        <v>51.999999999999993</v>
      </c>
      <c r="P587">
        <f t="shared" si="19"/>
        <v>111.96</v>
      </c>
    </row>
    <row r="588" spans="1:16" x14ac:dyDescent="0.45">
      <c r="A588" t="s">
        <v>2357</v>
      </c>
      <c r="B588" s="1">
        <v>44882</v>
      </c>
      <c r="C588" t="s">
        <v>963</v>
      </c>
      <c r="D588">
        <v>6</v>
      </c>
      <c r="E588">
        <v>5</v>
      </c>
      <c r="F588" t="str">
        <f>_xlfn.XLOOKUP(C588,customers!$A$2:$A$314,customers!$B$2:$B$314,,0)</f>
        <v>Lexie Mallan</v>
      </c>
      <c r="G588" t="str">
        <f>_xlfn.XLOOKUP(C588,customers!$A$2:$A$314,customers!$F$2:$F$314,,0)</f>
        <v>England</v>
      </c>
      <c r="H588" t="str">
        <f>VLOOKUP(C588,customers!$A$2:$I$314,7,FALSE)</f>
        <v>Radstock</v>
      </c>
      <c r="I588" t="str">
        <f>VLOOKUP(C588,customers!$A$2:$I$314,9,FALSE)</f>
        <v>No</v>
      </c>
      <c r="J588" t="str">
        <f>INDEX(products!$A$1:$F$11,MATCH(orders!$D588,products!$A$1:$A$11,0),MATCH(orders!J$1,products!$A$1:$F$1,0))</f>
        <v>Denim Jacket Hooded</v>
      </c>
      <c r="K588" t="str">
        <f>INDEX(products!$A$1:$F$11,MATCH(orders!$D588,products!$A$1:$A$11,0),MATCH(orders!K$1,products!$A$1:$F$1,0))</f>
        <v>Jacket</v>
      </c>
      <c r="L588" t="str">
        <f>INDEX(products!$A$1:$F$11,MATCH(orders!$D588,products!$A$1:$A$11,0),MATCH(orders!L$1,products!$A$1:$F$1,0))</f>
        <v>Light Blue</v>
      </c>
      <c r="M588">
        <f>INDEX(products!$A$1:$F$11,MATCH(orders!$D588,products!$A$1:$A$11,0),MATCH(orders!M$1,products!$A$1:$F$1,0))</f>
        <v>27.99</v>
      </c>
      <c r="N588">
        <f>INDEX(products!$A$1:$F$11,MATCH(orders!$D588,products!$A$1:$A$11,0),MATCH(orders!N$1,products!$A$1:$F$1,0))</f>
        <v>14.99</v>
      </c>
      <c r="O588">
        <f t="shared" si="18"/>
        <v>64.999999999999986</v>
      </c>
      <c r="P588">
        <f t="shared" si="19"/>
        <v>139.94999999999999</v>
      </c>
    </row>
    <row r="589" spans="1:16" x14ac:dyDescent="0.45">
      <c r="A589" t="s">
        <v>2358</v>
      </c>
      <c r="B589" s="1">
        <v>44882</v>
      </c>
      <c r="C589" t="s">
        <v>218</v>
      </c>
      <c r="D589">
        <v>2</v>
      </c>
      <c r="E589">
        <v>3</v>
      </c>
      <c r="F589" t="str">
        <f>_xlfn.XLOOKUP(C589,customers!$A$2:$A$314,customers!$B$2:$B$314,,0)</f>
        <v>Inger Bouldon</v>
      </c>
      <c r="G589" t="str">
        <f>_xlfn.XLOOKUP(C589,customers!$A$2:$A$314,customers!$F$2:$F$314,,0)</f>
        <v>Scotland</v>
      </c>
      <c r="H589" t="str">
        <f>VLOOKUP(C589,customers!$A$2:$I$314,7,FALSE)</f>
        <v>Ayr</v>
      </c>
      <c r="I589" t="str">
        <f>VLOOKUP(C589,customers!$A$2:$I$314,9,FALSE)</f>
        <v>Yes</v>
      </c>
      <c r="J589" t="str">
        <f>INDEX(products!$A$1:$F$11,MATCH(orders!$D589,products!$A$1:$A$11,0),MATCH(orders!J$1,products!$A$1:$F$1,0))</f>
        <v>Denim Jacket Classic</v>
      </c>
      <c r="K589" t="str">
        <f>INDEX(products!$A$1:$F$11,MATCH(orders!$D589,products!$A$1:$A$11,0),MATCH(orders!K$1,products!$A$1:$F$1,0))</f>
        <v>Jacket</v>
      </c>
      <c r="L589" t="str">
        <f>INDEX(products!$A$1:$F$11,MATCH(orders!$D589,products!$A$1:$A$11,0),MATCH(orders!L$1,products!$A$1:$F$1,0))</f>
        <v>Dark Blue</v>
      </c>
      <c r="M589">
        <f>INDEX(products!$A$1:$F$11,MATCH(orders!$D589,products!$A$1:$A$11,0),MATCH(orders!M$1,products!$A$1:$F$1,0))</f>
        <v>29.99</v>
      </c>
      <c r="N589">
        <f>INDEX(products!$A$1:$F$11,MATCH(orders!$D589,products!$A$1:$A$11,0),MATCH(orders!N$1,products!$A$1:$F$1,0))</f>
        <v>16.989999999999998</v>
      </c>
      <c r="O589">
        <f t="shared" si="18"/>
        <v>39</v>
      </c>
      <c r="P589">
        <f t="shared" si="19"/>
        <v>89.97</v>
      </c>
    </row>
    <row r="590" spans="1:16" x14ac:dyDescent="0.45">
      <c r="A590" t="s">
        <v>2359</v>
      </c>
      <c r="B590" s="1">
        <v>44883</v>
      </c>
      <c r="C590" t="s">
        <v>274</v>
      </c>
      <c r="D590">
        <v>2</v>
      </c>
      <c r="E590">
        <v>4</v>
      </c>
      <c r="F590" t="str">
        <f>_xlfn.XLOOKUP(C590,customers!$A$2:$A$314,customers!$B$2:$B$314,,0)</f>
        <v>Angelia Cockrem</v>
      </c>
      <c r="G590" t="str">
        <f>_xlfn.XLOOKUP(C590,customers!$A$2:$A$314,customers!$F$2:$F$314,,0)</f>
        <v>England</v>
      </c>
      <c r="H590" t="str">
        <f>VLOOKUP(C590,customers!$A$2:$I$314,7,FALSE)</f>
        <v>Darlington</v>
      </c>
      <c r="I590" t="str">
        <f>VLOOKUP(C590,customers!$A$2:$I$314,9,FALSE)</f>
        <v>Yes</v>
      </c>
      <c r="J590" t="str">
        <f>INDEX(products!$A$1:$F$11,MATCH(orders!$D590,products!$A$1:$A$11,0),MATCH(orders!J$1,products!$A$1:$F$1,0))</f>
        <v>Denim Jacket Classic</v>
      </c>
      <c r="K590" t="str">
        <f>INDEX(products!$A$1:$F$11,MATCH(orders!$D590,products!$A$1:$A$11,0),MATCH(orders!K$1,products!$A$1:$F$1,0))</f>
        <v>Jacket</v>
      </c>
      <c r="L590" t="str">
        <f>INDEX(products!$A$1:$F$11,MATCH(orders!$D590,products!$A$1:$A$11,0),MATCH(orders!L$1,products!$A$1:$F$1,0))</f>
        <v>Dark Blue</v>
      </c>
      <c r="M590">
        <f>INDEX(products!$A$1:$F$11,MATCH(orders!$D590,products!$A$1:$A$11,0),MATCH(orders!M$1,products!$A$1:$F$1,0))</f>
        <v>29.99</v>
      </c>
      <c r="N590">
        <f>INDEX(products!$A$1:$F$11,MATCH(orders!$D590,products!$A$1:$A$11,0),MATCH(orders!N$1,products!$A$1:$F$1,0))</f>
        <v>16.989999999999998</v>
      </c>
      <c r="O590">
        <f t="shared" si="18"/>
        <v>52</v>
      </c>
      <c r="P590">
        <f t="shared" si="19"/>
        <v>119.96</v>
      </c>
    </row>
    <row r="591" spans="1:16" x14ac:dyDescent="0.45">
      <c r="A591" t="s">
        <v>2360</v>
      </c>
      <c r="B591" s="1">
        <v>44883</v>
      </c>
      <c r="C591" t="s">
        <v>875</v>
      </c>
      <c r="D591">
        <v>3</v>
      </c>
      <c r="E591">
        <v>4</v>
      </c>
      <c r="F591" t="str">
        <f>_xlfn.XLOOKUP(C591,customers!$A$2:$A$314,customers!$B$2:$B$314,,0)</f>
        <v>Waneta Edinborough</v>
      </c>
      <c r="G591" t="str">
        <f>_xlfn.XLOOKUP(C591,customers!$A$2:$A$314,customers!$F$2:$F$314,,0)</f>
        <v>England</v>
      </c>
      <c r="H591" t="str">
        <f>VLOOKUP(C591,customers!$A$2:$I$314,7,FALSE)</f>
        <v>Amersham</v>
      </c>
      <c r="I591" t="str">
        <f>VLOOKUP(C591,customers!$A$2:$I$314,9,FALSE)</f>
        <v>No</v>
      </c>
      <c r="J591" t="str">
        <f>INDEX(products!$A$1:$F$11,MATCH(orders!$D591,products!$A$1:$A$11,0),MATCH(orders!J$1,products!$A$1:$F$1,0))</f>
        <v>Denim Jeans Boyfriend Cut</v>
      </c>
      <c r="K591" t="str">
        <f>INDEX(products!$A$1:$F$11,MATCH(orders!$D591,products!$A$1:$A$11,0),MATCH(orders!K$1,products!$A$1:$F$1,0))</f>
        <v>Pants</v>
      </c>
      <c r="L591" t="str">
        <f>INDEX(products!$A$1:$F$11,MATCH(orders!$D591,products!$A$1:$A$11,0),MATCH(orders!L$1,products!$A$1:$F$1,0))</f>
        <v>Light Blue</v>
      </c>
      <c r="M591">
        <f>INDEX(products!$A$1:$F$11,MATCH(orders!$D591,products!$A$1:$A$11,0),MATCH(orders!M$1,products!$A$1:$F$1,0))</f>
        <v>27.99</v>
      </c>
      <c r="N591">
        <f>INDEX(products!$A$1:$F$11,MATCH(orders!$D591,products!$A$1:$A$11,0),MATCH(orders!N$1,products!$A$1:$F$1,0))</f>
        <v>12.99</v>
      </c>
      <c r="O591">
        <f t="shared" si="18"/>
        <v>59.999999999999993</v>
      </c>
      <c r="P591">
        <f t="shared" si="19"/>
        <v>111.96</v>
      </c>
    </row>
    <row r="592" spans="1:16" x14ac:dyDescent="0.45">
      <c r="A592" t="s">
        <v>2361</v>
      </c>
      <c r="B592" s="1">
        <v>44884</v>
      </c>
      <c r="C592" t="s">
        <v>788</v>
      </c>
      <c r="D592">
        <v>6</v>
      </c>
      <c r="E592">
        <v>3</v>
      </c>
      <c r="F592" t="str">
        <f>_xlfn.XLOOKUP(C592,customers!$A$2:$A$314,customers!$B$2:$B$314,,0)</f>
        <v>Ingaborg Dunwoody</v>
      </c>
      <c r="G592" t="str">
        <f>_xlfn.XLOOKUP(C592,customers!$A$2:$A$314,customers!$F$2:$F$314,,0)</f>
        <v>Scotland</v>
      </c>
      <c r="H592" t="str">
        <f>VLOOKUP(C592,customers!$A$2:$I$314,7,FALSE)</f>
        <v>Melrose</v>
      </c>
      <c r="I592" t="str">
        <f>VLOOKUP(C592,customers!$A$2:$I$314,9,FALSE)</f>
        <v>No</v>
      </c>
      <c r="J592" t="str">
        <f>INDEX(products!$A$1:$F$11,MATCH(orders!$D592,products!$A$1:$A$11,0),MATCH(orders!J$1,products!$A$1:$F$1,0))</f>
        <v>Denim Jacket Hooded</v>
      </c>
      <c r="K592" t="str">
        <f>INDEX(products!$A$1:$F$11,MATCH(orders!$D592,products!$A$1:$A$11,0),MATCH(orders!K$1,products!$A$1:$F$1,0))</f>
        <v>Jacket</v>
      </c>
      <c r="L592" t="str">
        <f>INDEX(products!$A$1:$F$11,MATCH(orders!$D592,products!$A$1:$A$11,0),MATCH(orders!L$1,products!$A$1:$F$1,0))</f>
        <v>Light Blue</v>
      </c>
      <c r="M592">
        <f>INDEX(products!$A$1:$F$11,MATCH(orders!$D592,products!$A$1:$A$11,0),MATCH(orders!M$1,products!$A$1:$F$1,0))</f>
        <v>27.99</v>
      </c>
      <c r="N592">
        <f>INDEX(products!$A$1:$F$11,MATCH(orders!$D592,products!$A$1:$A$11,0),MATCH(orders!N$1,products!$A$1:$F$1,0))</f>
        <v>14.99</v>
      </c>
      <c r="O592">
        <f t="shared" si="18"/>
        <v>38.999999999999993</v>
      </c>
      <c r="P592">
        <f t="shared" si="19"/>
        <v>83.97</v>
      </c>
    </row>
    <row r="593" spans="1:16" x14ac:dyDescent="0.45">
      <c r="A593" t="s">
        <v>2362</v>
      </c>
      <c r="B593" s="1">
        <v>44884</v>
      </c>
      <c r="C593" t="s">
        <v>162</v>
      </c>
      <c r="D593">
        <v>2</v>
      </c>
      <c r="E593">
        <v>4</v>
      </c>
      <c r="F593" t="str">
        <f>_xlfn.XLOOKUP(C593,customers!$A$2:$A$314,customers!$B$2:$B$314,,0)</f>
        <v>Faber Eilhart</v>
      </c>
      <c r="G593" t="str">
        <f>_xlfn.XLOOKUP(C593,customers!$A$2:$A$314,customers!$F$2:$F$314,,0)</f>
        <v>England</v>
      </c>
      <c r="H593" t="str">
        <f>VLOOKUP(C593,customers!$A$2:$I$314,7,FALSE)</f>
        <v>Lincoln</v>
      </c>
      <c r="I593" t="str">
        <f>VLOOKUP(C593,customers!$A$2:$I$314,9,FALSE)</f>
        <v>Yes</v>
      </c>
      <c r="J593" t="str">
        <f>INDEX(products!$A$1:$F$11,MATCH(orders!$D593,products!$A$1:$A$11,0),MATCH(orders!J$1,products!$A$1:$F$1,0))</f>
        <v>Denim Jacket Classic</v>
      </c>
      <c r="K593" t="str">
        <f>INDEX(products!$A$1:$F$11,MATCH(orders!$D593,products!$A$1:$A$11,0),MATCH(orders!K$1,products!$A$1:$F$1,0))</f>
        <v>Jacket</v>
      </c>
      <c r="L593" t="str">
        <f>INDEX(products!$A$1:$F$11,MATCH(orders!$D593,products!$A$1:$A$11,0),MATCH(orders!L$1,products!$A$1:$F$1,0))</f>
        <v>Dark Blue</v>
      </c>
      <c r="M593">
        <f>INDEX(products!$A$1:$F$11,MATCH(orders!$D593,products!$A$1:$A$11,0),MATCH(orders!M$1,products!$A$1:$F$1,0))</f>
        <v>29.99</v>
      </c>
      <c r="N593">
        <f>INDEX(products!$A$1:$F$11,MATCH(orders!$D593,products!$A$1:$A$11,0),MATCH(orders!N$1,products!$A$1:$F$1,0))</f>
        <v>16.989999999999998</v>
      </c>
      <c r="O593">
        <f t="shared" si="18"/>
        <v>52</v>
      </c>
      <c r="P593">
        <f t="shared" si="19"/>
        <v>119.96</v>
      </c>
    </row>
    <row r="594" spans="1:16" x14ac:dyDescent="0.45">
      <c r="A594" t="s">
        <v>2363</v>
      </c>
      <c r="B594" s="1">
        <v>44884</v>
      </c>
      <c r="C594" t="s">
        <v>174</v>
      </c>
      <c r="D594">
        <v>2</v>
      </c>
      <c r="E594">
        <v>3</v>
      </c>
      <c r="F594" t="str">
        <f>_xlfn.XLOOKUP(C594,customers!$A$2:$A$314,customers!$B$2:$B$314,,0)</f>
        <v>Dorie de la Tremoille</v>
      </c>
      <c r="G594" t="str">
        <f>_xlfn.XLOOKUP(C594,customers!$A$2:$A$314,customers!$F$2:$F$314,,0)</f>
        <v>England</v>
      </c>
      <c r="H594" t="str">
        <f>VLOOKUP(C594,customers!$A$2:$I$314,7,FALSE)</f>
        <v>Luton</v>
      </c>
      <c r="I594" t="str">
        <f>VLOOKUP(C594,customers!$A$2:$I$314,9,FALSE)</f>
        <v>Yes</v>
      </c>
      <c r="J594" t="str">
        <f>INDEX(products!$A$1:$F$11,MATCH(orders!$D594,products!$A$1:$A$11,0),MATCH(orders!J$1,products!$A$1:$F$1,0))</f>
        <v>Denim Jacket Classic</v>
      </c>
      <c r="K594" t="str">
        <f>INDEX(products!$A$1:$F$11,MATCH(orders!$D594,products!$A$1:$A$11,0),MATCH(orders!K$1,products!$A$1:$F$1,0))</f>
        <v>Jacket</v>
      </c>
      <c r="L594" t="str">
        <f>INDEX(products!$A$1:$F$11,MATCH(orders!$D594,products!$A$1:$A$11,0),MATCH(orders!L$1,products!$A$1:$F$1,0))</f>
        <v>Dark Blue</v>
      </c>
      <c r="M594">
        <f>INDEX(products!$A$1:$F$11,MATCH(orders!$D594,products!$A$1:$A$11,0),MATCH(orders!M$1,products!$A$1:$F$1,0))</f>
        <v>29.99</v>
      </c>
      <c r="N594">
        <f>INDEX(products!$A$1:$F$11,MATCH(orders!$D594,products!$A$1:$A$11,0),MATCH(orders!N$1,products!$A$1:$F$1,0))</f>
        <v>16.989999999999998</v>
      </c>
      <c r="O594">
        <f t="shared" si="18"/>
        <v>39</v>
      </c>
      <c r="P594">
        <f t="shared" si="19"/>
        <v>89.97</v>
      </c>
    </row>
    <row r="595" spans="1:16" x14ac:dyDescent="0.45">
      <c r="A595" t="s">
        <v>2364</v>
      </c>
      <c r="B595" s="1">
        <v>44884</v>
      </c>
      <c r="C595" t="s">
        <v>948</v>
      </c>
      <c r="D595">
        <v>7</v>
      </c>
      <c r="E595">
        <v>4</v>
      </c>
      <c r="F595" t="str">
        <f>_xlfn.XLOOKUP(C595,customers!$A$2:$A$314,customers!$B$2:$B$314,,0)</f>
        <v>Christel Speak</v>
      </c>
      <c r="G595" t="str">
        <f>_xlfn.XLOOKUP(C595,customers!$A$2:$A$314,customers!$F$2:$F$314,,0)</f>
        <v>Scotland</v>
      </c>
      <c r="H595" t="str">
        <f>VLOOKUP(C595,customers!$A$2:$I$314,7,FALSE)</f>
        <v>Dunbar</v>
      </c>
      <c r="I595" t="str">
        <f>VLOOKUP(C595,customers!$A$2:$I$314,9,FALSE)</f>
        <v>No</v>
      </c>
      <c r="J595" t="str">
        <f>INDEX(products!$A$1:$F$11,MATCH(orders!$D595,products!$A$1:$A$11,0),MATCH(orders!J$1,products!$A$1:$F$1,0))</f>
        <v>Denim Jeans Loose Fit</v>
      </c>
      <c r="K595" t="str">
        <f>INDEX(products!$A$1:$F$11,MATCH(orders!$D595,products!$A$1:$A$11,0),MATCH(orders!K$1,products!$A$1:$F$1,0))</f>
        <v>Pants</v>
      </c>
      <c r="L595" t="str">
        <f>INDEX(products!$A$1:$F$11,MATCH(orders!$D595,products!$A$1:$A$11,0),MATCH(orders!L$1,products!$A$1:$F$1,0))</f>
        <v>Dark Blue</v>
      </c>
      <c r="M595">
        <f>INDEX(products!$A$1:$F$11,MATCH(orders!$D595,products!$A$1:$A$11,0),MATCH(orders!M$1,products!$A$1:$F$1,0))</f>
        <v>26.99</v>
      </c>
      <c r="N595">
        <f>INDEX(products!$A$1:$F$11,MATCH(orders!$D595,products!$A$1:$A$11,0),MATCH(orders!N$1,products!$A$1:$F$1,0))</f>
        <v>14.99</v>
      </c>
      <c r="O595">
        <f t="shared" si="18"/>
        <v>47.999999999999993</v>
      </c>
      <c r="P595">
        <f t="shared" si="19"/>
        <v>107.96</v>
      </c>
    </row>
    <row r="596" spans="1:16" x14ac:dyDescent="0.45">
      <c r="A596" t="s">
        <v>2365</v>
      </c>
      <c r="B596" s="1">
        <v>44885</v>
      </c>
      <c r="C596" t="s">
        <v>489</v>
      </c>
      <c r="D596">
        <v>6</v>
      </c>
      <c r="E596">
        <v>3</v>
      </c>
      <c r="F596" t="str">
        <f>_xlfn.XLOOKUP(C596,customers!$A$2:$A$314,customers!$B$2:$B$314,,0)</f>
        <v>Sylas Becaris</v>
      </c>
      <c r="G596" t="str">
        <f>_xlfn.XLOOKUP(C596,customers!$A$2:$A$314,customers!$F$2:$F$314,,0)</f>
        <v>England</v>
      </c>
      <c r="H596" t="str">
        <f>VLOOKUP(C596,customers!$A$2:$I$314,7,FALSE)</f>
        <v>Tamworth</v>
      </c>
      <c r="I596" t="str">
        <f>VLOOKUP(C596,customers!$A$2:$I$314,9,FALSE)</f>
        <v>No</v>
      </c>
      <c r="J596" t="str">
        <f>INDEX(products!$A$1:$F$11,MATCH(orders!$D596,products!$A$1:$A$11,0),MATCH(orders!J$1,products!$A$1:$F$1,0))</f>
        <v>Denim Jacket Hooded</v>
      </c>
      <c r="K596" t="str">
        <f>INDEX(products!$A$1:$F$11,MATCH(orders!$D596,products!$A$1:$A$11,0),MATCH(orders!K$1,products!$A$1:$F$1,0))</f>
        <v>Jacket</v>
      </c>
      <c r="L596" t="str">
        <f>INDEX(products!$A$1:$F$11,MATCH(orders!$D596,products!$A$1:$A$11,0),MATCH(orders!L$1,products!$A$1:$F$1,0))</f>
        <v>Light Blue</v>
      </c>
      <c r="M596">
        <f>INDEX(products!$A$1:$F$11,MATCH(orders!$D596,products!$A$1:$A$11,0),MATCH(orders!M$1,products!$A$1:$F$1,0))</f>
        <v>27.99</v>
      </c>
      <c r="N596">
        <f>INDEX(products!$A$1:$F$11,MATCH(orders!$D596,products!$A$1:$A$11,0),MATCH(orders!N$1,products!$A$1:$F$1,0))</f>
        <v>14.99</v>
      </c>
      <c r="O596">
        <f t="shared" si="18"/>
        <v>38.999999999999993</v>
      </c>
      <c r="P596">
        <f t="shared" si="19"/>
        <v>83.97</v>
      </c>
    </row>
    <row r="597" spans="1:16" x14ac:dyDescent="0.45">
      <c r="A597" t="s">
        <v>2366</v>
      </c>
      <c r="B597" s="1">
        <v>44885</v>
      </c>
      <c r="C597" t="s">
        <v>972</v>
      </c>
      <c r="D597">
        <v>6</v>
      </c>
      <c r="E597">
        <v>3</v>
      </c>
      <c r="F597" t="str">
        <f>_xlfn.XLOOKUP(C597,customers!$A$2:$A$314,customers!$B$2:$B$314,,0)</f>
        <v>Delmar Beasant</v>
      </c>
      <c r="G597" t="str">
        <f>_xlfn.XLOOKUP(C597,customers!$A$2:$A$314,customers!$F$2:$F$314,,0)</f>
        <v>Scotland</v>
      </c>
      <c r="H597" t="str">
        <f>VLOOKUP(C597,customers!$A$2:$I$314,7,FALSE)</f>
        <v>Fortrose</v>
      </c>
      <c r="I597" t="str">
        <f>VLOOKUP(C597,customers!$A$2:$I$314,9,FALSE)</f>
        <v>No</v>
      </c>
      <c r="J597" t="str">
        <f>INDEX(products!$A$1:$F$11,MATCH(orders!$D597,products!$A$1:$A$11,0),MATCH(orders!J$1,products!$A$1:$F$1,0))</f>
        <v>Denim Jacket Hooded</v>
      </c>
      <c r="K597" t="str">
        <f>INDEX(products!$A$1:$F$11,MATCH(orders!$D597,products!$A$1:$A$11,0),MATCH(orders!K$1,products!$A$1:$F$1,0))</f>
        <v>Jacket</v>
      </c>
      <c r="L597" t="str">
        <f>INDEX(products!$A$1:$F$11,MATCH(orders!$D597,products!$A$1:$A$11,0),MATCH(orders!L$1,products!$A$1:$F$1,0))</f>
        <v>Light Blue</v>
      </c>
      <c r="M597">
        <f>INDEX(products!$A$1:$F$11,MATCH(orders!$D597,products!$A$1:$A$11,0),MATCH(orders!M$1,products!$A$1:$F$1,0))</f>
        <v>27.99</v>
      </c>
      <c r="N597">
        <f>INDEX(products!$A$1:$F$11,MATCH(orders!$D597,products!$A$1:$A$11,0),MATCH(orders!N$1,products!$A$1:$F$1,0))</f>
        <v>14.99</v>
      </c>
      <c r="O597">
        <f t="shared" si="18"/>
        <v>38.999999999999993</v>
      </c>
      <c r="P597">
        <f t="shared" si="19"/>
        <v>83.97</v>
      </c>
    </row>
    <row r="598" spans="1:16" x14ac:dyDescent="0.45">
      <c r="A598" t="s">
        <v>2367</v>
      </c>
      <c r="B598" s="1">
        <v>44885</v>
      </c>
      <c r="C598" t="s">
        <v>702</v>
      </c>
      <c r="D598">
        <v>6</v>
      </c>
      <c r="E598">
        <v>3</v>
      </c>
      <c r="F598" t="str">
        <f>_xlfn.XLOOKUP(C598,customers!$A$2:$A$314,customers!$B$2:$B$314,,0)</f>
        <v>Katerina Melloi</v>
      </c>
      <c r="G598" t="str">
        <f>_xlfn.XLOOKUP(C598,customers!$A$2:$A$314,customers!$F$2:$F$314,,0)</f>
        <v>England</v>
      </c>
      <c r="H598" t="str">
        <f>VLOOKUP(C598,customers!$A$2:$I$314,7,FALSE)</f>
        <v>Chester-le-Street</v>
      </c>
      <c r="I598" t="str">
        <f>VLOOKUP(C598,customers!$A$2:$I$314,9,FALSE)</f>
        <v>No</v>
      </c>
      <c r="J598" t="str">
        <f>INDEX(products!$A$1:$F$11,MATCH(orders!$D598,products!$A$1:$A$11,0),MATCH(orders!J$1,products!$A$1:$F$1,0))</f>
        <v>Denim Jacket Hooded</v>
      </c>
      <c r="K598" t="str">
        <f>INDEX(products!$A$1:$F$11,MATCH(orders!$D598,products!$A$1:$A$11,0),MATCH(orders!K$1,products!$A$1:$F$1,0))</f>
        <v>Jacket</v>
      </c>
      <c r="L598" t="str">
        <f>INDEX(products!$A$1:$F$11,MATCH(orders!$D598,products!$A$1:$A$11,0),MATCH(orders!L$1,products!$A$1:$F$1,0))</f>
        <v>Light Blue</v>
      </c>
      <c r="M598">
        <f>INDEX(products!$A$1:$F$11,MATCH(orders!$D598,products!$A$1:$A$11,0),MATCH(orders!M$1,products!$A$1:$F$1,0))</f>
        <v>27.99</v>
      </c>
      <c r="N598">
        <f>INDEX(products!$A$1:$F$11,MATCH(orders!$D598,products!$A$1:$A$11,0),MATCH(orders!N$1,products!$A$1:$F$1,0))</f>
        <v>14.99</v>
      </c>
      <c r="O598">
        <f t="shared" si="18"/>
        <v>38.999999999999993</v>
      </c>
      <c r="P598">
        <f t="shared" si="19"/>
        <v>83.97</v>
      </c>
    </row>
    <row r="599" spans="1:16" x14ac:dyDescent="0.45">
      <c r="A599" t="s">
        <v>2368</v>
      </c>
      <c r="B599" s="1">
        <v>44887</v>
      </c>
      <c r="C599" t="s">
        <v>753</v>
      </c>
      <c r="D599">
        <v>6</v>
      </c>
      <c r="E599">
        <v>3</v>
      </c>
      <c r="F599" t="str">
        <f>_xlfn.XLOOKUP(C599,customers!$A$2:$A$314,customers!$B$2:$B$314,,0)</f>
        <v>Alisun Baudino</v>
      </c>
      <c r="G599" t="str">
        <f>_xlfn.XLOOKUP(C599,customers!$A$2:$A$314,customers!$F$2:$F$314,,0)</f>
        <v>Wales</v>
      </c>
      <c r="H599" t="str">
        <f>VLOOKUP(C599,customers!$A$2:$I$314,7,FALSE)</f>
        <v>Brecon</v>
      </c>
      <c r="I599" t="str">
        <f>VLOOKUP(C599,customers!$A$2:$I$314,9,FALSE)</f>
        <v>No</v>
      </c>
      <c r="J599" t="str">
        <f>INDEX(products!$A$1:$F$11,MATCH(orders!$D599,products!$A$1:$A$11,0),MATCH(orders!J$1,products!$A$1:$F$1,0))</f>
        <v>Denim Jacket Hooded</v>
      </c>
      <c r="K599" t="str">
        <f>INDEX(products!$A$1:$F$11,MATCH(orders!$D599,products!$A$1:$A$11,0),MATCH(orders!K$1,products!$A$1:$F$1,0))</f>
        <v>Jacket</v>
      </c>
      <c r="L599" t="str">
        <f>INDEX(products!$A$1:$F$11,MATCH(orders!$D599,products!$A$1:$A$11,0),MATCH(orders!L$1,products!$A$1:$F$1,0))</f>
        <v>Light Blue</v>
      </c>
      <c r="M599">
        <f>INDEX(products!$A$1:$F$11,MATCH(orders!$D599,products!$A$1:$A$11,0),MATCH(orders!M$1,products!$A$1:$F$1,0))</f>
        <v>27.99</v>
      </c>
      <c r="N599">
        <f>INDEX(products!$A$1:$F$11,MATCH(orders!$D599,products!$A$1:$A$11,0),MATCH(orders!N$1,products!$A$1:$F$1,0))</f>
        <v>14.99</v>
      </c>
      <c r="O599">
        <f t="shared" si="18"/>
        <v>38.999999999999993</v>
      </c>
      <c r="P599">
        <f t="shared" si="19"/>
        <v>83.97</v>
      </c>
    </row>
    <row r="600" spans="1:16" x14ac:dyDescent="0.45">
      <c r="A600" t="s">
        <v>2369</v>
      </c>
      <c r="B600" s="1">
        <v>44887</v>
      </c>
      <c r="C600" t="s">
        <v>145</v>
      </c>
      <c r="D600">
        <v>2</v>
      </c>
      <c r="E600">
        <v>3</v>
      </c>
      <c r="F600" t="str">
        <f>_xlfn.XLOOKUP(C600,customers!$A$2:$A$314,customers!$B$2:$B$314,,0)</f>
        <v>Ray Leivesley</v>
      </c>
      <c r="G600" t="str">
        <f>_xlfn.XLOOKUP(C600,customers!$A$2:$A$314,customers!$F$2:$F$314,,0)</f>
        <v>England</v>
      </c>
      <c r="H600" t="str">
        <f>VLOOKUP(C600,customers!$A$2:$I$314,7,FALSE)</f>
        <v>Ipswich</v>
      </c>
      <c r="I600" t="str">
        <f>VLOOKUP(C600,customers!$A$2:$I$314,9,FALSE)</f>
        <v>Yes</v>
      </c>
      <c r="J600" t="str">
        <f>INDEX(products!$A$1:$F$11,MATCH(orders!$D600,products!$A$1:$A$11,0),MATCH(orders!J$1,products!$A$1:$F$1,0))</f>
        <v>Denim Jacket Classic</v>
      </c>
      <c r="K600" t="str">
        <f>INDEX(products!$A$1:$F$11,MATCH(orders!$D600,products!$A$1:$A$11,0),MATCH(orders!K$1,products!$A$1:$F$1,0))</f>
        <v>Jacket</v>
      </c>
      <c r="L600" t="str">
        <f>INDEX(products!$A$1:$F$11,MATCH(orders!$D600,products!$A$1:$A$11,0),MATCH(orders!L$1,products!$A$1:$F$1,0))</f>
        <v>Dark Blue</v>
      </c>
      <c r="M600">
        <f>INDEX(products!$A$1:$F$11,MATCH(orders!$D600,products!$A$1:$A$11,0),MATCH(orders!M$1,products!$A$1:$F$1,0))</f>
        <v>29.99</v>
      </c>
      <c r="N600">
        <f>INDEX(products!$A$1:$F$11,MATCH(orders!$D600,products!$A$1:$A$11,0),MATCH(orders!N$1,products!$A$1:$F$1,0))</f>
        <v>16.989999999999998</v>
      </c>
      <c r="O600">
        <f t="shared" si="18"/>
        <v>39</v>
      </c>
      <c r="P600">
        <f t="shared" si="19"/>
        <v>89.97</v>
      </c>
    </row>
    <row r="601" spans="1:16" x14ac:dyDescent="0.45">
      <c r="A601" t="s">
        <v>2370</v>
      </c>
      <c r="B601" s="1">
        <v>44887</v>
      </c>
      <c r="C601" t="s">
        <v>359</v>
      </c>
      <c r="D601">
        <v>6</v>
      </c>
      <c r="E601">
        <v>3</v>
      </c>
      <c r="F601" t="str">
        <f>_xlfn.XLOOKUP(C601,customers!$A$2:$A$314,customers!$B$2:$B$314,,0)</f>
        <v>Beitris Keaveney</v>
      </c>
      <c r="G601" t="str">
        <f>_xlfn.XLOOKUP(C601,customers!$A$2:$A$314,customers!$F$2:$F$314,,0)</f>
        <v>England</v>
      </c>
      <c r="H601" t="str">
        <f>VLOOKUP(C601,customers!$A$2:$I$314,7,FALSE)</f>
        <v>Newbury</v>
      </c>
      <c r="I601" t="str">
        <f>VLOOKUP(C601,customers!$A$2:$I$314,9,FALSE)</f>
        <v>No</v>
      </c>
      <c r="J601" t="str">
        <f>INDEX(products!$A$1:$F$11,MATCH(orders!$D601,products!$A$1:$A$11,0),MATCH(orders!J$1,products!$A$1:$F$1,0))</f>
        <v>Denim Jacket Hooded</v>
      </c>
      <c r="K601" t="str">
        <f>INDEX(products!$A$1:$F$11,MATCH(orders!$D601,products!$A$1:$A$11,0),MATCH(orders!K$1,products!$A$1:$F$1,0))</f>
        <v>Jacket</v>
      </c>
      <c r="L601" t="str">
        <f>INDEX(products!$A$1:$F$11,MATCH(orders!$D601,products!$A$1:$A$11,0),MATCH(orders!L$1,products!$A$1:$F$1,0))</f>
        <v>Light Blue</v>
      </c>
      <c r="M601">
        <f>INDEX(products!$A$1:$F$11,MATCH(orders!$D601,products!$A$1:$A$11,0),MATCH(orders!M$1,products!$A$1:$F$1,0))</f>
        <v>27.99</v>
      </c>
      <c r="N601">
        <f>INDEX(products!$A$1:$F$11,MATCH(orders!$D601,products!$A$1:$A$11,0),MATCH(orders!N$1,products!$A$1:$F$1,0))</f>
        <v>14.99</v>
      </c>
      <c r="O601">
        <f t="shared" si="18"/>
        <v>38.999999999999993</v>
      </c>
      <c r="P601">
        <f t="shared" si="19"/>
        <v>83.97</v>
      </c>
    </row>
    <row r="602" spans="1:16" x14ac:dyDescent="0.45">
      <c r="A602" t="s">
        <v>2371</v>
      </c>
      <c r="B602" s="1">
        <v>44887</v>
      </c>
      <c r="C602" t="s">
        <v>843</v>
      </c>
      <c r="D602">
        <v>10</v>
      </c>
      <c r="E602">
        <v>2</v>
      </c>
      <c r="F602" t="str">
        <f>_xlfn.XLOOKUP(C602,customers!$A$2:$A$314,customers!$B$2:$B$314,,0)</f>
        <v>Murdock Hame</v>
      </c>
      <c r="G602" t="str">
        <f>_xlfn.XLOOKUP(C602,customers!$A$2:$A$314,customers!$F$2:$F$314,,0)</f>
        <v>England</v>
      </c>
      <c r="H602" t="str">
        <f>VLOOKUP(C602,customers!$A$2:$I$314,7,FALSE)</f>
        <v>Henley-on-Thames</v>
      </c>
      <c r="I602" t="str">
        <f>VLOOKUP(C602,customers!$A$2:$I$314,9,FALSE)</f>
        <v>No</v>
      </c>
      <c r="J602" t="str">
        <f>INDEX(products!$A$1:$F$11,MATCH(orders!$D602,products!$A$1:$A$11,0),MATCH(orders!J$1,products!$A$1:$F$1,0))</f>
        <v>Denim Jeans Cuffed Hem</v>
      </c>
      <c r="K602" t="str">
        <f>INDEX(products!$A$1:$F$11,MATCH(orders!$D602,products!$A$1:$A$11,0),MATCH(orders!K$1,products!$A$1:$F$1,0))</f>
        <v>Pants</v>
      </c>
      <c r="L602" t="str">
        <f>INDEX(products!$A$1:$F$11,MATCH(orders!$D602,products!$A$1:$A$11,0),MATCH(orders!L$1,products!$A$1:$F$1,0))</f>
        <v>Dark Blue</v>
      </c>
      <c r="M602">
        <f>INDEX(products!$A$1:$F$11,MATCH(orders!$D602,products!$A$1:$A$11,0),MATCH(orders!M$1,products!$A$1:$F$1,0))</f>
        <v>22.99</v>
      </c>
      <c r="N602">
        <f>INDEX(products!$A$1:$F$11,MATCH(orders!$D602,products!$A$1:$A$11,0),MATCH(orders!N$1,products!$A$1:$F$1,0))</f>
        <v>10.99</v>
      </c>
      <c r="O602">
        <f t="shared" si="18"/>
        <v>23.999999999999996</v>
      </c>
      <c r="P602">
        <f t="shared" si="19"/>
        <v>45.98</v>
      </c>
    </row>
    <row r="603" spans="1:16" x14ac:dyDescent="0.45">
      <c r="A603" t="s">
        <v>2372</v>
      </c>
      <c r="B603" s="1">
        <v>44888</v>
      </c>
      <c r="C603" t="s">
        <v>536</v>
      </c>
      <c r="D603">
        <v>6</v>
      </c>
      <c r="E603">
        <v>3</v>
      </c>
      <c r="F603" t="str">
        <f>_xlfn.XLOOKUP(C603,customers!$A$2:$A$314,customers!$B$2:$B$314,,0)</f>
        <v>Othello Syseland</v>
      </c>
      <c r="G603" t="str">
        <f>_xlfn.XLOOKUP(C603,customers!$A$2:$A$314,customers!$F$2:$F$314,,0)</f>
        <v>England</v>
      </c>
      <c r="H603" t="str">
        <f>VLOOKUP(C603,customers!$A$2:$I$314,7,FALSE)</f>
        <v>Hartlepool</v>
      </c>
      <c r="I603" t="str">
        <f>VLOOKUP(C603,customers!$A$2:$I$314,9,FALSE)</f>
        <v>No</v>
      </c>
      <c r="J603" t="str">
        <f>INDEX(products!$A$1:$F$11,MATCH(orders!$D603,products!$A$1:$A$11,0),MATCH(orders!J$1,products!$A$1:$F$1,0))</f>
        <v>Denim Jacket Hooded</v>
      </c>
      <c r="K603" t="str">
        <f>INDEX(products!$A$1:$F$11,MATCH(orders!$D603,products!$A$1:$A$11,0),MATCH(orders!K$1,products!$A$1:$F$1,0))</f>
        <v>Jacket</v>
      </c>
      <c r="L603" t="str">
        <f>INDEX(products!$A$1:$F$11,MATCH(orders!$D603,products!$A$1:$A$11,0),MATCH(orders!L$1,products!$A$1:$F$1,0))</f>
        <v>Light Blue</v>
      </c>
      <c r="M603">
        <f>INDEX(products!$A$1:$F$11,MATCH(orders!$D603,products!$A$1:$A$11,0),MATCH(orders!M$1,products!$A$1:$F$1,0))</f>
        <v>27.99</v>
      </c>
      <c r="N603">
        <f>INDEX(products!$A$1:$F$11,MATCH(orders!$D603,products!$A$1:$A$11,0),MATCH(orders!N$1,products!$A$1:$F$1,0))</f>
        <v>14.99</v>
      </c>
      <c r="O603">
        <f t="shared" si="18"/>
        <v>38.999999999999993</v>
      </c>
      <c r="P603">
        <f t="shared" si="19"/>
        <v>83.97</v>
      </c>
    </row>
    <row r="604" spans="1:16" x14ac:dyDescent="0.45">
      <c r="A604" t="s">
        <v>2373</v>
      </c>
      <c r="B604" s="1">
        <v>44888</v>
      </c>
      <c r="C604" t="s">
        <v>521</v>
      </c>
      <c r="D604">
        <v>6</v>
      </c>
      <c r="E604">
        <v>3</v>
      </c>
      <c r="F604" t="str">
        <f>_xlfn.XLOOKUP(C604,customers!$A$2:$A$314,customers!$B$2:$B$314,,0)</f>
        <v>Evelina Dacca</v>
      </c>
      <c r="G604" t="str">
        <f>_xlfn.XLOOKUP(C604,customers!$A$2:$A$314,customers!$F$2:$F$314,,0)</f>
        <v>Scotland</v>
      </c>
      <c r="H604" t="str">
        <f>VLOOKUP(C604,customers!$A$2:$I$314,7,FALSE)</f>
        <v>Dumfries</v>
      </c>
      <c r="I604" t="str">
        <f>VLOOKUP(C604,customers!$A$2:$I$314,9,FALSE)</f>
        <v>No</v>
      </c>
      <c r="J604" t="str">
        <f>INDEX(products!$A$1:$F$11,MATCH(orders!$D604,products!$A$1:$A$11,0),MATCH(orders!J$1,products!$A$1:$F$1,0))</f>
        <v>Denim Jacket Hooded</v>
      </c>
      <c r="K604" t="str">
        <f>INDEX(products!$A$1:$F$11,MATCH(orders!$D604,products!$A$1:$A$11,0),MATCH(orders!K$1,products!$A$1:$F$1,0))</f>
        <v>Jacket</v>
      </c>
      <c r="L604" t="str">
        <f>INDEX(products!$A$1:$F$11,MATCH(orders!$D604,products!$A$1:$A$11,0),MATCH(orders!L$1,products!$A$1:$F$1,0))</f>
        <v>Light Blue</v>
      </c>
      <c r="M604">
        <f>INDEX(products!$A$1:$F$11,MATCH(orders!$D604,products!$A$1:$A$11,0),MATCH(orders!M$1,products!$A$1:$F$1,0))</f>
        <v>27.99</v>
      </c>
      <c r="N604">
        <f>INDEX(products!$A$1:$F$11,MATCH(orders!$D604,products!$A$1:$A$11,0),MATCH(orders!N$1,products!$A$1:$F$1,0))</f>
        <v>14.99</v>
      </c>
      <c r="O604">
        <f t="shared" si="18"/>
        <v>38.999999999999993</v>
      </c>
      <c r="P604">
        <f t="shared" si="19"/>
        <v>83.97</v>
      </c>
    </row>
    <row r="605" spans="1:16" x14ac:dyDescent="0.45">
      <c r="A605" t="s">
        <v>2374</v>
      </c>
      <c r="B605" s="1">
        <v>44888</v>
      </c>
      <c r="C605" t="s">
        <v>937</v>
      </c>
      <c r="D605">
        <v>6</v>
      </c>
      <c r="E605">
        <v>3</v>
      </c>
      <c r="F605" t="str">
        <f>_xlfn.XLOOKUP(C605,customers!$A$2:$A$314,customers!$B$2:$B$314,,0)</f>
        <v>Friederike Drysdale</v>
      </c>
      <c r="G605" t="str">
        <f>_xlfn.XLOOKUP(C605,customers!$A$2:$A$314,customers!$F$2:$F$314,,0)</f>
        <v>Scotland</v>
      </c>
      <c r="H605" t="str">
        <f>VLOOKUP(C605,customers!$A$2:$I$314,7,FALSE)</f>
        <v>Oban</v>
      </c>
      <c r="I605" t="str">
        <f>VLOOKUP(C605,customers!$A$2:$I$314,9,FALSE)</f>
        <v>No</v>
      </c>
      <c r="J605" t="str">
        <f>INDEX(products!$A$1:$F$11,MATCH(orders!$D605,products!$A$1:$A$11,0),MATCH(orders!J$1,products!$A$1:$F$1,0))</f>
        <v>Denim Jacket Hooded</v>
      </c>
      <c r="K605" t="str">
        <f>INDEX(products!$A$1:$F$11,MATCH(orders!$D605,products!$A$1:$A$11,0),MATCH(orders!K$1,products!$A$1:$F$1,0))</f>
        <v>Jacket</v>
      </c>
      <c r="L605" t="str">
        <f>INDEX(products!$A$1:$F$11,MATCH(orders!$D605,products!$A$1:$A$11,0),MATCH(orders!L$1,products!$A$1:$F$1,0))</f>
        <v>Light Blue</v>
      </c>
      <c r="M605">
        <f>INDEX(products!$A$1:$F$11,MATCH(orders!$D605,products!$A$1:$A$11,0),MATCH(orders!M$1,products!$A$1:$F$1,0))</f>
        <v>27.99</v>
      </c>
      <c r="N605">
        <f>INDEX(products!$A$1:$F$11,MATCH(orders!$D605,products!$A$1:$A$11,0),MATCH(orders!N$1,products!$A$1:$F$1,0))</f>
        <v>14.99</v>
      </c>
      <c r="O605">
        <f t="shared" si="18"/>
        <v>38.999999999999993</v>
      </c>
      <c r="P605">
        <f t="shared" si="19"/>
        <v>83.97</v>
      </c>
    </row>
    <row r="606" spans="1:16" x14ac:dyDescent="0.45">
      <c r="A606" t="s">
        <v>2375</v>
      </c>
      <c r="B606" s="1">
        <v>44889</v>
      </c>
      <c r="C606" t="s">
        <v>831</v>
      </c>
      <c r="D606">
        <v>6</v>
      </c>
      <c r="E606">
        <v>5</v>
      </c>
      <c r="F606" t="str">
        <f>_xlfn.XLOOKUP(C606,customers!$A$2:$A$314,customers!$B$2:$B$314,,0)</f>
        <v>Minette Whellans</v>
      </c>
      <c r="G606" t="str">
        <f>_xlfn.XLOOKUP(C606,customers!$A$2:$A$314,customers!$F$2:$F$314,,0)</f>
        <v>Wales</v>
      </c>
      <c r="H606" t="str">
        <f>VLOOKUP(C606,customers!$A$2:$I$314,7,FALSE)</f>
        <v>Cowbridge</v>
      </c>
      <c r="I606" t="str">
        <f>VLOOKUP(C606,customers!$A$2:$I$314,9,FALSE)</f>
        <v>No</v>
      </c>
      <c r="J606" t="str">
        <f>INDEX(products!$A$1:$F$11,MATCH(orders!$D606,products!$A$1:$A$11,0),MATCH(orders!J$1,products!$A$1:$F$1,0))</f>
        <v>Denim Jacket Hooded</v>
      </c>
      <c r="K606" t="str">
        <f>INDEX(products!$A$1:$F$11,MATCH(orders!$D606,products!$A$1:$A$11,0),MATCH(orders!K$1,products!$A$1:$F$1,0))</f>
        <v>Jacket</v>
      </c>
      <c r="L606" t="str">
        <f>INDEX(products!$A$1:$F$11,MATCH(orders!$D606,products!$A$1:$A$11,0),MATCH(orders!L$1,products!$A$1:$F$1,0))</f>
        <v>Light Blue</v>
      </c>
      <c r="M606">
        <f>INDEX(products!$A$1:$F$11,MATCH(orders!$D606,products!$A$1:$A$11,0),MATCH(orders!M$1,products!$A$1:$F$1,0))</f>
        <v>27.99</v>
      </c>
      <c r="N606">
        <f>INDEX(products!$A$1:$F$11,MATCH(orders!$D606,products!$A$1:$A$11,0),MATCH(orders!N$1,products!$A$1:$F$1,0))</f>
        <v>14.99</v>
      </c>
      <c r="O606">
        <f t="shared" si="18"/>
        <v>64.999999999999986</v>
      </c>
      <c r="P606">
        <f t="shared" si="19"/>
        <v>139.94999999999999</v>
      </c>
    </row>
    <row r="607" spans="1:16" x14ac:dyDescent="0.45">
      <c r="A607" t="s">
        <v>2376</v>
      </c>
      <c r="B607" s="1">
        <v>44889</v>
      </c>
      <c r="C607" t="s">
        <v>671</v>
      </c>
      <c r="D607">
        <v>6</v>
      </c>
      <c r="E607">
        <v>3</v>
      </c>
      <c r="F607" t="str">
        <f>_xlfn.XLOOKUP(C607,customers!$A$2:$A$314,customers!$B$2:$B$314,,0)</f>
        <v>Serena Earley</v>
      </c>
      <c r="G607" t="str">
        <f>_xlfn.XLOOKUP(C607,customers!$A$2:$A$314,customers!$F$2:$F$314,,0)</f>
        <v>England</v>
      </c>
      <c r="H607" t="str">
        <f>VLOOKUP(C607,customers!$A$2:$I$314,7,FALSE)</f>
        <v>Dartford</v>
      </c>
      <c r="I607" t="str">
        <f>VLOOKUP(C607,customers!$A$2:$I$314,9,FALSE)</f>
        <v>No</v>
      </c>
      <c r="J607" t="str">
        <f>INDEX(products!$A$1:$F$11,MATCH(orders!$D607,products!$A$1:$A$11,0),MATCH(orders!J$1,products!$A$1:$F$1,0))</f>
        <v>Denim Jacket Hooded</v>
      </c>
      <c r="K607" t="str">
        <f>INDEX(products!$A$1:$F$11,MATCH(orders!$D607,products!$A$1:$A$11,0),MATCH(orders!K$1,products!$A$1:$F$1,0))</f>
        <v>Jacket</v>
      </c>
      <c r="L607" t="str">
        <f>INDEX(products!$A$1:$F$11,MATCH(orders!$D607,products!$A$1:$A$11,0),MATCH(orders!L$1,products!$A$1:$F$1,0))</f>
        <v>Light Blue</v>
      </c>
      <c r="M607">
        <f>INDEX(products!$A$1:$F$11,MATCH(orders!$D607,products!$A$1:$A$11,0),MATCH(orders!M$1,products!$A$1:$F$1,0))</f>
        <v>27.99</v>
      </c>
      <c r="N607">
        <f>INDEX(products!$A$1:$F$11,MATCH(orders!$D607,products!$A$1:$A$11,0),MATCH(orders!N$1,products!$A$1:$F$1,0))</f>
        <v>14.99</v>
      </c>
      <c r="O607">
        <f t="shared" si="18"/>
        <v>38.999999999999993</v>
      </c>
      <c r="P607">
        <f t="shared" si="19"/>
        <v>83.97</v>
      </c>
    </row>
    <row r="608" spans="1:16" x14ac:dyDescent="0.45">
      <c r="A608" t="s">
        <v>2377</v>
      </c>
      <c r="B608" s="1">
        <v>44890</v>
      </c>
      <c r="C608" t="s">
        <v>92</v>
      </c>
      <c r="D608">
        <v>2</v>
      </c>
      <c r="E608">
        <v>4</v>
      </c>
      <c r="F608" t="str">
        <f>_xlfn.XLOOKUP(C608,customers!$A$2:$A$314,customers!$B$2:$B$314,,0)</f>
        <v>Rhianon Broxup</v>
      </c>
      <c r="G608" t="str">
        <f>_xlfn.XLOOKUP(C608,customers!$A$2:$A$314,customers!$F$2:$F$314,,0)</f>
        <v>England</v>
      </c>
      <c r="H608" t="str">
        <f>VLOOKUP(C608,customers!$A$2:$I$314,7,FALSE)</f>
        <v>York</v>
      </c>
      <c r="I608" t="str">
        <f>VLOOKUP(C608,customers!$A$2:$I$314,9,FALSE)</f>
        <v>Yes</v>
      </c>
      <c r="J608" t="str">
        <f>INDEX(products!$A$1:$F$11,MATCH(orders!$D608,products!$A$1:$A$11,0),MATCH(orders!J$1,products!$A$1:$F$1,0))</f>
        <v>Denim Jacket Classic</v>
      </c>
      <c r="K608" t="str">
        <f>INDEX(products!$A$1:$F$11,MATCH(orders!$D608,products!$A$1:$A$11,0),MATCH(orders!K$1,products!$A$1:$F$1,0))</f>
        <v>Jacket</v>
      </c>
      <c r="L608" t="str">
        <f>INDEX(products!$A$1:$F$11,MATCH(orders!$D608,products!$A$1:$A$11,0),MATCH(orders!L$1,products!$A$1:$F$1,0))</f>
        <v>Dark Blue</v>
      </c>
      <c r="M608">
        <f>INDEX(products!$A$1:$F$11,MATCH(orders!$D608,products!$A$1:$A$11,0),MATCH(orders!M$1,products!$A$1:$F$1,0))</f>
        <v>29.99</v>
      </c>
      <c r="N608">
        <f>INDEX(products!$A$1:$F$11,MATCH(orders!$D608,products!$A$1:$A$11,0),MATCH(orders!N$1,products!$A$1:$F$1,0))</f>
        <v>16.989999999999998</v>
      </c>
      <c r="O608">
        <f t="shared" si="18"/>
        <v>52</v>
      </c>
      <c r="P608">
        <f t="shared" si="19"/>
        <v>119.96</v>
      </c>
    </row>
    <row r="609" spans="1:16" x14ac:dyDescent="0.45">
      <c r="A609" t="s">
        <v>2378</v>
      </c>
      <c r="B609" s="1">
        <v>44890</v>
      </c>
      <c r="C609" t="s">
        <v>153</v>
      </c>
      <c r="D609">
        <v>2</v>
      </c>
      <c r="E609">
        <v>4</v>
      </c>
      <c r="F609" t="str">
        <f>_xlfn.XLOOKUP(C609,customers!$A$2:$A$314,customers!$B$2:$B$314,,0)</f>
        <v>Gallard Gatheral</v>
      </c>
      <c r="G609" t="str">
        <f>_xlfn.XLOOKUP(C609,customers!$A$2:$A$314,customers!$F$2:$F$314,,0)</f>
        <v>England</v>
      </c>
      <c r="H609" t="str">
        <f>VLOOKUP(C609,customers!$A$2:$I$314,7,FALSE)</f>
        <v>Worcester</v>
      </c>
      <c r="I609" t="str">
        <f>VLOOKUP(C609,customers!$A$2:$I$314,9,FALSE)</f>
        <v>Yes</v>
      </c>
      <c r="J609" t="str">
        <f>INDEX(products!$A$1:$F$11,MATCH(orders!$D609,products!$A$1:$A$11,0),MATCH(orders!J$1,products!$A$1:$F$1,0))</f>
        <v>Denim Jacket Classic</v>
      </c>
      <c r="K609" t="str">
        <f>INDEX(products!$A$1:$F$11,MATCH(orders!$D609,products!$A$1:$A$11,0),MATCH(orders!K$1,products!$A$1:$F$1,0))</f>
        <v>Jacket</v>
      </c>
      <c r="L609" t="str">
        <f>INDEX(products!$A$1:$F$11,MATCH(orders!$D609,products!$A$1:$A$11,0),MATCH(orders!L$1,products!$A$1:$F$1,0))</f>
        <v>Dark Blue</v>
      </c>
      <c r="M609">
        <f>INDEX(products!$A$1:$F$11,MATCH(orders!$D609,products!$A$1:$A$11,0),MATCH(orders!M$1,products!$A$1:$F$1,0))</f>
        <v>29.99</v>
      </c>
      <c r="N609">
        <f>INDEX(products!$A$1:$F$11,MATCH(orders!$D609,products!$A$1:$A$11,0),MATCH(orders!N$1,products!$A$1:$F$1,0))</f>
        <v>16.989999999999998</v>
      </c>
      <c r="O609">
        <f t="shared" si="18"/>
        <v>52</v>
      </c>
      <c r="P609">
        <f t="shared" si="19"/>
        <v>119.96</v>
      </c>
    </row>
    <row r="610" spans="1:16" x14ac:dyDescent="0.45">
      <c r="A610" t="s">
        <v>2379</v>
      </c>
      <c r="B610" s="1">
        <v>44891</v>
      </c>
      <c r="C610" t="s">
        <v>753</v>
      </c>
      <c r="D610">
        <v>6</v>
      </c>
      <c r="E610">
        <v>3</v>
      </c>
      <c r="F610" t="str">
        <f>_xlfn.XLOOKUP(C610,customers!$A$2:$A$314,customers!$B$2:$B$314,,0)</f>
        <v>Alisun Baudino</v>
      </c>
      <c r="G610" t="str">
        <f>_xlfn.XLOOKUP(C610,customers!$A$2:$A$314,customers!$F$2:$F$314,,0)</f>
        <v>Wales</v>
      </c>
      <c r="H610" t="str">
        <f>VLOOKUP(C610,customers!$A$2:$I$314,7,FALSE)</f>
        <v>Brecon</v>
      </c>
      <c r="I610" t="str">
        <f>VLOOKUP(C610,customers!$A$2:$I$314,9,FALSE)</f>
        <v>No</v>
      </c>
      <c r="J610" t="str">
        <f>INDEX(products!$A$1:$F$11,MATCH(orders!$D610,products!$A$1:$A$11,0),MATCH(orders!J$1,products!$A$1:$F$1,0))</f>
        <v>Denim Jacket Hooded</v>
      </c>
      <c r="K610" t="str">
        <f>INDEX(products!$A$1:$F$11,MATCH(orders!$D610,products!$A$1:$A$11,0),MATCH(orders!K$1,products!$A$1:$F$1,0))</f>
        <v>Jacket</v>
      </c>
      <c r="L610" t="str">
        <f>INDEX(products!$A$1:$F$11,MATCH(orders!$D610,products!$A$1:$A$11,0),MATCH(orders!L$1,products!$A$1:$F$1,0))</f>
        <v>Light Blue</v>
      </c>
      <c r="M610">
        <f>INDEX(products!$A$1:$F$11,MATCH(orders!$D610,products!$A$1:$A$11,0),MATCH(orders!M$1,products!$A$1:$F$1,0))</f>
        <v>27.99</v>
      </c>
      <c r="N610">
        <f>INDEX(products!$A$1:$F$11,MATCH(orders!$D610,products!$A$1:$A$11,0),MATCH(orders!N$1,products!$A$1:$F$1,0))</f>
        <v>14.99</v>
      </c>
      <c r="O610">
        <f t="shared" si="18"/>
        <v>38.999999999999993</v>
      </c>
      <c r="P610">
        <f t="shared" si="19"/>
        <v>83.97</v>
      </c>
    </row>
    <row r="611" spans="1:16" x14ac:dyDescent="0.45">
      <c r="A611" t="s">
        <v>2380</v>
      </c>
      <c r="B611" s="1">
        <v>44891</v>
      </c>
      <c r="C611" t="s">
        <v>547</v>
      </c>
      <c r="D611">
        <v>6</v>
      </c>
      <c r="E611">
        <v>3</v>
      </c>
      <c r="F611" t="str">
        <f>_xlfn.XLOOKUP(C611,customers!$A$2:$A$314,customers!$B$2:$B$314,,0)</f>
        <v>Lowell Keenleyside</v>
      </c>
      <c r="G611" t="str">
        <f>_xlfn.XLOOKUP(C611,customers!$A$2:$A$314,customers!$F$2:$F$314,,0)</f>
        <v>England</v>
      </c>
      <c r="H611" t="str">
        <f>VLOOKUP(C611,customers!$A$2:$I$314,7,FALSE)</f>
        <v>Thetford</v>
      </c>
      <c r="I611" t="str">
        <f>VLOOKUP(C611,customers!$A$2:$I$314,9,FALSE)</f>
        <v>No</v>
      </c>
      <c r="J611" t="str">
        <f>INDEX(products!$A$1:$F$11,MATCH(orders!$D611,products!$A$1:$A$11,0),MATCH(orders!J$1,products!$A$1:$F$1,0))</f>
        <v>Denim Jacket Hooded</v>
      </c>
      <c r="K611" t="str">
        <f>INDEX(products!$A$1:$F$11,MATCH(orders!$D611,products!$A$1:$A$11,0),MATCH(orders!K$1,products!$A$1:$F$1,0))</f>
        <v>Jacket</v>
      </c>
      <c r="L611" t="str">
        <f>INDEX(products!$A$1:$F$11,MATCH(orders!$D611,products!$A$1:$A$11,0),MATCH(orders!L$1,products!$A$1:$F$1,0))</f>
        <v>Light Blue</v>
      </c>
      <c r="M611">
        <f>INDEX(products!$A$1:$F$11,MATCH(orders!$D611,products!$A$1:$A$11,0),MATCH(orders!M$1,products!$A$1:$F$1,0))</f>
        <v>27.99</v>
      </c>
      <c r="N611">
        <f>INDEX(products!$A$1:$F$11,MATCH(orders!$D611,products!$A$1:$A$11,0),MATCH(orders!N$1,products!$A$1:$F$1,0))</f>
        <v>14.99</v>
      </c>
      <c r="O611">
        <f t="shared" si="18"/>
        <v>38.999999999999993</v>
      </c>
      <c r="P611">
        <f t="shared" si="19"/>
        <v>83.97</v>
      </c>
    </row>
    <row r="612" spans="1:16" x14ac:dyDescent="0.45">
      <c r="A612" t="s">
        <v>2381</v>
      </c>
      <c r="B612" s="1">
        <v>44891</v>
      </c>
      <c r="C612" t="s">
        <v>303</v>
      </c>
      <c r="D612">
        <v>2</v>
      </c>
      <c r="E612">
        <v>4</v>
      </c>
      <c r="F612" t="str">
        <f>_xlfn.XLOOKUP(C612,customers!$A$2:$A$314,customers!$B$2:$B$314,,0)</f>
        <v>Aurlie McCarl</v>
      </c>
      <c r="G612" t="str">
        <f>_xlfn.XLOOKUP(C612,customers!$A$2:$A$314,customers!$F$2:$F$314,,0)</f>
        <v>England</v>
      </c>
      <c r="H612" t="str">
        <f>VLOOKUP(C612,customers!$A$2:$I$314,7,FALSE)</f>
        <v>Carlisle</v>
      </c>
      <c r="I612" t="str">
        <f>VLOOKUP(C612,customers!$A$2:$I$314,9,FALSE)</f>
        <v>Yes</v>
      </c>
      <c r="J612" t="str">
        <f>INDEX(products!$A$1:$F$11,MATCH(orders!$D612,products!$A$1:$A$11,0),MATCH(orders!J$1,products!$A$1:$F$1,0))</f>
        <v>Denim Jacket Classic</v>
      </c>
      <c r="K612" t="str">
        <f>INDEX(products!$A$1:$F$11,MATCH(orders!$D612,products!$A$1:$A$11,0),MATCH(orders!K$1,products!$A$1:$F$1,0))</f>
        <v>Jacket</v>
      </c>
      <c r="L612" t="str">
        <f>INDEX(products!$A$1:$F$11,MATCH(orders!$D612,products!$A$1:$A$11,0),MATCH(orders!L$1,products!$A$1:$F$1,0))</f>
        <v>Dark Blue</v>
      </c>
      <c r="M612">
        <f>INDEX(products!$A$1:$F$11,MATCH(orders!$D612,products!$A$1:$A$11,0),MATCH(orders!M$1,products!$A$1:$F$1,0))</f>
        <v>29.99</v>
      </c>
      <c r="N612">
        <f>INDEX(products!$A$1:$F$11,MATCH(orders!$D612,products!$A$1:$A$11,0),MATCH(orders!N$1,products!$A$1:$F$1,0))</f>
        <v>16.989999999999998</v>
      </c>
      <c r="O612">
        <f t="shared" si="18"/>
        <v>52</v>
      </c>
      <c r="P612">
        <f t="shared" si="19"/>
        <v>119.96</v>
      </c>
    </row>
    <row r="613" spans="1:16" x14ac:dyDescent="0.45">
      <c r="A613" t="s">
        <v>2382</v>
      </c>
      <c r="B613" s="1">
        <v>44892</v>
      </c>
      <c r="C613" t="s">
        <v>1177</v>
      </c>
      <c r="D613">
        <v>6</v>
      </c>
      <c r="E613">
        <v>3</v>
      </c>
      <c r="F613" t="str">
        <f>_xlfn.XLOOKUP(C613,customers!$A$2:$A$314,customers!$B$2:$B$314,,0)</f>
        <v>Trescha Jedrachowicz</v>
      </c>
      <c r="G613" t="str">
        <f>_xlfn.XLOOKUP(C613,customers!$A$2:$A$314,customers!$F$2:$F$314,,0)</f>
        <v>Scotland</v>
      </c>
      <c r="H613" t="str">
        <f>VLOOKUP(C613,customers!$A$2:$I$314,7,FALSE)</f>
        <v>Pitlochry</v>
      </c>
      <c r="I613" t="str">
        <f>VLOOKUP(C613,customers!$A$2:$I$314,9,FALSE)</f>
        <v>No</v>
      </c>
      <c r="J613" t="str">
        <f>INDEX(products!$A$1:$F$11,MATCH(orders!$D613,products!$A$1:$A$11,0),MATCH(orders!J$1,products!$A$1:$F$1,0))</f>
        <v>Denim Jacket Hooded</v>
      </c>
      <c r="K613" t="str">
        <f>INDEX(products!$A$1:$F$11,MATCH(orders!$D613,products!$A$1:$A$11,0),MATCH(orders!K$1,products!$A$1:$F$1,0))</f>
        <v>Jacket</v>
      </c>
      <c r="L613" t="str">
        <f>INDEX(products!$A$1:$F$11,MATCH(orders!$D613,products!$A$1:$A$11,0),MATCH(orders!L$1,products!$A$1:$F$1,0))</f>
        <v>Light Blue</v>
      </c>
      <c r="M613">
        <f>INDEX(products!$A$1:$F$11,MATCH(orders!$D613,products!$A$1:$A$11,0),MATCH(orders!M$1,products!$A$1:$F$1,0))</f>
        <v>27.99</v>
      </c>
      <c r="N613">
        <f>INDEX(products!$A$1:$F$11,MATCH(orders!$D613,products!$A$1:$A$11,0),MATCH(orders!N$1,products!$A$1:$F$1,0))</f>
        <v>14.99</v>
      </c>
      <c r="O613">
        <f t="shared" si="18"/>
        <v>38.999999999999993</v>
      </c>
      <c r="P613">
        <f t="shared" si="19"/>
        <v>83.97</v>
      </c>
    </row>
    <row r="614" spans="1:16" x14ac:dyDescent="0.45">
      <c r="A614" t="s">
        <v>2383</v>
      </c>
      <c r="B614" s="1">
        <v>44892</v>
      </c>
      <c r="C614" t="s">
        <v>986</v>
      </c>
      <c r="D614">
        <v>6</v>
      </c>
      <c r="E614">
        <v>3</v>
      </c>
      <c r="F614" t="str">
        <f>_xlfn.XLOOKUP(C614,customers!$A$2:$A$314,customers!$B$2:$B$314,,0)</f>
        <v>Connor Heaviside</v>
      </c>
      <c r="G614" t="str">
        <f>_xlfn.XLOOKUP(C614,customers!$A$2:$A$314,customers!$F$2:$F$314,,0)</f>
        <v>England</v>
      </c>
      <c r="H614" t="str">
        <f>VLOOKUP(C614,customers!$A$2:$I$314,7,FALSE)</f>
        <v>Ashbourne</v>
      </c>
      <c r="I614" t="str">
        <f>VLOOKUP(C614,customers!$A$2:$I$314,9,FALSE)</f>
        <v>No</v>
      </c>
      <c r="J614" t="str">
        <f>INDEX(products!$A$1:$F$11,MATCH(orders!$D614,products!$A$1:$A$11,0),MATCH(orders!J$1,products!$A$1:$F$1,0))</f>
        <v>Denim Jacket Hooded</v>
      </c>
      <c r="K614" t="str">
        <f>INDEX(products!$A$1:$F$11,MATCH(orders!$D614,products!$A$1:$A$11,0),MATCH(orders!K$1,products!$A$1:$F$1,0))</f>
        <v>Jacket</v>
      </c>
      <c r="L614" t="str">
        <f>INDEX(products!$A$1:$F$11,MATCH(orders!$D614,products!$A$1:$A$11,0),MATCH(orders!L$1,products!$A$1:$F$1,0))</f>
        <v>Light Blue</v>
      </c>
      <c r="M614">
        <f>INDEX(products!$A$1:$F$11,MATCH(orders!$D614,products!$A$1:$A$11,0),MATCH(orders!M$1,products!$A$1:$F$1,0))</f>
        <v>27.99</v>
      </c>
      <c r="N614">
        <f>INDEX(products!$A$1:$F$11,MATCH(orders!$D614,products!$A$1:$A$11,0),MATCH(orders!N$1,products!$A$1:$F$1,0))</f>
        <v>14.99</v>
      </c>
      <c r="O614">
        <f t="shared" si="18"/>
        <v>38.999999999999993</v>
      </c>
      <c r="P614">
        <f t="shared" si="19"/>
        <v>83.97</v>
      </c>
    </row>
    <row r="615" spans="1:16" x14ac:dyDescent="0.45">
      <c r="A615" t="s">
        <v>2384</v>
      </c>
      <c r="B615" s="1">
        <v>44892</v>
      </c>
      <c r="C615" t="s">
        <v>749</v>
      </c>
      <c r="D615">
        <v>2</v>
      </c>
      <c r="E615">
        <v>4</v>
      </c>
      <c r="F615" t="str">
        <f>_xlfn.XLOOKUP(C615,customers!$A$2:$A$314,customers!$B$2:$B$314,,0)</f>
        <v>Madelene Prinn</v>
      </c>
      <c r="G615" t="str">
        <f>_xlfn.XLOOKUP(C615,customers!$A$2:$A$314,customers!$F$2:$F$314,,0)</f>
        <v>England</v>
      </c>
      <c r="H615" t="str">
        <f>VLOOKUP(C615,customers!$A$2:$I$314,7,FALSE)</f>
        <v>Stamford</v>
      </c>
      <c r="I615" t="str">
        <f>VLOOKUP(C615,customers!$A$2:$I$314,9,FALSE)</f>
        <v>No</v>
      </c>
      <c r="J615" t="str">
        <f>INDEX(products!$A$1:$F$11,MATCH(orders!$D615,products!$A$1:$A$11,0),MATCH(orders!J$1,products!$A$1:$F$1,0))</f>
        <v>Denim Jacket Classic</v>
      </c>
      <c r="K615" t="str">
        <f>INDEX(products!$A$1:$F$11,MATCH(orders!$D615,products!$A$1:$A$11,0),MATCH(orders!K$1,products!$A$1:$F$1,0))</f>
        <v>Jacket</v>
      </c>
      <c r="L615" t="str">
        <f>INDEX(products!$A$1:$F$11,MATCH(orders!$D615,products!$A$1:$A$11,0),MATCH(orders!L$1,products!$A$1:$F$1,0))</f>
        <v>Dark Blue</v>
      </c>
      <c r="M615">
        <f>INDEX(products!$A$1:$F$11,MATCH(orders!$D615,products!$A$1:$A$11,0),MATCH(orders!M$1,products!$A$1:$F$1,0))</f>
        <v>29.99</v>
      </c>
      <c r="N615">
        <f>INDEX(products!$A$1:$F$11,MATCH(orders!$D615,products!$A$1:$A$11,0),MATCH(orders!N$1,products!$A$1:$F$1,0))</f>
        <v>16.989999999999998</v>
      </c>
      <c r="O615">
        <f t="shared" si="18"/>
        <v>52</v>
      </c>
      <c r="P615">
        <f t="shared" si="19"/>
        <v>119.96</v>
      </c>
    </row>
    <row r="616" spans="1:16" x14ac:dyDescent="0.45">
      <c r="A616" t="s">
        <v>2385</v>
      </c>
      <c r="B616" s="1">
        <v>44892</v>
      </c>
      <c r="C616" t="s">
        <v>528</v>
      </c>
      <c r="D616">
        <v>6</v>
      </c>
      <c r="E616">
        <v>5</v>
      </c>
      <c r="F616" t="str">
        <f>_xlfn.XLOOKUP(C616,customers!$A$2:$A$314,customers!$B$2:$B$314,,0)</f>
        <v>Bobinette Hindsberg</v>
      </c>
      <c r="G616" t="str">
        <f>_xlfn.XLOOKUP(C616,customers!$A$2:$A$314,customers!$F$2:$F$314,,0)</f>
        <v>England</v>
      </c>
      <c r="H616" t="str">
        <f>VLOOKUP(C616,customers!$A$2:$I$314,7,FALSE)</f>
        <v>Bridgwater</v>
      </c>
      <c r="I616" t="str">
        <f>VLOOKUP(C616,customers!$A$2:$I$314,9,FALSE)</f>
        <v>No</v>
      </c>
      <c r="J616" t="str">
        <f>INDEX(products!$A$1:$F$11,MATCH(orders!$D616,products!$A$1:$A$11,0),MATCH(orders!J$1,products!$A$1:$F$1,0))</f>
        <v>Denim Jacket Hooded</v>
      </c>
      <c r="K616" t="str">
        <f>INDEX(products!$A$1:$F$11,MATCH(orders!$D616,products!$A$1:$A$11,0),MATCH(orders!K$1,products!$A$1:$F$1,0))</f>
        <v>Jacket</v>
      </c>
      <c r="L616" t="str">
        <f>INDEX(products!$A$1:$F$11,MATCH(orders!$D616,products!$A$1:$A$11,0),MATCH(orders!L$1,products!$A$1:$F$1,0))</f>
        <v>Light Blue</v>
      </c>
      <c r="M616">
        <f>INDEX(products!$A$1:$F$11,MATCH(orders!$D616,products!$A$1:$A$11,0),MATCH(orders!M$1,products!$A$1:$F$1,0))</f>
        <v>27.99</v>
      </c>
      <c r="N616">
        <f>INDEX(products!$A$1:$F$11,MATCH(orders!$D616,products!$A$1:$A$11,0),MATCH(orders!N$1,products!$A$1:$F$1,0))</f>
        <v>14.99</v>
      </c>
      <c r="O616">
        <f t="shared" si="18"/>
        <v>64.999999999999986</v>
      </c>
      <c r="P616">
        <f t="shared" si="19"/>
        <v>139.94999999999999</v>
      </c>
    </row>
    <row r="617" spans="1:16" x14ac:dyDescent="0.45">
      <c r="A617" t="s">
        <v>2386</v>
      </c>
      <c r="B617" s="1">
        <v>44893</v>
      </c>
      <c r="C617" t="s">
        <v>986</v>
      </c>
      <c r="D617">
        <v>6</v>
      </c>
      <c r="E617">
        <v>3</v>
      </c>
      <c r="F617" t="str">
        <f>_xlfn.XLOOKUP(C617,customers!$A$2:$A$314,customers!$B$2:$B$314,,0)</f>
        <v>Connor Heaviside</v>
      </c>
      <c r="G617" t="str">
        <f>_xlfn.XLOOKUP(C617,customers!$A$2:$A$314,customers!$F$2:$F$314,,0)</f>
        <v>England</v>
      </c>
      <c r="H617" t="str">
        <f>VLOOKUP(C617,customers!$A$2:$I$314,7,FALSE)</f>
        <v>Ashbourne</v>
      </c>
      <c r="I617" t="str">
        <f>VLOOKUP(C617,customers!$A$2:$I$314,9,FALSE)</f>
        <v>No</v>
      </c>
      <c r="J617" t="str">
        <f>INDEX(products!$A$1:$F$11,MATCH(orders!$D617,products!$A$1:$A$11,0),MATCH(orders!J$1,products!$A$1:$F$1,0))</f>
        <v>Denim Jacket Hooded</v>
      </c>
      <c r="K617" t="str">
        <f>INDEX(products!$A$1:$F$11,MATCH(orders!$D617,products!$A$1:$A$11,0),MATCH(orders!K$1,products!$A$1:$F$1,0))</f>
        <v>Jacket</v>
      </c>
      <c r="L617" t="str">
        <f>INDEX(products!$A$1:$F$11,MATCH(orders!$D617,products!$A$1:$A$11,0),MATCH(orders!L$1,products!$A$1:$F$1,0))</f>
        <v>Light Blue</v>
      </c>
      <c r="M617">
        <f>INDEX(products!$A$1:$F$11,MATCH(orders!$D617,products!$A$1:$A$11,0),MATCH(orders!M$1,products!$A$1:$F$1,0))</f>
        <v>27.99</v>
      </c>
      <c r="N617">
        <f>INDEX(products!$A$1:$F$11,MATCH(orders!$D617,products!$A$1:$A$11,0),MATCH(orders!N$1,products!$A$1:$F$1,0))</f>
        <v>14.99</v>
      </c>
      <c r="O617">
        <f t="shared" si="18"/>
        <v>38.999999999999993</v>
      </c>
      <c r="P617">
        <f t="shared" si="19"/>
        <v>83.97</v>
      </c>
    </row>
    <row r="618" spans="1:16" x14ac:dyDescent="0.45">
      <c r="A618" t="s">
        <v>2387</v>
      </c>
      <c r="B618" s="1">
        <v>44893</v>
      </c>
      <c r="C618" t="s">
        <v>945</v>
      </c>
      <c r="D618">
        <v>6</v>
      </c>
      <c r="E618">
        <v>3</v>
      </c>
      <c r="F618" t="str">
        <f>_xlfn.XLOOKUP(C618,customers!$A$2:$A$314,customers!$B$2:$B$314,,0)</f>
        <v>Codi Littrell</v>
      </c>
      <c r="G618" t="str">
        <f>_xlfn.XLOOKUP(C618,customers!$A$2:$A$314,customers!$F$2:$F$314,,0)</f>
        <v>Scotland</v>
      </c>
      <c r="H618" t="str">
        <f>VLOOKUP(C618,customers!$A$2:$I$314,7,FALSE)</f>
        <v>Ullapool</v>
      </c>
      <c r="I618" t="str">
        <f>VLOOKUP(C618,customers!$A$2:$I$314,9,FALSE)</f>
        <v>No</v>
      </c>
      <c r="J618" t="str">
        <f>INDEX(products!$A$1:$F$11,MATCH(orders!$D618,products!$A$1:$A$11,0),MATCH(orders!J$1,products!$A$1:$F$1,0))</f>
        <v>Denim Jacket Hooded</v>
      </c>
      <c r="K618" t="str">
        <f>INDEX(products!$A$1:$F$11,MATCH(orders!$D618,products!$A$1:$A$11,0),MATCH(orders!K$1,products!$A$1:$F$1,0))</f>
        <v>Jacket</v>
      </c>
      <c r="L618" t="str">
        <f>INDEX(products!$A$1:$F$11,MATCH(orders!$D618,products!$A$1:$A$11,0),MATCH(orders!L$1,products!$A$1:$F$1,0))</f>
        <v>Light Blue</v>
      </c>
      <c r="M618">
        <f>INDEX(products!$A$1:$F$11,MATCH(orders!$D618,products!$A$1:$A$11,0),MATCH(orders!M$1,products!$A$1:$F$1,0))</f>
        <v>27.99</v>
      </c>
      <c r="N618">
        <f>INDEX(products!$A$1:$F$11,MATCH(orders!$D618,products!$A$1:$A$11,0),MATCH(orders!N$1,products!$A$1:$F$1,0))</f>
        <v>14.99</v>
      </c>
      <c r="O618">
        <f t="shared" si="18"/>
        <v>38.999999999999993</v>
      </c>
      <c r="P618">
        <f t="shared" si="19"/>
        <v>83.97</v>
      </c>
    </row>
    <row r="619" spans="1:16" x14ac:dyDescent="0.45">
      <c r="A619" t="s">
        <v>2388</v>
      </c>
      <c r="B619" s="1">
        <v>44893</v>
      </c>
      <c r="C619" t="s">
        <v>602</v>
      </c>
      <c r="D619">
        <v>6</v>
      </c>
      <c r="E619">
        <v>3</v>
      </c>
      <c r="F619" t="str">
        <f>_xlfn.XLOOKUP(C619,customers!$A$2:$A$314,customers!$B$2:$B$314,,0)</f>
        <v>Quinton Fouracres</v>
      </c>
      <c r="G619" t="str">
        <f>_xlfn.XLOOKUP(C619,customers!$A$2:$A$314,customers!$F$2:$F$314,,0)</f>
        <v>England</v>
      </c>
      <c r="H619" t="str">
        <f>VLOOKUP(C619,customers!$A$2:$I$314,7,FALSE)</f>
        <v>St Albans</v>
      </c>
      <c r="I619" t="str">
        <f>VLOOKUP(C619,customers!$A$2:$I$314,9,FALSE)</f>
        <v>No</v>
      </c>
      <c r="J619" t="str">
        <f>INDEX(products!$A$1:$F$11,MATCH(orders!$D619,products!$A$1:$A$11,0),MATCH(orders!J$1,products!$A$1:$F$1,0))</f>
        <v>Denim Jacket Hooded</v>
      </c>
      <c r="K619" t="str">
        <f>INDEX(products!$A$1:$F$11,MATCH(orders!$D619,products!$A$1:$A$11,0),MATCH(orders!K$1,products!$A$1:$F$1,0))</f>
        <v>Jacket</v>
      </c>
      <c r="L619" t="str">
        <f>INDEX(products!$A$1:$F$11,MATCH(orders!$D619,products!$A$1:$A$11,0),MATCH(orders!L$1,products!$A$1:$F$1,0))</f>
        <v>Light Blue</v>
      </c>
      <c r="M619">
        <f>INDEX(products!$A$1:$F$11,MATCH(orders!$D619,products!$A$1:$A$11,0),MATCH(orders!M$1,products!$A$1:$F$1,0))</f>
        <v>27.99</v>
      </c>
      <c r="N619">
        <f>INDEX(products!$A$1:$F$11,MATCH(orders!$D619,products!$A$1:$A$11,0),MATCH(orders!N$1,products!$A$1:$F$1,0))</f>
        <v>14.99</v>
      </c>
      <c r="O619">
        <f t="shared" si="18"/>
        <v>38.999999999999993</v>
      </c>
      <c r="P619">
        <f t="shared" si="19"/>
        <v>83.97</v>
      </c>
    </row>
    <row r="620" spans="1:16" x14ac:dyDescent="0.45">
      <c r="A620" t="s">
        <v>2389</v>
      </c>
      <c r="B620" s="1">
        <v>44893</v>
      </c>
      <c r="C620" t="s">
        <v>914</v>
      </c>
      <c r="D620">
        <v>6</v>
      </c>
      <c r="E620">
        <v>3</v>
      </c>
      <c r="F620" t="str">
        <f>_xlfn.XLOOKUP(C620,customers!$A$2:$A$314,customers!$B$2:$B$314,,0)</f>
        <v>Conny Gheraldi</v>
      </c>
      <c r="G620" t="str">
        <f>_xlfn.XLOOKUP(C620,customers!$A$2:$A$314,customers!$F$2:$F$314,,0)</f>
        <v>Wales</v>
      </c>
      <c r="H620" t="str">
        <f>VLOOKUP(C620,customers!$A$2:$I$314,7,FALSE)</f>
        <v>Monmouth</v>
      </c>
      <c r="I620" t="str">
        <f>VLOOKUP(C620,customers!$A$2:$I$314,9,FALSE)</f>
        <v>No</v>
      </c>
      <c r="J620" t="str">
        <f>INDEX(products!$A$1:$F$11,MATCH(orders!$D620,products!$A$1:$A$11,0),MATCH(orders!J$1,products!$A$1:$F$1,0))</f>
        <v>Denim Jacket Hooded</v>
      </c>
      <c r="K620" t="str">
        <f>INDEX(products!$A$1:$F$11,MATCH(orders!$D620,products!$A$1:$A$11,0),MATCH(orders!K$1,products!$A$1:$F$1,0))</f>
        <v>Jacket</v>
      </c>
      <c r="L620" t="str">
        <f>INDEX(products!$A$1:$F$11,MATCH(orders!$D620,products!$A$1:$A$11,0),MATCH(orders!L$1,products!$A$1:$F$1,0))</f>
        <v>Light Blue</v>
      </c>
      <c r="M620">
        <f>INDEX(products!$A$1:$F$11,MATCH(orders!$D620,products!$A$1:$A$11,0),MATCH(orders!M$1,products!$A$1:$F$1,0))</f>
        <v>27.99</v>
      </c>
      <c r="N620">
        <f>INDEX(products!$A$1:$F$11,MATCH(orders!$D620,products!$A$1:$A$11,0),MATCH(orders!N$1,products!$A$1:$F$1,0))</f>
        <v>14.99</v>
      </c>
      <c r="O620">
        <f t="shared" si="18"/>
        <v>38.999999999999993</v>
      </c>
      <c r="P620">
        <f t="shared" si="19"/>
        <v>83.97</v>
      </c>
    </row>
    <row r="621" spans="1:16" x14ac:dyDescent="0.45">
      <c r="A621" t="s">
        <v>2390</v>
      </c>
      <c r="B621" s="1">
        <v>44893</v>
      </c>
      <c r="C621" t="s">
        <v>145</v>
      </c>
      <c r="D621">
        <v>2</v>
      </c>
      <c r="E621">
        <v>3</v>
      </c>
      <c r="F621" t="str">
        <f>_xlfn.XLOOKUP(C621,customers!$A$2:$A$314,customers!$B$2:$B$314,,0)</f>
        <v>Ray Leivesley</v>
      </c>
      <c r="G621" t="str">
        <f>_xlfn.XLOOKUP(C621,customers!$A$2:$A$314,customers!$F$2:$F$314,,0)</f>
        <v>England</v>
      </c>
      <c r="H621" t="str">
        <f>VLOOKUP(C621,customers!$A$2:$I$314,7,FALSE)</f>
        <v>Ipswich</v>
      </c>
      <c r="I621" t="str">
        <f>VLOOKUP(C621,customers!$A$2:$I$314,9,FALSE)</f>
        <v>Yes</v>
      </c>
      <c r="J621" t="str">
        <f>INDEX(products!$A$1:$F$11,MATCH(orders!$D621,products!$A$1:$A$11,0),MATCH(orders!J$1,products!$A$1:$F$1,0))</f>
        <v>Denim Jacket Classic</v>
      </c>
      <c r="K621" t="str">
        <f>INDEX(products!$A$1:$F$11,MATCH(orders!$D621,products!$A$1:$A$11,0),MATCH(orders!K$1,products!$A$1:$F$1,0))</f>
        <v>Jacket</v>
      </c>
      <c r="L621" t="str">
        <f>INDEX(products!$A$1:$F$11,MATCH(orders!$D621,products!$A$1:$A$11,0),MATCH(orders!L$1,products!$A$1:$F$1,0))</f>
        <v>Dark Blue</v>
      </c>
      <c r="M621">
        <f>INDEX(products!$A$1:$F$11,MATCH(orders!$D621,products!$A$1:$A$11,0),MATCH(orders!M$1,products!$A$1:$F$1,0))</f>
        <v>29.99</v>
      </c>
      <c r="N621">
        <f>INDEX(products!$A$1:$F$11,MATCH(orders!$D621,products!$A$1:$A$11,0),MATCH(orders!N$1,products!$A$1:$F$1,0))</f>
        <v>16.989999999999998</v>
      </c>
      <c r="O621">
        <f t="shared" si="18"/>
        <v>39</v>
      </c>
      <c r="P621">
        <f t="shared" si="19"/>
        <v>89.97</v>
      </c>
    </row>
    <row r="622" spans="1:16" x14ac:dyDescent="0.45">
      <c r="A622" t="s">
        <v>2391</v>
      </c>
      <c r="B622" s="1">
        <v>44893</v>
      </c>
      <c r="C622" t="s">
        <v>426</v>
      </c>
      <c r="D622">
        <v>6</v>
      </c>
      <c r="E622">
        <v>3</v>
      </c>
      <c r="F622" t="str">
        <f>_xlfn.XLOOKUP(C622,customers!$A$2:$A$314,customers!$B$2:$B$314,,0)</f>
        <v>Queenie Veel</v>
      </c>
      <c r="G622" t="str">
        <f>_xlfn.XLOOKUP(C622,customers!$A$2:$A$314,customers!$F$2:$F$314,,0)</f>
        <v>England</v>
      </c>
      <c r="H622" t="str">
        <f>VLOOKUP(C622,customers!$A$2:$I$314,7,FALSE)</f>
        <v>Wakefield</v>
      </c>
      <c r="I622" t="str">
        <f>VLOOKUP(C622,customers!$A$2:$I$314,9,FALSE)</f>
        <v>No</v>
      </c>
      <c r="J622" t="str">
        <f>INDEX(products!$A$1:$F$11,MATCH(orders!$D622,products!$A$1:$A$11,0),MATCH(orders!J$1,products!$A$1:$F$1,0))</f>
        <v>Denim Jacket Hooded</v>
      </c>
      <c r="K622" t="str">
        <f>INDEX(products!$A$1:$F$11,MATCH(orders!$D622,products!$A$1:$A$11,0),MATCH(orders!K$1,products!$A$1:$F$1,0))</f>
        <v>Jacket</v>
      </c>
      <c r="L622" t="str">
        <f>INDEX(products!$A$1:$F$11,MATCH(orders!$D622,products!$A$1:$A$11,0),MATCH(orders!L$1,products!$A$1:$F$1,0))</f>
        <v>Light Blue</v>
      </c>
      <c r="M622">
        <f>INDEX(products!$A$1:$F$11,MATCH(orders!$D622,products!$A$1:$A$11,0),MATCH(orders!M$1,products!$A$1:$F$1,0))</f>
        <v>27.99</v>
      </c>
      <c r="N622">
        <f>INDEX(products!$A$1:$F$11,MATCH(orders!$D622,products!$A$1:$A$11,0),MATCH(orders!N$1,products!$A$1:$F$1,0))</f>
        <v>14.99</v>
      </c>
      <c r="O622">
        <f t="shared" si="18"/>
        <v>38.999999999999993</v>
      </c>
      <c r="P622">
        <f t="shared" si="19"/>
        <v>83.97</v>
      </c>
    </row>
    <row r="623" spans="1:16" x14ac:dyDescent="0.45">
      <c r="A623" t="s">
        <v>2392</v>
      </c>
      <c r="B623" s="1">
        <v>44894</v>
      </c>
      <c r="C623" t="s">
        <v>937</v>
      </c>
      <c r="D623">
        <v>6</v>
      </c>
      <c r="E623">
        <v>3</v>
      </c>
      <c r="F623" t="str">
        <f>_xlfn.XLOOKUP(C623,customers!$A$2:$A$314,customers!$B$2:$B$314,,0)</f>
        <v>Friederike Drysdale</v>
      </c>
      <c r="G623" t="str">
        <f>_xlfn.XLOOKUP(C623,customers!$A$2:$A$314,customers!$F$2:$F$314,,0)</f>
        <v>Scotland</v>
      </c>
      <c r="H623" t="str">
        <f>VLOOKUP(C623,customers!$A$2:$I$314,7,FALSE)</f>
        <v>Oban</v>
      </c>
      <c r="I623" t="str">
        <f>VLOOKUP(C623,customers!$A$2:$I$314,9,FALSE)</f>
        <v>No</v>
      </c>
      <c r="J623" t="str">
        <f>INDEX(products!$A$1:$F$11,MATCH(orders!$D623,products!$A$1:$A$11,0),MATCH(orders!J$1,products!$A$1:$F$1,0))</f>
        <v>Denim Jacket Hooded</v>
      </c>
      <c r="K623" t="str">
        <f>INDEX(products!$A$1:$F$11,MATCH(orders!$D623,products!$A$1:$A$11,0),MATCH(orders!K$1,products!$A$1:$F$1,0))</f>
        <v>Jacket</v>
      </c>
      <c r="L623" t="str">
        <f>INDEX(products!$A$1:$F$11,MATCH(orders!$D623,products!$A$1:$A$11,0),MATCH(orders!L$1,products!$A$1:$F$1,0))</f>
        <v>Light Blue</v>
      </c>
      <c r="M623">
        <f>INDEX(products!$A$1:$F$11,MATCH(orders!$D623,products!$A$1:$A$11,0),MATCH(orders!M$1,products!$A$1:$F$1,0))</f>
        <v>27.99</v>
      </c>
      <c r="N623">
        <f>INDEX(products!$A$1:$F$11,MATCH(orders!$D623,products!$A$1:$A$11,0),MATCH(orders!N$1,products!$A$1:$F$1,0))</f>
        <v>14.99</v>
      </c>
      <c r="O623">
        <f t="shared" si="18"/>
        <v>38.999999999999993</v>
      </c>
      <c r="P623">
        <f t="shared" si="19"/>
        <v>83.97</v>
      </c>
    </row>
    <row r="624" spans="1:16" x14ac:dyDescent="0.45">
      <c r="A624" t="s">
        <v>2393</v>
      </c>
      <c r="B624" s="1">
        <v>44894</v>
      </c>
      <c r="C624" t="s">
        <v>1044</v>
      </c>
      <c r="D624">
        <v>2</v>
      </c>
      <c r="E624">
        <v>4</v>
      </c>
      <c r="F624" t="str">
        <f>_xlfn.XLOOKUP(C624,customers!$A$2:$A$314,customers!$B$2:$B$314,,0)</f>
        <v>Myles Seawright</v>
      </c>
      <c r="G624" t="str">
        <f>_xlfn.XLOOKUP(C624,customers!$A$2:$A$314,customers!$F$2:$F$314,,0)</f>
        <v>England</v>
      </c>
      <c r="H624" t="str">
        <f>VLOOKUP(C624,customers!$A$2:$I$314,7,FALSE)</f>
        <v>Diss</v>
      </c>
      <c r="I624" t="str">
        <f>VLOOKUP(C624,customers!$A$2:$I$314,9,FALSE)</f>
        <v>No</v>
      </c>
      <c r="J624" t="str">
        <f>INDEX(products!$A$1:$F$11,MATCH(orders!$D624,products!$A$1:$A$11,0),MATCH(orders!J$1,products!$A$1:$F$1,0))</f>
        <v>Denim Jacket Classic</v>
      </c>
      <c r="K624" t="str">
        <f>INDEX(products!$A$1:$F$11,MATCH(orders!$D624,products!$A$1:$A$11,0),MATCH(orders!K$1,products!$A$1:$F$1,0))</f>
        <v>Jacket</v>
      </c>
      <c r="L624" t="str">
        <f>INDEX(products!$A$1:$F$11,MATCH(orders!$D624,products!$A$1:$A$11,0),MATCH(orders!L$1,products!$A$1:$F$1,0))</f>
        <v>Dark Blue</v>
      </c>
      <c r="M624">
        <f>INDEX(products!$A$1:$F$11,MATCH(orders!$D624,products!$A$1:$A$11,0),MATCH(orders!M$1,products!$A$1:$F$1,0))</f>
        <v>29.99</v>
      </c>
      <c r="N624">
        <f>INDEX(products!$A$1:$F$11,MATCH(orders!$D624,products!$A$1:$A$11,0),MATCH(orders!N$1,products!$A$1:$F$1,0))</f>
        <v>16.989999999999998</v>
      </c>
      <c r="O624">
        <f t="shared" si="18"/>
        <v>52</v>
      </c>
      <c r="P624">
        <f t="shared" si="19"/>
        <v>119.96</v>
      </c>
    </row>
    <row r="625" spans="1:16" x14ac:dyDescent="0.45">
      <c r="A625" t="s">
        <v>2394</v>
      </c>
      <c r="B625" s="1">
        <v>44895</v>
      </c>
      <c r="C625" t="s">
        <v>497</v>
      </c>
      <c r="D625">
        <v>6</v>
      </c>
      <c r="E625">
        <v>3</v>
      </c>
      <c r="F625" t="str">
        <f>_xlfn.XLOOKUP(C625,customers!$A$2:$A$314,customers!$B$2:$B$314,,0)</f>
        <v>Doll Beauchamp</v>
      </c>
      <c r="G625" t="str">
        <f>_xlfn.XLOOKUP(C625,customers!$A$2:$A$314,customers!$F$2:$F$314,,0)</f>
        <v>England</v>
      </c>
      <c r="H625" t="str">
        <f>VLOOKUP(C625,customers!$A$2:$I$314,7,FALSE)</f>
        <v>Wrexham</v>
      </c>
      <c r="I625" t="str">
        <f>VLOOKUP(C625,customers!$A$2:$I$314,9,FALSE)</f>
        <v>No</v>
      </c>
      <c r="J625" t="str">
        <f>INDEX(products!$A$1:$F$11,MATCH(orders!$D625,products!$A$1:$A$11,0),MATCH(orders!J$1,products!$A$1:$F$1,0))</f>
        <v>Denim Jacket Hooded</v>
      </c>
      <c r="K625" t="str">
        <f>INDEX(products!$A$1:$F$11,MATCH(orders!$D625,products!$A$1:$A$11,0),MATCH(orders!K$1,products!$A$1:$F$1,0))</f>
        <v>Jacket</v>
      </c>
      <c r="L625" t="str">
        <f>INDEX(products!$A$1:$F$11,MATCH(orders!$D625,products!$A$1:$A$11,0),MATCH(orders!L$1,products!$A$1:$F$1,0))</f>
        <v>Light Blue</v>
      </c>
      <c r="M625">
        <f>INDEX(products!$A$1:$F$11,MATCH(orders!$D625,products!$A$1:$A$11,0),MATCH(orders!M$1,products!$A$1:$F$1,0))</f>
        <v>27.99</v>
      </c>
      <c r="N625">
        <f>INDEX(products!$A$1:$F$11,MATCH(orders!$D625,products!$A$1:$A$11,0),MATCH(orders!N$1,products!$A$1:$F$1,0))</f>
        <v>14.99</v>
      </c>
      <c r="O625">
        <f t="shared" si="18"/>
        <v>38.999999999999993</v>
      </c>
      <c r="P625">
        <f t="shared" si="19"/>
        <v>83.97</v>
      </c>
    </row>
    <row r="626" spans="1:16" x14ac:dyDescent="0.45">
      <c r="A626" t="s">
        <v>2395</v>
      </c>
      <c r="B626" s="1">
        <v>44895</v>
      </c>
      <c r="C626" t="s">
        <v>642</v>
      </c>
      <c r="D626">
        <v>6</v>
      </c>
      <c r="E626">
        <v>4</v>
      </c>
      <c r="F626" t="str">
        <f>_xlfn.XLOOKUP(C626,customers!$A$2:$A$314,customers!$B$2:$B$314,,0)</f>
        <v>Dottie Tift</v>
      </c>
      <c r="G626" t="str">
        <f>_xlfn.XLOOKUP(C626,customers!$A$2:$A$314,customers!$F$2:$F$314,,0)</f>
        <v>Scotland</v>
      </c>
      <c r="H626" t="str">
        <f>VLOOKUP(C626,customers!$A$2:$I$314,7,FALSE)</f>
        <v>Dingwall</v>
      </c>
      <c r="I626" t="str">
        <f>VLOOKUP(C626,customers!$A$2:$I$314,9,FALSE)</f>
        <v>No</v>
      </c>
      <c r="J626" t="str">
        <f>INDEX(products!$A$1:$F$11,MATCH(orders!$D626,products!$A$1:$A$11,0),MATCH(orders!J$1,products!$A$1:$F$1,0))</f>
        <v>Denim Jacket Hooded</v>
      </c>
      <c r="K626" t="str">
        <f>INDEX(products!$A$1:$F$11,MATCH(orders!$D626,products!$A$1:$A$11,0),MATCH(orders!K$1,products!$A$1:$F$1,0))</f>
        <v>Jacket</v>
      </c>
      <c r="L626" t="str">
        <f>INDEX(products!$A$1:$F$11,MATCH(orders!$D626,products!$A$1:$A$11,0),MATCH(orders!L$1,products!$A$1:$F$1,0))</f>
        <v>Light Blue</v>
      </c>
      <c r="M626">
        <f>INDEX(products!$A$1:$F$11,MATCH(orders!$D626,products!$A$1:$A$11,0),MATCH(orders!M$1,products!$A$1:$F$1,0))</f>
        <v>27.99</v>
      </c>
      <c r="N626">
        <f>INDEX(products!$A$1:$F$11,MATCH(orders!$D626,products!$A$1:$A$11,0),MATCH(orders!N$1,products!$A$1:$F$1,0))</f>
        <v>14.99</v>
      </c>
      <c r="O626">
        <f t="shared" si="18"/>
        <v>51.999999999999993</v>
      </c>
      <c r="P626">
        <f t="shared" si="19"/>
        <v>111.96</v>
      </c>
    </row>
    <row r="627" spans="1:16" x14ac:dyDescent="0.45">
      <c r="A627" t="s">
        <v>2396</v>
      </c>
      <c r="B627" s="1">
        <v>44895</v>
      </c>
      <c r="C627" t="s">
        <v>72</v>
      </c>
      <c r="D627">
        <v>2</v>
      </c>
      <c r="E627">
        <v>4</v>
      </c>
      <c r="F627" t="str">
        <f>_xlfn.XLOOKUP(C627,customers!$A$2:$A$314,customers!$B$2:$B$314,,0)</f>
        <v>Rosaleen Scholar</v>
      </c>
      <c r="G627" t="str">
        <f>_xlfn.XLOOKUP(C627,customers!$A$2:$A$314,customers!$F$2:$F$314,,0)</f>
        <v>England</v>
      </c>
      <c r="H627" t="str">
        <f>VLOOKUP(C627,customers!$A$2:$I$314,7,FALSE)</f>
        <v>Nottingham</v>
      </c>
      <c r="I627" t="str">
        <f>VLOOKUP(C627,customers!$A$2:$I$314,9,FALSE)</f>
        <v>Yes</v>
      </c>
      <c r="J627" t="str">
        <f>INDEX(products!$A$1:$F$11,MATCH(orders!$D627,products!$A$1:$A$11,0),MATCH(orders!J$1,products!$A$1:$F$1,0))</f>
        <v>Denim Jacket Classic</v>
      </c>
      <c r="K627" t="str">
        <f>INDEX(products!$A$1:$F$11,MATCH(orders!$D627,products!$A$1:$A$11,0),MATCH(orders!K$1,products!$A$1:$F$1,0))</f>
        <v>Jacket</v>
      </c>
      <c r="L627" t="str">
        <f>INDEX(products!$A$1:$F$11,MATCH(orders!$D627,products!$A$1:$A$11,0),MATCH(orders!L$1,products!$A$1:$F$1,0))</f>
        <v>Dark Blue</v>
      </c>
      <c r="M627">
        <f>INDEX(products!$A$1:$F$11,MATCH(orders!$D627,products!$A$1:$A$11,0),MATCH(orders!M$1,products!$A$1:$F$1,0))</f>
        <v>29.99</v>
      </c>
      <c r="N627">
        <f>INDEX(products!$A$1:$F$11,MATCH(orders!$D627,products!$A$1:$A$11,0),MATCH(orders!N$1,products!$A$1:$F$1,0))</f>
        <v>16.989999999999998</v>
      </c>
      <c r="O627">
        <f t="shared" si="18"/>
        <v>52</v>
      </c>
      <c r="P627">
        <f t="shared" si="19"/>
        <v>119.96</v>
      </c>
    </row>
    <row r="628" spans="1:16" x14ac:dyDescent="0.45">
      <c r="A628" t="s">
        <v>2397</v>
      </c>
      <c r="B628" s="1">
        <v>44895</v>
      </c>
      <c r="C628" t="s">
        <v>464</v>
      </c>
      <c r="D628">
        <v>6</v>
      </c>
      <c r="E628">
        <v>1</v>
      </c>
      <c r="F628" t="str">
        <f>_xlfn.XLOOKUP(C628,customers!$A$2:$A$314,customers!$B$2:$B$314,,0)</f>
        <v>Ingeberg Mulliner</v>
      </c>
      <c r="G628" t="str">
        <f>_xlfn.XLOOKUP(C628,customers!$A$2:$A$314,customers!$F$2:$F$314,,0)</f>
        <v>Scotland</v>
      </c>
      <c r="H628" t="str">
        <f>VLOOKUP(C628,customers!$A$2:$I$314,7,FALSE)</f>
        <v>Paisley</v>
      </c>
      <c r="I628" t="str">
        <f>VLOOKUP(C628,customers!$A$2:$I$314,9,FALSE)</f>
        <v>No</v>
      </c>
      <c r="J628" t="str">
        <f>INDEX(products!$A$1:$F$11,MATCH(orders!$D628,products!$A$1:$A$11,0),MATCH(orders!J$1,products!$A$1:$F$1,0))</f>
        <v>Denim Jacket Hooded</v>
      </c>
      <c r="K628" t="str">
        <f>INDEX(products!$A$1:$F$11,MATCH(orders!$D628,products!$A$1:$A$11,0),MATCH(orders!K$1,products!$A$1:$F$1,0))</f>
        <v>Jacket</v>
      </c>
      <c r="L628" t="str">
        <f>INDEX(products!$A$1:$F$11,MATCH(orders!$D628,products!$A$1:$A$11,0),MATCH(orders!L$1,products!$A$1:$F$1,0))</f>
        <v>Light Blue</v>
      </c>
      <c r="M628">
        <f>INDEX(products!$A$1:$F$11,MATCH(orders!$D628,products!$A$1:$A$11,0),MATCH(orders!M$1,products!$A$1:$F$1,0))</f>
        <v>27.99</v>
      </c>
      <c r="N628">
        <f>INDEX(products!$A$1:$F$11,MATCH(orders!$D628,products!$A$1:$A$11,0),MATCH(orders!N$1,products!$A$1:$F$1,0))</f>
        <v>14.99</v>
      </c>
      <c r="O628">
        <f t="shared" si="18"/>
        <v>12.999999999999998</v>
      </c>
      <c r="P628">
        <f t="shared" si="19"/>
        <v>27.99</v>
      </c>
    </row>
    <row r="629" spans="1:16" x14ac:dyDescent="0.45">
      <c r="A629" t="s">
        <v>2398</v>
      </c>
      <c r="B629" s="1">
        <v>44895</v>
      </c>
      <c r="C629" t="s">
        <v>367</v>
      </c>
      <c r="D629">
        <v>6</v>
      </c>
      <c r="E629">
        <v>4</v>
      </c>
      <c r="F629" t="str">
        <f>_xlfn.XLOOKUP(C629,customers!$A$2:$A$314,customers!$B$2:$B$314,,0)</f>
        <v>Torie Gottelier</v>
      </c>
      <c r="G629" t="str">
        <f>_xlfn.XLOOKUP(C629,customers!$A$2:$A$314,customers!$F$2:$F$314,,0)</f>
        <v>Scotland</v>
      </c>
      <c r="H629" t="str">
        <f>VLOOKUP(C629,customers!$A$2:$I$314,7,FALSE)</f>
        <v>Kirkcaldy</v>
      </c>
      <c r="I629" t="str">
        <f>VLOOKUP(C629,customers!$A$2:$I$314,9,FALSE)</f>
        <v>No</v>
      </c>
      <c r="J629" t="str">
        <f>INDEX(products!$A$1:$F$11,MATCH(orders!$D629,products!$A$1:$A$11,0),MATCH(orders!J$1,products!$A$1:$F$1,0))</f>
        <v>Denim Jacket Hooded</v>
      </c>
      <c r="K629" t="str">
        <f>INDEX(products!$A$1:$F$11,MATCH(orders!$D629,products!$A$1:$A$11,0),MATCH(orders!K$1,products!$A$1:$F$1,0))</f>
        <v>Jacket</v>
      </c>
      <c r="L629" t="str">
        <f>INDEX(products!$A$1:$F$11,MATCH(orders!$D629,products!$A$1:$A$11,0),MATCH(orders!L$1,products!$A$1:$F$1,0))</f>
        <v>Light Blue</v>
      </c>
      <c r="M629">
        <f>INDEX(products!$A$1:$F$11,MATCH(orders!$D629,products!$A$1:$A$11,0),MATCH(orders!M$1,products!$A$1:$F$1,0))</f>
        <v>27.99</v>
      </c>
      <c r="N629">
        <f>INDEX(products!$A$1:$F$11,MATCH(orders!$D629,products!$A$1:$A$11,0),MATCH(orders!N$1,products!$A$1:$F$1,0))</f>
        <v>14.99</v>
      </c>
      <c r="O629">
        <f t="shared" si="18"/>
        <v>51.999999999999993</v>
      </c>
      <c r="P629">
        <f t="shared" si="19"/>
        <v>111.96</v>
      </c>
    </row>
    <row r="630" spans="1:16" x14ac:dyDescent="0.45">
      <c r="A630" t="s">
        <v>2399</v>
      </c>
      <c r="B630" s="1">
        <v>44895</v>
      </c>
      <c r="C630" t="s">
        <v>497</v>
      </c>
      <c r="D630">
        <v>6</v>
      </c>
      <c r="E630">
        <v>4</v>
      </c>
      <c r="F630" t="str">
        <f>_xlfn.XLOOKUP(C630,customers!$A$2:$A$314,customers!$B$2:$B$314,,0)</f>
        <v>Doll Beauchamp</v>
      </c>
      <c r="G630" t="str">
        <f>_xlfn.XLOOKUP(C630,customers!$A$2:$A$314,customers!$F$2:$F$314,,0)</f>
        <v>England</v>
      </c>
      <c r="H630" t="str">
        <f>VLOOKUP(C630,customers!$A$2:$I$314,7,FALSE)</f>
        <v>Wrexham</v>
      </c>
      <c r="I630" t="str">
        <f>VLOOKUP(C630,customers!$A$2:$I$314,9,FALSE)</f>
        <v>No</v>
      </c>
      <c r="J630" t="str">
        <f>INDEX(products!$A$1:$F$11,MATCH(orders!$D630,products!$A$1:$A$11,0),MATCH(orders!J$1,products!$A$1:$F$1,0))</f>
        <v>Denim Jacket Hooded</v>
      </c>
      <c r="K630" t="str">
        <f>INDEX(products!$A$1:$F$11,MATCH(orders!$D630,products!$A$1:$A$11,0),MATCH(orders!K$1,products!$A$1:$F$1,0))</f>
        <v>Jacket</v>
      </c>
      <c r="L630" t="str">
        <f>INDEX(products!$A$1:$F$11,MATCH(orders!$D630,products!$A$1:$A$11,0),MATCH(orders!L$1,products!$A$1:$F$1,0))</f>
        <v>Light Blue</v>
      </c>
      <c r="M630">
        <f>INDEX(products!$A$1:$F$11,MATCH(orders!$D630,products!$A$1:$A$11,0),MATCH(orders!M$1,products!$A$1:$F$1,0))</f>
        <v>27.99</v>
      </c>
      <c r="N630">
        <f>INDEX(products!$A$1:$F$11,MATCH(orders!$D630,products!$A$1:$A$11,0),MATCH(orders!N$1,products!$A$1:$F$1,0))</f>
        <v>14.99</v>
      </c>
      <c r="O630">
        <f t="shared" si="18"/>
        <v>51.999999999999993</v>
      </c>
      <c r="P630">
        <f t="shared" si="19"/>
        <v>111.96</v>
      </c>
    </row>
    <row r="631" spans="1:16" x14ac:dyDescent="0.45">
      <c r="A631" t="s">
        <v>2400</v>
      </c>
      <c r="B631" s="1">
        <v>44895</v>
      </c>
      <c r="C631" t="s">
        <v>890</v>
      </c>
      <c r="D631">
        <v>6</v>
      </c>
      <c r="E631">
        <v>3</v>
      </c>
      <c r="F631" t="str">
        <f>_xlfn.XLOOKUP(C631,customers!$A$2:$A$314,customers!$B$2:$B$314,,0)</f>
        <v>Anabelle Hutchens</v>
      </c>
      <c r="G631" t="str">
        <f>_xlfn.XLOOKUP(C631,customers!$A$2:$A$314,customers!$F$2:$F$314,,0)</f>
        <v>England</v>
      </c>
      <c r="H631" t="str">
        <f>VLOOKUP(C631,customers!$A$2:$I$314,7,FALSE)</f>
        <v>Kendal</v>
      </c>
      <c r="I631" t="str">
        <f>VLOOKUP(C631,customers!$A$2:$I$314,9,FALSE)</f>
        <v>No</v>
      </c>
      <c r="J631" t="str">
        <f>INDEX(products!$A$1:$F$11,MATCH(orders!$D631,products!$A$1:$A$11,0),MATCH(orders!J$1,products!$A$1:$F$1,0))</f>
        <v>Denim Jacket Hooded</v>
      </c>
      <c r="K631" t="str">
        <f>INDEX(products!$A$1:$F$11,MATCH(orders!$D631,products!$A$1:$A$11,0),MATCH(orders!K$1,products!$A$1:$F$1,0))</f>
        <v>Jacket</v>
      </c>
      <c r="L631" t="str">
        <f>INDEX(products!$A$1:$F$11,MATCH(orders!$D631,products!$A$1:$A$11,0),MATCH(orders!L$1,products!$A$1:$F$1,0))</f>
        <v>Light Blue</v>
      </c>
      <c r="M631">
        <f>INDEX(products!$A$1:$F$11,MATCH(orders!$D631,products!$A$1:$A$11,0),MATCH(orders!M$1,products!$A$1:$F$1,0))</f>
        <v>27.99</v>
      </c>
      <c r="N631">
        <f>INDEX(products!$A$1:$F$11,MATCH(orders!$D631,products!$A$1:$A$11,0),MATCH(orders!N$1,products!$A$1:$F$1,0))</f>
        <v>14.99</v>
      </c>
      <c r="O631">
        <f t="shared" si="18"/>
        <v>38.999999999999993</v>
      </c>
      <c r="P631">
        <f t="shared" si="19"/>
        <v>83.97</v>
      </c>
    </row>
    <row r="632" spans="1:16" x14ac:dyDescent="0.45">
      <c r="A632" t="s">
        <v>2401</v>
      </c>
      <c r="B632" s="1">
        <v>44896</v>
      </c>
      <c r="C632" t="s">
        <v>642</v>
      </c>
      <c r="D632">
        <v>6</v>
      </c>
      <c r="E632">
        <v>3</v>
      </c>
      <c r="F632" t="str">
        <f>_xlfn.XLOOKUP(C632,customers!$A$2:$A$314,customers!$B$2:$B$314,,0)</f>
        <v>Dottie Tift</v>
      </c>
      <c r="G632" t="str">
        <f>_xlfn.XLOOKUP(C632,customers!$A$2:$A$314,customers!$F$2:$F$314,,0)</f>
        <v>Scotland</v>
      </c>
      <c r="H632" t="str">
        <f>VLOOKUP(C632,customers!$A$2:$I$314,7,FALSE)</f>
        <v>Dingwall</v>
      </c>
      <c r="I632" t="str">
        <f>VLOOKUP(C632,customers!$A$2:$I$314,9,FALSE)</f>
        <v>No</v>
      </c>
      <c r="J632" t="str">
        <f>INDEX(products!$A$1:$F$11,MATCH(orders!$D632,products!$A$1:$A$11,0),MATCH(orders!J$1,products!$A$1:$F$1,0))</f>
        <v>Denim Jacket Hooded</v>
      </c>
      <c r="K632" t="str">
        <f>INDEX(products!$A$1:$F$11,MATCH(orders!$D632,products!$A$1:$A$11,0),MATCH(orders!K$1,products!$A$1:$F$1,0))</f>
        <v>Jacket</v>
      </c>
      <c r="L632" t="str">
        <f>INDEX(products!$A$1:$F$11,MATCH(orders!$D632,products!$A$1:$A$11,0),MATCH(orders!L$1,products!$A$1:$F$1,0))</f>
        <v>Light Blue</v>
      </c>
      <c r="M632">
        <f>INDEX(products!$A$1:$F$11,MATCH(orders!$D632,products!$A$1:$A$11,0),MATCH(orders!M$1,products!$A$1:$F$1,0))</f>
        <v>27.99</v>
      </c>
      <c r="N632">
        <f>INDEX(products!$A$1:$F$11,MATCH(orders!$D632,products!$A$1:$A$11,0),MATCH(orders!N$1,products!$A$1:$F$1,0))</f>
        <v>14.99</v>
      </c>
      <c r="O632">
        <f t="shared" si="18"/>
        <v>38.999999999999993</v>
      </c>
      <c r="P632">
        <f t="shared" si="19"/>
        <v>83.97</v>
      </c>
    </row>
    <row r="633" spans="1:16" x14ac:dyDescent="0.45">
      <c r="A633" t="s">
        <v>2402</v>
      </c>
      <c r="B633" s="1">
        <v>44896</v>
      </c>
      <c r="C633" t="s">
        <v>72</v>
      </c>
      <c r="D633">
        <v>2</v>
      </c>
      <c r="E633">
        <v>3</v>
      </c>
      <c r="F633" t="str">
        <f>_xlfn.XLOOKUP(C633,customers!$A$2:$A$314,customers!$B$2:$B$314,,0)</f>
        <v>Rosaleen Scholar</v>
      </c>
      <c r="G633" t="str">
        <f>_xlfn.XLOOKUP(C633,customers!$A$2:$A$314,customers!$F$2:$F$314,,0)</f>
        <v>England</v>
      </c>
      <c r="H633" t="str">
        <f>VLOOKUP(C633,customers!$A$2:$I$314,7,FALSE)</f>
        <v>Nottingham</v>
      </c>
      <c r="I633" t="str">
        <f>VLOOKUP(C633,customers!$A$2:$I$314,9,FALSE)</f>
        <v>Yes</v>
      </c>
      <c r="J633" t="str">
        <f>INDEX(products!$A$1:$F$11,MATCH(orders!$D633,products!$A$1:$A$11,0),MATCH(orders!J$1,products!$A$1:$F$1,0))</f>
        <v>Denim Jacket Classic</v>
      </c>
      <c r="K633" t="str">
        <f>INDEX(products!$A$1:$F$11,MATCH(orders!$D633,products!$A$1:$A$11,0),MATCH(orders!K$1,products!$A$1:$F$1,0))</f>
        <v>Jacket</v>
      </c>
      <c r="L633" t="str">
        <f>INDEX(products!$A$1:$F$11,MATCH(orders!$D633,products!$A$1:$A$11,0),MATCH(orders!L$1,products!$A$1:$F$1,0))</f>
        <v>Dark Blue</v>
      </c>
      <c r="M633">
        <f>INDEX(products!$A$1:$F$11,MATCH(orders!$D633,products!$A$1:$A$11,0),MATCH(orders!M$1,products!$A$1:$F$1,0))</f>
        <v>29.99</v>
      </c>
      <c r="N633">
        <f>INDEX(products!$A$1:$F$11,MATCH(orders!$D633,products!$A$1:$A$11,0),MATCH(orders!N$1,products!$A$1:$F$1,0))</f>
        <v>16.989999999999998</v>
      </c>
      <c r="O633">
        <f t="shared" si="18"/>
        <v>39</v>
      </c>
      <c r="P633">
        <f t="shared" si="19"/>
        <v>89.97</v>
      </c>
    </row>
    <row r="634" spans="1:16" x14ac:dyDescent="0.45">
      <c r="A634" t="s">
        <v>2403</v>
      </c>
      <c r="B634" s="1">
        <v>44897</v>
      </c>
      <c r="C634" t="s">
        <v>675</v>
      </c>
      <c r="D634">
        <v>6</v>
      </c>
      <c r="E634">
        <v>3</v>
      </c>
      <c r="F634" t="str">
        <f>_xlfn.XLOOKUP(C634,customers!$A$2:$A$314,customers!$B$2:$B$314,,0)</f>
        <v>Minny Chamberlayne</v>
      </c>
      <c r="G634" t="str">
        <f>_xlfn.XLOOKUP(C634,customers!$A$2:$A$314,customers!$F$2:$F$314,,0)</f>
        <v>England</v>
      </c>
      <c r="H634" t="str">
        <f>VLOOKUP(C634,customers!$A$2:$I$314,7,FALSE)</f>
        <v>Southport</v>
      </c>
      <c r="I634" t="str">
        <f>VLOOKUP(C634,customers!$A$2:$I$314,9,FALSE)</f>
        <v>No</v>
      </c>
      <c r="J634" t="str">
        <f>INDEX(products!$A$1:$F$11,MATCH(orders!$D634,products!$A$1:$A$11,0),MATCH(orders!J$1,products!$A$1:$F$1,0))</f>
        <v>Denim Jacket Hooded</v>
      </c>
      <c r="K634" t="str">
        <f>INDEX(products!$A$1:$F$11,MATCH(orders!$D634,products!$A$1:$A$11,0),MATCH(orders!K$1,products!$A$1:$F$1,0))</f>
        <v>Jacket</v>
      </c>
      <c r="L634" t="str">
        <f>INDEX(products!$A$1:$F$11,MATCH(orders!$D634,products!$A$1:$A$11,0),MATCH(orders!L$1,products!$A$1:$F$1,0))</f>
        <v>Light Blue</v>
      </c>
      <c r="M634">
        <f>INDEX(products!$A$1:$F$11,MATCH(orders!$D634,products!$A$1:$A$11,0),MATCH(orders!M$1,products!$A$1:$F$1,0))</f>
        <v>27.99</v>
      </c>
      <c r="N634">
        <f>INDEX(products!$A$1:$F$11,MATCH(orders!$D634,products!$A$1:$A$11,0),MATCH(orders!N$1,products!$A$1:$F$1,0))</f>
        <v>14.99</v>
      </c>
      <c r="O634">
        <f t="shared" si="18"/>
        <v>38.999999999999993</v>
      </c>
      <c r="P634">
        <f t="shared" si="19"/>
        <v>83.97</v>
      </c>
    </row>
    <row r="635" spans="1:16" x14ac:dyDescent="0.45">
      <c r="A635" t="s">
        <v>2404</v>
      </c>
      <c r="B635" s="1">
        <v>44897</v>
      </c>
      <c r="C635" t="s">
        <v>96</v>
      </c>
      <c r="D635">
        <v>2</v>
      </c>
      <c r="E635">
        <v>4</v>
      </c>
      <c r="F635" t="str">
        <f>_xlfn.XLOOKUP(C635,customers!$A$2:$A$314,customers!$B$2:$B$314,,0)</f>
        <v>Pall Redford</v>
      </c>
      <c r="G635" t="str">
        <f>_xlfn.XLOOKUP(C635,customers!$A$2:$A$314,customers!$F$2:$F$314,,0)</f>
        <v>Scotland</v>
      </c>
      <c r="H635" t="str">
        <f>VLOOKUP(C635,customers!$A$2:$I$314,7,FALSE)</f>
        <v>Dundee</v>
      </c>
      <c r="I635" t="str">
        <f>VLOOKUP(C635,customers!$A$2:$I$314,9,FALSE)</f>
        <v>Yes</v>
      </c>
      <c r="J635" t="str">
        <f>INDEX(products!$A$1:$F$11,MATCH(orders!$D635,products!$A$1:$A$11,0),MATCH(orders!J$1,products!$A$1:$F$1,0))</f>
        <v>Denim Jacket Classic</v>
      </c>
      <c r="K635" t="str">
        <f>INDEX(products!$A$1:$F$11,MATCH(orders!$D635,products!$A$1:$A$11,0),MATCH(orders!K$1,products!$A$1:$F$1,0))</f>
        <v>Jacket</v>
      </c>
      <c r="L635" t="str">
        <f>INDEX(products!$A$1:$F$11,MATCH(orders!$D635,products!$A$1:$A$11,0),MATCH(orders!L$1,products!$A$1:$F$1,0))</f>
        <v>Dark Blue</v>
      </c>
      <c r="M635">
        <f>INDEX(products!$A$1:$F$11,MATCH(orders!$D635,products!$A$1:$A$11,0),MATCH(orders!M$1,products!$A$1:$F$1,0))</f>
        <v>29.99</v>
      </c>
      <c r="N635">
        <f>INDEX(products!$A$1:$F$11,MATCH(orders!$D635,products!$A$1:$A$11,0),MATCH(orders!N$1,products!$A$1:$F$1,0))</f>
        <v>16.989999999999998</v>
      </c>
      <c r="O635">
        <f t="shared" si="18"/>
        <v>52</v>
      </c>
      <c r="P635">
        <f t="shared" si="19"/>
        <v>119.96</v>
      </c>
    </row>
    <row r="636" spans="1:16" x14ac:dyDescent="0.45">
      <c r="A636" t="s">
        <v>2405</v>
      </c>
      <c r="B636" s="1">
        <v>44899</v>
      </c>
      <c r="C636" t="s">
        <v>68</v>
      </c>
      <c r="D636">
        <v>2</v>
      </c>
      <c r="E636">
        <v>3</v>
      </c>
      <c r="F636" t="str">
        <f>_xlfn.XLOOKUP(C636,customers!$A$2:$A$314,customers!$B$2:$B$314,,0)</f>
        <v>Duky Phizackerly</v>
      </c>
      <c r="G636" t="str">
        <f>_xlfn.XLOOKUP(C636,customers!$A$2:$A$314,customers!$F$2:$F$314,,0)</f>
        <v>England</v>
      </c>
      <c r="H636" t="str">
        <f>VLOOKUP(C636,customers!$A$2:$I$314,7,FALSE)</f>
        <v>Southampton</v>
      </c>
      <c r="I636" t="str">
        <f>VLOOKUP(C636,customers!$A$2:$I$314,9,FALSE)</f>
        <v>Yes</v>
      </c>
      <c r="J636" t="str">
        <f>INDEX(products!$A$1:$F$11,MATCH(orders!$D636,products!$A$1:$A$11,0),MATCH(orders!J$1,products!$A$1:$F$1,0))</f>
        <v>Denim Jacket Classic</v>
      </c>
      <c r="K636" t="str">
        <f>INDEX(products!$A$1:$F$11,MATCH(orders!$D636,products!$A$1:$A$11,0),MATCH(orders!K$1,products!$A$1:$F$1,0))</f>
        <v>Jacket</v>
      </c>
      <c r="L636" t="str">
        <f>INDEX(products!$A$1:$F$11,MATCH(orders!$D636,products!$A$1:$A$11,0),MATCH(orders!L$1,products!$A$1:$F$1,0))</f>
        <v>Dark Blue</v>
      </c>
      <c r="M636">
        <f>INDEX(products!$A$1:$F$11,MATCH(orders!$D636,products!$A$1:$A$11,0),MATCH(orders!M$1,products!$A$1:$F$1,0))</f>
        <v>29.99</v>
      </c>
      <c r="N636">
        <f>INDEX(products!$A$1:$F$11,MATCH(orders!$D636,products!$A$1:$A$11,0),MATCH(orders!N$1,products!$A$1:$F$1,0))</f>
        <v>16.989999999999998</v>
      </c>
      <c r="O636">
        <f t="shared" si="18"/>
        <v>39</v>
      </c>
      <c r="P636">
        <f t="shared" si="19"/>
        <v>89.97</v>
      </c>
    </row>
    <row r="637" spans="1:16" x14ac:dyDescent="0.45">
      <c r="A637" t="s">
        <v>2406</v>
      </c>
      <c r="B637" s="1">
        <v>44899</v>
      </c>
      <c r="C637" t="s">
        <v>367</v>
      </c>
      <c r="D637">
        <v>6</v>
      </c>
      <c r="E637">
        <v>3</v>
      </c>
      <c r="F637" t="str">
        <f>_xlfn.XLOOKUP(C637,customers!$A$2:$A$314,customers!$B$2:$B$314,,0)</f>
        <v>Torie Gottelier</v>
      </c>
      <c r="G637" t="str">
        <f>_xlfn.XLOOKUP(C637,customers!$A$2:$A$314,customers!$F$2:$F$314,,0)</f>
        <v>Scotland</v>
      </c>
      <c r="H637" t="str">
        <f>VLOOKUP(C637,customers!$A$2:$I$314,7,FALSE)</f>
        <v>Kirkcaldy</v>
      </c>
      <c r="I637" t="str">
        <f>VLOOKUP(C637,customers!$A$2:$I$314,9,FALSE)</f>
        <v>No</v>
      </c>
      <c r="J637" t="str">
        <f>INDEX(products!$A$1:$F$11,MATCH(orders!$D637,products!$A$1:$A$11,0),MATCH(orders!J$1,products!$A$1:$F$1,0))</f>
        <v>Denim Jacket Hooded</v>
      </c>
      <c r="K637" t="str">
        <f>INDEX(products!$A$1:$F$11,MATCH(orders!$D637,products!$A$1:$A$11,0),MATCH(orders!K$1,products!$A$1:$F$1,0))</f>
        <v>Jacket</v>
      </c>
      <c r="L637" t="str">
        <f>INDEX(products!$A$1:$F$11,MATCH(orders!$D637,products!$A$1:$A$11,0),MATCH(orders!L$1,products!$A$1:$F$1,0))</f>
        <v>Light Blue</v>
      </c>
      <c r="M637">
        <f>INDEX(products!$A$1:$F$11,MATCH(orders!$D637,products!$A$1:$A$11,0),MATCH(orders!M$1,products!$A$1:$F$1,0))</f>
        <v>27.99</v>
      </c>
      <c r="N637">
        <f>INDEX(products!$A$1:$F$11,MATCH(orders!$D637,products!$A$1:$A$11,0),MATCH(orders!N$1,products!$A$1:$F$1,0))</f>
        <v>14.99</v>
      </c>
      <c r="O637">
        <f t="shared" si="18"/>
        <v>38.999999999999993</v>
      </c>
      <c r="P637">
        <f t="shared" si="19"/>
        <v>83.97</v>
      </c>
    </row>
    <row r="638" spans="1:16" x14ac:dyDescent="0.45">
      <c r="A638" t="s">
        <v>2407</v>
      </c>
      <c r="B638" s="1">
        <v>44900</v>
      </c>
      <c r="C638" t="s">
        <v>359</v>
      </c>
      <c r="D638">
        <v>6</v>
      </c>
      <c r="E638">
        <v>3</v>
      </c>
      <c r="F638" t="str">
        <f>_xlfn.XLOOKUP(C638,customers!$A$2:$A$314,customers!$B$2:$B$314,,0)</f>
        <v>Beitris Keaveney</v>
      </c>
      <c r="G638" t="str">
        <f>_xlfn.XLOOKUP(C638,customers!$A$2:$A$314,customers!$F$2:$F$314,,0)</f>
        <v>England</v>
      </c>
      <c r="H638" t="str">
        <f>VLOOKUP(C638,customers!$A$2:$I$314,7,FALSE)</f>
        <v>Newbury</v>
      </c>
      <c r="I638" t="str">
        <f>VLOOKUP(C638,customers!$A$2:$I$314,9,FALSE)</f>
        <v>No</v>
      </c>
      <c r="J638" t="str">
        <f>INDEX(products!$A$1:$F$11,MATCH(orders!$D638,products!$A$1:$A$11,0),MATCH(orders!J$1,products!$A$1:$F$1,0))</f>
        <v>Denim Jacket Hooded</v>
      </c>
      <c r="K638" t="str">
        <f>INDEX(products!$A$1:$F$11,MATCH(orders!$D638,products!$A$1:$A$11,0),MATCH(orders!K$1,products!$A$1:$F$1,0))</f>
        <v>Jacket</v>
      </c>
      <c r="L638" t="str">
        <f>INDEX(products!$A$1:$F$11,MATCH(orders!$D638,products!$A$1:$A$11,0),MATCH(orders!L$1,products!$A$1:$F$1,0))</f>
        <v>Light Blue</v>
      </c>
      <c r="M638">
        <f>INDEX(products!$A$1:$F$11,MATCH(orders!$D638,products!$A$1:$A$11,0),MATCH(orders!M$1,products!$A$1:$F$1,0))</f>
        <v>27.99</v>
      </c>
      <c r="N638">
        <f>INDEX(products!$A$1:$F$11,MATCH(orders!$D638,products!$A$1:$A$11,0),MATCH(orders!N$1,products!$A$1:$F$1,0))</f>
        <v>14.99</v>
      </c>
      <c r="O638">
        <f t="shared" si="18"/>
        <v>38.999999999999993</v>
      </c>
      <c r="P638">
        <f t="shared" si="19"/>
        <v>83.97</v>
      </c>
    </row>
    <row r="639" spans="1:16" x14ac:dyDescent="0.45">
      <c r="A639" t="s">
        <v>2408</v>
      </c>
      <c r="B639" s="1">
        <v>44900</v>
      </c>
      <c r="C639" t="s">
        <v>717</v>
      </c>
      <c r="D639">
        <v>6</v>
      </c>
      <c r="E639">
        <v>3</v>
      </c>
      <c r="F639" t="str">
        <f>_xlfn.XLOOKUP(C639,customers!$A$2:$A$314,customers!$B$2:$B$314,,0)</f>
        <v>Anny Mundford</v>
      </c>
      <c r="G639" t="str">
        <f>_xlfn.XLOOKUP(C639,customers!$A$2:$A$314,customers!$F$2:$F$314,,0)</f>
        <v>England</v>
      </c>
      <c r="H639" t="str">
        <f>VLOOKUP(C639,customers!$A$2:$I$314,7,FALSE)</f>
        <v>Penrith</v>
      </c>
      <c r="I639" t="str">
        <f>VLOOKUP(C639,customers!$A$2:$I$314,9,FALSE)</f>
        <v>No</v>
      </c>
      <c r="J639" t="str">
        <f>INDEX(products!$A$1:$F$11,MATCH(orders!$D639,products!$A$1:$A$11,0),MATCH(orders!J$1,products!$A$1:$F$1,0))</f>
        <v>Denim Jacket Hooded</v>
      </c>
      <c r="K639" t="str">
        <f>INDEX(products!$A$1:$F$11,MATCH(orders!$D639,products!$A$1:$A$11,0),MATCH(orders!K$1,products!$A$1:$F$1,0))</f>
        <v>Jacket</v>
      </c>
      <c r="L639" t="str">
        <f>INDEX(products!$A$1:$F$11,MATCH(orders!$D639,products!$A$1:$A$11,0),MATCH(orders!L$1,products!$A$1:$F$1,0))</f>
        <v>Light Blue</v>
      </c>
      <c r="M639">
        <f>INDEX(products!$A$1:$F$11,MATCH(orders!$D639,products!$A$1:$A$11,0),MATCH(orders!M$1,products!$A$1:$F$1,0))</f>
        <v>27.99</v>
      </c>
      <c r="N639">
        <f>INDEX(products!$A$1:$F$11,MATCH(orders!$D639,products!$A$1:$A$11,0),MATCH(orders!N$1,products!$A$1:$F$1,0))</f>
        <v>14.99</v>
      </c>
      <c r="O639">
        <f t="shared" si="18"/>
        <v>38.999999999999993</v>
      </c>
      <c r="P639">
        <f t="shared" si="19"/>
        <v>83.97</v>
      </c>
    </row>
    <row r="640" spans="1:16" x14ac:dyDescent="0.45">
      <c r="A640" t="s">
        <v>2409</v>
      </c>
      <c r="B640" s="1">
        <v>44901</v>
      </c>
      <c r="C640" t="s">
        <v>986</v>
      </c>
      <c r="D640">
        <v>6</v>
      </c>
      <c r="E640">
        <v>3</v>
      </c>
      <c r="F640" t="str">
        <f>_xlfn.XLOOKUP(C640,customers!$A$2:$A$314,customers!$B$2:$B$314,,0)</f>
        <v>Connor Heaviside</v>
      </c>
      <c r="G640" t="str">
        <f>_xlfn.XLOOKUP(C640,customers!$A$2:$A$314,customers!$F$2:$F$314,,0)</f>
        <v>England</v>
      </c>
      <c r="H640" t="str">
        <f>VLOOKUP(C640,customers!$A$2:$I$314,7,FALSE)</f>
        <v>Ashbourne</v>
      </c>
      <c r="I640" t="str">
        <f>VLOOKUP(C640,customers!$A$2:$I$314,9,FALSE)</f>
        <v>No</v>
      </c>
      <c r="J640" t="str">
        <f>INDEX(products!$A$1:$F$11,MATCH(orders!$D640,products!$A$1:$A$11,0),MATCH(orders!J$1,products!$A$1:$F$1,0))</f>
        <v>Denim Jacket Hooded</v>
      </c>
      <c r="K640" t="str">
        <f>INDEX(products!$A$1:$F$11,MATCH(orders!$D640,products!$A$1:$A$11,0),MATCH(orders!K$1,products!$A$1:$F$1,0))</f>
        <v>Jacket</v>
      </c>
      <c r="L640" t="str">
        <f>INDEX(products!$A$1:$F$11,MATCH(orders!$D640,products!$A$1:$A$11,0),MATCH(orders!L$1,products!$A$1:$F$1,0))</f>
        <v>Light Blue</v>
      </c>
      <c r="M640">
        <f>INDEX(products!$A$1:$F$11,MATCH(orders!$D640,products!$A$1:$A$11,0),MATCH(orders!M$1,products!$A$1:$F$1,0))</f>
        <v>27.99</v>
      </c>
      <c r="N640">
        <f>INDEX(products!$A$1:$F$11,MATCH(orders!$D640,products!$A$1:$A$11,0),MATCH(orders!N$1,products!$A$1:$F$1,0))</f>
        <v>14.99</v>
      </c>
      <c r="O640">
        <f t="shared" si="18"/>
        <v>38.999999999999993</v>
      </c>
      <c r="P640">
        <f t="shared" si="19"/>
        <v>83.97</v>
      </c>
    </row>
    <row r="641" spans="1:16" x14ac:dyDescent="0.45">
      <c r="A641" t="s">
        <v>2410</v>
      </c>
      <c r="B641" s="1">
        <v>44901</v>
      </c>
      <c r="C641" t="s">
        <v>1161</v>
      </c>
      <c r="D641">
        <v>1</v>
      </c>
      <c r="E641">
        <v>4</v>
      </c>
      <c r="F641" t="str">
        <f>_xlfn.XLOOKUP(C641,customers!$A$2:$A$314,customers!$B$2:$B$314,,0)</f>
        <v>Eddi Sedgebeer</v>
      </c>
      <c r="G641" t="str">
        <f>_xlfn.XLOOKUP(C641,customers!$A$2:$A$314,customers!$F$2:$F$314,,0)</f>
        <v>Scotland</v>
      </c>
      <c r="H641" t="str">
        <f>VLOOKUP(C641,customers!$A$2:$I$314,7,FALSE)</f>
        <v>Callander</v>
      </c>
      <c r="I641" t="str">
        <f>VLOOKUP(C641,customers!$A$2:$I$314,9,FALSE)</f>
        <v>No</v>
      </c>
      <c r="J641" t="str">
        <f>INDEX(products!$A$1:$F$11,MATCH(orders!$D641,products!$A$1:$A$11,0),MATCH(orders!J$1,products!$A$1:$F$1,0))</f>
        <v>Denim Jeans Bootcut</v>
      </c>
      <c r="K641" t="str">
        <f>INDEX(products!$A$1:$F$11,MATCH(orders!$D641,products!$A$1:$A$11,0),MATCH(orders!K$1,products!$A$1:$F$1,0))</f>
        <v>Pants</v>
      </c>
      <c r="L641" t="str">
        <f>INDEX(products!$A$1:$F$11,MATCH(orders!$D641,products!$A$1:$A$11,0),MATCH(orders!L$1,products!$A$1:$F$1,0))</f>
        <v>Light Blue</v>
      </c>
      <c r="M641">
        <f>INDEX(products!$A$1:$F$11,MATCH(orders!$D641,products!$A$1:$A$11,0),MATCH(orders!M$1,products!$A$1:$F$1,0))</f>
        <v>25.99</v>
      </c>
      <c r="N641">
        <f>INDEX(products!$A$1:$F$11,MATCH(orders!$D641,products!$A$1:$A$11,0),MATCH(orders!N$1,products!$A$1:$F$1,0))</f>
        <v>13.99</v>
      </c>
      <c r="O641">
        <f t="shared" si="18"/>
        <v>47.999999999999993</v>
      </c>
      <c r="P641">
        <f t="shared" si="19"/>
        <v>103.96</v>
      </c>
    </row>
    <row r="642" spans="1:16" x14ac:dyDescent="0.45">
      <c r="A642" t="s">
        <v>2411</v>
      </c>
      <c r="B642" s="1">
        <v>44903</v>
      </c>
      <c r="C642" t="s">
        <v>162</v>
      </c>
      <c r="D642">
        <v>2</v>
      </c>
      <c r="E642">
        <v>3</v>
      </c>
      <c r="F642" t="str">
        <f>_xlfn.XLOOKUP(C642,customers!$A$2:$A$314,customers!$B$2:$B$314,,0)</f>
        <v>Faber Eilhart</v>
      </c>
      <c r="G642" t="str">
        <f>_xlfn.XLOOKUP(C642,customers!$A$2:$A$314,customers!$F$2:$F$314,,0)</f>
        <v>England</v>
      </c>
      <c r="H642" t="str">
        <f>VLOOKUP(C642,customers!$A$2:$I$314,7,FALSE)</f>
        <v>Lincoln</v>
      </c>
      <c r="I642" t="str">
        <f>VLOOKUP(C642,customers!$A$2:$I$314,9,FALSE)</f>
        <v>Yes</v>
      </c>
      <c r="J642" t="str">
        <f>INDEX(products!$A$1:$F$11,MATCH(orders!$D642,products!$A$1:$A$11,0),MATCH(orders!J$1,products!$A$1:$F$1,0))</f>
        <v>Denim Jacket Classic</v>
      </c>
      <c r="K642" t="str">
        <f>INDEX(products!$A$1:$F$11,MATCH(orders!$D642,products!$A$1:$A$11,0),MATCH(orders!K$1,products!$A$1:$F$1,0))</f>
        <v>Jacket</v>
      </c>
      <c r="L642" t="str">
        <f>INDEX(products!$A$1:$F$11,MATCH(orders!$D642,products!$A$1:$A$11,0),MATCH(orders!L$1,products!$A$1:$F$1,0))</f>
        <v>Dark Blue</v>
      </c>
      <c r="M642">
        <f>INDEX(products!$A$1:$F$11,MATCH(orders!$D642,products!$A$1:$A$11,0),MATCH(orders!M$1,products!$A$1:$F$1,0))</f>
        <v>29.99</v>
      </c>
      <c r="N642">
        <f>INDEX(products!$A$1:$F$11,MATCH(orders!$D642,products!$A$1:$A$11,0),MATCH(orders!N$1,products!$A$1:$F$1,0))</f>
        <v>16.989999999999998</v>
      </c>
      <c r="O642">
        <f t="shared" si="18"/>
        <v>39</v>
      </c>
      <c r="P642">
        <f t="shared" si="19"/>
        <v>89.97</v>
      </c>
    </row>
    <row r="643" spans="1:16" x14ac:dyDescent="0.45">
      <c r="A643" t="s">
        <v>2412</v>
      </c>
      <c r="B643" s="1">
        <v>44903</v>
      </c>
      <c r="C643" t="s">
        <v>810</v>
      </c>
      <c r="D643">
        <v>6</v>
      </c>
      <c r="E643">
        <v>4</v>
      </c>
      <c r="F643" t="str">
        <f>_xlfn.XLOOKUP(C643,customers!$A$2:$A$314,customers!$B$2:$B$314,,0)</f>
        <v>Nertie Poolman</v>
      </c>
      <c r="G643" t="str">
        <f>_xlfn.XLOOKUP(C643,customers!$A$2:$A$314,customers!$F$2:$F$314,,0)</f>
        <v>England</v>
      </c>
      <c r="H643" t="str">
        <f>VLOOKUP(C643,customers!$A$2:$I$314,7,FALSE)</f>
        <v>Clitheroe</v>
      </c>
      <c r="I643" t="str">
        <f>VLOOKUP(C643,customers!$A$2:$I$314,9,FALSE)</f>
        <v>No</v>
      </c>
      <c r="J643" t="str">
        <f>INDEX(products!$A$1:$F$11,MATCH(orders!$D643,products!$A$1:$A$11,0),MATCH(orders!J$1,products!$A$1:$F$1,0))</f>
        <v>Denim Jacket Hooded</v>
      </c>
      <c r="K643" t="str">
        <f>INDEX(products!$A$1:$F$11,MATCH(orders!$D643,products!$A$1:$A$11,0),MATCH(orders!K$1,products!$A$1:$F$1,0))</f>
        <v>Jacket</v>
      </c>
      <c r="L643" t="str">
        <f>INDEX(products!$A$1:$F$11,MATCH(orders!$D643,products!$A$1:$A$11,0),MATCH(orders!L$1,products!$A$1:$F$1,0))</f>
        <v>Light Blue</v>
      </c>
      <c r="M643">
        <f>INDEX(products!$A$1:$F$11,MATCH(orders!$D643,products!$A$1:$A$11,0),MATCH(orders!M$1,products!$A$1:$F$1,0))</f>
        <v>27.99</v>
      </c>
      <c r="N643">
        <f>INDEX(products!$A$1:$F$11,MATCH(orders!$D643,products!$A$1:$A$11,0),MATCH(orders!N$1,products!$A$1:$F$1,0))</f>
        <v>14.99</v>
      </c>
      <c r="O643">
        <f t="shared" ref="O643:O706" si="20">(M643-N643)*E643</f>
        <v>51.999999999999993</v>
      </c>
      <c r="P643">
        <f t="shared" ref="P643:P706" si="21">M643*E643</f>
        <v>111.96</v>
      </c>
    </row>
    <row r="644" spans="1:16" x14ac:dyDescent="0.45">
      <c r="A644" t="s">
        <v>2413</v>
      </c>
      <c r="B644" s="1">
        <v>44903</v>
      </c>
      <c r="C644" t="s">
        <v>96</v>
      </c>
      <c r="D644">
        <v>2</v>
      </c>
      <c r="E644">
        <v>4</v>
      </c>
      <c r="F644" t="str">
        <f>_xlfn.XLOOKUP(C644,customers!$A$2:$A$314,customers!$B$2:$B$314,,0)</f>
        <v>Pall Redford</v>
      </c>
      <c r="G644" t="str">
        <f>_xlfn.XLOOKUP(C644,customers!$A$2:$A$314,customers!$F$2:$F$314,,0)</f>
        <v>Scotland</v>
      </c>
      <c r="H644" t="str">
        <f>VLOOKUP(C644,customers!$A$2:$I$314,7,FALSE)</f>
        <v>Dundee</v>
      </c>
      <c r="I644" t="str">
        <f>VLOOKUP(C644,customers!$A$2:$I$314,9,FALSE)</f>
        <v>Yes</v>
      </c>
      <c r="J644" t="str">
        <f>INDEX(products!$A$1:$F$11,MATCH(orders!$D644,products!$A$1:$A$11,0),MATCH(orders!J$1,products!$A$1:$F$1,0))</f>
        <v>Denim Jacket Classic</v>
      </c>
      <c r="K644" t="str">
        <f>INDEX(products!$A$1:$F$11,MATCH(orders!$D644,products!$A$1:$A$11,0),MATCH(orders!K$1,products!$A$1:$F$1,0))</f>
        <v>Jacket</v>
      </c>
      <c r="L644" t="str">
        <f>INDEX(products!$A$1:$F$11,MATCH(orders!$D644,products!$A$1:$A$11,0),MATCH(orders!L$1,products!$A$1:$F$1,0))</f>
        <v>Dark Blue</v>
      </c>
      <c r="M644">
        <f>INDEX(products!$A$1:$F$11,MATCH(orders!$D644,products!$A$1:$A$11,0),MATCH(orders!M$1,products!$A$1:$F$1,0))</f>
        <v>29.99</v>
      </c>
      <c r="N644">
        <f>INDEX(products!$A$1:$F$11,MATCH(orders!$D644,products!$A$1:$A$11,0),MATCH(orders!N$1,products!$A$1:$F$1,0))</f>
        <v>16.989999999999998</v>
      </c>
      <c r="O644">
        <f t="shared" si="20"/>
        <v>52</v>
      </c>
      <c r="P644">
        <f t="shared" si="21"/>
        <v>119.96</v>
      </c>
    </row>
    <row r="645" spans="1:16" x14ac:dyDescent="0.45">
      <c r="A645" t="s">
        <v>2414</v>
      </c>
      <c r="B645" s="1">
        <v>44903</v>
      </c>
      <c r="C645" t="s">
        <v>602</v>
      </c>
      <c r="D645">
        <v>6</v>
      </c>
      <c r="E645">
        <v>3</v>
      </c>
      <c r="F645" t="str">
        <f>_xlfn.XLOOKUP(C645,customers!$A$2:$A$314,customers!$B$2:$B$314,,0)</f>
        <v>Quinton Fouracres</v>
      </c>
      <c r="G645" t="str">
        <f>_xlfn.XLOOKUP(C645,customers!$A$2:$A$314,customers!$F$2:$F$314,,0)</f>
        <v>England</v>
      </c>
      <c r="H645" t="str">
        <f>VLOOKUP(C645,customers!$A$2:$I$314,7,FALSE)</f>
        <v>St Albans</v>
      </c>
      <c r="I645" t="str">
        <f>VLOOKUP(C645,customers!$A$2:$I$314,9,FALSE)</f>
        <v>No</v>
      </c>
      <c r="J645" t="str">
        <f>INDEX(products!$A$1:$F$11,MATCH(orders!$D645,products!$A$1:$A$11,0),MATCH(orders!J$1,products!$A$1:$F$1,0))</f>
        <v>Denim Jacket Hooded</v>
      </c>
      <c r="K645" t="str">
        <f>INDEX(products!$A$1:$F$11,MATCH(orders!$D645,products!$A$1:$A$11,0),MATCH(orders!K$1,products!$A$1:$F$1,0))</f>
        <v>Jacket</v>
      </c>
      <c r="L645" t="str">
        <f>INDEX(products!$A$1:$F$11,MATCH(orders!$D645,products!$A$1:$A$11,0),MATCH(orders!L$1,products!$A$1:$F$1,0))</f>
        <v>Light Blue</v>
      </c>
      <c r="M645">
        <f>INDEX(products!$A$1:$F$11,MATCH(orders!$D645,products!$A$1:$A$11,0),MATCH(orders!M$1,products!$A$1:$F$1,0))</f>
        <v>27.99</v>
      </c>
      <c r="N645">
        <f>INDEX(products!$A$1:$F$11,MATCH(orders!$D645,products!$A$1:$A$11,0),MATCH(orders!N$1,products!$A$1:$F$1,0))</f>
        <v>14.99</v>
      </c>
      <c r="O645">
        <f t="shared" si="20"/>
        <v>38.999999999999993</v>
      </c>
      <c r="P645">
        <f t="shared" si="21"/>
        <v>83.97</v>
      </c>
    </row>
    <row r="646" spans="1:16" x14ac:dyDescent="0.45">
      <c r="A646" t="s">
        <v>2415</v>
      </c>
      <c r="B646" s="1">
        <v>44904</v>
      </c>
      <c r="C646" t="s">
        <v>959</v>
      </c>
      <c r="D646">
        <v>7</v>
      </c>
      <c r="E646">
        <v>4</v>
      </c>
      <c r="F646" t="str">
        <f>_xlfn.XLOOKUP(C646,customers!$A$2:$A$314,customers!$B$2:$B$314,,0)</f>
        <v>Effie Yurkov</v>
      </c>
      <c r="G646" t="str">
        <f>_xlfn.XLOOKUP(C646,customers!$A$2:$A$314,customers!$F$2:$F$314,,0)</f>
        <v>England</v>
      </c>
      <c r="H646" t="str">
        <f>VLOOKUP(C646,customers!$A$2:$I$314,7,FALSE)</f>
        <v>Uckfield</v>
      </c>
      <c r="I646" t="str">
        <f>VLOOKUP(C646,customers!$A$2:$I$314,9,FALSE)</f>
        <v>No</v>
      </c>
      <c r="J646" t="str">
        <f>INDEX(products!$A$1:$F$11,MATCH(orders!$D646,products!$A$1:$A$11,0),MATCH(orders!J$1,products!$A$1:$F$1,0))</f>
        <v>Denim Jeans Loose Fit</v>
      </c>
      <c r="K646" t="str">
        <f>INDEX(products!$A$1:$F$11,MATCH(orders!$D646,products!$A$1:$A$11,0),MATCH(orders!K$1,products!$A$1:$F$1,0))</f>
        <v>Pants</v>
      </c>
      <c r="L646" t="str">
        <f>INDEX(products!$A$1:$F$11,MATCH(orders!$D646,products!$A$1:$A$11,0),MATCH(orders!L$1,products!$A$1:$F$1,0))</f>
        <v>Dark Blue</v>
      </c>
      <c r="M646">
        <f>INDEX(products!$A$1:$F$11,MATCH(orders!$D646,products!$A$1:$A$11,0),MATCH(orders!M$1,products!$A$1:$F$1,0))</f>
        <v>26.99</v>
      </c>
      <c r="N646">
        <f>INDEX(products!$A$1:$F$11,MATCH(orders!$D646,products!$A$1:$A$11,0),MATCH(orders!N$1,products!$A$1:$F$1,0))</f>
        <v>14.99</v>
      </c>
      <c r="O646">
        <f t="shared" si="20"/>
        <v>47.999999999999993</v>
      </c>
      <c r="P646">
        <f t="shared" si="21"/>
        <v>107.96</v>
      </c>
    </row>
    <row r="647" spans="1:16" x14ac:dyDescent="0.45">
      <c r="A647" t="s">
        <v>2416</v>
      </c>
      <c r="B647" s="1">
        <v>44905</v>
      </c>
      <c r="C647" t="s">
        <v>602</v>
      </c>
      <c r="D647">
        <v>6</v>
      </c>
      <c r="E647">
        <v>3</v>
      </c>
      <c r="F647" t="str">
        <f>_xlfn.XLOOKUP(C647,customers!$A$2:$A$314,customers!$B$2:$B$314,,0)</f>
        <v>Quinton Fouracres</v>
      </c>
      <c r="G647" t="str">
        <f>_xlfn.XLOOKUP(C647,customers!$A$2:$A$314,customers!$F$2:$F$314,,0)</f>
        <v>England</v>
      </c>
      <c r="H647" t="str">
        <f>VLOOKUP(C647,customers!$A$2:$I$314,7,FALSE)</f>
        <v>St Albans</v>
      </c>
      <c r="I647" t="str">
        <f>VLOOKUP(C647,customers!$A$2:$I$314,9,FALSE)</f>
        <v>No</v>
      </c>
      <c r="J647" t="str">
        <f>INDEX(products!$A$1:$F$11,MATCH(orders!$D647,products!$A$1:$A$11,0),MATCH(orders!J$1,products!$A$1:$F$1,0))</f>
        <v>Denim Jacket Hooded</v>
      </c>
      <c r="K647" t="str">
        <f>INDEX(products!$A$1:$F$11,MATCH(orders!$D647,products!$A$1:$A$11,0),MATCH(orders!K$1,products!$A$1:$F$1,0))</f>
        <v>Jacket</v>
      </c>
      <c r="L647" t="str">
        <f>INDEX(products!$A$1:$F$11,MATCH(orders!$D647,products!$A$1:$A$11,0),MATCH(orders!L$1,products!$A$1:$F$1,0))</f>
        <v>Light Blue</v>
      </c>
      <c r="M647">
        <f>INDEX(products!$A$1:$F$11,MATCH(orders!$D647,products!$A$1:$A$11,0),MATCH(orders!M$1,products!$A$1:$F$1,0))</f>
        <v>27.99</v>
      </c>
      <c r="N647">
        <f>INDEX(products!$A$1:$F$11,MATCH(orders!$D647,products!$A$1:$A$11,0),MATCH(orders!N$1,products!$A$1:$F$1,0))</f>
        <v>14.99</v>
      </c>
      <c r="O647">
        <f t="shared" si="20"/>
        <v>38.999999999999993</v>
      </c>
      <c r="P647">
        <f t="shared" si="21"/>
        <v>83.97</v>
      </c>
    </row>
    <row r="648" spans="1:16" x14ac:dyDescent="0.45">
      <c r="A648" t="s">
        <v>2417</v>
      </c>
      <c r="B648" s="1">
        <v>44906</v>
      </c>
      <c r="C648" t="s">
        <v>749</v>
      </c>
      <c r="D648">
        <v>6</v>
      </c>
      <c r="E648">
        <v>3</v>
      </c>
      <c r="F648" t="str">
        <f>_xlfn.XLOOKUP(C648,customers!$A$2:$A$314,customers!$B$2:$B$314,,0)</f>
        <v>Madelene Prinn</v>
      </c>
      <c r="G648" t="str">
        <f>_xlfn.XLOOKUP(C648,customers!$A$2:$A$314,customers!$F$2:$F$314,,0)</f>
        <v>England</v>
      </c>
      <c r="H648" t="str">
        <f>VLOOKUP(C648,customers!$A$2:$I$314,7,FALSE)</f>
        <v>Stamford</v>
      </c>
      <c r="I648" t="str">
        <f>VLOOKUP(C648,customers!$A$2:$I$314,9,FALSE)</f>
        <v>No</v>
      </c>
      <c r="J648" t="str">
        <f>INDEX(products!$A$1:$F$11,MATCH(orders!$D648,products!$A$1:$A$11,0),MATCH(orders!J$1,products!$A$1:$F$1,0))</f>
        <v>Denim Jacket Hooded</v>
      </c>
      <c r="K648" t="str">
        <f>INDEX(products!$A$1:$F$11,MATCH(orders!$D648,products!$A$1:$A$11,0),MATCH(orders!K$1,products!$A$1:$F$1,0))</f>
        <v>Jacket</v>
      </c>
      <c r="L648" t="str">
        <f>INDEX(products!$A$1:$F$11,MATCH(orders!$D648,products!$A$1:$A$11,0),MATCH(orders!L$1,products!$A$1:$F$1,0))</f>
        <v>Light Blue</v>
      </c>
      <c r="M648">
        <f>INDEX(products!$A$1:$F$11,MATCH(orders!$D648,products!$A$1:$A$11,0),MATCH(orders!M$1,products!$A$1:$F$1,0))</f>
        <v>27.99</v>
      </c>
      <c r="N648">
        <f>INDEX(products!$A$1:$F$11,MATCH(orders!$D648,products!$A$1:$A$11,0),MATCH(orders!N$1,products!$A$1:$F$1,0))</f>
        <v>14.99</v>
      </c>
      <c r="O648">
        <f t="shared" si="20"/>
        <v>38.999999999999993</v>
      </c>
      <c r="P648">
        <f t="shared" si="21"/>
        <v>83.97</v>
      </c>
    </row>
    <row r="649" spans="1:16" x14ac:dyDescent="0.45">
      <c r="A649" t="s">
        <v>2418</v>
      </c>
      <c r="B649" s="1">
        <v>44906</v>
      </c>
      <c r="C649" t="s">
        <v>890</v>
      </c>
      <c r="D649">
        <v>6</v>
      </c>
      <c r="E649">
        <v>3</v>
      </c>
      <c r="F649" t="str">
        <f>_xlfn.XLOOKUP(C649,customers!$A$2:$A$314,customers!$B$2:$B$314,,0)</f>
        <v>Anabelle Hutchens</v>
      </c>
      <c r="G649" t="str">
        <f>_xlfn.XLOOKUP(C649,customers!$A$2:$A$314,customers!$F$2:$F$314,,0)</f>
        <v>England</v>
      </c>
      <c r="H649" t="str">
        <f>VLOOKUP(C649,customers!$A$2:$I$314,7,FALSE)</f>
        <v>Kendal</v>
      </c>
      <c r="I649" t="str">
        <f>VLOOKUP(C649,customers!$A$2:$I$314,9,FALSE)</f>
        <v>No</v>
      </c>
      <c r="J649" t="str">
        <f>INDEX(products!$A$1:$F$11,MATCH(orders!$D649,products!$A$1:$A$11,0),MATCH(orders!J$1,products!$A$1:$F$1,0))</f>
        <v>Denim Jacket Hooded</v>
      </c>
      <c r="K649" t="str">
        <f>INDEX(products!$A$1:$F$11,MATCH(orders!$D649,products!$A$1:$A$11,0),MATCH(orders!K$1,products!$A$1:$F$1,0))</f>
        <v>Jacket</v>
      </c>
      <c r="L649" t="str">
        <f>INDEX(products!$A$1:$F$11,MATCH(orders!$D649,products!$A$1:$A$11,0),MATCH(orders!L$1,products!$A$1:$F$1,0))</f>
        <v>Light Blue</v>
      </c>
      <c r="M649">
        <f>INDEX(products!$A$1:$F$11,MATCH(orders!$D649,products!$A$1:$A$11,0),MATCH(orders!M$1,products!$A$1:$F$1,0))</f>
        <v>27.99</v>
      </c>
      <c r="N649">
        <f>INDEX(products!$A$1:$F$11,MATCH(orders!$D649,products!$A$1:$A$11,0),MATCH(orders!N$1,products!$A$1:$F$1,0))</f>
        <v>14.99</v>
      </c>
      <c r="O649">
        <f t="shared" si="20"/>
        <v>38.999999999999993</v>
      </c>
      <c r="P649">
        <f t="shared" si="21"/>
        <v>83.97</v>
      </c>
    </row>
    <row r="650" spans="1:16" x14ac:dyDescent="0.45">
      <c r="A650" t="s">
        <v>2419</v>
      </c>
      <c r="B650" s="1">
        <v>44906</v>
      </c>
      <c r="C650" t="s">
        <v>899</v>
      </c>
      <c r="D650">
        <v>6</v>
      </c>
      <c r="E650">
        <v>5</v>
      </c>
      <c r="F650" t="str">
        <f>_xlfn.XLOOKUP(C650,customers!$A$2:$A$314,customers!$B$2:$B$314,,0)</f>
        <v>Beltran Mathon</v>
      </c>
      <c r="G650" t="str">
        <f>_xlfn.XLOOKUP(C650,customers!$A$2:$A$314,customers!$F$2:$F$314,,0)</f>
        <v>England</v>
      </c>
      <c r="H650" t="str">
        <f>VLOOKUP(C650,customers!$A$2:$I$314,7,FALSE)</f>
        <v>Thornbury</v>
      </c>
      <c r="I650" t="str">
        <f>VLOOKUP(C650,customers!$A$2:$I$314,9,FALSE)</f>
        <v>No</v>
      </c>
      <c r="J650" t="str">
        <f>INDEX(products!$A$1:$F$11,MATCH(orders!$D650,products!$A$1:$A$11,0),MATCH(orders!J$1,products!$A$1:$F$1,0))</f>
        <v>Denim Jacket Hooded</v>
      </c>
      <c r="K650" t="str">
        <f>INDEX(products!$A$1:$F$11,MATCH(orders!$D650,products!$A$1:$A$11,0),MATCH(orders!K$1,products!$A$1:$F$1,0))</f>
        <v>Jacket</v>
      </c>
      <c r="L650" t="str">
        <f>INDEX(products!$A$1:$F$11,MATCH(orders!$D650,products!$A$1:$A$11,0),MATCH(orders!L$1,products!$A$1:$F$1,0))</f>
        <v>Light Blue</v>
      </c>
      <c r="M650">
        <f>INDEX(products!$A$1:$F$11,MATCH(orders!$D650,products!$A$1:$A$11,0),MATCH(orders!M$1,products!$A$1:$F$1,0))</f>
        <v>27.99</v>
      </c>
      <c r="N650">
        <f>INDEX(products!$A$1:$F$11,MATCH(orders!$D650,products!$A$1:$A$11,0),MATCH(orders!N$1,products!$A$1:$F$1,0))</f>
        <v>14.99</v>
      </c>
      <c r="O650">
        <f t="shared" si="20"/>
        <v>64.999999999999986</v>
      </c>
      <c r="P650">
        <f t="shared" si="21"/>
        <v>139.94999999999999</v>
      </c>
    </row>
    <row r="651" spans="1:16" x14ac:dyDescent="0.45">
      <c r="A651" t="s">
        <v>2420</v>
      </c>
      <c r="B651" s="1">
        <v>44906</v>
      </c>
      <c r="C651" t="s">
        <v>753</v>
      </c>
      <c r="D651">
        <v>6</v>
      </c>
      <c r="E651">
        <v>3</v>
      </c>
      <c r="F651" t="str">
        <f>_xlfn.XLOOKUP(C651,customers!$A$2:$A$314,customers!$B$2:$B$314,,0)</f>
        <v>Alisun Baudino</v>
      </c>
      <c r="G651" t="str">
        <f>_xlfn.XLOOKUP(C651,customers!$A$2:$A$314,customers!$F$2:$F$314,,0)</f>
        <v>Wales</v>
      </c>
      <c r="H651" t="str">
        <f>VLOOKUP(C651,customers!$A$2:$I$314,7,FALSE)</f>
        <v>Brecon</v>
      </c>
      <c r="I651" t="str">
        <f>VLOOKUP(C651,customers!$A$2:$I$314,9,FALSE)</f>
        <v>No</v>
      </c>
      <c r="J651" t="str">
        <f>INDEX(products!$A$1:$F$11,MATCH(orders!$D651,products!$A$1:$A$11,0),MATCH(orders!J$1,products!$A$1:$F$1,0))</f>
        <v>Denim Jacket Hooded</v>
      </c>
      <c r="K651" t="str">
        <f>INDEX(products!$A$1:$F$11,MATCH(orders!$D651,products!$A$1:$A$11,0),MATCH(orders!K$1,products!$A$1:$F$1,0))</f>
        <v>Jacket</v>
      </c>
      <c r="L651" t="str">
        <f>INDEX(products!$A$1:$F$11,MATCH(orders!$D651,products!$A$1:$A$11,0),MATCH(orders!L$1,products!$A$1:$F$1,0))</f>
        <v>Light Blue</v>
      </c>
      <c r="M651">
        <f>INDEX(products!$A$1:$F$11,MATCH(orders!$D651,products!$A$1:$A$11,0),MATCH(orders!M$1,products!$A$1:$F$1,0))</f>
        <v>27.99</v>
      </c>
      <c r="N651">
        <f>INDEX(products!$A$1:$F$11,MATCH(orders!$D651,products!$A$1:$A$11,0),MATCH(orders!N$1,products!$A$1:$F$1,0))</f>
        <v>14.99</v>
      </c>
      <c r="O651">
        <f t="shared" si="20"/>
        <v>38.999999999999993</v>
      </c>
      <c r="P651">
        <f t="shared" si="21"/>
        <v>83.97</v>
      </c>
    </row>
    <row r="652" spans="1:16" x14ac:dyDescent="0.45">
      <c r="A652" t="s">
        <v>2421</v>
      </c>
      <c r="B652" s="1">
        <v>44906</v>
      </c>
      <c r="C652" t="s">
        <v>818</v>
      </c>
      <c r="D652">
        <v>6</v>
      </c>
      <c r="E652">
        <v>3</v>
      </c>
      <c r="F652" t="str">
        <f>_xlfn.XLOOKUP(C652,customers!$A$2:$A$314,customers!$B$2:$B$314,,0)</f>
        <v>Constance Halfhide</v>
      </c>
      <c r="G652" t="str">
        <f>_xlfn.XLOOKUP(C652,customers!$A$2:$A$314,customers!$F$2:$F$314,,0)</f>
        <v>England</v>
      </c>
      <c r="H652" t="str">
        <f>VLOOKUP(C652,customers!$A$2:$I$314,7,FALSE)</f>
        <v>Ilkley</v>
      </c>
      <c r="I652" t="str">
        <f>VLOOKUP(C652,customers!$A$2:$I$314,9,FALSE)</f>
        <v>No</v>
      </c>
      <c r="J652" t="str">
        <f>INDEX(products!$A$1:$F$11,MATCH(orders!$D652,products!$A$1:$A$11,0),MATCH(orders!J$1,products!$A$1:$F$1,0))</f>
        <v>Denim Jacket Hooded</v>
      </c>
      <c r="K652" t="str">
        <f>INDEX(products!$A$1:$F$11,MATCH(orders!$D652,products!$A$1:$A$11,0),MATCH(orders!K$1,products!$A$1:$F$1,0))</f>
        <v>Jacket</v>
      </c>
      <c r="L652" t="str">
        <f>INDEX(products!$A$1:$F$11,MATCH(orders!$D652,products!$A$1:$A$11,0),MATCH(orders!L$1,products!$A$1:$F$1,0))</f>
        <v>Light Blue</v>
      </c>
      <c r="M652">
        <f>INDEX(products!$A$1:$F$11,MATCH(orders!$D652,products!$A$1:$A$11,0),MATCH(orders!M$1,products!$A$1:$F$1,0))</f>
        <v>27.99</v>
      </c>
      <c r="N652">
        <f>INDEX(products!$A$1:$F$11,MATCH(orders!$D652,products!$A$1:$A$11,0),MATCH(orders!N$1,products!$A$1:$F$1,0))</f>
        <v>14.99</v>
      </c>
      <c r="O652">
        <f t="shared" si="20"/>
        <v>38.999999999999993</v>
      </c>
      <c r="P652">
        <f t="shared" si="21"/>
        <v>83.97</v>
      </c>
    </row>
    <row r="653" spans="1:16" x14ac:dyDescent="0.45">
      <c r="A653" t="s">
        <v>2422</v>
      </c>
      <c r="B653" s="1">
        <v>44907</v>
      </c>
      <c r="C653" t="s">
        <v>145</v>
      </c>
      <c r="D653">
        <v>2</v>
      </c>
      <c r="E653">
        <v>4</v>
      </c>
      <c r="F653" t="str">
        <f>_xlfn.XLOOKUP(C653,customers!$A$2:$A$314,customers!$B$2:$B$314,,0)</f>
        <v>Ray Leivesley</v>
      </c>
      <c r="G653" t="str">
        <f>_xlfn.XLOOKUP(C653,customers!$A$2:$A$314,customers!$F$2:$F$314,,0)</f>
        <v>England</v>
      </c>
      <c r="H653" t="str">
        <f>VLOOKUP(C653,customers!$A$2:$I$314,7,FALSE)</f>
        <v>Ipswich</v>
      </c>
      <c r="I653" t="str">
        <f>VLOOKUP(C653,customers!$A$2:$I$314,9,FALSE)</f>
        <v>Yes</v>
      </c>
      <c r="J653" t="str">
        <f>INDEX(products!$A$1:$F$11,MATCH(orders!$D653,products!$A$1:$A$11,0),MATCH(orders!J$1,products!$A$1:$F$1,0))</f>
        <v>Denim Jacket Classic</v>
      </c>
      <c r="K653" t="str">
        <f>INDEX(products!$A$1:$F$11,MATCH(orders!$D653,products!$A$1:$A$11,0),MATCH(orders!K$1,products!$A$1:$F$1,0))</f>
        <v>Jacket</v>
      </c>
      <c r="L653" t="str">
        <f>INDEX(products!$A$1:$F$11,MATCH(orders!$D653,products!$A$1:$A$11,0),MATCH(orders!L$1,products!$A$1:$F$1,0))</f>
        <v>Dark Blue</v>
      </c>
      <c r="M653">
        <f>INDEX(products!$A$1:$F$11,MATCH(orders!$D653,products!$A$1:$A$11,0),MATCH(orders!M$1,products!$A$1:$F$1,0))</f>
        <v>29.99</v>
      </c>
      <c r="N653">
        <f>INDEX(products!$A$1:$F$11,MATCH(orders!$D653,products!$A$1:$A$11,0),MATCH(orders!N$1,products!$A$1:$F$1,0))</f>
        <v>16.989999999999998</v>
      </c>
      <c r="O653">
        <f t="shared" si="20"/>
        <v>52</v>
      </c>
      <c r="P653">
        <f t="shared" si="21"/>
        <v>119.96</v>
      </c>
    </row>
    <row r="654" spans="1:16" x14ac:dyDescent="0.45">
      <c r="A654" t="s">
        <v>2423</v>
      </c>
      <c r="B654" s="1">
        <v>44908</v>
      </c>
      <c r="C654" t="s">
        <v>919</v>
      </c>
      <c r="D654">
        <v>6</v>
      </c>
      <c r="E654">
        <v>3</v>
      </c>
      <c r="F654" t="str">
        <f>_xlfn.XLOOKUP(C654,customers!$A$2:$A$314,customers!$B$2:$B$314,,0)</f>
        <v>Beryle Kenwell</v>
      </c>
      <c r="G654" t="str">
        <f>_xlfn.XLOOKUP(C654,customers!$A$2:$A$314,customers!$F$2:$F$314,,0)</f>
        <v>England</v>
      </c>
      <c r="H654" t="str">
        <f>VLOOKUP(C654,customers!$A$2:$I$314,7,FALSE)</f>
        <v>Tring</v>
      </c>
      <c r="I654" t="str">
        <f>VLOOKUP(C654,customers!$A$2:$I$314,9,FALSE)</f>
        <v>No</v>
      </c>
      <c r="J654" t="str">
        <f>INDEX(products!$A$1:$F$11,MATCH(orders!$D654,products!$A$1:$A$11,0),MATCH(orders!J$1,products!$A$1:$F$1,0))</f>
        <v>Denim Jacket Hooded</v>
      </c>
      <c r="K654" t="str">
        <f>INDEX(products!$A$1:$F$11,MATCH(orders!$D654,products!$A$1:$A$11,0),MATCH(orders!K$1,products!$A$1:$F$1,0))</f>
        <v>Jacket</v>
      </c>
      <c r="L654" t="str">
        <f>INDEX(products!$A$1:$F$11,MATCH(orders!$D654,products!$A$1:$A$11,0),MATCH(orders!L$1,products!$A$1:$F$1,0))</f>
        <v>Light Blue</v>
      </c>
      <c r="M654">
        <f>INDEX(products!$A$1:$F$11,MATCH(orders!$D654,products!$A$1:$A$11,0),MATCH(orders!M$1,products!$A$1:$F$1,0))</f>
        <v>27.99</v>
      </c>
      <c r="N654">
        <f>INDEX(products!$A$1:$F$11,MATCH(orders!$D654,products!$A$1:$A$11,0),MATCH(orders!N$1,products!$A$1:$F$1,0))</f>
        <v>14.99</v>
      </c>
      <c r="O654">
        <f t="shared" si="20"/>
        <v>38.999999999999993</v>
      </c>
      <c r="P654">
        <f t="shared" si="21"/>
        <v>83.97</v>
      </c>
    </row>
    <row r="655" spans="1:16" x14ac:dyDescent="0.45">
      <c r="A655" t="s">
        <v>2424</v>
      </c>
      <c r="B655" s="1">
        <v>44908</v>
      </c>
      <c r="C655" t="s">
        <v>536</v>
      </c>
      <c r="D655">
        <v>6</v>
      </c>
      <c r="E655">
        <v>3</v>
      </c>
      <c r="F655" t="str">
        <f>_xlfn.XLOOKUP(C655,customers!$A$2:$A$314,customers!$B$2:$B$314,,0)</f>
        <v>Othello Syseland</v>
      </c>
      <c r="G655" t="str">
        <f>_xlfn.XLOOKUP(C655,customers!$A$2:$A$314,customers!$F$2:$F$314,,0)</f>
        <v>England</v>
      </c>
      <c r="H655" t="str">
        <f>VLOOKUP(C655,customers!$A$2:$I$314,7,FALSE)</f>
        <v>Hartlepool</v>
      </c>
      <c r="I655" t="str">
        <f>VLOOKUP(C655,customers!$A$2:$I$314,9,FALSE)</f>
        <v>No</v>
      </c>
      <c r="J655" t="str">
        <f>INDEX(products!$A$1:$F$11,MATCH(orders!$D655,products!$A$1:$A$11,0),MATCH(orders!J$1,products!$A$1:$F$1,0))</f>
        <v>Denim Jacket Hooded</v>
      </c>
      <c r="K655" t="str">
        <f>INDEX(products!$A$1:$F$11,MATCH(orders!$D655,products!$A$1:$A$11,0),MATCH(orders!K$1,products!$A$1:$F$1,0))</f>
        <v>Jacket</v>
      </c>
      <c r="L655" t="str">
        <f>INDEX(products!$A$1:$F$11,MATCH(orders!$D655,products!$A$1:$A$11,0),MATCH(orders!L$1,products!$A$1:$F$1,0))</f>
        <v>Light Blue</v>
      </c>
      <c r="M655">
        <f>INDEX(products!$A$1:$F$11,MATCH(orders!$D655,products!$A$1:$A$11,0),MATCH(orders!M$1,products!$A$1:$F$1,0))</f>
        <v>27.99</v>
      </c>
      <c r="N655">
        <f>INDEX(products!$A$1:$F$11,MATCH(orders!$D655,products!$A$1:$A$11,0),MATCH(orders!N$1,products!$A$1:$F$1,0))</f>
        <v>14.99</v>
      </c>
      <c r="O655">
        <f t="shared" si="20"/>
        <v>38.999999999999993</v>
      </c>
      <c r="P655">
        <f t="shared" si="21"/>
        <v>83.97</v>
      </c>
    </row>
    <row r="656" spans="1:16" x14ac:dyDescent="0.45">
      <c r="A656" t="s">
        <v>2425</v>
      </c>
      <c r="B656" s="1">
        <v>44909</v>
      </c>
      <c r="C656" t="s">
        <v>1151</v>
      </c>
      <c r="D656">
        <v>1</v>
      </c>
      <c r="E656">
        <v>1</v>
      </c>
      <c r="F656" t="str">
        <f>_xlfn.XLOOKUP(C656,customers!$A$2:$A$314,customers!$B$2:$B$314,,0)</f>
        <v>Micki Fero</v>
      </c>
      <c r="G656" t="str">
        <f>_xlfn.XLOOKUP(C656,customers!$A$2:$A$314,customers!$F$2:$F$314,,0)</f>
        <v>Scotland</v>
      </c>
      <c r="H656" t="str">
        <f>VLOOKUP(C656,customers!$A$2:$I$314,7,FALSE)</f>
        <v>Melrose</v>
      </c>
      <c r="I656" t="str">
        <f>VLOOKUP(C656,customers!$A$2:$I$314,9,FALSE)</f>
        <v>No</v>
      </c>
      <c r="J656" t="str">
        <f>INDEX(products!$A$1:$F$11,MATCH(orders!$D656,products!$A$1:$A$11,0),MATCH(orders!J$1,products!$A$1:$F$1,0))</f>
        <v>Denim Jeans Bootcut</v>
      </c>
      <c r="K656" t="str">
        <f>INDEX(products!$A$1:$F$11,MATCH(orders!$D656,products!$A$1:$A$11,0),MATCH(orders!K$1,products!$A$1:$F$1,0))</f>
        <v>Pants</v>
      </c>
      <c r="L656" t="str">
        <f>INDEX(products!$A$1:$F$11,MATCH(orders!$D656,products!$A$1:$A$11,0),MATCH(orders!L$1,products!$A$1:$F$1,0))</f>
        <v>Light Blue</v>
      </c>
      <c r="M656">
        <f>INDEX(products!$A$1:$F$11,MATCH(orders!$D656,products!$A$1:$A$11,0),MATCH(orders!M$1,products!$A$1:$F$1,0))</f>
        <v>25.99</v>
      </c>
      <c r="N656">
        <f>INDEX(products!$A$1:$F$11,MATCH(orders!$D656,products!$A$1:$A$11,0),MATCH(orders!N$1,products!$A$1:$F$1,0))</f>
        <v>13.99</v>
      </c>
      <c r="O656">
        <f t="shared" si="20"/>
        <v>11.999999999999998</v>
      </c>
      <c r="P656">
        <f t="shared" si="21"/>
        <v>25.99</v>
      </c>
    </row>
    <row r="657" spans="1:16" x14ac:dyDescent="0.45">
      <c r="A657" t="s">
        <v>2426</v>
      </c>
      <c r="B657" s="1">
        <v>44909</v>
      </c>
      <c r="C657" t="s">
        <v>671</v>
      </c>
      <c r="D657">
        <v>6</v>
      </c>
      <c r="E657">
        <v>3</v>
      </c>
      <c r="F657" t="str">
        <f>_xlfn.XLOOKUP(C657,customers!$A$2:$A$314,customers!$B$2:$B$314,,0)</f>
        <v>Serena Earley</v>
      </c>
      <c r="G657" t="str">
        <f>_xlfn.XLOOKUP(C657,customers!$A$2:$A$314,customers!$F$2:$F$314,,0)</f>
        <v>England</v>
      </c>
      <c r="H657" t="str">
        <f>VLOOKUP(C657,customers!$A$2:$I$314,7,FALSE)</f>
        <v>Dartford</v>
      </c>
      <c r="I657" t="str">
        <f>VLOOKUP(C657,customers!$A$2:$I$314,9,FALSE)</f>
        <v>No</v>
      </c>
      <c r="J657" t="str">
        <f>INDEX(products!$A$1:$F$11,MATCH(orders!$D657,products!$A$1:$A$11,0),MATCH(orders!J$1,products!$A$1:$F$1,0))</f>
        <v>Denim Jacket Hooded</v>
      </c>
      <c r="K657" t="str">
        <f>INDEX(products!$A$1:$F$11,MATCH(orders!$D657,products!$A$1:$A$11,0),MATCH(orders!K$1,products!$A$1:$F$1,0))</f>
        <v>Jacket</v>
      </c>
      <c r="L657" t="str">
        <f>INDEX(products!$A$1:$F$11,MATCH(orders!$D657,products!$A$1:$A$11,0),MATCH(orders!L$1,products!$A$1:$F$1,0))</f>
        <v>Light Blue</v>
      </c>
      <c r="M657">
        <f>INDEX(products!$A$1:$F$11,MATCH(orders!$D657,products!$A$1:$A$11,0),MATCH(orders!M$1,products!$A$1:$F$1,0))</f>
        <v>27.99</v>
      </c>
      <c r="N657">
        <f>INDEX(products!$A$1:$F$11,MATCH(orders!$D657,products!$A$1:$A$11,0),MATCH(orders!N$1,products!$A$1:$F$1,0))</f>
        <v>14.99</v>
      </c>
      <c r="O657">
        <f t="shared" si="20"/>
        <v>38.999999999999993</v>
      </c>
      <c r="P657">
        <f t="shared" si="21"/>
        <v>83.97</v>
      </c>
    </row>
    <row r="658" spans="1:16" x14ac:dyDescent="0.45">
      <c r="A658" t="s">
        <v>2427</v>
      </c>
      <c r="B658" s="1">
        <v>44910</v>
      </c>
      <c r="C658" t="s">
        <v>879</v>
      </c>
      <c r="D658">
        <v>6</v>
      </c>
      <c r="E658">
        <v>3</v>
      </c>
      <c r="F658" t="str">
        <f>_xlfn.XLOOKUP(C658,customers!$A$2:$A$314,customers!$B$2:$B$314,,0)</f>
        <v>Bobbe Piggott</v>
      </c>
      <c r="G658" t="str">
        <f>_xlfn.XLOOKUP(C658,customers!$A$2:$A$314,customers!$F$2:$F$314,,0)</f>
        <v>Wales</v>
      </c>
      <c r="H658" t="str">
        <f>VLOOKUP(C658,customers!$A$2:$I$314,7,FALSE)</f>
        <v>Llandovery</v>
      </c>
      <c r="I658" t="str">
        <f>VLOOKUP(C658,customers!$A$2:$I$314,9,FALSE)</f>
        <v>No</v>
      </c>
      <c r="J658" t="str">
        <f>INDEX(products!$A$1:$F$11,MATCH(orders!$D658,products!$A$1:$A$11,0),MATCH(orders!J$1,products!$A$1:$F$1,0))</f>
        <v>Denim Jacket Hooded</v>
      </c>
      <c r="K658" t="str">
        <f>INDEX(products!$A$1:$F$11,MATCH(orders!$D658,products!$A$1:$A$11,0),MATCH(orders!K$1,products!$A$1:$F$1,0))</f>
        <v>Jacket</v>
      </c>
      <c r="L658" t="str">
        <f>INDEX(products!$A$1:$F$11,MATCH(orders!$D658,products!$A$1:$A$11,0),MATCH(orders!L$1,products!$A$1:$F$1,0))</f>
        <v>Light Blue</v>
      </c>
      <c r="M658">
        <f>INDEX(products!$A$1:$F$11,MATCH(orders!$D658,products!$A$1:$A$11,0),MATCH(orders!M$1,products!$A$1:$F$1,0))</f>
        <v>27.99</v>
      </c>
      <c r="N658">
        <f>INDEX(products!$A$1:$F$11,MATCH(orders!$D658,products!$A$1:$A$11,0),MATCH(orders!N$1,products!$A$1:$F$1,0))</f>
        <v>14.99</v>
      </c>
      <c r="O658">
        <f t="shared" si="20"/>
        <v>38.999999999999993</v>
      </c>
      <c r="P658">
        <f t="shared" si="21"/>
        <v>83.97</v>
      </c>
    </row>
    <row r="659" spans="1:16" x14ac:dyDescent="0.45">
      <c r="A659" t="s">
        <v>2428</v>
      </c>
      <c r="B659" s="1">
        <v>44910</v>
      </c>
      <c r="C659" t="s">
        <v>49</v>
      </c>
      <c r="D659">
        <v>2</v>
      </c>
      <c r="E659">
        <v>3</v>
      </c>
      <c r="F659" t="str">
        <f>_xlfn.XLOOKUP(C659,customers!$A$2:$A$314,customers!$B$2:$B$314,,0)</f>
        <v>Shaylynn Lobe</v>
      </c>
      <c r="G659" t="str">
        <f>_xlfn.XLOOKUP(C659,customers!$A$2:$A$314,customers!$F$2:$F$314,,0)</f>
        <v>England</v>
      </c>
      <c r="H659" t="str">
        <f>VLOOKUP(C659,customers!$A$2:$I$314,7,FALSE)</f>
        <v>Leeds</v>
      </c>
      <c r="I659" t="str">
        <f>VLOOKUP(C659,customers!$A$2:$I$314,9,FALSE)</f>
        <v>Yes</v>
      </c>
      <c r="J659" t="str">
        <f>INDEX(products!$A$1:$F$11,MATCH(orders!$D659,products!$A$1:$A$11,0),MATCH(orders!J$1,products!$A$1:$F$1,0))</f>
        <v>Denim Jacket Classic</v>
      </c>
      <c r="K659" t="str">
        <f>INDEX(products!$A$1:$F$11,MATCH(orders!$D659,products!$A$1:$A$11,0),MATCH(orders!K$1,products!$A$1:$F$1,0))</f>
        <v>Jacket</v>
      </c>
      <c r="L659" t="str">
        <f>INDEX(products!$A$1:$F$11,MATCH(orders!$D659,products!$A$1:$A$11,0),MATCH(orders!L$1,products!$A$1:$F$1,0))</f>
        <v>Dark Blue</v>
      </c>
      <c r="M659">
        <f>INDEX(products!$A$1:$F$11,MATCH(orders!$D659,products!$A$1:$A$11,0),MATCH(orders!M$1,products!$A$1:$F$1,0))</f>
        <v>29.99</v>
      </c>
      <c r="N659">
        <f>INDEX(products!$A$1:$F$11,MATCH(orders!$D659,products!$A$1:$A$11,0),MATCH(orders!N$1,products!$A$1:$F$1,0))</f>
        <v>16.989999999999998</v>
      </c>
      <c r="O659">
        <f t="shared" si="20"/>
        <v>39</v>
      </c>
      <c r="P659">
        <f t="shared" si="21"/>
        <v>89.97</v>
      </c>
    </row>
    <row r="660" spans="1:16" x14ac:dyDescent="0.45">
      <c r="A660" t="s">
        <v>2429</v>
      </c>
      <c r="B660" s="1">
        <v>44911</v>
      </c>
      <c r="C660" t="s">
        <v>725</v>
      </c>
      <c r="D660">
        <v>6</v>
      </c>
      <c r="E660">
        <v>4</v>
      </c>
      <c r="F660" t="str">
        <f>_xlfn.XLOOKUP(C660,customers!$A$2:$A$314,customers!$B$2:$B$314,,0)</f>
        <v>Isa Blazewicz</v>
      </c>
      <c r="G660" t="str">
        <f>_xlfn.XLOOKUP(C660,customers!$A$2:$A$314,customers!$F$2:$F$314,,0)</f>
        <v>England</v>
      </c>
      <c r="H660" t="str">
        <f>VLOOKUP(C660,customers!$A$2:$I$314,7,FALSE)</f>
        <v>Congleton</v>
      </c>
      <c r="I660" t="str">
        <f>VLOOKUP(C660,customers!$A$2:$I$314,9,FALSE)</f>
        <v>No</v>
      </c>
      <c r="J660" t="str">
        <f>INDEX(products!$A$1:$F$11,MATCH(orders!$D660,products!$A$1:$A$11,0),MATCH(orders!J$1,products!$A$1:$F$1,0))</f>
        <v>Denim Jacket Hooded</v>
      </c>
      <c r="K660" t="str">
        <f>INDEX(products!$A$1:$F$11,MATCH(orders!$D660,products!$A$1:$A$11,0),MATCH(orders!K$1,products!$A$1:$F$1,0))</f>
        <v>Jacket</v>
      </c>
      <c r="L660" t="str">
        <f>INDEX(products!$A$1:$F$11,MATCH(orders!$D660,products!$A$1:$A$11,0),MATCH(orders!L$1,products!$A$1:$F$1,0))</f>
        <v>Light Blue</v>
      </c>
      <c r="M660">
        <f>INDEX(products!$A$1:$F$11,MATCH(orders!$D660,products!$A$1:$A$11,0),MATCH(orders!M$1,products!$A$1:$F$1,0))</f>
        <v>27.99</v>
      </c>
      <c r="N660">
        <f>INDEX(products!$A$1:$F$11,MATCH(orders!$D660,products!$A$1:$A$11,0),MATCH(orders!N$1,products!$A$1:$F$1,0))</f>
        <v>14.99</v>
      </c>
      <c r="O660">
        <f t="shared" si="20"/>
        <v>51.999999999999993</v>
      </c>
      <c r="P660">
        <f t="shared" si="21"/>
        <v>111.96</v>
      </c>
    </row>
    <row r="661" spans="1:16" x14ac:dyDescent="0.45">
      <c r="A661" t="s">
        <v>2430</v>
      </c>
      <c r="B661" s="1">
        <v>44911</v>
      </c>
      <c r="C661" t="s">
        <v>982</v>
      </c>
      <c r="D661">
        <v>2</v>
      </c>
      <c r="E661">
        <v>1</v>
      </c>
      <c r="F661" t="str">
        <f>_xlfn.XLOOKUP(C661,customers!$A$2:$A$314,customers!$B$2:$B$314,,0)</f>
        <v>Mercedes Acott</v>
      </c>
      <c r="G661" t="str">
        <f>_xlfn.XLOOKUP(C661,customers!$A$2:$A$314,customers!$F$2:$F$314,,0)</f>
        <v>England</v>
      </c>
      <c r="H661" t="str">
        <f>VLOOKUP(C661,customers!$A$2:$I$314,7,FALSE)</f>
        <v>Bude</v>
      </c>
      <c r="I661" t="str">
        <f>VLOOKUP(C661,customers!$A$2:$I$314,9,FALSE)</f>
        <v>No</v>
      </c>
      <c r="J661" t="str">
        <f>INDEX(products!$A$1:$F$11,MATCH(orders!$D661,products!$A$1:$A$11,0),MATCH(orders!J$1,products!$A$1:$F$1,0))</f>
        <v>Denim Jacket Classic</v>
      </c>
      <c r="K661" t="str">
        <f>INDEX(products!$A$1:$F$11,MATCH(orders!$D661,products!$A$1:$A$11,0),MATCH(orders!K$1,products!$A$1:$F$1,0))</f>
        <v>Jacket</v>
      </c>
      <c r="L661" t="str">
        <f>INDEX(products!$A$1:$F$11,MATCH(orders!$D661,products!$A$1:$A$11,0),MATCH(orders!L$1,products!$A$1:$F$1,0))</f>
        <v>Dark Blue</v>
      </c>
      <c r="M661">
        <f>INDEX(products!$A$1:$F$11,MATCH(orders!$D661,products!$A$1:$A$11,0),MATCH(orders!M$1,products!$A$1:$F$1,0))</f>
        <v>29.99</v>
      </c>
      <c r="N661">
        <f>INDEX(products!$A$1:$F$11,MATCH(orders!$D661,products!$A$1:$A$11,0),MATCH(orders!N$1,products!$A$1:$F$1,0))</f>
        <v>16.989999999999998</v>
      </c>
      <c r="O661">
        <f t="shared" si="20"/>
        <v>13</v>
      </c>
      <c r="P661">
        <f t="shared" si="21"/>
        <v>29.99</v>
      </c>
    </row>
    <row r="662" spans="1:16" x14ac:dyDescent="0.45">
      <c r="A662" t="s">
        <v>2431</v>
      </c>
      <c r="B662" s="1">
        <v>44911</v>
      </c>
      <c r="C662" t="s">
        <v>1177</v>
      </c>
      <c r="D662">
        <v>6</v>
      </c>
      <c r="E662">
        <v>3</v>
      </c>
      <c r="F662" t="str">
        <f>_xlfn.XLOOKUP(C662,customers!$A$2:$A$314,customers!$B$2:$B$314,,0)</f>
        <v>Trescha Jedrachowicz</v>
      </c>
      <c r="G662" t="str">
        <f>_xlfn.XLOOKUP(C662,customers!$A$2:$A$314,customers!$F$2:$F$314,,0)</f>
        <v>Scotland</v>
      </c>
      <c r="H662" t="str">
        <f>VLOOKUP(C662,customers!$A$2:$I$314,7,FALSE)</f>
        <v>Pitlochry</v>
      </c>
      <c r="I662" t="str">
        <f>VLOOKUP(C662,customers!$A$2:$I$314,9,FALSE)</f>
        <v>No</v>
      </c>
      <c r="J662" t="str">
        <f>INDEX(products!$A$1:$F$11,MATCH(orders!$D662,products!$A$1:$A$11,0),MATCH(orders!J$1,products!$A$1:$F$1,0))</f>
        <v>Denim Jacket Hooded</v>
      </c>
      <c r="K662" t="str">
        <f>INDEX(products!$A$1:$F$11,MATCH(orders!$D662,products!$A$1:$A$11,0),MATCH(orders!K$1,products!$A$1:$F$1,0))</f>
        <v>Jacket</v>
      </c>
      <c r="L662" t="str">
        <f>INDEX(products!$A$1:$F$11,MATCH(orders!$D662,products!$A$1:$A$11,0),MATCH(orders!L$1,products!$A$1:$F$1,0))</f>
        <v>Light Blue</v>
      </c>
      <c r="M662">
        <f>INDEX(products!$A$1:$F$11,MATCH(orders!$D662,products!$A$1:$A$11,0),MATCH(orders!M$1,products!$A$1:$F$1,0))</f>
        <v>27.99</v>
      </c>
      <c r="N662">
        <f>INDEX(products!$A$1:$F$11,MATCH(orders!$D662,products!$A$1:$A$11,0),MATCH(orders!N$1,products!$A$1:$F$1,0))</f>
        <v>14.99</v>
      </c>
      <c r="O662">
        <f t="shared" si="20"/>
        <v>38.999999999999993</v>
      </c>
      <c r="P662">
        <f t="shared" si="21"/>
        <v>83.97</v>
      </c>
    </row>
    <row r="663" spans="1:16" x14ac:dyDescent="0.45">
      <c r="A663" t="s">
        <v>2432</v>
      </c>
      <c r="B663" s="1">
        <v>44911</v>
      </c>
      <c r="C663" t="s">
        <v>521</v>
      </c>
      <c r="D663">
        <v>6</v>
      </c>
      <c r="E663">
        <v>3</v>
      </c>
      <c r="F663" t="str">
        <f>_xlfn.XLOOKUP(C663,customers!$A$2:$A$314,customers!$B$2:$B$314,,0)</f>
        <v>Evelina Dacca</v>
      </c>
      <c r="G663" t="str">
        <f>_xlfn.XLOOKUP(C663,customers!$A$2:$A$314,customers!$F$2:$F$314,,0)</f>
        <v>Scotland</v>
      </c>
      <c r="H663" t="str">
        <f>VLOOKUP(C663,customers!$A$2:$I$314,7,FALSE)</f>
        <v>Dumfries</v>
      </c>
      <c r="I663" t="str">
        <f>VLOOKUP(C663,customers!$A$2:$I$314,9,FALSE)</f>
        <v>No</v>
      </c>
      <c r="J663" t="str">
        <f>INDEX(products!$A$1:$F$11,MATCH(orders!$D663,products!$A$1:$A$11,0),MATCH(orders!J$1,products!$A$1:$F$1,0))</f>
        <v>Denim Jacket Hooded</v>
      </c>
      <c r="K663" t="str">
        <f>INDEX(products!$A$1:$F$11,MATCH(orders!$D663,products!$A$1:$A$11,0),MATCH(orders!K$1,products!$A$1:$F$1,0))</f>
        <v>Jacket</v>
      </c>
      <c r="L663" t="str">
        <f>INDEX(products!$A$1:$F$11,MATCH(orders!$D663,products!$A$1:$A$11,0),MATCH(orders!L$1,products!$A$1:$F$1,0))</f>
        <v>Light Blue</v>
      </c>
      <c r="M663">
        <f>INDEX(products!$A$1:$F$11,MATCH(orders!$D663,products!$A$1:$A$11,0),MATCH(orders!M$1,products!$A$1:$F$1,0))</f>
        <v>27.99</v>
      </c>
      <c r="N663">
        <f>INDEX(products!$A$1:$F$11,MATCH(orders!$D663,products!$A$1:$A$11,0),MATCH(orders!N$1,products!$A$1:$F$1,0))</f>
        <v>14.99</v>
      </c>
      <c r="O663">
        <f t="shared" si="20"/>
        <v>38.999999999999993</v>
      </c>
      <c r="P663">
        <f t="shared" si="21"/>
        <v>83.97</v>
      </c>
    </row>
    <row r="664" spans="1:16" x14ac:dyDescent="0.45">
      <c r="A664" t="s">
        <v>2433</v>
      </c>
      <c r="B664" s="1">
        <v>44912</v>
      </c>
      <c r="C664" t="s">
        <v>914</v>
      </c>
      <c r="D664">
        <v>6</v>
      </c>
      <c r="E664">
        <v>3</v>
      </c>
      <c r="F664" t="str">
        <f>_xlfn.XLOOKUP(C664,customers!$A$2:$A$314,customers!$B$2:$B$314,,0)</f>
        <v>Conny Gheraldi</v>
      </c>
      <c r="G664" t="str">
        <f>_xlfn.XLOOKUP(C664,customers!$A$2:$A$314,customers!$F$2:$F$314,,0)</f>
        <v>Wales</v>
      </c>
      <c r="H664" t="str">
        <f>VLOOKUP(C664,customers!$A$2:$I$314,7,FALSE)</f>
        <v>Monmouth</v>
      </c>
      <c r="I664" t="str">
        <f>VLOOKUP(C664,customers!$A$2:$I$314,9,FALSE)</f>
        <v>No</v>
      </c>
      <c r="J664" t="str">
        <f>INDEX(products!$A$1:$F$11,MATCH(orders!$D664,products!$A$1:$A$11,0),MATCH(orders!J$1,products!$A$1:$F$1,0))</f>
        <v>Denim Jacket Hooded</v>
      </c>
      <c r="K664" t="str">
        <f>INDEX(products!$A$1:$F$11,MATCH(orders!$D664,products!$A$1:$A$11,0),MATCH(orders!K$1,products!$A$1:$F$1,0))</f>
        <v>Jacket</v>
      </c>
      <c r="L664" t="str">
        <f>INDEX(products!$A$1:$F$11,MATCH(orders!$D664,products!$A$1:$A$11,0),MATCH(orders!L$1,products!$A$1:$F$1,0))</f>
        <v>Light Blue</v>
      </c>
      <c r="M664">
        <f>INDEX(products!$A$1:$F$11,MATCH(orders!$D664,products!$A$1:$A$11,0),MATCH(orders!M$1,products!$A$1:$F$1,0))</f>
        <v>27.99</v>
      </c>
      <c r="N664">
        <f>INDEX(products!$A$1:$F$11,MATCH(orders!$D664,products!$A$1:$A$11,0),MATCH(orders!N$1,products!$A$1:$F$1,0))</f>
        <v>14.99</v>
      </c>
      <c r="O664">
        <f t="shared" si="20"/>
        <v>38.999999999999993</v>
      </c>
      <c r="P664">
        <f t="shared" si="21"/>
        <v>83.97</v>
      </c>
    </row>
    <row r="665" spans="1:16" x14ac:dyDescent="0.45">
      <c r="A665" t="s">
        <v>2434</v>
      </c>
      <c r="B665" s="1">
        <v>44913</v>
      </c>
      <c r="C665" t="s">
        <v>1177</v>
      </c>
      <c r="D665">
        <v>6</v>
      </c>
      <c r="E665">
        <v>3</v>
      </c>
      <c r="F665" t="str">
        <f>_xlfn.XLOOKUP(C665,customers!$A$2:$A$314,customers!$B$2:$B$314,,0)</f>
        <v>Trescha Jedrachowicz</v>
      </c>
      <c r="G665" t="str">
        <f>_xlfn.XLOOKUP(C665,customers!$A$2:$A$314,customers!$F$2:$F$314,,0)</f>
        <v>Scotland</v>
      </c>
      <c r="H665" t="str">
        <f>VLOOKUP(C665,customers!$A$2:$I$314,7,FALSE)</f>
        <v>Pitlochry</v>
      </c>
      <c r="I665" t="str">
        <f>VLOOKUP(C665,customers!$A$2:$I$314,9,FALSE)</f>
        <v>No</v>
      </c>
      <c r="J665" t="str">
        <f>INDEX(products!$A$1:$F$11,MATCH(orders!$D665,products!$A$1:$A$11,0),MATCH(orders!J$1,products!$A$1:$F$1,0))</f>
        <v>Denim Jacket Hooded</v>
      </c>
      <c r="K665" t="str">
        <f>INDEX(products!$A$1:$F$11,MATCH(orders!$D665,products!$A$1:$A$11,0),MATCH(orders!K$1,products!$A$1:$F$1,0))</f>
        <v>Jacket</v>
      </c>
      <c r="L665" t="str">
        <f>INDEX(products!$A$1:$F$11,MATCH(orders!$D665,products!$A$1:$A$11,0),MATCH(orders!L$1,products!$A$1:$F$1,0))</f>
        <v>Light Blue</v>
      </c>
      <c r="M665">
        <f>INDEX(products!$A$1:$F$11,MATCH(orders!$D665,products!$A$1:$A$11,0),MATCH(orders!M$1,products!$A$1:$F$1,0))</f>
        <v>27.99</v>
      </c>
      <c r="N665">
        <f>INDEX(products!$A$1:$F$11,MATCH(orders!$D665,products!$A$1:$A$11,0),MATCH(orders!N$1,products!$A$1:$F$1,0))</f>
        <v>14.99</v>
      </c>
      <c r="O665">
        <f t="shared" si="20"/>
        <v>38.999999999999993</v>
      </c>
      <c r="P665">
        <f t="shared" si="21"/>
        <v>83.97</v>
      </c>
    </row>
    <row r="666" spans="1:16" x14ac:dyDescent="0.45">
      <c r="A666" t="s">
        <v>2435</v>
      </c>
      <c r="B666" s="1">
        <v>44913</v>
      </c>
      <c r="C666" t="s">
        <v>818</v>
      </c>
      <c r="D666">
        <v>6</v>
      </c>
      <c r="E666">
        <v>5</v>
      </c>
      <c r="F666" t="str">
        <f>_xlfn.XLOOKUP(C666,customers!$A$2:$A$314,customers!$B$2:$B$314,,0)</f>
        <v>Constance Halfhide</v>
      </c>
      <c r="G666" t="str">
        <f>_xlfn.XLOOKUP(C666,customers!$A$2:$A$314,customers!$F$2:$F$314,,0)</f>
        <v>England</v>
      </c>
      <c r="H666" t="str">
        <f>VLOOKUP(C666,customers!$A$2:$I$314,7,FALSE)</f>
        <v>Ilkley</v>
      </c>
      <c r="I666" t="str">
        <f>VLOOKUP(C666,customers!$A$2:$I$314,9,FALSE)</f>
        <v>No</v>
      </c>
      <c r="J666" t="str">
        <f>INDEX(products!$A$1:$F$11,MATCH(orders!$D666,products!$A$1:$A$11,0),MATCH(orders!J$1,products!$A$1:$F$1,0))</f>
        <v>Denim Jacket Hooded</v>
      </c>
      <c r="K666" t="str">
        <f>INDEX(products!$A$1:$F$11,MATCH(orders!$D666,products!$A$1:$A$11,0),MATCH(orders!K$1,products!$A$1:$F$1,0))</f>
        <v>Jacket</v>
      </c>
      <c r="L666" t="str">
        <f>INDEX(products!$A$1:$F$11,MATCH(orders!$D666,products!$A$1:$A$11,0),MATCH(orders!L$1,products!$A$1:$F$1,0))</f>
        <v>Light Blue</v>
      </c>
      <c r="M666">
        <f>INDEX(products!$A$1:$F$11,MATCH(orders!$D666,products!$A$1:$A$11,0),MATCH(orders!M$1,products!$A$1:$F$1,0))</f>
        <v>27.99</v>
      </c>
      <c r="N666">
        <f>INDEX(products!$A$1:$F$11,MATCH(orders!$D666,products!$A$1:$A$11,0),MATCH(orders!N$1,products!$A$1:$F$1,0))</f>
        <v>14.99</v>
      </c>
      <c r="O666">
        <f t="shared" si="20"/>
        <v>64.999999999999986</v>
      </c>
      <c r="P666">
        <f t="shared" si="21"/>
        <v>139.94999999999999</v>
      </c>
    </row>
    <row r="667" spans="1:16" x14ac:dyDescent="0.45">
      <c r="A667" t="s">
        <v>2436</v>
      </c>
      <c r="B667" s="1">
        <v>44913</v>
      </c>
      <c r="C667" t="s">
        <v>206</v>
      </c>
      <c r="D667">
        <v>2</v>
      </c>
      <c r="E667">
        <v>4</v>
      </c>
      <c r="F667" t="str">
        <f>_xlfn.XLOOKUP(C667,customers!$A$2:$A$314,customers!$B$2:$B$314,,0)</f>
        <v>Arda Curley</v>
      </c>
      <c r="G667" t="str">
        <f>_xlfn.XLOOKUP(C667,customers!$A$2:$A$314,customers!$F$2:$F$314,,0)</f>
        <v>England</v>
      </c>
      <c r="H667" t="str">
        <f>VLOOKUP(C667,customers!$A$2:$I$314,7,FALSE)</f>
        <v>Milton Keynes</v>
      </c>
      <c r="I667" t="str">
        <f>VLOOKUP(C667,customers!$A$2:$I$314,9,FALSE)</f>
        <v>Yes</v>
      </c>
      <c r="J667" t="str">
        <f>INDEX(products!$A$1:$F$11,MATCH(orders!$D667,products!$A$1:$A$11,0),MATCH(orders!J$1,products!$A$1:$F$1,0))</f>
        <v>Denim Jacket Classic</v>
      </c>
      <c r="K667" t="str">
        <f>INDEX(products!$A$1:$F$11,MATCH(orders!$D667,products!$A$1:$A$11,0),MATCH(orders!K$1,products!$A$1:$F$1,0))</f>
        <v>Jacket</v>
      </c>
      <c r="L667" t="str">
        <f>INDEX(products!$A$1:$F$11,MATCH(orders!$D667,products!$A$1:$A$11,0),MATCH(orders!L$1,products!$A$1:$F$1,0))</f>
        <v>Dark Blue</v>
      </c>
      <c r="M667">
        <f>INDEX(products!$A$1:$F$11,MATCH(orders!$D667,products!$A$1:$A$11,0),MATCH(orders!M$1,products!$A$1:$F$1,0))</f>
        <v>29.99</v>
      </c>
      <c r="N667">
        <f>INDEX(products!$A$1:$F$11,MATCH(orders!$D667,products!$A$1:$A$11,0),MATCH(orders!N$1,products!$A$1:$F$1,0))</f>
        <v>16.989999999999998</v>
      </c>
      <c r="O667">
        <f t="shared" si="20"/>
        <v>52</v>
      </c>
      <c r="P667">
        <f t="shared" si="21"/>
        <v>119.96</v>
      </c>
    </row>
    <row r="668" spans="1:16" x14ac:dyDescent="0.45">
      <c r="A668" t="s">
        <v>2437</v>
      </c>
      <c r="B668" s="1">
        <v>44913</v>
      </c>
      <c r="C668" t="s">
        <v>890</v>
      </c>
      <c r="D668">
        <v>6</v>
      </c>
      <c r="E668">
        <v>5</v>
      </c>
      <c r="F668" t="str">
        <f>_xlfn.XLOOKUP(C668,customers!$A$2:$A$314,customers!$B$2:$B$314,,0)</f>
        <v>Anabelle Hutchens</v>
      </c>
      <c r="G668" t="str">
        <f>_xlfn.XLOOKUP(C668,customers!$A$2:$A$314,customers!$F$2:$F$314,,0)</f>
        <v>England</v>
      </c>
      <c r="H668" t="str">
        <f>VLOOKUP(C668,customers!$A$2:$I$314,7,FALSE)</f>
        <v>Kendal</v>
      </c>
      <c r="I668" t="str">
        <f>VLOOKUP(C668,customers!$A$2:$I$314,9,FALSE)</f>
        <v>No</v>
      </c>
      <c r="J668" t="str">
        <f>INDEX(products!$A$1:$F$11,MATCH(orders!$D668,products!$A$1:$A$11,0),MATCH(orders!J$1,products!$A$1:$F$1,0))</f>
        <v>Denim Jacket Hooded</v>
      </c>
      <c r="K668" t="str">
        <f>INDEX(products!$A$1:$F$11,MATCH(orders!$D668,products!$A$1:$A$11,0),MATCH(orders!K$1,products!$A$1:$F$1,0))</f>
        <v>Jacket</v>
      </c>
      <c r="L668" t="str">
        <f>INDEX(products!$A$1:$F$11,MATCH(orders!$D668,products!$A$1:$A$11,0),MATCH(orders!L$1,products!$A$1:$F$1,0))</f>
        <v>Light Blue</v>
      </c>
      <c r="M668">
        <f>INDEX(products!$A$1:$F$11,MATCH(orders!$D668,products!$A$1:$A$11,0),MATCH(orders!M$1,products!$A$1:$F$1,0))</f>
        <v>27.99</v>
      </c>
      <c r="N668">
        <f>INDEX(products!$A$1:$F$11,MATCH(orders!$D668,products!$A$1:$A$11,0),MATCH(orders!N$1,products!$A$1:$F$1,0))</f>
        <v>14.99</v>
      </c>
      <c r="O668">
        <f t="shared" si="20"/>
        <v>64.999999999999986</v>
      </c>
      <c r="P668">
        <f t="shared" si="21"/>
        <v>139.94999999999999</v>
      </c>
    </row>
    <row r="669" spans="1:16" x14ac:dyDescent="0.45">
      <c r="A669" t="s">
        <v>2438</v>
      </c>
      <c r="B669" s="1">
        <v>44914</v>
      </c>
      <c r="C669" t="s">
        <v>290</v>
      </c>
      <c r="D669">
        <v>2</v>
      </c>
      <c r="E669">
        <v>5</v>
      </c>
      <c r="F669" t="str">
        <f>_xlfn.XLOOKUP(C669,customers!$A$2:$A$314,customers!$B$2:$B$314,,0)</f>
        <v>Gay Rizzello</v>
      </c>
      <c r="G669" t="str">
        <f>_xlfn.XLOOKUP(C669,customers!$A$2:$A$314,customers!$F$2:$F$314,,0)</f>
        <v>England</v>
      </c>
      <c r="H669" t="str">
        <f>VLOOKUP(C669,customers!$A$2:$I$314,7,FALSE)</f>
        <v>Hemel Hempstead</v>
      </c>
      <c r="I669" t="str">
        <f>VLOOKUP(C669,customers!$A$2:$I$314,9,FALSE)</f>
        <v>Yes</v>
      </c>
      <c r="J669" t="str">
        <f>INDEX(products!$A$1:$F$11,MATCH(orders!$D669,products!$A$1:$A$11,0),MATCH(orders!J$1,products!$A$1:$F$1,0))</f>
        <v>Denim Jacket Classic</v>
      </c>
      <c r="K669" t="str">
        <f>INDEX(products!$A$1:$F$11,MATCH(orders!$D669,products!$A$1:$A$11,0),MATCH(orders!K$1,products!$A$1:$F$1,0))</f>
        <v>Jacket</v>
      </c>
      <c r="L669" t="str">
        <f>INDEX(products!$A$1:$F$11,MATCH(orders!$D669,products!$A$1:$A$11,0),MATCH(orders!L$1,products!$A$1:$F$1,0))</f>
        <v>Dark Blue</v>
      </c>
      <c r="M669">
        <f>INDEX(products!$A$1:$F$11,MATCH(orders!$D669,products!$A$1:$A$11,0),MATCH(orders!M$1,products!$A$1:$F$1,0))</f>
        <v>29.99</v>
      </c>
      <c r="N669">
        <f>INDEX(products!$A$1:$F$11,MATCH(orders!$D669,products!$A$1:$A$11,0),MATCH(orders!N$1,products!$A$1:$F$1,0))</f>
        <v>16.989999999999998</v>
      </c>
      <c r="O669">
        <f t="shared" si="20"/>
        <v>65</v>
      </c>
      <c r="P669">
        <f t="shared" si="21"/>
        <v>149.94999999999999</v>
      </c>
    </row>
    <row r="670" spans="1:16" x14ac:dyDescent="0.45">
      <c r="A670" t="s">
        <v>2439</v>
      </c>
      <c r="B670" s="1">
        <v>44914</v>
      </c>
      <c r="C670" t="s">
        <v>907</v>
      </c>
      <c r="D670">
        <v>6</v>
      </c>
      <c r="E670">
        <v>3</v>
      </c>
      <c r="F670" t="str">
        <f>_xlfn.XLOOKUP(C670,customers!$A$2:$A$314,customers!$B$2:$B$314,,0)</f>
        <v>Portie Cutchie</v>
      </c>
      <c r="G670" t="str">
        <f>_xlfn.XLOOKUP(C670,customers!$A$2:$A$314,customers!$F$2:$F$314,,0)</f>
        <v>Scotland</v>
      </c>
      <c r="H670" t="str">
        <f>VLOOKUP(C670,customers!$A$2:$I$314,7,FALSE)</f>
        <v>Moffat</v>
      </c>
      <c r="I670" t="str">
        <f>VLOOKUP(C670,customers!$A$2:$I$314,9,FALSE)</f>
        <v>No</v>
      </c>
      <c r="J670" t="str">
        <f>INDEX(products!$A$1:$F$11,MATCH(orders!$D670,products!$A$1:$A$11,0),MATCH(orders!J$1,products!$A$1:$F$1,0))</f>
        <v>Denim Jacket Hooded</v>
      </c>
      <c r="K670" t="str">
        <f>INDEX(products!$A$1:$F$11,MATCH(orders!$D670,products!$A$1:$A$11,0),MATCH(orders!K$1,products!$A$1:$F$1,0))</f>
        <v>Jacket</v>
      </c>
      <c r="L670" t="str">
        <f>INDEX(products!$A$1:$F$11,MATCH(orders!$D670,products!$A$1:$A$11,0),MATCH(orders!L$1,products!$A$1:$F$1,0))</f>
        <v>Light Blue</v>
      </c>
      <c r="M670">
        <f>INDEX(products!$A$1:$F$11,MATCH(orders!$D670,products!$A$1:$A$11,0),MATCH(orders!M$1,products!$A$1:$F$1,0))</f>
        <v>27.99</v>
      </c>
      <c r="N670">
        <f>INDEX(products!$A$1:$F$11,MATCH(orders!$D670,products!$A$1:$A$11,0),MATCH(orders!N$1,products!$A$1:$F$1,0))</f>
        <v>14.99</v>
      </c>
      <c r="O670">
        <f t="shared" si="20"/>
        <v>38.999999999999993</v>
      </c>
      <c r="P670">
        <f t="shared" si="21"/>
        <v>83.97</v>
      </c>
    </row>
    <row r="671" spans="1:16" x14ac:dyDescent="0.45">
      <c r="A671" t="s">
        <v>2440</v>
      </c>
      <c r="B671" s="1">
        <v>44915</v>
      </c>
      <c r="C671" t="s">
        <v>359</v>
      </c>
      <c r="D671">
        <v>6</v>
      </c>
      <c r="E671">
        <v>3</v>
      </c>
      <c r="F671" t="str">
        <f>_xlfn.XLOOKUP(C671,customers!$A$2:$A$314,customers!$B$2:$B$314,,0)</f>
        <v>Beitris Keaveney</v>
      </c>
      <c r="G671" t="str">
        <f>_xlfn.XLOOKUP(C671,customers!$A$2:$A$314,customers!$F$2:$F$314,,0)</f>
        <v>England</v>
      </c>
      <c r="H671" t="str">
        <f>VLOOKUP(C671,customers!$A$2:$I$314,7,FALSE)</f>
        <v>Newbury</v>
      </c>
      <c r="I671" t="str">
        <f>VLOOKUP(C671,customers!$A$2:$I$314,9,FALSE)</f>
        <v>No</v>
      </c>
      <c r="J671" t="str">
        <f>INDEX(products!$A$1:$F$11,MATCH(orders!$D671,products!$A$1:$A$11,0),MATCH(orders!J$1,products!$A$1:$F$1,0))</f>
        <v>Denim Jacket Hooded</v>
      </c>
      <c r="K671" t="str">
        <f>INDEX(products!$A$1:$F$11,MATCH(orders!$D671,products!$A$1:$A$11,0),MATCH(orders!K$1,products!$A$1:$F$1,0))</f>
        <v>Jacket</v>
      </c>
      <c r="L671" t="str">
        <f>INDEX(products!$A$1:$F$11,MATCH(orders!$D671,products!$A$1:$A$11,0),MATCH(orders!L$1,products!$A$1:$F$1,0))</f>
        <v>Light Blue</v>
      </c>
      <c r="M671">
        <f>INDEX(products!$A$1:$F$11,MATCH(orders!$D671,products!$A$1:$A$11,0),MATCH(orders!M$1,products!$A$1:$F$1,0))</f>
        <v>27.99</v>
      </c>
      <c r="N671">
        <f>INDEX(products!$A$1:$F$11,MATCH(orders!$D671,products!$A$1:$A$11,0),MATCH(orders!N$1,products!$A$1:$F$1,0))</f>
        <v>14.99</v>
      </c>
      <c r="O671">
        <f t="shared" si="20"/>
        <v>38.999999999999993</v>
      </c>
      <c r="P671">
        <f t="shared" si="21"/>
        <v>83.97</v>
      </c>
    </row>
    <row r="672" spans="1:16" x14ac:dyDescent="0.45">
      <c r="A672" t="s">
        <v>2441</v>
      </c>
      <c r="B672" s="1">
        <v>44916</v>
      </c>
      <c r="C672" t="s">
        <v>1154</v>
      </c>
      <c r="D672">
        <v>6</v>
      </c>
      <c r="E672">
        <v>3</v>
      </c>
      <c r="F672" t="str">
        <f>_xlfn.XLOOKUP(C672,customers!$A$2:$A$314,customers!$B$2:$B$314,,0)</f>
        <v>Cybill Graddell</v>
      </c>
      <c r="G672" t="str">
        <f>_xlfn.XLOOKUP(C672,customers!$A$2:$A$314,customers!$F$2:$F$314,,0)</f>
        <v>Scotland</v>
      </c>
      <c r="H672" t="str">
        <f>VLOOKUP(C672,customers!$A$2:$I$314,7,FALSE)</f>
        <v>Dunoon</v>
      </c>
      <c r="I672" t="str">
        <f>VLOOKUP(C672,customers!$A$2:$I$314,9,FALSE)</f>
        <v>No</v>
      </c>
      <c r="J672" t="str">
        <f>INDEX(products!$A$1:$F$11,MATCH(orders!$D672,products!$A$1:$A$11,0),MATCH(orders!J$1,products!$A$1:$F$1,0))</f>
        <v>Denim Jacket Hooded</v>
      </c>
      <c r="K672" t="str">
        <f>INDEX(products!$A$1:$F$11,MATCH(orders!$D672,products!$A$1:$A$11,0),MATCH(orders!K$1,products!$A$1:$F$1,0))</f>
        <v>Jacket</v>
      </c>
      <c r="L672" t="str">
        <f>INDEX(products!$A$1:$F$11,MATCH(orders!$D672,products!$A$1:$A$11,0),MATCH(orders!L$1,products!$A$1:$F$1,0))</f>
        <v>Light Blue</v>
      </c>
      <c r="M672">
        <f>INDEX(products!$A$1:$F$11,MATCH(orders!$D672,products!$A$1:$A$11,0),MATCH(orders!M$1,products!$A$1:$F$1,0))</f>
        <v>27.99</v>
      </c>
      <c r="N672">
        <f>INDEX(products!$A$1:$F$11,MATCH(orders!$D672,products!$A$1:$A$11,0),MATCH(orders!N$1,products!$A$1:$F$1,0))</f>
        <v>14.99</v>
      </c>
      <c r="O672">
        <f t="shared" si="20"/>
        <v>38.999999999999993</v>
      </c>
      <c r="P672">
        <f t="shared" si="21"/>
        <v>83.97</v>
      </c>
    </row>
    <row r="673" spans="1:16" x14ac:dyDescent="0.45">
      <c r="A673" t="s">
        <v>2442</v>
      </c>
      <c r="B673" s="1">
        <v>44916</v>
      </c>
      <c r="C673" t="s">
        <v>84</v>
      </c>
      <c r="D673">
        <v>2</v>
      </c>
      <c r="E673">
        <v>5</v>
      </c>
      <c r="F673" t="str">
        <f>_xlfn.XLOOKUP(C673,customers!$A$2:$A$314,customers!$B$2:$B$314,,0)</f>
        <v>Llywellyn Oscroft</v>
      </c>
      <c r="G673" t="str">
        <f>_xlfn.XLOOKUP(C673,customers!$A$2:$A$314,customers!$F$2:$F$314,,0)</f>
        <v>England</v>
      </c>
      <c r="H673" t="str">
        <f>VLOOKUP(C673,customers!$A$2:$I$314,7,FALSE)</f>
        <v>Cambridge</v>
      </c>
      <c r="I673" t="str">
        <f>VLOOKUP(C673,customers!$A$2:$I$314,9,FALSE)</f>
        <v>Yes</v>
      </c>
      <c r="J673" t="str">
        <f>INDEX(products!$A$1:$F$11,MATCH(orders!$D673,products!$A$1:$A$11,0),MATCH(orders!J$1,products!$A$1:$F$1,0))</f>
        <v>Denim Jacket Classic</v>
      </c>
      <c r="K673" t="str">
        <f>INDEX(products!$A$1:$F$11,MATCH(orders!$D673,products!$A$1:$A$11,0),MATCH(orders!K$1,products!$A$1:$F$1,0))</f>
        <v>Jacket</v>
      </c>
      <c r="L673" t="str">
        <f>INDEX(products!$A$1:$F$11,MATCH(orders!$D673,products!$A$1:$A$11,0),MATCH(orders!L$1,products!$A$1:$F$1,0))</f>
        <v>Dark Blue</v>
      </c>
      <c r="M673">
        <f>INDEX(products!$A$1:$F$11,MATCH(orders!$D673,products!$A$1:$A$11,0),MATCH(orders!M$1,products!$A$1:$F$1,0))</f>
        <v>29.99</v>
      </c>
      <c r="N673">
        <f>INDEX(products!$A$1:$F$11,MATCH(orders!$D673,products!$A$1:$A$11,0),MATCH(orders!N$1,products!$A$1:$F$1,0))</f>
        <v>16.989999999999998</v>
      </c>
      <c r="O673">
        <f t="shared" si="20"/>
        <v>65</v>
      </c>
      <c r="P673">
        <f t="shared" si="21"/>
        <v>149.94999999999999</v>
      </c>
    </row>
    <row r="674" spans="1:16" x14ac:dyDescent="0.45">
      <c r="A674" t="s">
        <v>2443</v>
      </c>
      <c r="B674" s="1">
        <v>44916</v>
      </c>
      <c r="C674" t="s">
        <v>1154</v>
      </c>
      <c r="D674">
        <v>6</v>
      </c>
      <c r="E674">
        <v>3</v>
      </c>
      <c r="F674" t="str">
        <f>_xlfn.XLOOKUP(C674,customers!$A$2:$A$314,customers!$B$2:$B$314,,0)</f>
        <v>Cybill Graddell</v>
      </c>
      <c r="G674" t="str">
        <f>_xlfn.XLOOKUP(C674,customers!$A$2:$A$314,customers!$F$2:$F$314,,0)</f>
        <v>Scotland</v>
      </c>
      <c r="H674" t="str">
        <f>VLOOKUP(C674,customers!$A$2:$I$314,7,FALSE)</f>
        <v>Dunoon</v>
      </c>
      <c r="I674" t="str">
        <f>VLOOKUP(C674,customers!$A$2:$I$314,9,FALSE)</f>
        <v>No</v>
      </c>
      <c r="J674" t="str">
        <f>INDEX(products!$A$1:$F$11,MATCH(orders!$D674,products!$A$1:$A$11,0),MATCH(orders!J$1,products!$A$1:$F$1,0))</f>
        <v>Denim Jacket Hooded</v>
      </c>
      <c r="K674" t="str">
        <f>INDEX(products!$A$1:$F$11,MATCH(orders!$D674,products!$A$1:$A$11,0),MATCH(orders!K$1,products!$A$1:$F$1,0))</f>
        <v>Jacket</v>
      </c>
      <c r="L674" t="str">
        <f>INDEX(products!$A$1:$F$11,MATCH(orders!$D674,products!$A$1:$A$11,0),MATCH(orders!L$1,products!$A$1:$F$1,0))</f>
        <v>Light Blue</v>
      </c>
      <c r="M674">
        <f>INDEX(products!$A$1:$F$11,MATCH(orders!$D674,products!$A$1:$A$11,0),MATCH(orders!M$1,products!$A$1:$F$1,0))</f>
        <v>27.99</v>
      </c>
      <c r="N674">
        <f>INDEX(products!$A$1:$F$11,MATCH(orders!$D674,products!$A$1:$A$11,0),MATCH(orders!N$1,products!$A$1:$F$1,0))</f>
        <v>14.99</v>
      </c>
      <c r="O674">
        <f t="shared" si="20"/>
        <v>38.999999999999993</v>
      </c>
      <c r="P674">
        <f t="shared" si="21"/>
        <v>83.97</v>
      </c>
    </row>
    <row r="675" spans="1:16" x14ac:dyDescent="0.45">
      <c r="A675" t="s">
        <v>2444</v>
      </c>
      <c r="B675" s="1">
        <v>44916</v>
      </c>
      <c r="C675" t="s">
        <v>381</v>
      </c>
      <c r="D675">
        <v>6</v>
      </c>
      <c r="E675">
        <v>3</v>
      </c>
      <c r="F675" t="str">
        <f>_xlfn.XLOOKUP(C675,customers!$A$2:$A$314,customers!$B$2:$B$314,,0)</f>
        <v>Else Langcaster</v>
      </c>
      <c r="G675" t="str">
        <f>_xlfn.XLOOKUP(C675,customers!$A$2:$A$314,customers!$F$2:$F$314,,0)</f>
        <v>Scotland</v>
      </c>
      <c r="H675" t="str">
        <f>VLOOKUP(C675,customers!$A$2:$I$314,7,FALSE)</f>
        <v>Elgin</v>
      </c>
      <c r="I675" t="str">
        <f>VLOOKUP(C675,customers!$A$2:$I$314,9,FALSE)</f>
        <v>No</v>
      </c>
      <c r="J675" t="str">
        <f>INDEX(products!$A$1:$F$11,MATCH(orders!$D675,products!$A$1:$A$11,0),MATCH(orders!J$1,products!$A$1:$F$1,0))</f>
        <v>Denim Jacket Hooded</v>
      </c>
      <c r="K675" t="str">
        <f>INDEX(products!$A$1:$F$11,MATCH(orders!$D675,products!$A$1:$A$11,0),MATCH(orders!K$1,products!$A$1:$F$1,0))</f>
        <v>Jacket</v>
      </c>
      <c r="L675" t="str">
        <f>INDEX(products!$A$1:$F$11,MATCH(orders!$D675,products!$A$1:$A$11,0),MATCH(orders!L$1,products!$A$1:$F$1,0))</f>
        <v>Light Blue</v>
      </c>
      <c r="M675">
        <f>INDEX(products!$A$1:$F$11,MATCH(orders!$D675,products!$A$1:$A$11,0),MATCH(orders!M$1,products!$A$1:$F$1,0))</f>
        <v>27.99</v>
      </c>
      <c r="N675">
        <f>INDEX(products!$A$1:$F$11,MATCH(orders!$D675,products!$A$1:$A$11,0),MATCH(orders!N$1,products!$A$1:$F$1,0))</f>
        <v>14.99</v>
      </c>
      <c r="O675">
        <f t="shared" si="20"/>
        <v>38.999999999999993</v>
      </c>
      <c r="P675">
        <f t="shared" si="21"/>
        <v>83.97</v>
      </c>
    </row>
    <row r="676" spans="1:16" x14ac:dyDescent="0.45">
      <c r="A676" t="s">
        <v>2445</v>
      </c>
      <c r="B676" s="1">
        <v>44917</v>
      </c>
      <c r="C676" t="s">
        <v>914</v>
      </c>
      <c r="D676">
        <v>6</v>
      </c>
      <c r="E676">
        <v>3</v>
      </c>
      <c r="F676" t="str">
        <f>_xlfn.XLOOKUP(C676,customers!$A$2:$A$314,customers!$B$2:$B$314,,0)</f>
        <v>Conny Gheraldi</v>
      </c>
      <c r="G676" t="str">
        <f>_xlfn.XLOOKUP(C676,customers!$A$2:$A$314,customers!$F$2:$F$314,,0)</f>
        <v>Wales</v>
      </c>
      <c r="H676" t="str">
        <f>VLOOKUP(C676,customers!$A$2:$I$314,7,FALSE)</f>
        <v>Monmouth</v>
      </c>
      <c r="I676" t="str">
        <f>VLOOKUP(C676,customers!$A$2:$I$314,9,FALSE)</f>
        <v>No</v>
      </c>
      <c r="J676" t="str">
        <f>INDEX(products!$A$1:$F$11,MATCH(orders!$D676,products!$A$1:$A$11,0),MATCH(orders!J$1,products!$A$1:$F$1,0))</f>
        <v>Denim Jacket Hooded</v>
      </c>
      <c r="K676" t="str">
        <f>INDEX(products!$A$1:$F$11,MATCH(orders!$D676,products!$A$1:$A$11,0),MATCH(orders!K$1,products!$A$1:$F$1,0))</f>
        <v>Jacket</v>
      </c>
      <c r="L676" t="str">
        <f>INDEX(products!$A$1:$F$11,MATCH(orders!$D676,products!$A$1:$A$11,0),MATCH(orders!L$1,products!$A$1:$F$1,0))</f>
        <v>Light Blue</v>
      </c>
      <c r="M676">
        <f>INDEX(products!$A$1:$F$11,MATCH(orders!$D676,products!$A$1:$A$11,0),MATCH(orders!M$1,products!$A$1:$F$1,0))</f>
        <v>27.99</v>
      </c>
      <c r="N676">
        <f>INDEX(products!$A$1:$F$11,MATCH(orders!$D676,products!$A$1:$A$11,0),MATCH(orders!N$1,products!$A$1:$F$1,0))</f>
        <v>14.99</v>
      </c>
      <c r="O676">
        <f t="shared" si="20"/>
        <v>38.999999999999993</v>
      </c>
      <c r="P676">
        <f t="shared" si="21"/>
        <v>83.97</v>
      </c>
    </row>
    <row r="677" spans="1:16" x14ac:dyDescent="0.45">
      <c r="A677" t="s">
        <v>2446</v>
      </c>
      <c r="B677" s="1">
        <v>44917</v>
      </c>
      <c r="C677" t="s">
        <v>130</v>
      </c>
      <c r="D677">
        <v>2</v>
      </c>
      <c r="E677">
        <v>3</v>
      </c>
      <c r="F677" t="str">
        <f>_xlfn.XLOOKUP(C677,customers!$A$2:$A$314,customers!$B$2:$B$314,,0)</f>
        <v>Vivie Danneil</v>
      </c>
      <c r="G677" t="str">
        <f>_xlfn.XLOOKUP(C677,customers!$A$2:$A$314,customers!$F$2:$F$314,,0)</f>
        <v>Scotland</v>
      </c>
      <c r="H677" t="str">
        <f>VLOOKUP(C677,customers!$A$2:$I$314,7,FALSE)</f>
        <v>Stirling</v>
      </c>
      <c r="I677" t="str">
        <f>VLOOKUP(C677,customers!$A$2:$I$314,9,FALSE)</f>
        <v>Yes</v>
      </c>
      <c r="J677" t="str">
        <f>INDEX(products!$A$1:$F$11,MATCH(orders!$D677,products!$A$1:$A$11,0),MATCH(orders!J$1,products!$A$1:$F$1,0))</f>
        <v>Denim Jacket Classic</v>
      </c>
      <c r="K677" t="str">
        <f>INDEX(products!$A$1:$F$11,MATCH(orders!$D677,products!$A$1:$A$11,0),MATCH(orders!K$1,products!$A$1:$F$1,0))</f>
        <v>Jacket</v>
      </c>
      <c r="L677" t="str">
        <f>INDEX(products!$A$1:$F$11,MATCH(orders!$D677,products!$A$1:$A$11,0),MATCH(orders!L$1,products!$A$1:$F$1,0))</f>
        <v>Dark Blue</v>
      </c>
      <c r="M677">
        <f>INDEX(products!$A$1:$F$11,MATCH(orders!$D677,products!$A$1:$A$11,0),MATCH(orders!M$1,products!$A$1:$F$1,0))</f>
        <v>29.99</v>
      </c>
      <c r="N677">
        <f>INDEX(products!$A$1:$F$11,MATCH(orders!$D677,products!$A$1:$A$11,0),MATCH(orders!N$1,products!$A$1:$F$1,0))</f>
        <v>16.989999999999998</v>
      </c>
      <c r="O677">
        <f t="shared" si="20"/>
        <v>39</v>
      </c>
      <c r="P677">
        <f t="shared" si="21"/>
        <v>89.97</v>
      </c>
    </row>
    <row r="678" spans="1:16" x14ac:dyDescent="0.45">
      <c r="A678" t="s">
        <v>2447</v>
      </c>
      <c r="B678" s="1">
        <v>44918</v>
      </c>
      <c r="C678" t="s">
        <v>162</v>
      </c>
      <c r="D678">
        <v>2</v>
      </c>
      <c r="E678">
        <v>5</v>
      </c>
      <c r="F678" t="str">
        <f>_xlfn.XLOOKUP(C678,customers!$A$2:$A$314,customers!$B$2:$B$314,,0)</f>
        <v>Faber Eilhart</v>
      </c>
      <c r="G678" t="str">
        <f>_xlfn.XLOOKUP(C678,customers!$A$2:$A$314,customers!$F$2:$F$314,,0)</f>
        <v>England</v>
      </c>
      <c r="H678" t="str">
        <f>VLOOKUP(C678,customers!$A$2:$I$314,7,FALSE)</f>
        <v>Lincoln</v>
      </c>
      <c r="I678" t="str">
        <f>VLOOKUP(C678,customers!$A$2:$I$314,9,FALSE)</f>
        <v>Yes</v>
      </c>
      <c r="J678" t="str">
        <f>INDEX(products!$A$1:$F$11,MATCH(orders!$D678,products!$A$1:$A$11,0),MATCH(orders!J$1,products!$A$1:$F$1,0))</f>
        <v>Denim Jacket Classic</v>
      </c>
      <c r="K678" t="str">
        <f>INDEX(products!$A$1:$F$11,MATCH(orders!$D678,products!$A$1:$A$11,0),MATCH(orders!K$1,products!$A$1:$F$1,0))</f>
        <v>Jacket</v>
      </c>
      <c r="L678" t="str">
        <f>INDEX(products!$A$1:$F$11,MATCH(orders!$D678,products!$A$1:$A$11,0),MATCH(orders!L$1,products!$A$1:$F$1,0))</f>
        <v>Dark Blue</v>
      </c>
      <c r="M678">
        <f>INDEX(products!$A$1:$F$11,MATCH(orders!$D678,products!$A$1:$A$11,0),MATCH(orders!M$1,products!$A$1:$F$1,0))</f>
        <v>29.99</v>
      </c>
      <c r="N678">
        <f>INDEX(products!$A$1:$F$11,MATCH(orders!$D678,products!$A$1:$A$11,0),MATCH(orders!N$1,products!$A$1:$F$1,0))</f>
        <v>16.989999999999998</v>
      </c>
      <c r="O678">
        <f t="shared" si="20"/>
        <v>65</v>
      </c>
      <c r="P678">
        <f t="shared" si="21"/>
        <v>149.94999999999999</v>
      </c>
    </row>
    <row r="679" spans="1:16" x14ac:dyDescent="0.45">
      <c r="A679" t="s">
        <v>2448</v>
      </c>
      <c r="B679" s="1">
        <v>44918</v>
      </c>
      <c r="C679" t="s">
        <v>810</v>
      </c>
      <c r="D679">
        <v>6</v>
      </c>
      <c r="E679">
        <v>3</v>
      </c>
      <c r="F679" t="str">
        <f>_xlfn.XLOOKUP(C679,customers!$A$2:$A$314,customers!$B$2:$B$314,,0)</f>
        <v>Nertie Poolman</v>
      </c>
      <c r="G679" t="str">
        <f>_xlfn.XLOOKUP(C679,customers!$A$2:$A$314,customers!$F$2:$F$314,,0)</f>
        <v>England</v>
      </c>
      <c r="H679" t="str">
        <f>VLOOKUP(C679,customers!$A$2:$I$314,7,FALSE)</f>
        <v>Clitheroe</v>
      </c>
      <c r="I679" t="str">
        <f>VLOOKUP(C679,customers!$A$2:$I$314,9,FALSE)</f>
        <v>No</v>
      </c>
      <c r="J679" t="str">
        <f>INDEX(products!$A$1:$F$11,MATCH(orders!$D679,products!$A$1:$A$11,0),MATCH(orders!J$1,products!$A$1:$F$1,0))</f>
        <v>Denim Jacket Hooded</v>
      </c>
      <c r="K679" t="str">
        <f>INDEX(products!$A$1:$F$11,MATCH(orders!$D679,products!$A$1:$A$11,0),MATCH(orders!K$1,products!$A$1:$F$1,0))</f>
        <v>Jacket</v>
      </c>
      <c r="L679" t="str">
        <f>INDEX(products!$A$1:$F$11,MATCH(orders!$D679,products!$A$1:$A$11,0),MATCH(orders!L$1,products!$A$1:$F$1,0))</f>
        <v>Light Blue</v>
      </c>
      <c r="M679">
        <f>INDEX(products!$A$1:$F$11,MATCH(orders!$D679,products!$A$1:$A$11,0),MATCH(orders!M$1,products!$A$1:$F$1,0))</f>
        <v>27.99</v>
      </c>
      <c r="N679">
        <f>INDEX(products!$A$1:$F$11,MATCH(orders!$D679,products!$A$1:$A$11,0),MATCH(orders!N$1,products!$A$1:$F$1,0))</f>
        <v>14.99</v>
      </c>
      <c r="O679">
        <f t="shared" si="20"/>
        <v>38.999999999999993</v>
      </c>
      <c r="P679">
        <f t="shared" si="21"/>
        <v>83.97</v>
      </c>
    </row>
    <row r="680" spans="1:16" x14ac:dyDescent="0.45">
      <c r="A680" t="s">
        <v>2449</v>
      </c>
      <c r="B680" s="1">
        <v>44919</v>
      </c>
      <c r="C680" t="s">
        <v>481</v>
      </c>
      <c r="D680">
        <v>6</v>
      </c>
      <c r="E680">
        <v>1</v>
      </c>
      <c r="F680" t="str">
        <f>_xlfn.XLOOKUP(C680,customers!$A$2:$A$314,customers!$B$2:$B$314,,0)</f>
        <v>Cordi Switsur</v>
      </c>
      <c r="G680" t="str">
        <f>_xlfn.XLOOKUP(C680,customers!$A$2:$A$314,customers!$F$2:$F$314,,0)</f>
        <v>England</v>
      </c>
      <c r="H680" t="str">
        <f>VLOOKUP(C680,customers!$A$2:$I$314,7,FALSE)</f>
        <v>Lichfield</v>
      </c>
      <c r="I680" t="str">
        <f>VLOOKUP(C680,customers!$A$2:$I$314,9,FALSE)</f>
        <v>No</v>
      </c>
      <c r="J680" t="str">
        <f>INDEX(products!$A$1:$F$11,MATCH(orders!$D680,products!$A$1:$A$11,0),MATCH(orders!J$1,products!$A$1:$F$1,0))</f>
        <v>Denim Jacket Hooded</v>
      </c>
      <c r="K680" t="str">
        <f>INDEX(products!$A$1:$F$11,MATCH(orders!$D680,products!$A$1:$A$11,0),MATCH(orders!K$1,products!$A$1:$F$1,0))</f>
        <v>Jacket</v>
      </c>
      <c r="L680" t="str">
        <f>INDEX(products!$A$1:$F$11,MATCH(orders!$D680,products!$A$1:$A$11,0),MATCH(orders!L$1,products!$A$1:$F$1,0))</f>
        <v>Light Blue</v>
      </c>
      <c r="M680">
        <f>INDEX(products!$A$1:$F$11,MATCH(orders!$D680,products!$A$1:$A$11,0),MATCH(orders!M$1,products!$A$1:$F$1,0))</f>
        <v>27.99</v>
      </c>
      <c r="N680">
        <f>INDEX(products!$A$1:$F$11,MATCH(orders!$D680,products!$A$1:$A$11,0),MATCH(orders!N$1,products!$A$1:$F$1,0))</f>
        <v>14.99</v>
      </c>
      <c r="O680">
        <f t="shared" si="20"/>
        <v>12.999999999999998</v>
      </c>
      <c r="P680">
        <f t="shared" si="21"/>
        <v>27.99</v>
      </c>
    </row>
    <row r="681" spans="1:16" x14ac:dyDescent="0.45">
      <c r="A681" t="s">
        <v>2450</v>
      </c>
      <c r="B681" s="1">
        <v>44919</v>
      </c>
      <c r="C681" t="s">
        <v>264</v>
      </c>
      <c r="D681">
        <v>2</v>
      </c>
      <c r="E681">
        <v>3</v>
      </c>
      <c r="F681" t="str">
        <f>_xlfn.XLOOKUP(C681,customers!$A$2:$A$314,customers!$B$2:$B$314,,0)</f>
        <v>Nona Linklater</v>
      </c>
      <c r="G681" t="str">
        <f>_xlfn.XLOOKUP(C681,customers!$A$2:$A$314,customers!$F$2:$F$314,,0)</f>
        <v>England</v>
      </c>
      <c r="H681" t="str">
        <f>VLOOKUP(C681,customers!$A$2:$I$314,7,FALSE)</f>
        <v>Northampton</v>
      </c>
      <c r="I681" t="str">
        <f>VLOOKUP(C681,customers!$A$2:$I$314,9,FALSE)</f>
        <v>Yes</v>
      </c>
      <c r="J681" t="str">
        <f>INDEX(products!$A$1:$F$11,MATCH(orders!$D681,products!$A$1:$A$11,0),MATCH(orders!J$1,products!$A$1:$F$1,0))</f>
        <v>Denim Jacket Classic</v>
      </c>
      <c r="K681" t="str">
        <f>INDEX(products!$A$1:$F$11,MATCH(orders!$D681,products!$A$1:$A$11,0),MATCH(orders!K$1,products!$A$1:$F$1,0))</f>
        <v>Jacket</v>
      </c>
      <c r="L681" t="str">
        <f>INDEX(products!$A$1:$F$11,MATCH(orders!$D681,products!$A$1:$A$11,0),MATCH(orders!L$1,products!$A$1:$F$1,0))</f>
        <v>Dark Blue</v>
      </c>
      <c r="M681">
        <f>INDEX(products!$A$1:$F$11,MATCH(orders!$D681,products!$A$1:$A$11,0),MATCH(orders!M$1,products!$A$1:$F$1,0))</f>
        <v>29.99</v>
      </c>
      <c r="N681">
        <f>INDEX(products!$A$1:$F$11,MATCH(orders!$D681,products!$A$1:$A$11,0),MATCH(orders!N$1,products!$A$1:$F$1,0))</f>
        <v>16.989999999999998</v>
      </c>
      <c r="O681">
        <f t="shared" si="20"/>
        <v>39</v>
      </c>
      <c r="P681">
        <f t="shared" si="21"/>
        <v>89.97</v>
      </c>
    </row>
    <row r="682" spans="1:16" x14ac:dyDescent="0.45">
      <c r="A682" t="s">
        <v>2451</v>
      </c>
      <c r="B682" s="1">
        <v>44919</v>
      </c>
      <c r="C682" t="s">
        <v>683</v>
      </c>
      <c r="D682">
        <v>7</v>
      </c>
      <c r="E682">
        <v>3</v>
      </c>
      <c r="F682" t="str">
        <f>_xlfn.XLOOKUP(C682,customers!$A$2:$A$314,customers!$B$2:$B$314,,0)</f>
        <v>Oran Colbeck</v>
      </c>
      <c r="G682" t="str">
        <f>_xlfn.XLOOKUP(C682,customers!$A$2:$A$314,customers!$F$2:$F$314,,0)</f>
        <v>England</v>
      </c>
      <c r="H682" t="str">
        <f>VLOOKUP(C682,customers!$A$2:$I$314,7,FALSE)</f>
        <v>Stroud</v>
      </c>
      <c r="I682" t="str">
        <f>VLOOKUP(C682,customers!$A$2:$I$314,9,FALSE)</f>
        <v>No</v>
      </c>
      <c r="J682" t="str">
        <f>INDEX(products!$A$1:$F$11,MATCH(orders!$D682,products!$A$1:$A$11,0),MATCH(orders!J$1,products!$A$1:$F$1,0))</f>
        <v>Denim Jeans Loose Fit</v>
      </c>
      <c r="K682" t="str">
        <f>INDEX(products!$A$1:$F$11,MATCH(orders!$D682,products!$A$1:$A$11,0),MATCH(orders!K$1,products!$A$1:$F$1,0))</f>
        <v>Pants</v>
      </c>
      <c r="L682" t="str">
        <f>INDEX(products!$A$1:$F$11,MATCH(orders!$D682,products!$A$1:$A$11,0),MATCH(orders!L$1,products!$A$1:$F$1,0))</f>
        <v>Dark Blue</v>
      </c>
      <c r="M682">
        <f>INDEX(products!$A$1:$F$11,MATCH(orders!$D682,products!$A$1:$A$11,0),MATCH(orders!M$1,products!$A$1:$F$1,0))</f>
        <v>26.99</v>
      </c>
      <c r="N682">
        <f>INDEX(products!$A$1:$F$11,MATCH(orders!$D682,products!$A$1:$A$11,0),MATCH(orders!N$1,products!$A$1:$F$1,0))</f>
        <v>14.99</v>
      </c>
      <c r="O682">
        <f t="shared" si="20"/>
        <v>35.999999999999993</v>
      </c>
      <c r="P682">
        <f t="shared" si="21"/>
        <v>80.97</v>
      </c>
    </row>
    <row r="683" spans="1:16" x14ac:dyDescent="0.45">
      <c r="A683" t="s">
        <v>2452</v>
      </c>
      <c r="B683" s="1">
        <v>44920</v>
      </c>
      <c r="C683" t="s">
        <v>899</v>
      </c>
      <c r="D683">
        <v>6</v>
      </c>
      <c r="E683">
        <v>3</v>
      </c>
      <c r="F683" t="str">
        <f>_xlfn.XLOOKUP(C683,customers!$A$2:$A$314,customers!$B$2:$B$314,,0)</f>
        <v>Beltran Mathon</v>
      </c>
      <c r="G683" t="str">
        <f>_xlfn.XLOOKUP(C683,customers!$A$2:$A$314,customers!$F$2:$F$314,,0)</f>
        <v>England</v>
      </c>
      <c r="H683" t="str">
        <f>VLOOKUP(C683,customers!$A$2:$I$314,7,FALSE)</f>
        <v>Thornbury</v>
      </c>
      <c r="I683" t="str">
        <f>VLOOKUP(C683,customers!$A$2:$I$314,9,FALSE)</f>
        <v>No</v>
      </c>
      <c r="J683" t="str">
        <f>INDEX(products!$A$1:$F$11,MATCH(orders!$D683,products!$A$1:$A$11,0),MATCH(orders!J$1,products!$A$1:$F$1,0))</f>
        <v>Denim Jacket Hooded</v>
      </c>
      <c r="K683" t="str">
        <f>INDEX(products!$A$1:$F$11,MATCH(orders!$D683,products!$A$1:$A$11,0),MATCH(orders!K$1,products!$A$1:$F$1,0))</f>
        <v>Jacket</v>
      </c>
      <c r="L683" t="str">
        <f>INDEX(products!$A$1:$F$11,MATCH(orders!$D683,products!$A$1:$A$11,0),MATCH(orders!L$1,products!$A$1:$F$1,0))</f>
        <v>Light Blue</v>
      </c>
      <c r="M683">
        <f>INDEX(products!$A$1:$F$11,MATCH(orders!$D683,products!$A$1:$A$11,0),MATCH(orders!M$1,products!$A$1:$F$1,0))</f>
        <v>27.99</v>
      </c>
      <c r="N683">
        <f>INDEX(products!$A$1:$F$11,MATCH(orders!$D683,products!$A$1:$A$11,0),MATCH(orders!N$1,products!$A$1:$F$1,0))</f>
        <v>14.99</v>
      </c>
      <c r="O683">
        <f t="shared" si="20"/>
        <v>38.999999999999993</v>
      </c>
      <c r="P683">
        <f t="shared" si="21"/>
        <v>83.97</v>
      </c>
    </row>
    <row r="684" spans="1:16" x14ac:dyDescent="0.45">
      <c r="A684" t="s">
        <v>2453</v>
      </c>
      <c r="B684" s="1">
        <v>44920</v>
      </c>
      <c r="C684" t="s">
        <v>818</v>
      </c>
      <c r="D684">
        <v>6</v>
      </c>
      <c r="E684">
        <v>3</v>
      </c>
      <c r="F684" t="str">
        <f>_xlfn.XLOOKUP(C684,customers!$A$2:$A$314,customers!$B$2:$B$314,,0)</f>
        <v>Constance Halfhide</v>
      </c>
      <c r="G684" t="str">
        <f>_xlfn.XLOOKUP(C684,customers!$A$2:$A$314,customers!$F$2:$F$314,,0)</f>
        <v>England</v>
      </c>
      <c r="H684" t="str">
        <f>VLOOKUP(C684,customers!$A$2:$I$314,7,FALSE)</f>
        <v>Ilkley</v>
      </c>
      <c r="I684" t="str">
        <f>VLOOKUP(C684,customers!$A$2:$I$314,9,FALSE)</f>
        <v>No</v>
      </c>
      <c r="J684" t="str">
        <f>INDEX(products!$A$1:$F$11,MATCH(orders!$D684,products!$A$1:$A$11,0),MATCH(orders!J$1,products!$A$1:$F$1,0))</f>
        <v>Denim Jacket Hooded</v>
      </c>
      <c r="K684" t="str">
        <f>INDEX(products!$A$1:$F$11,MATCH(orders!$D684,products!$A$1:$A$11,0),MATCH(orders!K$1,products!$A$1:$F$1,0))</f>
        <v>Jacket</v>
      </c>
      <c r="L684" t="str">
        <f>INDEX(products!$A$1:$F$11,MATCH(orders!$D684,products!$A$1:$A$11,0),MATCH(orders!L$1,products!$A$1:$F$1,0))</f>
        <v>Light Blue</v>
      </c>
      <c r="M684">
        <f>INDEX(products!$A$1:$F$11,MATCH(orders!$D684,products!$A$1:$A$11,0),MATCH(orders!M$1,products!$A$1:$F$1,0))</f>
        <v>27.99</v>
      </c>
      <c r="N684">
        <f>INDEX(products!$A$1:$F$11,MATCH(orders!$D684,products!$A$1:$A$11,0),MATCH(orders!N$1,products!$A$1:$F$1,0))</f>
        <v>14.99</v>
      </c>
      <c r="O684">
        <f t="shared" si="20"/>
        <v>38.999999999999993</v>
      </c>
      <c r="P684">
        <f t="shared" si="21"/>
        <v>83.97</v>
      </c>
    </row>
    <row r="685" spans="1:16" x14ac:dyDescent="0.45">
      <c r="A685" t="s">
        <v>2454</v>
      </c>
      <c r="B685" s="1">
        <v>44921</v>
      </c>
      <c r="C685" t="s">
        <v>49</v>
      </c>
      <c r="D685">
        <v>2</v>
      </c>
      <c r="E685">
        <v>3</v>
      </c>
      <c r="F685" t="str">
        <f>_xlfn.XLOOKUP(C685,customers!$A$2:$A$314,customers!$B$2:$B$314,,0)</f>
        <v>Shaylynn Lobe</v>
      </c>
      <c r="G685" t="str">
        <f>_xlfn.XLOOKUP(C685,customers!$A$2:$A$314,customers!$F$2:$F$314,,0)</f>
        <v>England</v>
      </c>
      <c r="H685" t="str">
        <f>VLOOKUP(C685,customers!$A$2:$I$314,7,FALSE)</f>
        <v>Leeds</v>
      </c>
      <c r="I685" t="str">
        <f>VLOOKUP(C685,customers!$A$2:$I$314,9,FALSE)</f>
        <v>Yes</v>
      </c>
      <c r="J685" t="str">
        <f>INDEX(products!$A$1:$F$11,MATCH(orders!$D685,products!$A$1:$A$11,0),MATCH(orders!J$1,products!$A$1:$F$1,0))</f>
        <v>Denim Jacket Classic</v>
      </c>
      <c r="K685" t="str">
        <f>INDEX(products!$A$1:$F$11,MATCH(orders!$D685,products!$A$1:$A$11,0),MATCH(orders!K$1,products!$A$1:$F$1,0))</f>
        <v>Jacket</v>
      </c>
      <c r="L685" t="str">
        <f>INDEX(products!$A$1:$F$11,MATCH(orders!$D685,products!$A$1:$A$11,0),MATCH(orders!L$1,products!$A$1:$F$1,0))</f>
        <v>Dark Blue</v>
      </c>
      <c r="M685">
        <f>INDEX(products!$A$1:$F$11,MATCH(orders!$D685,products!$A$1:$A$11,0),MATCH(orders!M$1,products!$A$1:$F$1,0))</f>
        <v>29.99</v>
      </c>
      <c r="N685">
        <f>INDEX(products!$A$1:$F$11,MATCH(orders!$D685,products!$A$1:$A$11,0),MATCH(orders!N$1,products!$A$1:$F$1,0))</f>
        <v>16.989999999999998</v>
      </c>
      <c r="O685">
        <f t="shared" si="20"/>
        <v>39</v>
      </c>
      <c r="P685">
        <f t="shared" si="21"/>
        <v>89.97</v>
      </c>
    </row>
    <row r="686" spans="1:16" x14ac:dyDescent="0.45">
      <c r="A686" t="s">
        <v>2455</v>
      </c>
      <c r="B686" s="1">
        <v>44921</v>
      </c>
      <c r="C686" t="s">
        <v>945</v>
      </c>
      <c r="D686">
        <v>6</v>
      </c>
      <c r="E686">
        <v>3</v>
      </c>
      <c r="F686" t="str">
        <f>_xlfn.XLOOKUP(C686,customers!$A$2:$A$314,customers!$B$2:$B$314,,0)</f>
        <v>Codi Littrell</v>
      </c>
      <c r="G686" t="str">
        <f>_xlfn.XLOOKUP(C686,customers!$A$2:$A$314,customers!$F$2:$F$314,,0)</f>
        <v>Scotland</v>
      </c>
      <c r="H686" t="str">
        <f>VLOOKUP(C686,customers!$A$2:$I$314,7,FALSE)</f>
        <v>Ullapool</v>
      </c>
      <c r="I686" t="str">
        <f>VLOOKUP(C686,customers!$A$2:$I$314,9,FALSE)</f>
        <v>No</v>
      </c>
      <c r="J686" t="str">
        <f>INDEX(products!$A$1:$F$11,MATCH(orders!$D686,products!$A$1:$A$11,0),MATCH(orders!J$1,products!$A$1:$F$1,0))</f>
        <v>Denim Jacket Hooded</v>
      </c>
      <c r="K686" t="str">
        <f>INDEX(products!$A$1:$F$11,MATCH(orders!$D686,products!$A$1:$A$11,0),MATCH(orders!K$1,products!$A$1:$F$1,0))</f>
        <v>Jacket</v>
      </c>
      <c r="L686" t="str">
        <f>INDEX(products!$A$1:$F$11,MATCH(orders!$D686,products!$A$1:$A$11,0),MATCH(orders!L$1,products!$A$1:$F$1,0))</f>
        <v>Light Blue</v>
      </c>
      <c r="M686">
        <f>INDEX(products!$A$1:$F$11,MATCH(orders!$D686,products!$A$1:$A$11,0),MATCH(orders!M$1,products!$A$1:$F$1,0))</f>
        <v>27.99</v>
      </c>
      <c r="N686">
        <f>INDEX(products!$A$1:$F$11,MATCH(orders!$D686,products!$A$1:$A$11,0),MATCH(orders!N$1,products!$A$1:$F$1,0))</f>
        <v>14.99</v>
      </c>
      <c r="O686">
        <f t="shared" si="20"/>
        <v>38.999999999999993</v>
      </c>
      <c r="P686">
        <f t="shared" si="21"/>
        <v>83.97</v>
      </c>
    </row>
    <row r="687" spans="1:16" x14ac:dyDescent="0.45">
      <c r="A687" t="s">
        <v>2456</v>
      </c>
      <c r="B687" s="1">
        <v>44921</v>
      </c>
      <c r="C687" t="s">
        <v>993</v>
      </c>
      <c r="D687">
        <v>6</v>
      </c>
      <c r="E687">
        <v>3</v>
      </c>
      <c r="F687" t="str">
        <f>_xlfn.XLOOKUP(C687,customers!$A$2:$A$314,customers!$B$2:$B$314,,0)</f>
        <v>Leia Kernan</v>
      </c>
      <c r="G687" t="str">
        <f>_xlfn.XLOOKUP(C687,customers!$A$2:$A$314,customers!$F$2:$F$314,,0)</f>
        <v>England</v>
      </c>
      <c r="H687" t="str">
        <f>VLOOKUP(C687,customers!$A$2:$I$314,7,FALSE)</f>
        <v>Tenbury Wells</v>
      </c>
      <c r="I687" t="str">
        <f>VLOOKUP(C687,customers!$A$2:$I$314,9,FALSE)</f>
        <v>No</v>
      </c>
      <c r="J687" t="str">
        <f>INDEX(products!$A$1:$F$11,MATCH(orders!$D687,products!$A$1:$A$11,0),MATCH(orders!J$1,products!$A$1:$F$1,0))</f>
        <v>Denim Jacket Hooded</v>
      </c>
      <c r="K687" t="str">
        <f>INDEX(products!$A$1:$F$11,MATCH(orders!$D687,products!$A$1:$A$11,0),MATCH(orders!K$1,products!$A$1:$F$1,0))</f>
        <v>Jacket</v>
      </c>
      <c r="L687" t="str">
        <f>INDEX(products!$A$1:$F$11,MATCH(orders!$D687,products!$A$1:$A$11,0),MATCH(orders!L$1,products!$A$1:$F$1,0))</f>
        <v>Light Blue</v>
      </c>
      <c r="M687">
        <f>INDEX(products!$A$1:$F$11,MATCH(orders!$D687,products!$A$1:$A$11,0),MATCH(orders!M$1,products!$A$1:$F$1,0))</f>
        <v>27.99</v>
      </c>
      <c r="N687">
        <f>INDEX(products!$A$1:$F$11,MATCH(orders!$D687,products!$A$1:$A$11,0),MATCH(orders!N$1,products!$A$1:$F$1,0))</f>
        <v>14.99</v>
      </c>
      <c r="O687">
        <f t="shared" si="20"/>
        <v>38.999999999999993</v>
      </c>
      <c r="P687">
        <f t="shared" si="21"/>
        <v>83.97</v>
      </c>
    </row>
    <row r="688" spans="1:16" x14ac:dyDescent="0.45">
      <c r="A688" t="s">
        <v>2457</v>
      </c>
      <c r="B688" s="1">
        <v>44922</v>
      </c>
      <c r="C688" t="s">
        <v>31</v>
      </c>
      <c r="D688">
        <v>2</v>
      </c>
      <c r="E688">
        <v>4</v>
      </c>
      <c r="F688" t="str">
        <f>_xlfn.XLOOKUP(C688,customers!$A$2:$A$314,customers!$B$2:$B$314,,0)</f>
        <v>Piotr Bote</v>
      </c>
      <c r="G688" t="str">
        <f>_xlfn.XLOOKUP(C688,customers!$A$2:$A$314,customers!$F$2:$F$314,,0)</f>
        <v>Scotland</v>
      </c>
      <c r="H688" t="str">
        <f>VLOOKUP(C688,customers!$A$2:$I$314,7,FALSE)</f>
        <v>Edinburgh</v>
      </c>
      <c r="I688" t="str">
        <f>VLOOKUP(C688,customers!$A$2:$I$314,9,FALSE)</f>
        <v>Yes</v>
      </c>
      <c r="J688" t="str">
        <f>INDEX(products!$A$1:$F$11,MATCH(orders!$D688,products!$A$1:$A$11,0),MATCH(orders!J$1,products!$A$1:$F$1,0))</f>
        <v>Denim Jacket Classic</v>
      </c>
      <c r="K688" t="str">
        <f>INDEX(products!$A$1:$F$11,MATCH(orders!$D688,products!$A$1:$A$11,0),MATCH(orders!K$1,products!$A$1:$F$1,0))</f>
        <v>Jacket</v>
      </c>
      <c r="L688" t="str">
        <f>INDEX(products!$A$1:$F$11,MATCH(orders!$D688,products!$A$1:$A$11,0),MATCH(orders!L$1,products!$A$1:$F$1,0))</f>
        <v>Dark Blue</v>
      </c>
      <c r="M688">
        <f>INDEX(products!$A$1:$F$11,MATCH(orders!$D688,products!$A$1:$A$11,0),MATCH(orders!M$1,products!$A$1:$F$1,0))</f>
        <v>29.99</v>
      </c>
      <c r="N688">
        <f>INDEX(products!$A$1:$F$11,MATCH(orders!$D688,products!$A$1:$A$11,0),MATCH(orders!N$1,products!$A$1:$F$1,0))</f>
        <v>16.989999999999998</v>
      </c>
      <c r="O688">
        <f t="shared" si="20"/>
        <v>52</v>
      </c>
      <c r="P688">
        <f t="shared" si="21"/>
        <v>119.96</v>
      </c>
    </row>
    <row r="689" spans="1:16" x14ac:dyDescent="0.45">
      <c r="A689" t="s">
        <v>2458</v>
      </c>
      <c r="B689" s="1">
        <v>44923</v>
      </c>
      <c r="C689" t="s">
        <v>100</v>
      </c>
      <c r="D689">
        <v>2</v>
      </c>
      <c r="E689">
        <v>3</v>
      </c>
      <c r="F689" t="str">
        <f>_xlfn.XLOOKUP(C689,customers!$A$2:$A$314,customers!$B$2:$B$314,,0)</f>
        <v>Aurea Corradino</v>
      </c>
      <c r="G689" t="str">
        <f>_xlfn.XLOOKUP(C689,customers!$A$2:$A$314,customers!$F$2:$F$314,,0)</f>
        <v>England</v>
      </c>
      <c r="H689" t="str">
        <f>VLOOKUP(C689,customers!$A$2:$I$314,7,FALSE)</f>
        <v>Exeter</v>
      </c>
      <c r="I689" t="str">
        <f>VLOOKUP(C689,customers!$A$2:$I$314,9,FALSE)</f>
        <v>Yes</v>
      </c>
      <c r="J689" t="str">
        <f>INDEX(products!$A$1:$F$11,MATCH(orders!$D689,products!$A$1:$A$11,0),MATCH(orders!J$1,products!$A$1:$F$1,0))</f>
        <v>Denim Jacket Classic</v>
      </c>
      <c r="K689" t="str">
        <f>INDEX(products!$A$1:$F$11,MATCH(orders!$D689,products!$A$1:$A$11,0),MATCH(orders!K$1,products!$A$1:$F$1,0))</f>
        <v>Jacket</v>
      </c>
      <c r="L689" t="str">
        <f>INDEX(products!$A$1:$F$11,MATCH(orders!$D689,products!$A$1:$A$11,0),MATCH(orders!L$1,products!$A$1:$F$1,0))</f>
        <v>Dark Blue</v>
      </c>
      <c r="M689">
        <f>INDEX(products!$A$1:$F$11,MATCH(orders!$D689,products!$A$1:$A$11,0),MATCH(orders!M$1,products!$A$1:$F$1,0))</f>
        <v>29.99</v>
      </c>
      <c r="N689">
        <f>INDEX(products!$A$1:$F$11,MATCH(orders!$D689,products!$A$1:$A$11,0),MATCH(orders!N$1,products!$A$1:$F$1,0))</f>
        <v>16.989999999999998</v>
      </c>
      <c r="O689">
        <f t="shared" si="20"/>
        <v>39</v>
      </c>
      <c r="P689">
        <f t="shared" si="21"/>
        <v>89.97</v>
      </c>
    </row>
    <row r="690" spans="1:16" x14ac:dyDescent="0.45">
      <c r="A690" t="s">
        <v>2459</v>
      </c>
      <c r="B690" s="1">
        <v>44923</v>
      </c>
      <c r="C690" t="s">
        <v>851</v>
      </c>
      <c r="D690">
        <v>8</v>
      </c>
      <c r="E690">
        <v>2</v>
      </c>
      <c r="F690" t="str">
        <f>_xlfn.XLOOKUP(C690,customers!$A$2:$A$314,customers!$B$2:$B$314,,0)</f>
        <v>Alfy Snowding</v>
      </c>
      <c r="G690" t="str">
        <f>_xlfn.XLOOKUP(C690,customers!$A$2:$A$314,customers!$F$2:$F$314,,0)</f>
        <v>England</v>
      </c>
      <c r="H690" t="str">
        <f>VLOOKUP(C690,customers!$A$2:$I$314,7,FALSE)</f>
        <v>Ludlow</v>
      </c>
      <c r="I690" t="str">
        <f>VLOOKUP(C690,customers!$A$2:$I$314,9,FALSE)</f>
        <v>No</v>
      </c>
      <c r="J690" t="str">
        <f>INDEX(products!$A$1:$F$11,MATCH(orders!$D690,products!$A$1:$A$11,0),MATCH(orders!J$1,products!$A$1:$F$1,0))</f>
        <v>Denim Jeans Vintage Wash</v>
      </c>
      <c r="K690" t="str">
        <f>INDEX(products!$A$1:$F$11,MATCH(orders!$D690,products!$A$1:$A$11,0),MATCH(orders!K$1,products!$A$1:$F$1,0))</f>
        <v>Jacket</v>
      </c>
      <c r="L690" t="str">
        <f>INDEX(products!$A$1:$F$11,MATCH(orders!$D690,products!$A$1:$A$11,0),MATCH(orders!L$1,products!$A$1:$F$1,0))</f>
        <v>Light Blue</v>
      </c>
      <c r="M690">
        <f>INDEX(products!$A$1:$F$11,MATCH(orders!$D690,products!$A$1:$A$11,0),MATCH(orders!M$1,products!$A$1:$F$1,0))</f>
        <v>21.99</v>
      </c>
      <c r="N690">
        <f>INDEX(products!$A$1:$F$11,MATCH(orders!$D690,products!$A$1:$A$11,0),MATCH(orders!N$1,products!$A$1:$F$1,0))</f>
        <v>11.99</v>
      </c>
      <c r="O690">
        <f t="shared" si="20"/>
        <v>19.999999999999996</v>
      </c>
      <c r="P690">
        <f t="shared" si="21"/>
        <v>43.98</v>
      </c>
    </row>
    <row r="691" spans="1:16" x14ac:dyDescent="0.45">
      <c r="A691" t="s">
        <v>2460</v>
      </c>
      <c r="B691" s="1">
        <v>44923</v>
      </c>
      <c r="C691" t="s">
        <v>818</v>
      </c>
      <c r="D691">
        <v>6</v>
      </c>
      <c r="E691">
        <v>3</v>
      </c>
      <c r="F691" t="str">
        <f>_xlfn.XLOOKUP(C691,customers!$A$2:$A$314,customers!$B$2:$B$314,,0)</f>
        <v>Constance Halfhide</v>
      </c>
      <c r="G691" t="str">
        <f>_xlfn.XLOOKUP(C691,customers!$A$2:$A$314,customers!$F$2:$F$314,,0)</f>
        <v>England</v>
      </c>
      <c r="H691" t="str">
        <f>VLOOKUP(C691,customers!$A$2:$I$314,7,FALSE)</f>
        <v>Ilkley</v>
      </c>
      <c r="I691" t="str">
        <f>VLOOKUP(C691,customers!$A$2:$I$314,9,FALSE)</f>
        <v>No</v>
      </c>
      <c r="J691" t="str">
        <f>INDEX(products!$A$1:$F$11,MATCH(orders!$D691,products!$A$1:$A$11,0),MATCH(orders!J$1,products!$A$1:$F$1,0))</f>
        <v>Denim Jacket Hooded</v>
      </c>
      <c r="K691" t="str">
        <f>INDEX(products!$A$1:$F$11,MATCH(orders!$D691,products!$A$1:$A$11,0),MATCH(orders!K$1,products!$A$1:$F$1,0))</f>
        <v>Jacket</v>
      </c>
      <c r="L691" t="str">
        <f>INDEX(products!$A$1:$F$11,MATCH(orders!$D691,products!$A$1:$A$11,0),MATCH(orders!L$1,products!$A$1:$F$1,0))</f>
        <v>Light Blue</v>
      </c>
      <c r="M691">
        <f>INDEX(products!$A$1:$F$11,MATCH(orders!$D691,products!$A$1:$A$11,0),MATCH(orders!M$1,products!$A$1:$F$1,0))</f>
        <v>27.99</v>
      </c>
      <c r="N691">
        <f>INDEX(products!$A$1:$F$11,MATCH(orders!$D691,products!$A$1:$A$11,0),MATCH(orders!N$1,products!$A$1:$F$1,0))</f>
        <v>14.99</v>
      </c>
      <c r="O691">
        <f t="shared" si="20"/>
        <v>38.999999999999993</v>
      </c>
      <c r="P691">
        <f t="shared" si="21"/>
        <v>83.97</v>
      </c>
    </row>
    <row r="692" spans="1:16" x14ac:dyDescent="0.45">
      <c r="A692" t="s">
        <v>2461</v>
      </c>
      <c r="B692" s="1">
        <v>44924</v>
      </c>
      <c r="C692" t="s">
        <v>702</v>
      </c>
      <c r="D692">
        <v>6</v>
      </c>
      <c r="E692">
        <v>3</v>
      </c>
      <c r="F692" t="str">
        <f>_xlfn.XLOOKUP(C692,customers!$A$2:$A$314,customers!$B$2:$B$314,,0)</f>
        <v>Katerina Melloi</v>
      </c>
      <c r="G692" t="str">
        <f>_xlfn.XLOOKUP(C692,customers!$A$2:$A$314,customers!$F$2:$F$314,,0)</f>
        <v>England</v>
      </c>
      <c r="H692" t="str">
        <f>VLOOKUP(C692,customers!$A$2:$I$314,7,FALSE)</f>
        <v>Chester-le-Street</v>
      </c>
      <c r="I692" t="str">
        <f>VLOOKUP(C692,customers!$A$2:$I$314,9,FALSE)</f>
        <v>No</v>
      </c>
      <c r="J692" t="str">
        <f>INDEX(products!$A$1:$F$11,MATCH(orders!$D692,products!$A$1:$A$11,0),MATCH(orders!J$1,products!$A$1:$F$1,0))</f>
        <v>Denim Jacket Hooded</v>
      </c>
      <c r="K692" t="str">
        <f>INDEX(products!$A$1:$F$11,MATCH(orders!$D692,products!$A$1:$A$11,0),MATCH(orders!K$1,products!$A$1:$F$1,0))</f>
        <v>Jacket</v>
      </c>
      <c r="L692" t="str">
        <f>INDEX(products!$A$1:$F$11,MATCH(orders!$D692,products!$A$1:$A$11,0),MATCH(orders!L$1,products!$A$1:$F$1,0))</f>
        <v>Light Blue</v>
      </c>
      <c r="M692">
        <f>INDEX(products!$A$1:$F$11,MATCH(orders!$D692,products!$A$1:$A$11,0),MATCH(orders!M$1,products!$A$1:$F$1,0))</f>
        <v>27.99</v>
      </c>
      <c r="N692">
        <f>INDEX(products!$A$1:$F$11,MATCH(orders!$D692,products!$A$1:$A$11,0),MATCH(orders!N$1,products!$A$1:$F$1,0))</f>
        <v>14.99</v>
      </c>
      <c r="O692">
        <f t="shared" si="20"/>
        <v>38.999999999999993</v>
      </c>
      <c r="P692">
        <f t="shared" si="21"/>
        <v>83.97</v>
      </c>
    </row>
    <row r="693" spans="1:16" x14ac:dyDescent="0.45">
      <c r="A693" t="s">
        <v>2462</v>
      </c>
      <c r="B693" s="1">
        <v>44925</v>
      </c>
      <c r="C693" t="s">
        <v>602</v>
      </c>
      <c r="D693">
        <v>6</v>
      </c>
      <c r="E693">
        <v>5</v>
      </c>
      <c r="F693" t="str">
        <f>_xlfn.XLOOKUP(C693,customers!$A$2:$A$314,customers!$B$2:$B$314,,0)</f>
        <v>Quinton Fouracres</v>
      </c>
      <c r="G693" t="str">
        <f>_xlfn.XLOOKUP(C693,customers!$A$2:$A$314,customers!$F$2:$F$314,,0)</f>
        <v>England</v>
      </c>
      <c r="H693" t="str">
        <f>VLOOKUP(C693,customers!$A$2:$I$314,7,FALSE)</f>
        <v>St Albans</v>
      </c>
      <c r="I693" t="str">
        <f>VLOOKUP(C693,customers!$A$2:$I$314,9,FALSE)</f>
        <v>No</v>
      </c>
      <c r="J693" t="str">
        <f>INDEX(products!$A$1:$F$11,MATCH(orders!$D693,products!$A$1:$A$11,0),MATCH(orders!J$1,products!$A$1:$F$1,0))</f>
        <v>Denim Jacket Hooded</v>
      </c>
      <c r="K693" t="str">
        <f>INDEX(products!$A$1:$F$11,MATCH(orders!$D693,products!$A$1:$A$11,0),MATCH(orders!K$1,products!$A$1:$F$1,0))</f>
        <v>Jacket</v>
      </c>
      <c r="L693" t="str">
        <f>INDEX(products!$A$1:$F$11,MATCH(orders!$D693,products!$A$1:$A$11,0),MATCH(orders!L$1,products!$A$1:$F$1,0))</f>
        <v>Light Blue</v>
      </c>
      <c r="M693">
        <f>INDEX(products!$A$1:$F$11,MATCH(orders!$D693,products!$A$1:$A$11,0),MATCH(orders!M$1,products!$A$1:$F$1,0))</f>
        <v>27.99</v>
      </c>
      <c r="N693">
        <f>INDEX(products!$A$1:$F$11,MATCH(orders!$D693,products!$A$1:$A$11,0),MATCH(orders!N$1,products!$A$1:$F$1,0))</f>
        <v>14.99</v>
      </c>
      <c r="O693">
        <f t="shared" si="20"/>
        <v>64.999999999999986</v>
      </c>
      <c r="P693">
        <f t="shared" si="21"/>
        <v>139.94999999999999</v>
      </c>
    </row>
    <row r="694" spans="1:16" x14ac:dyDescent="0.45">
      <c r="A694" t="s">
        <v>2463</v>
      </c>
      <c r="B694" s="1">
        <v>44925</v>
      </c>
      <c r="C694" t="s">
        <v>521</v>
      </c>
      <c r="D694">
        <v>6</v>
      </c>
      <c r="E694">
        <v>3</v>
      </c>
      <c r="F694" t="str">
        <f>_xlfn.XLOOKUP(C694,customers!$A$2:$A$314,customers!$B$2:$B$314,,0)</f>
        <v>Evelina Dacca</v>
      </c>
      <c r="G694" t="str">
        <f>_xlfn.XLOOKUP(C694,customers!$A$2:$A$314,customers!$F$2:$F$314,,0)</f>
        <v>Scotland</v>
      </c>
      <c r="H694" t="str">
        <f>VLOOKUP(C694,customers!$A$2:$I$314,7,FALSE)</f>
        <v>Dumfries</v>
      </c>
      <c r="I694" t="str">
        <f>VLOOKUP(C694,customers!$A$2:$I$314,9,FALSE)</f>
        <v>No</v>
      </c>
      <c r="J694" t="str">
        <f>INDEX(products!$A$1:$F$11,MATCH(orders!$D694,products!$A$1:$A$11,0),MATCH(orders!J$1,products!$A$1:$F$1,0))</f>
        <v>Denim Jacket Hooded</v>
      </c>
      <c r="K694" t="str">
        <f>INDEX(products!$A$1:$F$11,MATCH(orders!$D694,products!$A$1:$A$11,0),MATCH(orders!K$1,products!$A$1:$F$1,0))</f>
        <v>Jacket</v>
      </c>
      <c r="L694" t="str">
        <f>INDEX(products!$A$1:$F$11,MATCH(orders!$D694,products!$A$1:$A$11,0),MATCH(orders!L$1,products!$A$1:$F$1,0))</f>
        <v>Light Blue</v>
      </c>
      <c r="M694">
        <f>INDEX(products!$A$1:$F$11,MATCH(orders!$D694,products!$A$1:$A$11,0),MATCH(orders!M$1,products!$A$1:$F$1,0))</f>
        <v>27.99</v>
      </c>
      <c r="N694">
        <f>INDEX(products!$A$1:$F$11,MATCH(orders!$D694,products!$A$1:$A$11,0),MATCH(orders!N$1,products!$A$1:$F$1,0))</f>
        <v>14.99</v>
      </c>
      <c r="O694">
        <f t="shared" si="20"/>
        <v>38.999999999999993</v>
      </c>
      <c r="P694">
        <f t="shared" si="21"/>
        <v>83.97</v>
      </c>
    </row>
    <row r="695" spans="1:16" x14ac:dyDescent="0.45">
      <c r="A695" t="s">
        <v>2464</v>
      </c>
      <c r="B695" s="1">
        <v>44925</v>
      </c>
      <c r="C695" t="s">
        <v>178</v>
      </c>
      <c r="D695">
        <v>2</v>
      </c>
      <c r="E695">
        <v>3</v>
      </c>
      <c r="F695" t="str">
        <f>_xlfn.XLOOKUP(C695,customers!$A$2:$A$314,customers!$B$2:$B$314,,0)</f>
        <v>Hy Zanetto</v>
      </c>
      <c r="G695" t="str">
        <f>_xlfn.XLOOKUP(C695,customers!$A$2:$A$314,customers!$F$2:$F$314,,0)</f>
        <v>England</v>
      </c>
      <c r="H695" t="str">
        <f>VLOOKUP(C695,customers!$A$2:$I$314,7,FALSE)</f>
        <v>Wolverhampton</v>
      </c>
      <c r="I695" t="str">
        <f>VLOOKUP(C695,customers!$A$2:$I$314,9,FALSE)</f>
        <v>Yes</v>
      </c>
      <c r="J695" t="str">
        <f>INDEX(products!$A$1:$F$11,MATCH(orders!$D695,products!$A$1:$A$11,0),MATCH(orders!J$1,products!$A$1:$F$1,0))</f>
        <v>Denim Jacket Classic</v>
      </c>
      <c r="K695" t="str">
        <f>INDEX(products!$A$1:$F$11,MATCH(orders!$D695,products!$A$1:$A$11,0),MATCH(orders!K$1,products!$A$1:$F$1,0))</f>
        <v>Jacket</v>
      </c>
      <c r="L695" t="str">
        <f>INDEX(products!$A$1:$F$11,MATCH(orders!$D695,products!$A$1:$A$11,0),MATCH(orders!L$1,products!$A$1:$F$1,0))</f>
        <v>Dark Blue</v>
      </c>
      <c r="M695">
        <f>INDEX(products!$A$1:$F$11,MATCH(orders!$D695,products!$A$1:$A$11,0),MATCH(orders!M$1,products!$A$1:$F$1,0))</f>
        <v>29.99</v>
      </c>
      <c r="N695">
        <f>INDEX(products!$A$1:$F$11,MATCH(orders!$D695,products!$A$1:$A$11,0),MATCH(orders!N$1,products!$A$1:$F$1,0))</f>
        <v>16.989999999999998</v>
      </c>
      <c r="O695">
        <f t="shared" si="20"/>
        <v>39</v>
      </c>
      <c r="P695">
        <f t="shared" si="21"/>
        <v>89.97</v>
      </c>
    </row>
    <row r="696" spans="1:16" x14ac:dyDescent="0.45">
      <c r="A696" t="s">
        <v>2465</v>
      </c>
      <c r="B696" s="1">
        <v>44925</v>
      </c>
      <c r="C696" t="s">
        <v>717</v>
      </c>
      <c r="D696">
        <v>6</v>
      </c>
      <c r="E696">
        <v>3</v>
      </c>
      <c r="F696" t="str">
        <f>_xlfn.XLOOKUP(C696,customers!$A$2:$A$314,customers!$B$2:$B$314,,0)</f>
        <v>Anny Mundford</v>
      </c>
      <c r="G696" t="str">
        <f>_xlfn.XLOOKUP(C696,customers!$A$2:$A$314,customers!$F$2:$F$314,,0)</f>
        <v>England</v>
      </c>
      <c r="H696" t="str">
        <f>VLOOKUP(C696,customers!$A$2:$I$314,7,FALSE)</f>
        <v>Penrith</v>
      </c>
      <c r="I696" t="str">
        <f>VLOOKUP(C696,customers!$A$2:$I$314,9,FALSE)</f>
        <v>No</v>
      </c>
      <c r="J696" t="str">
        <f>INDEX(products!$A$1:$F$11,MATCH(orders!$D696,products!$A$1:$A$11,0),MATCH(orders!J$1,products!$A$1:$F$1,0))</f>
        <v>Denim Jacket Hooded</v>
      </c>
      <c r="K696" t="str">
        <f>INDEX(products!$A$1:$F$11,MATCH(orders!$D696,products!$A$1:$A$11,0),MATCH(orders!K$1,products!$A$1:$F$1,0))</f>
        <v>Jacket</v>
      </c>
      <c r="L696" t="str">
        <f>INDEX(products!$A$1:$F$11,MATCH(orders!$D696,products!$A$1:$A$11,0),MATCH(orders!L$1,products!$A$1:$F$1,0))</f>
        <v>Light Blue</v>
      </c>
      <c r="M696">
        <f>INDEX(products!$A$1:$F$11,MATCH(orders!$D696,products!$A$1:$A$11,0),MATCH(orders!M$1,products!$A$1:$F$1,0))</f>
        <v>27.99</v>
      </c>
      <c r="N696">
        <f>INDEX(products!$A$1:$F$11,MATCH(orders!$D696,products!$A$1:$A$11,0),MATCH(orders!N$1,products!$A$1:$F$1,0))</f>
        <v>14.99</v>
      </c>
      <c r="O696">
        <f t="shared" si="20"/>
        <v>38.999999999999993</v>
      </c>
      <c r="P696">
        <f t="shared" si="21"/>
        <v>83.97</v>
      </c>
    </row>
    <row r="697" spans="1:16" x14ac:dyDescent="0.45">
      <c r="A697" t="s">
        <v>2466</v>
      </c>
      <c r="B697" s="1">
        <v>44926</v>
      </c>
      <c r="C697" t="s">
        <v>1026</v>
      </c>
      <c r="D697">
        <v>6</v>
      </c>
      <c r="E697">
        <v>3</v>
      </c>
      <c r="F697" t="str">
        <f>_xlfn.XLOOKUP(C697,customers!$A$2:$A$314,customers!$B$2:$B$314,,0)</f>
        <v>Monique Canty</v>
      </c>
      <c r="G697" t="str">
        <f>_xlfn.XLOOKUP(C697,customers!$A$2:$A$314,customers!$F$2:$F$314,,0)</f>
        <v>England</v>
      </c>
      <c r="H697" t="str">
        <f>VLOOKUP(C697,customers!$A$2:$I$314,7,FALSE)</f>
        <v>Leek</v>
      </c>
      <c r="I697" t="str">
        <f>VLOOKUP(C697,customers!$A$2:$I$314,9,FALSE)</f>
        <v>No</v>
      </c>
      <c r="J697" t="str">
        <f>INDEX(products!$A$1:$F$11,MATCH(orders!$D697,products!$A$1:$A$11,0),MATCH(orders!J$1,products!$A$1:$F$1,0))</f>
        <v>Denim Jacket Hooded</v>
      </c>
      <c r="K697" t="str">
        <f>INDEX(products!$A$1:$F$11,MATCH(orders!$D697,products!$A$1:$A$11,0),MATCH(orders!K$1,products!$A$1:$F$1,0))</f>
        <v>Jacket</v>
      </c>
      <c r="L697" t="str">
        <f>INDEX(products!$A$1:$F$11,MATCH(orders!$D697,products!$A$1:$A$11,0),MATCH(orders!L$1,products!$A$1:$F$1,0))</f>
        <v>Light Blue</v>
      </c>
      <c r="M697">
        <f>INDEX(products!$A$1:$F$11,MATCH(orders!$D697,products!$A$1:$A$11,0),MATCH(orders!M$1,products!$A$1:$F$1,0))</f>
        <v>27.99</v>
      </c>
      <c r="N697">
        <f>INDEX(products!$A$1:$F$11,MATCH(orders!$D697,products!$A$1:$A$11,0),MATCH(orders!N$1,products!$A$1:$F$1,0))</f>
        <v>14.99</v>
      </c>
      <c r="O697">
        <f t="shared" si="20"/>
        <v>38.999999999999993</v>
      </c>
      <c r="P697">
        <f t="shared" si="21"/>
        <v>83.97</v>
      </c>
    </row>
    <row r="698" spans="1:16" x14ac:dyDescent="0.45">
      <c r="A698" t="s">
        <v>2467</v>
      </c>
      <c r="B698" s="1">
        <v>44927</v>
      </c>
      <c r="C698" t="s">
        <v>839</v>
      </c>
      <c r="D698">
        <v>6</v>
      </c>
      <c r="E698">
        <v>3</v>
      </c>
      <c r="F698" t="str">
        <f>_xlfn.XLOOKUP(C698,customers!$A$2:$A$314,customers!$B$2:$B$314,,0)</f>
        <v>Emiline Galgey</v>
      </c>
      <c r="G698" t="str">
        <f>_xlfn.XLOOKUP(C698,customers!$A$2:$A$314,customers!$F$2:$F$314,,0)</f>
        <v>England</v>
      </c>
      <c r="H698" t="str">
        <f>VLOOKUP(C698,customers!$A$2:$I$314,7,FALSE)</f>
        <v>Northallerton</v>
      </c>
      <c r="I698" t="str">
        <f>VLOOKUP(C698,customers!$A$2:$I$314,9,FALSE)</f>
        <v>No</v>
      </c>
      <c r="J698" t="str">
        <f>INDEX(products!$A$1:$F$11,MATCH(orders!$D698,products!$A$1:$A$11,0),MATCH(orders!J$1,products!$A$1:$F$1,0))</f>
        <v>Denim Jacket Hooded</v>
      </c>
      <c r="K698" t="str">
        <f>INDEX(products!$A$1:$F$11,MATCH(orders!$D698,products!$A$1:$A$11,0),MATCH(orders!K$1,products!$A$1:$F$1,0))</f>
        <v>Jacket</v>
      </c>
      <c r="L698" t="str">
        <f>INDEX(products!$A$1:$F$11,MATCH(orders!$D698,products!$A$1:$A$11,0),MATCH(orders!L$1,products!$A$1:$F$1,0))</f>
        <v>Light Blue</v>
      </c>
      <c r="M698">
        <f>INDEX(products!$A$1:$F$11,MATCH(orders!$D698,products!$A$1:$A$11,0),MATCH(orders!M$1,products!$A$1:$F$1,0))</f>
        <v>27.99</v>
      </c>
      <c r="N698">
        <f>INDEX(products!$A$1:$F$11,MATCH(orders!$D698,products!$A$1:$A$11,0),MATCH(orders!N$1,products!$A$1:$F$1,0))</f>
        <v>14.99</v>
      </c>
      <c r="O698">
        <f t="shared" si="20"/>
        <v>38.999999999999993</v>
      </c>
      <c r="P698">
        <f t="shared" si="21"/>
        <v>83.97</v>
      </c>
    </row>
    <row r="699" spans="1:16" x14ac:dyDescent="0.45">
      <c r="A699" t="s">
        <v>2468</v>
      </c>
      <c r="B699" s="1">
        <v>44927</v>
      </c>
      <c r="C699" t="s">
        <v>497</v>
      </c>
      <c r="D699">
        <v>6</v>
      </c>
      <c r="E699">
        <v>4</v>
      </c>
      <c r="F699" t="str">
        <f>_xlfn.XLOOKUP(C699,customers!$A$2:$A$314,customers!$B$2:$B$314,,0)</f>
        <v>Doll Beauchamp</v>
      </c>
      <c r="G699" t="str">
        <f>_xlfn.XLOOKUP(C699,customers!$A$2:$A$314,customers!$F$2:$F$314,,0)</f>
        <v>England</v>
      </c>
      <c r="H699" t="str">
        <f>VLOOKUP(C699,customers!$A$2:$I$314,7,FALSE)</f>
        <v>Wrexham</v>
      </c>
      <c r="I699" t="str">
        <f>VLOOKUP(C699,customers!$A$2:$I$314,9,FALSE)</f>
        <v>No</v>
      </c>
      <c r="J699" t="str">
        <f>INDEX(products!$A$1:$F$11,MATCH(orders!$D699,products!$A$1:$A$11,0),MATCH(orders!J$1,products!$A$1:$F$1,0))</f>
        <v>Denim Jacket Hooded</v>
      </c>
      <c r="K699" t="str">
        <f>INDEX(products!$A$1:$F$11,MATCH(orders!$D699,products!$A$1:$A$11,0),MATCH(orders!K$1,products!$A$1:$F$1,0))</f>
        <v>Jacket</v>
      </c>
      <c r="L699" t="str">
        <f>INDEX(products!$A$1:$F$11,MATCH(orders!$D699,products!$A$1:$A$11,0),MATCH(orders!L$1,products!$A$1:$F$1,0))</f>
        <v>Light Blue</v>
      </c>
      <c r="M699">
        <f>INDEX(products!$A$1:$F$11,MATCH(orders!$D699,products!$A$1:$A$11,0),MATCH(orders!M$1,products!$A$1:$F$1,0))</f>
        <v>27.99</v>
      </c>
      <c r="N699">
        <f>INDEX(products!$A$1:$F$11,MATCH(orders!$D699,products!$A$1:$A$11,0),MATCH(orders!N$1,products!$A$1:$F$1,0))</f>
        <v>14.99</v>
      </c>
      <c r="O699">
        <f t="shared" si="20"/>
        <v>51.999999999999993</v>
      </c>
      <c r="P699">
        <f t="shared" si="21"/>
        <v>111.96</v>
      </c>
    </row>
    <row r="700" spans="1:16" x14ac:dyDescent="0.45">
      <c r="A700" t="s">
        <v>2469</v>
      </c>
      <c r="B700" s="1">
        <v>44928</v>
      </c>
      <c r="C700" t="s">
        <v>890</v>
      </c>
      <c r="D700">
        <v>6</v>
      </c>
      <c r="E700">
        <v>3</v>
      </c>
      <c r="F700" t="str">
        <f>_xlfn.XLOOKUP(C700,customers!$A$2:$A$314,customers!$B$2:$B$314,,0)</f>
        <v>Anabelle Hutchens</v>
      </c>
      <c r="G700" t="str">
        <f>_xlfn.XLOOKUP(C700,customers!$A$2:$A$314,customers!$F$2:$F$314,,0)</f>
        <v>England</v>
      </c>
      <c r="H700" t="str">
        <f>VLOOKUP(C700,customers!$A$2:$I$314,7,FALSE)</f>
        <v>Kendal</v>
      </c>
      <c r="I700" t="str">
        <f>VLOOKUP(C700,customers!$A$2:$I$314,9,FALSE)</f>
        <v>No</v>
      </c>
      <c r="J700" t="str">
        <f>INDEX(products!$A$1:$F$11,MATCH(orders!$D700,products!$A$1:$A$11,0),MATCH(orders!J$1,products!$A$1:$F$1,0))</f>
        <v>Denim Jacket Hooded</v>
      </c>
      <c r="K700" t="str">
        <f>INDEX(products!$A$1:$F$11,MATCH(orders!$D700,products!$A$1:$A$11,0),MATCH(orders!K$1,products!$A$1:$F$1,0))</f>
        <v>Jacket</v>
      </c>
      <c r="L700" t="str">
        <f>INDEX(products!$A$1:$F$11,MATCH(orders!$D700,products!$A$1:$A$11,0),MATCH(orders!L$1,products!$A$1:$F$1,0))</f>
        <v>Light Blue</v>
      </c>
      <c r="M700">
        <f>INDEX(products!$A$1:$F$11,MATCH(orders!$D700,products!$A$1:$A$11,0),MATCH(orders!M$1,products!$A$1:$F$1,0))</f>
        <v>27.99</v>
      </c>
      <c r="N700">
        <f>INDEX(products!$A$1:$F$11,MATCH(orders!$D700,products!$A$1:$A$11,0),MATCH(orders!N$1,products!$A$1:$F$1,0))</f>
        <v>14.99</v>
      </c>
      <c r="O700">
        <f t="shared" si="20"/>
        <v>38.999999999999993</v>
      </c>
      <c r="P700">
        <f t="shared" si="21"/>
        <v>83.97</v>
      </c>
    </row>
    <row r="701" spans="1:16" x14ac:dyDescent="0.45">
      <c r="A701" t="s">
        <v>2470</v>
      </c>
      <c r="B701" s="1">
        <v>44929</v>
      </c>
      <c r="C701" t="s">
        <v>1001</v>
      </c>
      <c r="D701">
        <v>6</v>
      </c>
      <c r="E701">
        <v>3</v>
      </c>
      <c r="F701" t="str">
        <f>_xlfn.XLOOKUP(C701,customers!$A$2:$A$314,customers!$B$2:$B$314,,0)</f>
        <v>Cleve Blowfelde</v>
      </c>
      <c r="G701" t="str">
        <f>_xlfn.XLOOKUP(C701,customers!$A$2:$A$314,customers!$F$2:$F$314,,0)</f>
        <v>Wales</v>
      </c>
      <c r="H701" t="str">
        <f>VLOOKUP(C701,customers!$A$2:$I$314,7,FALSE)</f>
        <v>Llanrwst</v>
      </c>
      <c r="I701" t="str">
        <f>VLOOKUP(C701,customers!$A$2:$I$314,9,FALSE)</f>
        <v>No</v>
      </c>
      <c r="J701" t="str">
        <f>INDEX(products!$A$1:$F$11,MATCH(orders!$D701,products!$A$1:$A$11,0),MATCH(orders!J$1,products!$A$1:$F$1,0))</f>
        <v>Denim Jacket Hooded</v>
      </c>
      <c r="K701" t="str">
        <f>INDEX(products!$A$1:$F$11,MATCH(orders!$D701,products!$A$1:$A$11,0),MATCH(orders!K$1,products!$A$1:$F$1,0))</f>
        <v>Jacket</v>
      </c>
      <c r="L701" t="str">
        <f>INDEX(products!$A$1:$F$11,MATCH(orders!$D701,products!$A$1:$A$11,0),MATCH(orders!L$1,products!$A$1:$F$1,0))</f>
        <v>Light Blue</v>
      </c>
      <c r="M701">
        <f>INDEX(products!$A$1:$F$11,MATCH(orders!$D701,products!$A$1:$A$11,0),MATCH(orders!M$1,products!$A$1:$F$1,0))</f>
        <v>27.99</v>
      </c>
      <c r="N701">
        <f>INDEX(products!$A$1:$F$11,MATCH(orders!$D701,products!$A$1:$A$11,0),MATCH(orders!N$1,products!$A$1:$F$1,0))</f>
        <v>14.99</v>
      </c>
      <c r="O701">
        <f t="shared" si="20"/>
        <v>38.999999999999993</v>
      </c>
      <c r="P701">
        <f t="shared" si="21"/>
        <v>83.97</v>
      </c>
    </row>
    <row r="702" spans="1:16" x14ac:dyDescent="0.45">
      <c r="A702" t="s">
        <v>2471</v>
      </c>
      <c r="B702" s="1">
        <v>44929</v>
      </c>
      <c r="C702" t="s">
        <v>497</v>
      </c>
      <c r="D702">
        <v>6</v>
      </c>
      <c r="E702">
        <v>4</v>
      </c>
      <c r="F702" t="str">
        <f>_xlfn.XLOOKUP(C702,customers!$A$2:$A$314,customers!$B$2:$B$314,,0)</f>
        <v>Doll Beauchamp</v>
      </c>
      <c r="G702" t="str">
        <f>_xlfn.XLOOKUP(C702,customers!$A$2:$A$314,customers!$F$2:$F$314,,0)</f>
        <v>England</v>
      </c>
      <c r="H702" t="str">
        <f>VLOOKUP(C702,customers!$A$2:$I$314,7,FALSE)</f>
        <v>Wrexham</v>
      </c>
      <c r="I702" t="str">
        <f>VLOOKUP(C702,customers!$A$2:$I$314,9,FALSE)</f>
        <v>No</v>
      </c>
      <c r="J702" t="str">
        <f>INDEX(products!$A$1:$F$11,MATCH(orders!$D702,products!$A$1:$A$11,0),MATCH(orders!J$1,products!$A$1:$F$1,0))</f>
        <v>Denim Jacket Hooded</v>
      </c>
      <c r="K702" t="str">
        <f>INDEX(products!$A$1:$F$11,MATCH(orders!$D702,products!$A$1:$A$11,0),MATCH(orders!K$1,products!$A$1:$F$1,0))</f>
        <v>Jacket</v>
      </c>
      <c r="L702" t="str">
        <f>INDEX(products!$A$1:$F$11,MATCH(orders!$D702,products!$A$1:$A$11,0),MATCH(orders!L$1,products!$A$1:$F$1,0))</f>
        <v>Light Blue</v>
      </c>
      <c r="M702">
        <f>INDEX(products!$A$1:$F$11,MATCH(orders!$D702,products!$A$1:$A$11,0),MATCH(orders!M$1,products!$A$1:$F$1,0))</f>
        <v>27.99</v>
      </c>
      <c r="N702">
        <f>INDEX(products!$A$1:$F$11,MATCH(orders!$D702,products!$A$1:$A$11,0),MATCH(orders!N$1,products!$A$1:$F$1,0))</f>
        <v>14.99</v>
      </c>
      <c r="O702">
        <f t="shared" si="20"/>
        <v>51.999999999999993</v>
      </c>
      <c r="P702">
        <f t="shared" si="21"/>
        <v>111.96</v>
      </c>
    </row>
    <row r="703" spans="1:16" x14ac:dyDescent="0.45">
      <c r="A703" t="s">
        <v>2472</v>
      </c>
      <c r="B703" s="1">
        <v>44929</v>
      </c>
      <c r="C703" t="s">
        <v>972</v>
      </c>
      <c r="D703">
        <v>6</v>
      </c>
      <c r="E703">
        <v>3</v>
      </c>
      <c r="F703" t="str">
        <f>_xlfn.XLOOKUP(C703,customers!$A$2:$A$314,customers!$B$2:$B$314,,0)</f>
        <v>Delmar Beasant</v>
      </c>
      <c r="G703" t="str">
        <f>_xlfn.XLOOKUP(C703,customers!$A$2:$A$314,customers!$F$2:$F$314,,0)</f>
        <v>Scotland</v>
      </c>
      <c r="H703" t="str">
        <f>VLOOKUP(C703,customers!$A$2:$I$314,7,FALSE)</f>
        <v>Fortrose</v>
      </c>
      <c r="I703" t="str">
        <f>VLOOKUP(C703,customers!$A$2:$I$314,9,FALSE)</f>
        <v>No</v>
      </c>
      <c r="J703" t="str">
        <f>INDEX(products!$A$1:$F$11,MATCH(orders!$D703,products!$A$1:$A$11,0),MATCH(orders!J$1,products!$A$1:$F$1,0))</f>
        <v>Denim Jacket Hooded</v>
      </c>
      <c r="K703" t="str">
        <f>INDEX(products!$A$1:$F$11,MATCH(orders!$D703,products!$A$1:$A$11,0),MATCH(orders!K$1,products!$A$1:$F$1,0))</f>
        <v>Jacket</v>
      </c>
      <c r="L703" t="str">
        <f>INDEX(products!$A$1:$F$11,MATCH(orders!$D703,products!$A$1:$A$11,0),MATCH(orders!L$1,products!$A$1:$F$1,0))</f>
        <v>Light Blue</v>
      </c>
      <c r="M703">
        <f>INDEX(products!$A$1:$F$11,MATCH(orders!$D703,products!$A$1:$A$11,0),MATCH(orders!M$1,products!$A$1:$F$1,0))</f>
        <v>27.99</v>
      </c>
      <c r="N703">
        <f>INDEX(products!$A$1:$F$11,MATCH(orders!$D703,products!$A$1:$A$11,0),MATCH(orders!N$1,products!$A$1:$F$1,0))</f>
        <v>14.99</v>
      </c>
      <c r="O703">
        <f t="shared" si="20"/>
        <v>38.999999999999993</v>
      </c>
      <c r="P703">
        <f t="shared" si="21"/>
        <v>83.97</v>
      </c>
    </row>
    <row r="704" spans="1:16" x14ac:dyDescent="0.45">
      <c r="A704" t="s">
        <v>2473</v>
      </c>
      <c r="B704" s="1">
        <v>44930</v>
      </c>
      <c r="C704" t="s">
        <v>457</v>
      </c>
      <c r="D704">
        <v>1</v>
      </c>
      <c r="E704">
        <v>3</v>
      </c>
      <c r="F704" t="str">
        <f>_xlfn.XLOOKUP(C704,customers!$A$2:$A$314,customers!$B$2:$B$314,,0)</f>
        <v>Merrel Steptow</v>
      </c>
      <c r="G704" t="str">
        <f>_xlfn.XLOOKUP(C704,customers!$A$2:$A$314,customers!$F$2:$F$314,,0)</f>
        <v>England</v>
      </c>
      <c r="H704" t="str">
        <f>VLOOKUP(C704,customers!$A$2:$I$314,7,FALSE)</f>
        <v>Newark</v>
      </c>
      <c r="I704" t="str">
        <f>VLOOKUP(C704,customers!$A$2:$I$314,9,FALSE)</f>
        <v>No</v>
      </c>
      <c r="J704" t="str">
        <f>INDEX(products!$A$1:$F$11,MATCH(orders!$D704,products!$A$1:$A$11,0),MATCH(orders!J$1,products!$A$1:$F$1,0))</f>
        <v>Denim Jeans Bootcut</v>
      </c>
      <c r="K704" t="str">
        <f>INDEX(products!$A$1:$F$11,MATCH(orders!$D704,products!$A$1:$A$11,0),MATCH(orders!K$1,products!$A$1:$F$1,0))</f>
        <v>Pants</v>
      </c>
      <c r="L704" t="str">
        <f>INDEX(products!$A$1:$F$11,MATCH(orders!$D704,products!$A$1:$A$11,0),MATCH(orders!L$1,products!$A$1:$F$1,0))</f>
        <v>Light Blue</v>
      </c>
      <c r="M704">
        <f>INDEX(products!$A$1:$F$11,MATCH(orders!$D704,products!$A$1:$A$11,0),MATCH(orders!M$1,products!$A$1:$F$1,0))</f>
        <v>25.99</v>
      </c>
      <c r="N704">
        <f>INDEX(products!$A$1:$F$11,MATCH(orders!$D704,products!$A$1:$A$11,0),MATCH(orders!N$1,products!$A$1:$F$1,0))</f>
        <v>13.99</v>
      </c>
      <c r="O704">
        <f t="shared" si="20"/>
        <v>35.999999999999993</v>
      </c>
      <c r="P704">
        <f t="shared" si="21"/>
        <v>77.97</v>
      </c>
    </row>
    <row r="705" spans="1:16" x14ac:dyDescent="0.45">
      <c r="A705" t="s">
        <v>2474</v>
      </c>
      <c r="B705" s="1">
        <v>44930</v>
      </c>
      <c r="C705" t="s">
        <v>80</v>
      </c>
      <c r="D705">
        <v>2</v>
      </c>
      <c r="E705">
        <v>5</v>
      </c>
      <c r="F705" t="str">
        <f>_xlfn.XLOOKUP(C705,customers!$A$2:$A$314,customers!$B$2:$B$314,,0)</f>
        <v>Patrice Trobe</v>
      </c>
      <c r="G705" t="str">
        <f>_xlfn.XLOOKUP(C705,customers!$A$2:$A$314,customers!$F$2:$F$314,,0)</f>
        <v>England</v>
      </c>
      <c r="H705" t="str">
        <f>VLOOKUP(C705,customers!$A$2:$I$314,7,FALSE)</f>
        <v>Oxford</v>
      </c>
      <c r="I705" t="str">
        <f>VLOOKUP(C705,customers!$A$2:$I$314,9,FALSE)</f>
        <v>Yes</v>
      </c>
      <c r="J705" t="str">
        <f>INDEX(products!$A$1:$F$11,MATCH(orders!$D705,products!$A$1:$A$11,0),MATCH(orders!J$1,products!$A$1:$F$1,0))</f>
        <v>Denim Jacket Classic</v>
      </c>
      <c r="K705" t="str">
        <f>INDEX(products!$A$1:$F$11,MATCH(orders!$D705,products!$A$1:$A$11,0),MATCH(orders!K$1,products!$A$1:$F$1,0))</f>
        <v>Jacket</v>
      </c>
      <c r="L705" t="str">
        <f>INDEX(products!$A$1:$F$11,MATCH(orders!$D705,products!$A$1:$A$11,0),MATCH(orders!L$1,products!$A$1:$F$1,0))</f>
        <v>Dark Blue</v>
      </c>
      <c r="M705">
        <f>INDEX(products!$A$1:$F$11,MATCH(orders!$D705,products!$A$1:$A$11,0),MATCH(orders!M$1,products!$A$1:$F$1,0))</f>
        <v>29.99</v>
      </c>
      <c r="N705">
        <f>INDEX(products!$A$1:$F$11,MATCH(orders!$D705,products!$A$1:$A$11,0),MATCH(orders!N$1,products!$A$1:$F$1,0))</f>
        <v>16.989999999999998</v>
      </c>
      <c r="O705">
        <f t="shared" si="20"/>
        <v>65</v>
      </c>
      <c r="P705">
        <f t="shared" si="21"/>
        <v>149.94999999999999</v>
      </c>
    </row>
    <row r="706" spans="1:16" x14ac:dyDescent="0.45">
      <c r="A706" t="s">
        <v>2475</v>
      </c>
      <c r="B706" s="1">
        <v>44930</v>
      </c>
      <c r="C706" t="s">
        <v>1001</v>
      </c>
      <c r="D706">
        <v>6</v>
      </c>
      <c r="E706">
        <v>3</v>
      </c>
      <c r="F706" t="str">
        <f>_xlfn.XLOOKUP(C706,customers!$A$2:$A$314,customers!$B$2:$B$314,,0)</f>
        <v>Cleve Blowfelde</v>
      </c>
      <c r="G706" t="str">
        <f>_xlfn.XLOOKUP(C706,customers!$A$2:$A$314,customers!$F$2:$F$314,,0)</f>
        <v>Wales</v>
      </c>
      <c r="H706" t="str">
        <f>VLOOKUP(C706,customers!$A$2:$I$314,7,FALSE)</f>
        <v>Llanrwst</v>
      </c>
      <c r="I706" t="str">
        <f>VLOOKUP(C706,customers!$A$2:$I$314,9,FALSE)</f>
        <v>No</v>
      </c>
      <c r="J706" t="str">
        <f>INDEX(products!$A$1:$F$11,MATCH(orders!$D706,products!$A$1:$A$11,0),MATCH(orders!J$1,products!$A$1:$F$1,0))</f>
        <v>Denim Jacket Hooded</v>
      </c>
      <c r="K706" t="str">
        <f>INDEX(products!$A$1:$F$11,MATCH(orders!$D706,products!$A$1:$A$11,0),MATCH(orders!K$1,products!$A$1:$F$1,0))</f>
        <v>Jacket</v>
      </c>
      <c r="L706" t="str">
        <f>INDEX(products!$A$1:$F$11,MATCH(orders!$D706,products!$A$1:$A$11,0),MATCH(orders!L$1,products!$A$1:$F$1,0))</f>
        <v>Light Blue</v>
      </c>
      <c r="M706">
        <f>INDEX(products!$A$1:$F$11,MATCH(orders!$D706,products!$A$1:$A$11,0),MATCH(orders!M$1,products!$A$1:$F$1,0))</f>
        <v>27.99</v>
      </c>
      <c r="N706">
        <f>INDEX(products!$A$1:$F$11,MATCH(orders!$D706,products!$A$1:$A$11,0),MATCH(orders!N$1,products!$A$1:$F$1,0))</f>
        <v>14.99</v>
      </c>
      <c r="O706">
        <f t="shared" si="20"/>
        <v>38.999999999999993</v>
      </c>
      <c r="P706">
        <f t="shared" si="21"/>
        <v>83.97</v>
      </c>
    </row>
    <row r="707" spans="1:16" x14ac:dyDescent="0.45">
      <c r="A707" t="s">
        <v>2476</v>
      </c>
      <c r="B707" s="1">
        <v>44930</v>
      </c>
      <c r="C707" t="s">
        <v>749</v>
      </c>
      <c r="D707">
        <v>6</v>
      </c>
      <c r="E707">
        <v>3</v>
      </c>
      <c r="F707" t="str">
        <f>_xlfn.XLOOKUP(C707,customers!$A$2:$A$314,customers!$B$2:$B$314,,0)</f>
        <v>Madelene Prinn</v>
      </c>
      <c r="G707" t="str">
        <f>_xlfn.XLOOKUP(C707,customers!$A$2:$A$314,customers!$F$2:$F$314,,0)</f>
        <v>England</v>
      </c>
      <c r="H707" t="str">
        <f>VLOOKUP(C707,customers!$A$2:$I$314,7,FALSE)</f>
        <v>Stamford</v>
      </c>
      <c r="I707" t="str">
        <f>VLOOKUP(C707,customers!$A$2:$I$314,9,FALSE)</f>
        <v>No</v>
      </c>
      <c r="J707" t="str">
        <f>INDEX(products!$A$1:$F$11,MATCH(orders!$D707,products!$A$1:$A$11,0),MATCH(orders!J$1,products!$A$1:$F$1,0))</f>
        <v>Denim Jacket Hooded</v>
      </c>
      <c r="K707" t="str">
        <f>INDEX(products!$A$1:$F$11,MATCH(orders!$D707,products!$A$1:$A$11,0),MATCH(orders!K$1,products!$A$1:$F$1,0))</f>
        <v>Jacket</v>
      </c>
      <c r="L707" t="str">
        <f>INDEX(products!$A$1:$F$11,MATCH(orders!$D707,products!$A$1:$A$11,0),MATCH(orders!L$1,products!$A$1:$F$1,0))</f>
        <v>Light Blue</v>
      </c>
      <c r="M707">
        <f>INDEX(products!$A$1:$F$11,MATCH(orders!$D707,products!$A$1:$A$11,0),MATCH(orders!M$1,products!$A$1:$F$1,0))</f>
        <v>27.99</v>
      </c>
      <c r="N707">
        <f>INDEX(products!$A$1:$F$11,MATCH(orders!$D707,products!$A$1:$A$11,0),MATCH(orders!N$1,products!$A$1:$F$1,0))</f>
        <v>14.99</v>
      </c>
      <c r="O707">
        <f t="shared" ref="O707:O770" si="22">(M707-N707)*E707</f>
        <v>38.999999999999993</v>
      </c>
      <c r="P707">
        <f t="shared" ref="P707:P770" si="23">M707*E707</f>
        <v>83.97</v>
      </c>
    </row>
    <row r="708" spans="1:16" x14ac:dyDescent="0.45">
      <c r="A708" t="s">
        <v>2477</v>
      </c>
      <c r="B708" s="1">
        <v>44930</v>
      </c>
      <c r="C708" t="s">
        <v>309</v>
      </c>
      <c r="D708">
        <v>2</v>
      </c>
      <c r="E708">
        <v>5</v>
      </c>
      <c r="F708" t="str">
        <f>_xlfn.XLOOKUP(C708,customers!$A$2:$A$314,customers!$B$2:$B$314,,0)</f>
        <v>Jennifer Rangall</v>
      </c>
      <c r="G708" t="str">
        <f>_xlfn.XLOOKUP(C708,customers!$A$2:$A$314,customers!$F$2:$F$314,,0)</f>
        <v>Scotland</v>
      </c>
      <c r="H708" t="str">
        <f>VLOOKUP(C708,customers!$A$2:$I$314,7,FALSE)</f>
        <v>Livingston</v>
      </c>
      <c r="I708" t="str">
        <f>VLOOKUP(C708,customers!$A$2:$I$314,9,FALSE)</f>
        <v>Yes</v>
      </c>
      <c r="J708" t="str">
        <f>INDEX(products!$A$1:$F$11,MATCH(orders!$D708,products!$A$1:$A$11,0),MATCH(orders!J$1,products!$A$1:$F$1,0))</f>
        <v>Denim Jacket Classic</v>
      </c>
      <c r="K708" t="str">
        <f>INDEX(products!$A$1:$F$11,MATCH(orders!$D708,products!$A$1:$A$11,0),MATCH(orders!K$1,products!$A$1:$F$1,0))</f>
        <v>Jacket</v>
      </c>
      <c r="L708" t="str">
        <f>INDEX(products!$A$1:$F$11,MATCH(orders!$D708,products!$A$1:$A$11,0),MATCH(orders!L$1,products!$A$1:$F$1,0))</f>
        <v>Dark Blue</v>
      </c>
      <c r="M708">
        <f>INDEX(products!$A$1:$F$11,MATCH(orders!$D708,products!$A$1:$A$11,0),MATCH(orders!M$1,products!$A$1:$F$1,0))</f>
        <v>29.99</v>
      </c>
      <c r="N708">
        <f>INDEX(products!$A$1:$F$11,MATCH(orders!$D708,products!$A$1:$A$11,0),MATCH(orders!N$1,products!$A$1:$F$1,0))</f>
        <v>16.989999999999998</v>
      </c>
      <c r="O708">
        <f t="shared" si="22"/>
        <v>65</v>
      </c>
      <c r="P708">
        <f t="shared" si="23"/>
        <v>149.94999999999999</v>
      </c>
    </row>
    <row r="709" spans="1:16" x14ac:dyDescent="0.45">
      <c r="A709" t="s">
        <v>2478</v>
      </c>
      <c r="B709" s="1">
        <v>44931</v>
      </c>
      <c r="C709" t="s">
        <v>945</v>
      </c>
      <c r="D709">
        <v>6</v>
      </c>
      <c r="E709">
        <v>4</v>
      </c>
      <c r="F709" t="str">
        <f>_xlfn.XLOOKUP(C709,customers!$A$2:$A$314,customers!$B$2:$B$314,,0)</f>
        <v>Codi Littrell</v>
      </c>
      <c r="G709" t="str">
        <f>_xlfn.XLOOKUP(C709,customers!$A$2:$A$314,customers!$F$2:$F$314,,0)</f>
        <v>Scotland</v>
      </c>
      <c r="H709" t="str">
        <f>VLOOKUP(C709,customers!$A$2:$I$314,7,FALSE)</f>
        <v>Ullapool</v>
      </c>
      <c r="I709" t="str">
        <f>VLOOKUP(C709,customers!$A$2:$I$314,9,FALSE)</f>
        <v>No</v>
      </c>
      <c r="J709" t="str">
        <f>INDEX(products!$A$1:$F$11,MATCH(orders!$D709,products!$A$1:$A$11,0),MATCH(orders!J$1,products!$A$1:$F$1,0))</f>
        <v>Denim Jacket Hooded</v>
      </c>
      <c r="K709" t="str">
        <f>INDEX(products!$A$1:$F$11,MATCH(orders!$D709,products!$A$1:$A$11,0),MATCH(orders!K$1,products!$A$1:$F$1,0))</f>
        <v>Jacket</v>
      </c>
      <c r="L709" t="str">
        <f>INDEX(products!$A$1:$F$11,MATCH(orders!$D709,products!$A$1:$A$11,0),MATCH(orders!L$1,products!$A$1:$F$1,0))</f>
        <v>Light Blue</v>
      </c>
      <c r="M709">
        <f>INDEX(products!$A$1:$F$11,MATCH(orders!$D709,products!$A$1:$A$11,0),MATCH(orders!M$1,products!$A$1:$F$1,0))</f>
        <v>27.99</v>
      </c>
      <c r="N709">
        <f>INDEX(products!$A$1:$F$11,MATCH(orders!$D709,products!$A$1:$A$11,0),MATCH(orders!N$1,products!$A$1:$F$1,0))</f>
        <v>14.99</v>
      </c>
      <c r="O709">
        <f t="shared" si="22"/>
        <v>51.999999999999993</v>
      </c>
      <c r="P709">
        <f t="shared" si="23"/>
        <v>111.96</v>
      </c>
    </row>
    <row r="710" spans="1:16" x14ac:dyDescent="0.45">
      <c r="A710" t="s">
        <v>2479</v>
      </c>
      <c r="B710" s="1">
        <v>44931</v>
      </c>
      <c r="C710" t="s">
        <v>1154</v>
      </c>
      <c r="D710">
        <v>6</v>
      </c>
      <c r="E710">
        <v>3</v>
      </c>
      <c r="F710" t="str">
        <f>_xlfn.XLOOKUP(C710,customers!$A$2:$A$314,customers!$B$2:$B$314,,0)</f>
        <v>Cybill Graddell</v>
      </c>
      <c r="G710" t="str">
        <f>_xlfn.XLOOKUP(C710,customers!$A$2:$A$314,customers!$F$2:$F$314,,0)</f>
        <v>Scotland</v>
      </c>
      <c r="H710" t="str">
        <f>VLOOKUP(C710,customers!$A$2:$I$314,7,FALSE)</f>
        <v>Dunoon</v>
      </c>
      <c r="I710" t="str">
        <f>VLOOKUP(C710,customers!$A$2:$I$314,9,FALSE)</f>
        <v>No</v>
      </c>
      <c r="J710" t="str">
        <f>INDEX(products!$A$1:$F$11,MATCH(orders!$D710,products!$A$1:$A$11,0),MATCH(orders!J$1,products!$A$1:$F$1,0))</f>
        <v>Denim Jacket Hooded</v>
      </c>
      <c r="K710" t="str">
        <f>INDEX(products!$A$1:$F$11,MATCH(orders!$D710,products!$A$1:$A$11,0),MATCH(orders!K$1,products!$A$1:$F$1,0))</f>
        <v>Jacket</v>
      </c>
      <c r="L710" t="str">
        <f>INDEX(products!$A$1:$F$11,MATCH(orders!$D710,products!$A$1:$A$11,0),MATCH(orders!L$1,products!$A$1:$F$1,0))</f>
        <v>Light Blue</v>
      </c>
      <c r="M710">
        <f>INDEX(products!$A$1:$F$11,MATCH(orders!$D710,products!$A$1:$A$11,0),MATCH(orders!M$1,products!$A$1:$F$1,0))</f>
        <v>27.99</v>
      </c>
      <c r="N710">
        <f>INDEX(products!$A$1:$F$11,MATCH(orders!$D710,products!$A$1:$A$11,0),MATCH(orders!N$1,products!$A$1:$F$1,0))</f>
        <v>14.99</v>
      </c>
      <c r="O710">
        <f t="shared" si="22"/>
        <v>38.999999999999993</v>
      </c>
      <c r="P710">
        <f t="shared" si="23"/>
        <v>83.97</v>
      </c>
    </row>
    <row r="711" spans="1:16" x14ac:dyDescent="0.45">
      <c r="A711" t="s">
        <v>2480</v>
      </c>
      <c r="B711" s="1">
        <v>44932</v>
      </c>
      <c r="C711" t="s">
        <v>620</v>
      </c>
      <c r="D711">
        <v>10</v>
      </c>
      <c r="E711">
        <v>1</v>
      </c>
      <c r="F711" t="str">
        <f>_xlfn.XLOOKUP(C711,customers!$A$2:$A$314,customers!$B$2:$B$314,,0)</f>
        <v>Fielding Keinrat</v>
      </c>
      <c r="G711" t="str">
        <f>_xlfn.XLOOKUP(C711,customers!$A$2:$A$314,customers!$F$2:$F$314,,0)</f>
        <v>England</v>
      </c>
      <c r="H711" t="str">
        <f>VLOOKUP(C711,customers!$A$2:$I$314,7,FALSE)</f>
        <v>Loughborough</v>
      </c>
      <c r="I711" t="str">
        <f>VLOOKUP(C711,customers!$A$2:$I$314,9,FALSE)</f>
        <v>No</v>
      </c>
      <c r="J711" t="str">
        <f>INDEX(products!$A$1:$F$11,MATCH(orders!$D711,products!$A$1:$A$11,0),MATCH(orders!J$1,products!$A$1:$F$1,0))</f>
        <v>Denim Jeans Cuffed Hem</v>
      </c>
      <c r="K711" t="str">
        <f>INDEX(products!$A$1:$F$11,MATCH(orders!$D711,products!$A$1:$A$11,0),MATCH(orders!K$1,products!$A$1:$F$1,0))</f>
        <v>Pants</v>
      </c>
      <c r="L711" t="str">
        <f>INDEX(products!$A$1:$F$11,MATCH(orders!$D711,products!$A$1:$A$11,0),MATCH(orders!L$1,products!$A$1:$F$1,0))</f>
        <v>Dark Blue</v>
      </c>
      <c r="M711">
        <f>INDEX(products!$A$1:$F$11,MATCH(orders!$D711,products!$A$1:$A$11,0),MATCH(orders!M$1,products!$A$1:$F$1,0))</f>
        <v>22.99</v>
      </c>
      <c r="N711">
        <f>INDEX(products!$A$1:$F$11,MATCH(orders!$D711,products!$A$1:$A$11,0),MATCH(orders!N$1,products!$A$1:$F$1,0))</f>
        <v>10.99</v>
      </c>
      <c r="O711">
        <f t="shared" si="22"/>
        <v>11.999999999999998</v>
      </c>
      <c r="P711">
        <f t="shared" si="23"/>
        <v>22.99</v>
      </c>
    </row>
    <row r="712" spans="1:16" x14ac:dyDescent="0.45">
      <c r="A712" t="s">
        <v>2481</v>
      </c>
      <c r="B712" s="1">
        <v>44933</v>
      </c>
      <c r="C712" t="s">
        <v>497</v>
      </c>
      <c r="D712">
        <v>6</v>
      </c>
      <c r="E712">
        <v>3</v>
      </c>
      <c r="F712" t="str">
        <f>_xlfn.XLOOKUP(C712,customers!$A$2:$A$314,customers!$B$2:$B$314,,0)</f>
        <v>Doll Beauchamp</v>
      </c>
      <c r="G712" t="str">
        <f>_xlfn.XLOOKUP(C712,customers!$A$2:$A$314,customers!$F$2:$F$314,,0)</f>
        <v>England</v>
      </c>
      <c r="H712" t="str">
        <f>VLOOKUP(C712,customers!$A$2:$I$314,7,FALSE)</f>
        <v>Wrexham</v>
      </c>
      <c r="I712" t="str">
        <f>VLOOKUP(C712,customers!$A$2:$I$314,9,FALSE)</f>
        <v>No</v>
      </c>
      <c r="J712" t="str">
        <f>INDEX(products!$A$1:$F$11,MATCH(orders!$D712,products!$A$1:$A$11,0),MATCH(orders!J$1,products!$A$1:$F$1,0))</f>
        <v>Denim Jacket Hooded</v>
      </c>
      <c r="K712" t="str">
        <f>INDEX(products!$A$1:$F$11,MATCH(orders!$D712,products!$A$1:$A$11,0),MATCH(orders!K$1,products!$A$1:$F$1,0))</f>
        <v>Jacket</v>
      </c>
      <c r="L712" t="str">
        <f>INDEX(products!$A$1:$F$11,MATCH(orders!$D712,products!$A$1:$A$11,0),MATCH(orders!L$1,products!$A$1:$F$1,0))</f>
        <v>Light Blue</v>
      </c>
      <c r="M712">
        <f>INDEX(products!$A$1:$F$11,MATCH(orders!$D712,products!$A$1:$A$11,0),MATCH(orders!M$1,products!$A$1:$F$1,0))</f>
        <v>27.99</v>
      </c>
      <c r="N712">
        <f>INDEX(products!$A$1:$F$11,MATCH(orders!$D712,products!$A$1:$A$11,0),MATCH(orders!N$1,products!$A$1:$F$1,0))</f>
        <v>14.99</v>
      </c>
      <c r="O712">
        <f t="shared" si="22"/>
        <v>38.999999999999993</v>
      </c>
      <c r="P712">
        <f t="shared" si="23"/>
        <v>83.97</v>
      </c>
    </row>
    <row r="713" spans="1:16" x14ac:dyDescent="0.45">
      <c r="A713" t="s">
        <v>2482</v>
      </c>
      <c r="B713" s="1">
        <v>44933</v>
      </c>
      <c r="C713" t="s">
        <v>418</v>
      </c>
      <c r="D713">
        <v>6</v>
      </c>
      <c r="E713">
        <v>3</v>
      </c>
      <c r="F713" t="str">
        <f>_xlfn.XLOOKUP(C713,customers!$A$2:$A$314,customers!$B$2:$B$314,,0)</f>
        <v>Bram Revel</v>
      </c>
      <c r="G713" t="str">
        <f>_xlfn.XLOOKUP(C713,customers!$A$2:$A$314,customers!$F$2:$F$314,,0)</f>
        <v>England</v>
      </c>
      <c r="H713" t="str">
        <f>VLOOKUP(C713,customers!$A$2:$I$314,7,FALSE)</f>
        <v>Scunthorpe</v>
      </c>
      <c r="I713" t="str">
        <f>VLOOKUP(C713,customers!$A$2:$I$314,9,FALSE)</f>
        <v>No</v>
      </c>
      <c r="J713" t="str">
        <f>INDEX(products!$A$1:$F$11,MATCH(orders!$D713,products!$A$1:$A$11,0),MATCH(orders!J$1,products!$A$1:$F$1,0))</f>
        <v>Denim Jacket Hooded</v>
      </c>
      <c r="K713" t="str">
        <f>INDEX(products!$A$1:$F$11,MATCH(orders!$D713,products!$A$1:$A$11,0),MATCH(orders!K$1,products!$A$1:$F$1,0))</f>
        <v>Jacket</v>
      </c>
      <c r="L713" t="str">
        <f>INDEX(products!$A$1:$F$11,MATCH(orders!$D713,products!$A$1:$A$11,0),MATCH(orders!L$1,products!$A$1:$F$1,0))</f>
        <v>Light Blue</v>
      </c>
      <c r="M713">
        <f>INDEX(products!$A$1:$F$11,MATCH(orders!$D713,products!$A$1:$A$11,0),MATCH(orders!M$1,products!$A$1:$F$1,0))</f>
        <v>27.99</v>
      </c>
      <c r="N713">
        <f>INDEX(products!$A$1:$F$11,MATCH(orders!$D713,products!$A$1:$A$11,0),MATCH(orders!N$1,products!$A$1:$F$1,0))</f>
        <v>14.99</v>
      </c>
      <c r="O713">
        <f t="shared" si="22"/>
        <v>38.999999999999993</v>
      </c>
      <c r="P713">
        <f t="shared" si="23"/>
        <v>83.97</v>
      </c>
    </row>
    <row r="714" spans="1:16" x14ac:dyDescent="0.45">
      <c r="A714" t="s">
        <v>2483</v>
      </c>
      <c r="B714" s="1">
        <v>44934</v>
      </c>
      <c r="C714" t="s">
        <v>993</v>
      </c>
      <c r="D714">
        <v>6</v>
      </c>
      <c r="E714">
        <v>3</v>
      </c>
      <c r="F714" t="str">
        <f>_xlfn.XLOOKUP(C714,customers!$A$2:$A$314,customers!$B$2:$B$314,,0)</f>
        <v>Leia Kernan</v>
      </c>
      <c r="G714" t="str">
        <f>_xlfn.XLOOKUP(C714,customers!$A$2:$A$314,customers!$F$2:$F$314,,0)</f>
        <v>England</v>
      </c>
      <c r="H714" t="str">
        <f>VLOOKUP(C714,customers!$A$2:$I$314,7,FALSE)</f>
        <v>Tenbury Wells</v>
      </c>
      <c r="I714" t="str">
        <f>VLOOKUP(C714,customers!$A$2:$I$314,9,FALSE)</f>
        <v>No</v>
      </c>
      <c r="J714" t="str">
        <f>INDEX(products!$A$1:$F$11,MATCH(orders!$D714,products!$A$1:$A$11,0),MATCH(orders!J$1,products!$A$1:$F$1,0))</f>
        <v>Denim Jacket Hooded</v>
      </c>
      <c r="K714" t="str">
        <f>INDEX(products!$A$1:$F$11,MATCH(orders!$D714,products!$A$1:$A$11,0),MATCH(orders!K$1,products!$A$1:$F$1,0))</f>
        <v>Jacket</v>
      </c>
      <c r="L714" t="str">
        <f>INDEX(products!$A$1:$F$11,MATCH(orders!$D714,products!$A$1:$A$11,0),MATCH(orders!L$1,products!$A$1:$F$1,0))</f>
        <v>Light Blue</v>
      </c>
      <c r="M714">
        <f>INDEX(products!$A$1:$F$11,MATCH(orders!$D714,products!$A$1:$A$11,0),MATCH(orders!M$1,products!$A$1:$F$1,0))</f>
        <v>27.99</v>
      </c>
      <c r="N714">
        <f>INDEX(products!$A$1:$F$11,MATCH(orders!$D714,products!$A$1:$A$11,0),MATCH(orders!N$1,products!$A$1:$F$1,0))</f>
        <v>14.99</v>
      </c>
      <c r="O714">
        <f t="shared" si="22"/>
        <v>38.999999999999993</v>
      </c>
      <c r="P714">
        <f t="shared" si="23"/>
        <v>83.97</v>
      </c>
    </row>
    <row r="715" spans="1:16" x14ac:dyDescent="0.45">
      <c r="A715" t="s">
        <v>2484</v>
      </c>
      <c r="B715" s="1">
        <v>44934</v>
      </c>
      <c r="C715" t="s">
        <v>914</v>
      </c>
      <c r="D715">
        <v>6</v>
      </c>
      <c r="E715">
        <v>3</v>
      </c>
      <c r="F715" t="str">
        <f>_xlfn.XLOOKUP(C715,customers!$A$2:$A$314,customers!$B$2:$B$314,,0)</f>
        <v>Conny Gheraldi</v>
      </c>
      <c r="G715" t="str">
        <f>_xlfn.XLOOKUP(C715,customers!$A$2:$A$314,customers!$F$2:$F$314,,0)</f>
        <v>Wales</v>
      </c>
      <c r="H715" t="str">
        <f>VLOOKUP(C715,customers!$A$2:$I$314,7,FALSE)</f>
        <v>Monmouth</v>
      </c>
      <c r="I715" t="str">
        <f>VLOOKUP(C715,customers!$A$2:$I$314,9,FALSE)</f>
        <v>No</v>
      </c>
      <c r="J715" t="str">
        <f>INDEX(products!$A$1:$F$11,MATCH(orders!$D715,products!$A$1:$A$11,0),MATCH(orders!J$1,products!$A$1:$F$1,0))</f>
        <v>Denim Jacket Hooded</v>
      </c>
      <c r="K715" t="str">
        <f>INDEX(products!$A$1:$F$11,MATCH(orders!$D715,products!$A$1:$A$11,0),MATCH(orders!K$1,products!$A$1:$F$1,0))</f>
        <v>Jacket</v>
      </c>
      <c r="L715" t="str">
        <f>INDEX(products!$A$1:$F$11,MATCH(orders!$D715,products!$A$1:$A$11,0),MATCH(orders!L$1,products!$A$1:$F$1,0))</f>
        <v>Light Blue</v>
      </c>
      <c r="M715">
        <f>INDEX(products!$A$1:$F$11,MATCH(orders!$D715,products!$A$1:$A$11,0),MATCH(orders!M$1,products!$A$1:$F$1,0))</f>
        <v>27.99</v>
      </c>
      <c r="N715">
        <f>INDEX(products!$A$1:$F$11,MATCH(orders!$D715,products!$A$1:$A$11,0),MATCH(orders!N$1,products!$A$1:$F$1,0))</f>
        <v>14.99</v>
      </c>
      <c r="O715">
        <f t="shared" si="22"/>
        <v>38.999999999999993</v>
      </c>
      <c r="P715">
        <f t="shared" si="23"/>
        <v>83.97</v>
      </c>
    </row>
    <row r="716" spans="1:16" x14ac:dyDescent="0.45">
      <c r="A716" t="s">
        <v>2485</v>
      </c>
      <c r="B716" s="1">
        <v>44934</v>
      </c>
      <c r="C716" t="s">
        <v>92</v>
      </c>
      <c r="D716">
        <v>2</v>
      </c>
      <c r="E716">
        <v>5</v>
      </c>
      <c r="F716" t="str">
        <f>_xlfn.XLOOKUP(C716,customers!$A$2:$A$314,customers!$B$2:$B$314,,0)</f>
        <v>Rhianon Broxup</v>
      </c>
      <c r="G716" t="str">
        <f>_xlfn.XLOOKUP(C716,customers!$A$2:$A$314,customers!$F$2:$F$314,,0)</f>
        <v>England</v>
      </c>
      <c r="H716" t="str">
        <f>VLOOKUP(C716,customers!$A$2:$I$314,7,FALSE)</f>
        <v>York</v>
      </c>
      <c r="I716" t="str">
        <f>VLOOKUP(C716,customers!$A$2:$I$314,9,FALSE)</f>
        <v>Yes</v>
      </c>
      <c r="J716" t="str">
        <f>INDEX(products!$A$1:$F$11,MATCH(orders!$D716,products!$A$1:$A$11,0),MATCH(orders!J$1,products!$A$1:$F$1,0))</f>
        <v>Denim Jacket Classic</v>
      </c>
      <c r="K716" t="str">
        <f>INDEX(products!$A$1:$F$11,MATCH(orders!$D716,products!$A$1:$A$11,0),MATCH(orders!K$1,products!$A$1:$F$1,0))</f>
        <v>Jacket</v>
      </c>
      <c r="L716" t="str">
        <f>INDEX(products!$A$1:$F$11,MATCH(orders!$D716,products!$A$1:$A$11,0),MATCH(orders!L$1,products!$A$1:$F$1,0))</f>
        <v>Dark Blue</v>
      </c>
      <c r="M716">
        <f>INDEX(products!$A$1:$F$11,MATCH(orders!$D716,products!$A$1:$A$11,0),MATCH(orders!M$1,products!$A$1:$F$1,0))</f>
        <v>29.99</v>
      </c>
      <c r="N716">
        <f>INDEX(products!$A$1:$F$11,MATCH(orders!$D716,products!$A$1:$A$11,0),MATCH(orders!N$1,products!$A$1:$F$1,0))</f>
        <v>16.989999999999998</v>
      </c>
      <c r="O716">
        <f t="shared" si="22"/>
        <v>65</v>
      </c>
      <c r="P716">
        <f t="shared" si="23"/>
        <v>149.94999999999999</v>
      </c>
    </row>
    <row r="717" spans="1:16" x14ac:dyDescent="0.45">
      <c r="A717" t="s">
        <v>2486</v>
      </c>
      <c r="B717" s="1">
        <v>44936</v>
      </c>
      <c r="C717" t="s">
        <v>218</v>
      </c>
      <c r="D717">
        <v>2</v>
      </c>
      <c r="E717">
        <v>3</v>
      </c>
      <c r="F717" t="str">
        <f>_xlfn.XLOOKUP(C717,customers!$A$2:$A$314,customers!$B$2:$B$314,,0)</f>
        <v>Inger Bouldon</v>
      </c>
      <c r="G717" t="str">
        <f>_xlfn.XLOOKUP(C717,customers!$A$2:$A$314,customers!$F$2:$F$314,,0)</f>
        <v>Scotland</v>
      </c>
      <c r="H717" t="str">
        <f>VLOOKUP(C717,customers!$A$2:$I$314,7,FALSE)</f>
        <v>Ayr</v>
      </c>
      <c r="I717" t="str">
        <f>VLOOKUP(C717,customers!$A$2:$I$314,9,FALSE)</f>
        <v>Yes</v>
      </c>
      <c r="J717" t="str">
        <f>INDEX(products!$A$1:$F$11,MATCH(orders!$D717,products!$A$1:$A$11,0),MATCH(orders!J$1,products!$A$1:$F$1,0))</f>
        <v>Denim Jacket Classic</v>
      </c>
      <c r="K717" t="str">
        <f>INDEX(products!$A$1:$F$11,MATCH(orders!$D717,products!$A$1:$A$11,0),MATCH(orders!K$1,products!$A$1:$F$1,0))</f>
        <v>Jacket</v>
      </c>
      <c r="L717" t="str">
        <f>INDEX(products!$A$1:$F$11,MATCH(orders!$D717,products!$A$1:$A$11,0),MATCH(orders!L$1,products!$A$1:$F$1,0))</f>
        <v>Dark Blue</v>
      </c>
      <c r="M717">
        <f>INDEX(products!$A$1:$F$11,MATCH(orders!$D717,products!$A$1:$A$11,0),MATCH(orders!M$1,products!$A$1:$F$1,0))</f>
        <v>29.99</v>
      </c>
      <c r="N717">
        <f>INDEX(products!$A$1:$F$11,MATCH(orders!$D717,products!$A$1:$A$11,0),MATCH(orders!N$1,products!$A$1:$F$1,0))</f>
        <v>16.989999999999998</v>
      </c>
      <c r="O717">
        <f t="shared" si="22"/>
        <v>39</v>
      </c>
      <c r="P717">
        <f t="shared" si="23"/>
        <v>89.97</v>
      </c>
    </row>
    <row r="718" spans="1:16" x14ac:dyDescent="0.45">
      <c r="A718" t="s">
        <v>2487</v>
      </c>
      <c r="B718" s="1">
        <v>44936</v>
      </c>
      <c r="C718" t="s">
        <v>818</v>
      </c>
      <c r="D718">
        <v>6</v>
      </c>
      <c r="E718">
        <v>3</v>
      </c>
      <c r="F718" t="str">
        <f>_xlfn.XLOOKUP(C718,customers!$A$2:$A$314,customers!$B$2:$B$314,,0)</f>
        <v>Constance Halfhide</v>
      </c>
      <c r="G718" t="str">
        <f>_xlfn.XLOOKUP(C718,customers!$A$2:$A$314,customers!$F$2:$F$314,,0)</f>
        <v>England</v>
      </c>
      <c r="H718" t="str">
        <f>VLOOKUP(C718,customers!$A$2:$I$314,7,FALSE)</f>
        <v>Ilkley</v>
      </c>
      <c r="I718" t="str">
        <f>VLOOKUP(C718,customers!$A$2:$I$314,9,FALSE)</f>
        <v>No</v>
      </c>
      <c r="J718" t="str">
        <f>INDEX(products!$A$1:$F$11,MATCH(orders!$D718,products!$A$1:$A$11,0),MATCH(orders!J$1,products!$A$1:$F$1,0))</f>
        <v>Denim Jacket Hooded</v>
      </c>
      <c r="K718" t="str">
        <f>INDEX(products!$A$1:$F$11,MATCH(orders!$D718,products!$A$1:$A$11,0),MATCH(orders!K$1,products!$A$1:$F$1,0))</f>
        <v>Jacket</v>
      </c>
      <c r="L718" t="str">
        <f>INDEX(products!$A$1:$F$11,MATCH(orders!$D718,products!$A$1:$A$11,0),MATCH(orders!L$1,products!$A$1:$F$1,0))</f>
        <v>Light Blue</v>
      </c>
      <c r="M718">
        <f>INDEX(products!$A$1:$F$11,MATCH(orders!$D718,products!$A$1:$A$11,0),MATCH(orders!M$1,products!$A$1:$F$1,0))</f>
        <v>27.99</v>
      </c>
      <c r="N718">
        <f>INDEX(products!$A$1:$F$11,MATCH(orders!$D718,products!$A$1:$A$11,0),MATCH(orders!N$1,products!$A$1:$F$1,0))</f>
        <v>14.99</v>
      </c>
      <c r="O718">
        <f t="shared" si="22"/>
        <v>38.999999999999993</v>
      </c>
      <c r="P718">
        <f t="shared" si="23"/>
        <v>83.97</v>
      </c>
    </row>
    <row r="719" spans="1:16" x14ac:dyDescent="0.45">
      <c r="A719" t="s">
        <v>2488</v>
      </c>
      <c r="B719" s="1">
        <v>44937</v>
      </c>
      <c r="C719" t="s">
        <v>717</v>
      </c>
      <c r="D719">
        <v>6</v>
      </c>
      <c r="E719">
        <v>5</v>
      </c>
      <c r="F719" t="str">
        <f>_xlfn.XLOOKUP(C719,customers!$A$2:$A$314,customers!$B$2:$B$314,,0)</f>
        <v>Anny Mundford</v>
      </c>
      <c r="G719" t="str">
        <f>_xlfn.XLOOKUP(C719,customers!$A$2:$A$314,customers!$F$2:$F$314,,0)</f>
        <v>England</v>
      </c>
      <c r="H719" t="str">
        <f>VLOOKUP(C719,customers!$A$2:$I$314,7,FALSE)</f>
        <v>Penrith</v>
      </c>
      <c r="I719" t="str">
        <f>VLOOKUP(C719,customers!$A$2:$I$314,9,FALSE)</f>
        <v>No</v>
      </c>
      <c r="J719" t="str">
        <f>INDEX(products!$A$1:$F$11,MATCH(orders!$D719,products!$A$1:$A$11,0),MATCH(orders!J$1,products!$A$1:$F$1,0))</f>
        <v>Denim Jacket Hooded</v>
      </c>
      <c r="K719" t="str">
        <f>INDEX(products!$A$1:$F$11,MATCH(orders!$D719,products!$A$1:$A$11,0),MATCH(orders!K$1,products!$A$1:$F$1,0))</f>
        <v>Jacket</v>
      </c>
      <c r="L719" t="str">
        <f>INDEX(products!$A$1:$F$11,MATCH(orders!$D719,products!$A$1:$A$11,0),MATCH(orders!L$1,products!$A$1:$F$1,0))</f>
        <v>Light Blue</v>
      </c>
      <c r="M719">
        <f>INDEX(products!$A$1:$F$11,MATCH(orders!$D719,products!$A$1:$A$11,0),MATCH(orders!M$1,products!$A$1:$F$1,0))</f>
        <v>27.99</v>
      </c>
      <c r="N719">
        <f>INDEX(products!$A$1:$F$11,MATCH(orders!$D719,products!$A$1:$A$11,0),MATCH(orders!N$1,products!$A$1:$F$1,0))</f>
        <v>14.99</v>
      </c>
      <c r="O719">
        <f t="shared" si="22"/>
        <v>64.999999999999986</v>
      </c>
      <c r="P719">
        <f t="shared" si="23"/>
        <v>139.94999999999999</v>
      </c>
    </row>
    <row r="720" spans="1:16" x14ac:dyDescent="0.45">
      <c r="A720" t="s">
        <v>2489</v>
      </c>
      <c r="B720" s="1">
        <v>44937</v>
      </c>
      <c r="C720" t="s">
        <v>839</v>
      </c>
      <c r="D720">
        <v>6</v>
      </c>
      <c r="E720">
        <v>4</v>
      </c>
      <c r="F720" t="str">
        <f>_xlfn.XLOOKUP(C720,customers!$A$2:$A$314,customers!$B$2:$B$314,,0)</f>
        <v>Emiline Galgey</v>
      </c>
      <c r="G720" t="str">
        <f>_xlfn.XLOOKUP(C720,customers!$A$2:$A$314,customers!$F$2:$F$314,,0)</f>
        <v>England</v>
      </c>
      <c r="H720" t="str">
        <f>VLOOKUP(C720,customers!$A$2:$I$314,7,FALSE)</f>
        <v>Northallerton</v>
      </c>
      <c r="I720" t="str">
        <f>VLOOKUP(C720,customers!$A$2:$I$314,9,FALSE)</f>
        <v>No</v>
      </c>
      <c r="J720" t="str">
        <f>INDEX(products!$A$1:$F$11,MATCH(orders!$D720,products!$A$1:$A$11,0),MATCH(orders!J$1,products!$A$1:$F$1,0))</f>
        <v>Denim Jacket Hooded</v>
      </c>
      <c r="K720" t="str">
        <f>INDEX(products!$A$1:$F$11,MATCH(orders!$D720,products!$A$1:$A$11,0),MATCH(orders!K$1,products!$A$1:$F$1,0))</f>
        <v>Jacket</v>
      </c>
      <c r="L720" t="str">
        <f>INDEX(products!$A$1:$F$11,MATCH(orders!$D720,products!$A$1:$A$11,0),MATCH(orders!L$1,products!$A$1:$F$1,0))</f>
        <v>Light Blue</v>
      </c>
      <c r="M720">
        <f>INDEX(products!$A$1:$F$11,MATCH(orders!$D720,products!$A$1:$A$11,0),MATCH(orders!M$1,products!$A$1:$F$1,0))</f>
        <v>27.99</v>
      </c>
      <c r="N720">
        <f>INDEX(products!$A$1:$F$11,MATCH(orders!$D720,products!$A$1:$A$11,0),MATCH(orders!N$1,products!$A$1:$F$1,0))</f>
        <v>14.99</v>
      </c>
      <c r="O720">
        <f t="shared" si="22"/>
        <v>51.999999999999993</v>
      </c>
      <c r="P720">
        <f t="shared" si="23"/>
        <v>111.96</v>
      </c>
    </row>
    <row r="721" spans="1:16" x14ac:dyDescent="0.45">
      <c r="A721" t="s">
        <v>2490</v>
      </c>
      <c r="B721" s="1">
        <v>44938</v>
      </c>
      <c r="C721" t="s">
        <v>367</v>
      </c>
      <c r="D721">
        <v>6</v>
      </c>
      <c r="E721">
        <v>3</v>
      </c>
      <c r="F721" t="str">
        <f>_xlfn.XLOOKUP(C721,customers!$A$2:$A$314,customers!$B$2:$B$314,,0)</f>
        <v>Torie Gottelier</v>
      </c>
      <c r="G721" t="str">
        <f>_xlfn.XLOOKUP(C721,customers!$A$2:$A$314,customers!$F$2:$F$314,,0)</f>
        <v>Scotland</v>
      </c>
      <c r="H721" t="str">
        <f>VLOOKUP(C721,customers!$A$2:$I$314,7,FALSE)</f>
        <v>Kirkcaldy</v>
      </c>
      <c r="I721" t="str">
        <f>VLOOKUP(C721,customers!$A$2:$I$314,9,FALSE)</f>
        <v>No</v>
      </c>
      <c r="J721" t="str">
        <f>INDEX(products!$A$1:$F$11,MATCH(orders!$D721,products!$A$1:$A$11,0),MATCH(orders!J$1,products!$A$1:$F$1,0))</f>
        <v>Denim Jacket Hooded</v>
      </c>
      <c r="K721" t="str">
        <f>INDEX(products!$A$1:$F$11,MATCH(orders!$D721,products!$A$1:$A$11,0),MATCH(orders!K$1,products!$A$1:$F$1,0))</f>
        <v>Jacket</v>
      </c>
      <c r="L721" t="str">
        <f>INDEX(products!$A$1:$F$11,MATCH(orders!$D721,products!$A$1:$A$11,0),MATCH(orders!L$1,products!$A$1:$F$1,0))</f>
        <v>Light Blue</v>
      </c>
      <c r="M721">
        <f>INDEX(products!$A$1:$F$11,MATCH(orders!$D721,products!$A$1:$A$11,0),MATCH(orders!M$1,products!$A$1:$F$1,0))</f>
        <v>27.99</v>
      </c>
      <c r="N721">
        <f>INDEX(products!$A$1:$F$11,MATCH(orders!$D721,products!$A$1:$A$11,0),MATCH(orders!N$1,products!$A$1:$F$1,0))</f>
        <v>14.99</v>
      </c>
      <c r="O721">
        <f t="shared" si="22"/>
        <v>38.999999999999993</v>
      </c>
      <c r="P721">
        <f t="shared" si="23"/>
        <v>83.97</v>
      </c>
    </row>
    <row r="722" spans="1:16" x14ac:dyDescent="0.45">
      <c r="A722" t="s">
        <v>2491</v>
      </c>
      <c r="B722" s="1">
        <v>44938</v>
      </c>
      <c r="C722" t="s">
        <v>1154</v>
      </c>
      <c r="D722">
        <v>6</v>
      </c>
      <c r="E722">
        <v>3</v>
      </c>
      <c r="F722" t="str">
        <f>_xlfn.XLOOKUP(C722,customers!$A$2:$A$314,customers!$B$2:$B$314,,0)</f>
        <v>Cybill Graddell</v>
      </c>
      <c r="G722" t="str">
        <f>_xlfn.XLOOKUP(C722,customers!$A$2:$A$314,customers!$F$2:$F$314,,0)</f>
        <v>Scotland</v>
      </c>
      <c r="H722" t="str">
        <f>VLOOKUP(C722,customers!$A$2:$I$314,7,FALSE)</f>
        <v>Dunoon</v>
      </c>
      <c r="I722" t="str">
        <f>VLOOKUP(C722,customers!$A$2:$I$314,9,FALSE)</f>
        <v>No</v>
      </c>
      <c r="J722" t="str">
        <f>INDEX(products!$A$1:$F$11,MATCH(orders!$D722,products!$A$1:$A$11,0),MATCH(orders!J$1,products!$A$1:$F$1,0))</f>
        <v>Denim Jacket Hooded</v>
      </c>
      <c r="K722" t="str">
        <f>INDEX(products!$A$1:$F$11,MATCH(orders!$D722,products!$A$1:$A$11,0),MATCH(orders!K$1,products!$A$1:$F$1,0))</f>
        <v>Jacket</v>
      </c>
      <c r="L722" t="str">
        <f>INDEX(products!$A$1:$F$11,MATCH(orders!$D722,products!$A$1:$A$11,0),MATCH(orders!L$1,products!$A$1:$F$1,0))</f>
        <v>Light Blue</v>
      </c>
      <c r="M722">
        <f>INDEX(products!$A$1:$F$11,MATCH(orders!$D722,products!$A$1:$A$11,0),MATCH(orders!M$1,products!$A$1:$F$1,0))</f>
        <v>27.99</v>
      </c>
      <c r="N722">
        <f>INDEX(products!$A$1:$F$11,MATCH(orders!$D722,products!$A$1:$A$11,0),MATCH(orders!N$1,products!$A$1:$F$1,0))</f>
        <v>14.99</v>
      </c>
      <c r="O722">
        <f t="shared" si="22"/>
        <v>38.999999999999993</v>
      </c>
      <c r="P722">
        <f t="shared" si="23"/>
        <v>83.97</v>
      </c>
    </row>
    <row r="723" spans="1:16" x14ac:dyDescent="0.45">
      <c r="A723" t="s">
        <v>2492</v>
      </c>
      <c r="B723" s="1">
        <v>44938</v>
      </c>
      <c r="C723" t="s">
        <v>717</v>
      </c>
      <c r="D723">
        <v>6</v>
      </c>
      <c r="E723">
        <v>3</v>
      </c>
      <c r="F723" t="str">
        <f>_xlfn.XLOOKUP(C723,customers!$A$2:$A$314,customers!$B$2:$B$314,,0)</f>
        <v>Anny Mundford</v>
      </c>
      <c r="G723" t="str">
        <f>_xlfn.XLOOKUP(C723,customers!$A$2:$A$314,customers!$F$2:$F$314,,0)</f>
        <v>England</v>
      </c>
      <c r="H723" t="str">
        <f>VLOOKUP(C723,customers!$A$2:$I$314,7,FALSE)</f>
        <v>Penrith</v>
      </c>
      <c r="I723" t="str">
        <f>VLOOKUP(C723,customers!$A$2:$I$314,9,FALSE)</f>
        <v>No</v>
      </c>
      <c r="J723" t="str">
        <f>INDEX(products!$A$1:$F$11,MATCH(orders!$D723,products!$A$1:$A$11,0),MATCH(orders!J$1,products!$A$1:$F$1,0))</f>
        <v>Denim Jacket Hooded</v>
      </c>
      <c r="K723" t="str">
        <f>INDEX(products!$A$1:$F$11,MATCH(orders!$D723,products!$A$1:$A$11,0),MATCH(orders!K$1,products!$A$1:$F$1,0))</f>
        <v>Jacket</v>
      </c>
      <c r="L723" t="str">
        <f>INDEX(products!$A$1:$F$11,MATCH(orders!$D723,products!$A$1:$A$11,0),MATCH(orders!L$1,products!$A$1:$F$1,0))</f>
        <v>Light Blue</v>
      </c>
      <c r="M723">
        <f>INDEX(products!$A$1:$F$11,MATCH(orders!$D723,products!$A$1:$A$11,0),MATCH(orders!M$1,products!$A$1:$F$1,0))</f>
        <v>27.99</v>
      </c>
      <c r="N723">
        <f>INDEX(products!$A$1:$F$11,MATCH(orders!$D723,products!$A$1:$A$11,0),MATCH(orders!N$1,products!$A$1:$F$1,0))</f>
        <v>14.99</v>
      </c>
      <c r="O723">
        <f t="shared" si="22"/>
        <v>38.999999999999993</v>
      </c>
      <c r="P723">
        <f t="shared" si="23"/>
        <v>83.97</v>
      </c>
    </row>
    <row r="724" spans="1:16" x14ac:dyDescent="0.45">
      <c r="A724" t="s">
        <v>2493</v>
      </c>
      <c r="B724" s="1">
        <v>44938</v>
      </c>
      <c r="C724" t="s">
        <v>203</v>
      </c>
      <c r="D724">
        <v>2</v>
      </c>
      <c r="E724">
        <v>5</v>
      </c>
      <c r="F724" t="str">
        <f>_xlfn.XLOOKUP(C724,customers!$A$2:$A$314,customers!$B$2:$B$314,,0)</f>
        <v>Donna Baskeyfied</v>
      </c>
      <c r="G724" t="str">
        <f>_xlfn.XLOOKUP(C724,customers!$A$2:$A$314,customers!$F$2:$F$314,,0)</f>
        <v>England</v>
      </c>
      <c r="H724" t="str">
        <f>VLOOKUP(C724,customers!$A$2:$I$314,7,FALSE)</f>
        <v>Huddersfield</v>
      </c>
      <c r="I724" t="str">
        <f>VLOOKUP(C724,customers!$A$2:$I$314,9,FALSE)</f>
        <v>Yes</v>
      </c>
      <c r="J724" t="str">
        <f>INDEX(products!$A$1:$F$11,MATCH(orders!$D724,products!$A$1:$A$11,0),MATCH(orders!J$1,products!$A$1:$F$1,0))</f>
        <v>Denim Jacket Classic</v>
      </c>
      <c r="K724" t="str">
        <f>INDEX(products!$A$1:$F$11,MATCH(orders!$D724,products!$A$1:$A$11,0),MATCH(orders!K$1,products!$A$1:$F$1,0))</f>
        <v>Jacket</v>
      </c>
      <c r="L724" t="str">
        <f>INDEX(products!$A$1:$F$11,MATCH(orders!$D724,products!$A$1:$A$11,0),MATCH(orders!L$1,products!$A$1:$F$1,0))</f>
        <v>Dark Blue</v>
      </c>
      <c r="M724">
        <f>INDEX(products!$A$1:$F$11,MATCH(orders!$D724,products!$A$1:$A$11,0),MATCH(orders!M$1,products!$A$1:$F$1,0))</f>
        <v>29.99</v>
      </c>
      <c r="N724">
        <f>INDEX(products!$A$1:$F$11,MATCH(orders!$D724,products!$A$1:$A$11,0),MATCH(orders!N$1,products!$A$1:$F$1,0))</f>
        <v>16.989999999999998</v>
      </c>
      <c r="O724">
        <f t="shared" si="22"/>
        <v>65</v>
      </c>
      <c r="P724">
        <f t="shared" si="23"/>
        <v>149.94999999999999</v>
      </c>
    </row>
    <row r="725" spans="1:16" x14ac:dyDescent="0.45">
      <c r="A725" t="s">
        <v>2494</v>
      </c>
      <c r="B725" s="1">
        <v>44939</v>
      </c>
      <c r="C725" t="s">
        <v>807</v>
      </c>
      <c r="D725">
        <v>7</v>
      </c>
      <c r="E725">
        <v>2</v>
      </c>
      <c r="F725" t="str">
        <f>_xlfn.XLOOKUP(C725,customers!$A$2:$A$314,customers!$B$2:$B$314,,0)</f>
        <v>Kendra Glison</v>
      </c>
      <c r="G725" t="str">
        <f>_xlfn.XLOOKUP(C725,customers!$A$2:$A$314,customers!$F$2:$F$314,,0)</f>
        <v>England</v>
      </c>
      <c r="H725" t="str">
        <f>VLOOKUP(C725,customers!$A$2:$I$314,7,FALSE)</f>
        <v>Leominster</v>
      </c>
      <c r="I725" t="str">
        <f>VLOOKUP(C725,customers!$A$2:$I$314,9,FALSE)</f>
        <v>No</v>
      </c>
      <c r="J725" t="str">
        <f>INDEX(products!$A$1:$F$11,MATCH(orders!$D725,products!$A$1:$A$11,0),MATCH(orders!J$1,products!$A$1:$F$1,0))</f>
        <v>Denim Jeans Loose Fit</v>
      </c>
      <c r="K725" t="str">
        <f>INDEX(products!$A$1:$F$11,MATCH(orders!$D725,products!$A$1:$A$11,0),MATCH(orders!K$1,products!$A$1:$F$1,0))</f>
        <v>Pants</v>
      </c>
      <c r="L725" t="str">
        <f>INDEX(products!$A$1:$F$11,MATCH(orders!$D725,products!$A$1:$A$11,0),MATCH(orders!L$1,products!$A$1:$F$1,0))</f>
        <v>Dark Blue</v>
      </c>
      <c r="M725">
        <f>INDEX(products!$A$1:$F$11,MATCH(orders!$D725,products!$A$1:$A$11,0),MATCH(orders!M$1,products!$A$1:$F$1,0))</f>
        <v>26.99</v>
      </c>
      <c r="N725">
        <f>INDEX(products!$A$1:$F$11,MATCH(orders!$D725,products!$A$1:$A$11,0),MATCH(orders!N$1,products!$A$1:$F$1,0))</f>
        <v>14.99</v>
      </c>
      <c r="O725">
        <f t="shared" si="22"/>
        <v>23.999999999999996</v>
      </c>
      <c r="P725">
        <f t="shared" si="23"/>
        <v>53.98</v>
      </c>
    </row>
    <row r="726" spans="1:16" x14ac:dyDescent="0.45">
      <c r="A726" t="s">
        <v>2495</v>
      </c>
      <c r="B726" s="1">
        <v>44940</v>
      </c>
      <c r="C726" t="s">
        <v>381</v>
      </c>
      <c r="D726">
        <v>6</v>
      </c>
      <c r="E726">
        <v>3</v>
      </c>
      <c r="F726" t="str">
        <f>_xlfn.XLOOKUP(C726,customers!$A$2:$A$314,customers!$B$2:$B$314,,0)</f>
        <v>Else Langcaster</v>
      </c>
      <c r="G726" t="str">
        <f>_xlfn.XLOOKUP(C726,customers!$A$2:$A$314,customers!$F$2:$F$314,,0)</f>
        <v>Scotland</v>
      </c>
      <c r="H726" t="str">
        <f>VLOOKUP(C726,customers!$A$2:$I$314,7,FALSE)</f>
        <v>Elgin</v>
      </c>
      <c r="I726" t="str">
        <f>VLOOKUP(C726,customers!$A$2:$I$314,9,FALSE)</f>
        <v>No</v>
      </c>
      <c r="J726" t="str">
        <f>INDEX(products!$A$1:$F$11,MATCH(orders!$D726,products!$A$1:$A$11,0),MATCH(orders!J$1,products!$A$1:$F$1,0))</f>
        <v>Denim Jacket Hooded</v>
      </c>
      <c r="K726" t="str">
        <f>INDEX(products!$A$1:$F$11,MATCH(orders!$D726,products!$A$1:$A$11,0),MATCH(orders!K$1,products!$A$1:$F$1,0))</f>
        <v>Jacket</v>
      </c>
      <c r="L726" t="str">
        <f>INDEX(products!$A$1:$F$11,MATCH(orders!$D726,products!$A$1:$A$11,0),MATCH(orders!L$1,products!$A$1:$F$1,0))</f>
        <v>Light Blue</v>
      </c>
      <c r="M726">
        <f>INDEX(products!$A$1:$F$11,MATCH(orders!$D726,products!$A$1:$A$11,0),MATCH(orders!M$1,products!$A$1:$F$1,0))</f>
        <v>27.99</v>
      </c>
      <c r="N726">
        <f>INDEX(products!$A$1:$F$11,MATCH(orders!$D726,products!$A$1:$A$11,0),MATCH(orders!N$1,products!$A$1:$F$1,0))</f>
        <v>14.99</v>
      </c>
      <c r="O726">
        <f t="shared" si="22"/>
        <v>38.999999999999993</v>
      </c>
      <c r="P726">
        <f t="shared" si="23"/>
        <v>83.97</v>
      </c>
    </row>
    <row r="727" spans="1:16" x14ac:dyDescent="0.45">
      <c r="A727" t="s">
        <v>2496</v>
      </c>
      <c r="B727" s="1">
        <v>44941</v>
      </c>
      <c r="C727" t="s">
        <v>547</v>
      </c>
      <c r="D727">
        <v>6</v>
      </c>
      <c r="E727">
        <v>3</v>
      </c>
      <c r="F727" t="str">
        <f>_xlfn.XLOOKUP(C727,customers!$A$2:$A$314,customers!$B$2:$B$314,,0)</f>
        <v>Lowell Keenleyside</v>
      </c>
      <c r="G727" t="str">
        <f>_xlfn.XLOOKUP(C727,customers!$A$2:$A$314,customers!$F$2:$F$314,,0)</f>
        <v>England</v>
      </c>
      <c r="H727" t="str">
        <f>VLOOKUP(C727,customers!$A$2:$I$314,7,FALSE)</f>
        <v>Thetford</v>
      </c>
      <c r="I727" t="str">
        <f>VLOOKUP(C727,customers!$A$2:$I$314,9,FALSE)</f>
        <v>No</v>
      </c>
      <c r="J727" t="str">
        <f>INDEX(products!$A$1:$F$11,MATCH(orders!$D727,products!$A$1:$A$11,0),MATCH(orders!J$1,products!$A$1:$F$1,0))</f>
        <v>Denim Jacket Hooded</v>
      </c>
      <c r="K727" t="str">
        <f>INDEX(products!$A$1:$F$11,MATCH(orders!$D727,products!$A$1:$A$11,0),MATCH(orders!K$1,products!$A$1:$F$1,0))</f>
        <v>Jacket</v>
      </c>
      <c r="L727" t="str">
        <f>INDEX(products!$A$1:$F$11,MATCH(orders!$D727,products!$A$1:$A$11,0),MATCH(orders!L$1,products!$A$1:$F$1,0))</f>
        <v>Light Blue</v>
      </c>
      <c r="M727">
        <f>INDEX(products!$A$1:$F$11,MATCH(orders!$D727,products!$A$1:$A$11,0),MATCH(orders!M$1,products!$A$1:$F$1,0))</f>
        <v>27.99</v>
      </c>
      <c r="N727">
        <f>INDEX(products!$A$1:$F$11,MATCH(orders!$D727,products!$A$1:$A$11,0),MATCH(orders!N$1,products!$A$1:$F$1,0))</f>
        <v>14.99</v>
      </c>
      <c r="O727">
        <f t="shared" si="22"/>
        <v>38.999999999999993</v>
      </c>
      <c r="P727">
        <f t="shared" si="23"/>
        <v>83.97</v>
      </c>
    </row>
    <row r="728" spans="1:16" x14ac:dyDescent="0.45">
      <c r="A728" t="s">
        <v>2497</v>
      </c>
      <c r="B728" s="1">
        <v>44941</v>
      </c>
      <c r="C728" t="s">
        <v>521</v>
      </c>
      <c r="D728">
        <v>6</v>
      </c>
      <c r="E728">
        <v>5</v>
      </c>
      <c r="F728" t="str">
        <f>_xlfn.XLOOKUP(C728,customers!$A$2:$A$314,customers!$B$2:$B$314,,0)</f>
        <v>Evelina Dacca</v>
      </c>
      <c r="G728" t="str">
        <f>_xlfn.XLOOKUP(C728,customers!$A$2:$A$314,customers!$F$2:$F$314,,0)</f>
        <v>Scotland</v>
      </c>
      <c r="H728" t="str">
        <f>VLOOKUP(C728,customers!$A$2:$I$314,7,FALSE)</f>
        <v>Dumfries</v>
      </c>
      <c r="I728" t="str">
        <f>VLOOKUP(C728,customers!$A$2:$I$314,9,FALSE)</f>
        <v>No</v>
      </c>
      <c r="J728" t="str">
        <f>INDEX(products!$A$1:$F$11,MATCH(orders!$D728,products!$A$1:$A$11,0),MATCH(orders!J$1,products!$A$1:$F$1,0))</f>
        <v>Denim Jacket Hooded</v>
      </c>
      <c r="K728" t="str">
        <f>INDEX(products!$A$1:$F$11,MATCH(orders!$D728,products!$A$1:$A$11,0),MATCH(orders!K$1,products!$A$1:$F$1,0))</f>
        <v>Jacket</v>
      </c>
      <c r="L728" t="str">
        <f>INDEX(products!$A$1:$F$11,MATCH(orders!$D728,products!$A$1:$A$11,0),MATCH(orders!L$1,products!$A$1:$F$1,0))</f>
        <v>Light Blue</v>
      </c>
      <c r="M728">
        <f>INDEX(products!$A$1:$F$11,MATCH(orders!$D728,products!$A$1:$A$11,0),MATCH(orders!M$1,products!$A$1:$F$1,0))</f>
        <v>27.99</v>
      </c>
      <c r="N728">
        <f>INDEX(products!$A$1:$F$11,MATCH(orders!$D728,products!$A$1:$A$11,0),MATCH(orders!N$1,products!$A$1:$F$1,0))</f>
        <v>14.99</v>
      </c>
      <c r="O728">
        <f t="shared" si="22"/>
        <v>64.999999999999986</v>
      </c>
      <c r="P728">
        <f t="shared" si="23"/>
        <v>139.94999999999999</v>
      </c>
    </row>
    <row r="729" spans="1:16" x14ac:dyDescent="0.45">
      <c r="A729" t="s">
        <v>2498</v>
      </c>
      <c r="B729" s="1">
        <v>44942</v>
      </c>
      <c r="C729" t="s">
        <v>646</v>
      </c>
      <c r="D729">
        <v>6</v>
      </c>
      <c r="E729">
        <v>3</v>
      </c>
      <c r="F729" t="str">
        <f>_xlfn.XLOOKUP(C729,customers!$A$2:$A$314,customers!$B$2:$B$314,,0)</f>
        <v>Gerardo Schonfeld</v>
      </c>
      <c r="G729" t="str">
        <f>_xlfn.XLOOKUP(C729,customers!$A$2:$A$314,customers!$F$2:$F$314,,0)</f>
        <v>England</v>
      </c>
      <c r="H729" t="str">
        <f>VLOOKUP(C729,customers!$A$2:$I$314,7,FALSE)</f>
        <v>Halesowen</v>
      </c>
      <c r="I729" t="str">
        <f>VLOOKUP(C729,customers!$A$2:$I$314,9,FALSE)</f>
        <v>No</v>
      </c>
      <c r="J729" t="str">
        <f>INDEX(products!$A$1:$F$11,MATCH(orders!$D729,products!$A$1:$A$11,0),MATCH(orders!J$1,products!$A$1:$F$1,0))</f>
        <v>Denim Jacket Hooded</v>
      </c>
      <c r="K729" t="str">
        <f>INDEX(products!$A$1:$F$11,MATCH(orders!$D729,products!$A$1:$A$11,0),MATCH(orders!K$1,products!$A$1:$F$1,0))</f>
        <v>Jacket</v>
      </c>
      <c r="L729" t="str">
        <f>INDEX(products!$A$1:$F$11,MATCH(orders!$D729,products!$A$1:$A$11,0),MATCH(orders!L$1,products!$A$1:$F$1,0))</f>
        <v>Light Blue</v>
      </c>
      <c r="M729">
        <f>INDEX(products!$A$1:$F$11,MATCH(orders!$D729,products!$A$1:$A$11,0),MATCH(orders!M$1,products!$A$1:$F$1,0))</f>
        <v>27.99</v>
      </c>
      <c r="N729">
        <f>INDEX(products!$A$1:$F$11,MATCH(orders!$D729,products!$A$1:$A$11,0),MATCH(orders!N$1,products!$A$1:$F$1,0))</f>
        <v>14.99</v>
      </c>
      <c r="O729">
        <f t="shared" si="22"/>
        <v>38.999999999999993</v>
      </c>
      <c r="P729">
        <f t="shared" si="23"/>
        <v>83.97</v>
      </c>
    </row>
    <row r="730" spans="1:16" x14ac:dyDescent="0.45">
      <c r="A730" t="s">
        <v>2499</v>
      </c>
      <c r="B730" s="1">
        <v>44944</v>
      </c>
      <c r="C730" t="s">
        <v>445</v>
      </c>
      <c r="D730">
        <v>4</v>
      </c>
      <c r="E730">
        <v>3</v>
      </c>
      <c r="F730" t="str">
        <f>_xlfn.XLOOKUP(C730,customers!$A$2:$A$314,customers!$B$2:$B$314,,0)</f>
        <v>Marie-jeanne Redgrave</v>
      </c>
      <c r="G730" t="str">
        <f>_xlfn.XLOOKUP(C730,customers!$A$2:$A$314,customers!$F$2:$F$314,,0)</f>
        <v>Wales</v>
      </c>
      <c r="H730" t="str">
        <f>VLOOKUP(C730,customers!$A$2:$I$314,7,FALSE)</f>
        <v>Bridgend</v>
      </c>
      <c r="I730" t="str">
        <f>VLOOKUP(C730,customers!$A$2:$I$314,9,FALSE)</f>
        <v>No</v>
      </c>
      <c r="J730" t="str">
        <f>INDEX(products!$A$1:$F$11,MATCH(orders!$D730,products!$A$1:$A$11,0),MATCH(orders!J$1,products!$A$1:$F$1,0))</f>
        <v>Denim Jacket Cropped</v>
      </c>
      <c r="K730" t="str">
        <f>INDEX(products!$A$1:$F$11,MATCH(orders!$D730,products!$A$1:$A$11,0),MATCH(orders!K$1,products!$A$1:$F$1,0))</f>
        <v>Jacket</v>
      </c>
      <c r="L730" t="str">
        <f>INDEX(products!$A$1:$F$11,MATCH(orders!$D730,products!$A$1:$A$11,0),MATCH(orders!L$1,products!$A$1:$F$1,0))</f>
        <v>Light Blue</v>
      </c>
      <c r="M730">
        <f>INDEX(products!$A$1:$F$11,MATCH(orders!$D730,products!$A$1:$A$11,0),MATCH(orders!M$1,products!$A$1:$F$1,0))</f>
        <v>26.99</v>
      </c>
      <c r="N730">
        <f>INDEX(products!$A$1:$F$11,MATCH(orders!$D730,products!$A$1:$A$11,0),MATCH(orders!N$1,products!$A$1:$F$1,0))</f>
        <v>11.99</v>
      </c>
      <c r="O730">
        <f t="shared" si="22"/>
        <v>44.999999999999993</v>
      </c>
      <c r="P730">
        <f t="shared" si="23"/>
        <v>80.97</v>
      </c>
    </row>
    <row r="731" spans="1:16" x14ac:dyDescent="0.45">
      <c r="A731" t="s">
        <v>2500</v>
      </c>
      <c r="B731" s="1">
        <v>44944</v>
      </c>
      <c r="C731" t="s">
        <v>907</v>
      </c>
      <c r="D731">
        <v>6</v>
      </c>
      <c r="E731">
        <v>3</v>
      </c>
      <c r="F731" t="str">
        <f>_xlfn.XLOOKUP(C731,customers!$A$2:$A$314,customers!$B$2:$B$314,,0)</f>
        <v>Portie Cutchie</v>
      </c>
      <c r="G731" t="str">
        <f>_xlfn.XLOOKUP(C731,customers!$A$2:$A$314,customers!$F$2:$F$314,,0)</f>
        <v>Scotland</v>
      </c>
      <c r="H731" t="str">
        <f>VLOOKUP(C731,customers!$A$2:$I$314,7,FALSE)</f>
        <v>Moffat</v>
      </c>
      <c r="I731" t="str">
        <f>VLOOKUP(C731,customers!$A$2:$I$314,9,FALSE)</f>
        <v>No</v>
      </c>
      <c r="J731" t="str">
        <f>INDEX(products!$A$1:$F$11,MATCH(orders!$D731,products!$A$1:$A$11,0),MATCH(orders!J$1,products!$A$1:$F$1,0))</f>
        <v>Denim Jacket Hooded</v>
      </c>
      <c r="K731" t="str">
        <f>INDEX(products!$A$1:$F$11,MATCH(orders!$D731,products!$A$1:$A$11,0),MATCH(orders!K$1,products!$A$1:$F$1,0))</f>
        <v>Jacket</v>
      </c>
      <c r="L731" t="str">
        <f>INDEX(products!$A$1:$F$11,MATCH(orders!$D731,products!$A$1:$A$11,0),MATCH(orders!L$1,products!$A$1:$F$1,0))</f>
        <v>Light Blue</v>
      </c>
      <c r="M731">
        <f>INDEX(products!$A$1:$F$11,MATCH(orders!$D731,products!$A$1:$A$11,0),MATCH(orders!M$1,products!$A$1:$F$1,0))</f>
        <v>27.99</v>
      </c>
      <c r="N731">
        <f>INDEX(products!$A$1:$F$11,MATCH(orders!$D731,products!$A$1:$A$11,0),MATCH(orders!N$1,products!$A$1:$F$1,0))</f>
        <v>14.99</v>
      </c>
      <c r="O731">
        <f t="shared" si="22"/>
        <v>38.999999999999993</v>
      </c>
      <c r="P731">
        <f t="shared" si="23"/>
        <v>83.97</v>
      </c>
    </row>
    <row r="732" spans="1:16" x14ac:dyDescent="0.45">
      <c r="A732" t="s">
        <v>2501</v>
      </c>
      <c r="B732" s="1">
        <v>44945</v>
      </c>
      <c r="C732" t="s">
        <v>359</v>
      </c>
      <c r="D732">
        <v>6</v>
      </c>
      <c r="E732">
        <v>3</v>
      </c>
      <c r="F732" t="str">
        <f>_xlfn.XLOOKUP(C732,customers!$A$2:$A$314,customers!$B$2:$B$314,,0)</f>
        <v>Beitris Keaveney</v>
      </c>
      <c r="G732" t="str">
        <f>_xlfn.XLOOKUP(C732,customers!$A$2:$A$314,customers!$F$2:$F$314,,0)</f>
        <v>England</v>
      </c>
      <c r="H732" t="str">
        <f>VLOOKUP(C732,customers!$A$2:$I$314,7,FALSE)</f>
        <v>Newbury</v>
      </c>
      <c r="I732" t="str">
        <f>VLOOKUP(C732,customers!$A$2:$I$314,9,FALSE)</f>
        <v>No</v>
      </c>
      <c r="J732" t="str">
        <f>INDEX(products!$A$1:$F$11,MATCH(orders!$D732,products!$A$1:$A$11,0),MATCH(orders!J$1,products!$A$1:$F$1,0))</f>
        <v>Denim Jacket Hooded</v>
      </c>
      <c r="K732" t="str">
        <f>INDEX(products!$A$1:$F$11,MATCH(orders!$D732,products!$A$1:$A$11,0),MATCH(orders!K$1,products!$A$1:$F$1,0))</f>
        <v>Jacket</v>
      </c>
      <c r="L732" t="str">
        <f>INDEX(products!$A$1:$F$11,MATCH(orders!$D732,products!$A$1:$A$11,0),MATCH(orders!L$1,products!$A$1:$F$1,0))</f>
        <v>Light Blue</v>
      </c>
      <c r="M732">
        <f>INDEX(products!$A$1:$F$11,MATCH(orders!$D732,products!$A$1:$A$11,0),MATCH(orders!M$1,products!$A$1:$F$1,0))</f>
        <v>27.99</v>
      </c>
      <c r="N732">
        <f>INDEX(products!$A$1:$F$11,MATCH(orders!$D732,products!$A$1:$A$11,0),MATCH(orders!N$1,products!$A$1:$F$1,0))</f>
        <v>14.99</v>
      </c>
      <c r="O732">
        <f t="shared" si="22"/>
        <v>38.999999999999993</v>
      </c>
      <c r="P732">
        <f t="shared" si="23"/>
        <v>83.97</v>
      </c>
    </row>
    <row r="733" spans="1:16" x14ac:dyDescent="0.45">
      <c r="A733" t="s">
        <v>2502</v>
      </c>
      <c r="B733" s="1">
        <v>44945</v>
      </c>
      <c r="C733" t="s">
        <v>1214</v>
      </c>
      <c r="D733">
        <v>6</v>
      </c>
      <c r="E733">
        <v>3</v>
      </c>
      <c r="F733" t="str">
        <f>_xlfn.XLOOKUP(C733,customers!$A$2:$A$314,customers!$B$2:$B$314,,0)</f>
        <v>Paola Brydell</v>
      </c>
      <c r="G733" t="str">
        <f>_xlfn.XLOOKUP(C733,customers!$A$2:$A$314,customers!$F$2:$F$314,,0)</f>
        <v>Scotland</v>
      </c>
      <c r="H733" t="str">
        <f>VLOOKUP(C733,customers!$A$2:$I$314,7,FALSE)</f>
        <v>Dunblane</v>
      </c>
      <c r="I733" t="str">
        <f>VLOOKUP(C733,customers!$A$2:$I$314,9,FALSE)</f>
        <v>No</v>
      </c>
      <c r="J733" t="str">
        <f>INDEX(products!$A$1:$F$11,MATCH(orders!$D733,products!$A$1:$A$11,0),MATCH(orders!J$1,products!$A$1:$F$1,0))</f>
        <v>Denim Jacket Hooded</v>
      </c>
      <c r="K733" t="str">
        <f>INDEX(products!$A$1:$F$11,MATCH(orders!$D733,products!$A$1:$A$11,0),MATCH(orders!K$1,products!$A$1:$F$1,0))</f>
        <v>Jacket</v>
      </c>
      <c r="L733" t="str">
        <f>INDEX(products!$A$1:$F$11,MATCH(orders!$D733,products!$A$1:$A$11,0),MATCH(orders!L$1,products!$A$1:$F$1,0))</f>
        <v>Light Blue</v>
      </c>
      <c r="M733">
        <f>INDEX(products!$A$1:$F$11,MATCH(orders!$D733,products!$A$1:$A$11,0),MATCH(orders!M$1,products!$A$1:$F$1,0))</f>
        <v>27.99</v>
      </c>
      <c r="N733">
        <f>INDEX(products!$A$1:$F$11,MATCH(orders!$D733,products!$A$1:$A$11,0),MATCH(orders!N$1,products!$A$1:$F$1,0))</f>
        <v>14.99</v>
      </c>
      <c r="O733">
        <f t="shared" si="22"/>
        <v>38.999999999999993</v>
      </c>
      <c r="P733">
        <f t="shared" si="23"/>
        <v>83.97</v>
      </c>
    </row>
    <row r="734" spans="1:16" x14ac:dyDescent="0.45">
      <c r="A734" t="s">
        <v>2503</v>
      </c>
      <c r="B734" s="1">
        <v>44945</v>
      </c>
      <c r="C734" t="s">
        <v>43</v>
      </c>
      <c r="D734">
        <v>2</v>
      </c>
      <c r="E734">
        <v>3</v>
      </c>
      <c r="F734" t="str">
        <f>_xlfn.XLOOKUP(C734,customers!$A$2:$A$314,customers!$B$2:$B$314,,0)</f>
        <v>Christoffer O' Shea</v>
      </c>
      <c r="G734" t="str">
        <f>_xlfn.XLOOKUP(C734,customers!$A$2:$A$314,customers!$F$2:$F$314,,0)</f>
        <v>Scotland</v>
      </c>
      <c r="H734" t="str">
        <f>VLOOKUP(C734,customers!$A$2:$I$314,7,FALSE)</f>
        <v>Glasgow</v>
      </c>
      <c r="I734" t="str">
        <f>VLOOKUP(C734,customers!$A$2:$I$314,9,FALSE)</f>
        <v>Yes</v>
      </c>
      <c r="J734" t="str">
        <f>INDEX(products!$A$1:$F$11,MATCH(orders!$D734,products!$A$1:$A$11,0),MATCH(orders!J$1,products!$A$1:$F$1,0))</f>
        <v>Denim Jacket Classic</v>
      </c>
      <c r="K734" t="str">
        <f>INDEX(products!$A$1:$F$11,MATCH(orders!$D734,products!$A$1:$A$11,0),MATCH(orders!K$1,products!$A$1:$F$1,0))</f>
        <v>Jacket</v>
      </c>
      <c r="L734" t="str">
        <f>INDEX(products!$A$1:$F$11,MATCH(orders!$D734,products!$A$1:$A$11,0),MATCH(orders!L$1,products!$A$1:$F$1,0))</f>
        <v>Dark Blue</v>
      </c>
      <c r="M734">
        <f>INDEX(products!$A$1:$F$11,MATCH(orders!$D734,products!$A$1:$A$11,0),MATCH(orders!M$1,products!$A$1:$F$1,0))</f>
        <v>29.99</v>
      </c>
      <c r="N734">
        <f>INDEX(products!$A$1:$F$11,MATCH(orders!$D734,products!$A$1:$A$11,0),MATCH(orders!N$1,products!$A$1:$F$1,0))</f>
        <v>16.989999999999998</v>
      </c>
      <c r="O734">
        <f t="shared" si="22"/>
        <v>39</v>
      </c>
      <c r="P734">
        <f t="shared" si="23"/>
        <v>89.97</v>
      </c>
    </row>
    <row r="735" spans="1:16" x14ac:dyDescent="0.45">
      <c r="A735" t="s">
        <v>2504</v>
      </c>
      <c r="B735" s="1">
        <v>44945</v>
      </c>
      <c r="C735" t="s">
        <v>543</v>
      </c>
      <c r="D735">
        <v>10</v>
      </c>
      <c r="E735">
        <v>3</v>
      </c>
      <c r="F735" t="str">
        <f>_xlfn.XLOOKUP(C735,customers!$A$2:$A$314,customers!$B$2:$B$314,,0)</f>
        <v>Chalmers Havenhand</v>
      </c>
      <c r="G735" t="str">
        <f>_xlfn.XLOOKUP(C735,customers!$A$2:$A$314,customers!$F$2:$F$314,,0)</f>
        <v>England</v>
      </c>
      <c r="H735" t="str">
        <f>VLOOKUP(C735,customers!$A$2:$I$314,7,FALSE)</f>
        <v>Kendal</v>
      </c>
      <c r="I735" t="str">
        <f>VLOOKUP(C735,customers!$A$2:$I$314,9,FALSE)</f>
        <v>No</v>
      </c>
      <c r="J735" t="str">
        <f>INDEX(products!$A$1:$F$11,MATCH(orders!$D735,products!$A$1:$A$11,0),MATCH(orders!J$1,products!$A$1:$F$1,0))</f>
        <v>Denim Jeans Cuffed Hem</v>
      </c>
      <c r="K735" t="str">
        <f>INDEX(products!$A$1:$F$11,MATCH(orders!$D735,products!$A$1:$A$11,0),MATCH(orders!K$1,products!$A$1:$F$1,0))</f>
        <v>Pants</v>
      </c>
      <c r="L735" t="str">
        <f>INDEX(products!$A$1:$F$11,MATCH(orders!$D735,products!$A$1:$A$11,0),MATCH(orders!L$1,products!$A$1:$F$1,0))</f>
        <v>Dark Blue</v>
      </c>
      <c r="M735">
        <f>INDEX(products!$A$1:$F$11,MATCH(orders!$D735,products!$A$1:$A$11,0),MATCH(orders!M$1,products!$A$1:$F$1,0))</f>
        <v>22.99</v>
      </c>
      <c r="N735">
        <f>INDEX(products!$A$1:$F$11,MATCH(orders!$D735,products!$A$1:$A$11,0),MATCH(orders!N$1,products!$A$1:$F$1,0))</f>
        <v>10.99</v>
      </c>
      <c r="O735">
        <f t="shared" si="22"/>
        <v>35.999999999999993</v>
      </c>
      <c r="P735">
        <f t="shared" si="23"/>
        <v>68.97</v>
      </c>
    </row>
    <row r="736" spans="1:16" x14ac:dyDescent="0.45">
      <c r="A736" t="s">
        <v>2505</v>
      </c>
      <c r="B736" s="1">
        <v>44945</v>
      </c>
      <c r="C736" t="s">
        <v>1001</v>
      </c>
      <c r="D736">
        <v>6</v>
      </c>
      <c r="E736">
        <v>3</v>
      </c>
      <c r="F736" t="str">
        <f>_xlfn.XLOOKUP(C736,customers!$A$2:$A$314,customers!$B$2:$B$314,,0)</f>
        <v>Cleve Blowfelde</v>
      </c>
      <c r="G736" t="str">
        <f>_xlfn.XLOOKUP(C736,customers!$A$2:$A$314,customers!$F$2:$F$314,,0)</f>
        <v>Wales</v>
      </c>
      <c r="H736" t="str">
        <f>VLOOKUP(C736,customers!$A$2:$I$314,7,FALSE)</f>
        <v>Llanrwst</v>
      </c>
      <c r="I736" t="str">
        <f>VLOOKUP(C736,customers!$A$2:$I$314,9,FALSE)</f>
        <v>No</v>
      </c>
      <c r="J736" t="str">
        <f>INDEX(products!$A$1:$F$11,MATCH(orders!$D736,products!$A$1:$A$11,0),MATCH(orders!J$1,products!$A$1:$F$1,0))</f>
        <v>Denim Jacket Hooded</v>
      </c>
      <c r="K736" t="str">
        <f>INDEX(products!$A$1:$F$11,MATCH(orders!$D736,products!$A$1:$A$11,0),MATCH(orders!K$1,products!$A$1:$F$1,0))</f>
        <v>Jacket</v>
      </c>
      <c r="L736" t="str">
        <f>INDEX(products!$A$1:$F$11,MATCH(orders!$D736,products!$A$1:$A$11,0),MATCH(orders!L$1,products!$A$1:$F$1,0))</f>
        <v>Light Blue</v>
      </c>
      <c r="M736">
        <f>INDEX(products!$A$1:$F$11,MATCH(orders!$D736,products!$A$1:$A$11,0),MATCH(orders!M$1,products!$A$1:$F$1,0))</f>
        <v>27.99</v>
      </c>
      <c r="N736">
        <f>INDEX(products!$A$1:$F$11,MATCH(orders!$D736,products!$A$1:$A$11,0),MATCH(orders!N$1,products!$A$1:$F$1,0))</f>
        <v>14.99</v>
      </c>
      <c r="O736">
        <f t="shared" si="22"/>
        <v>38.999999999999993</v>
      </c>
      <c r="P736">
        <f t="shared" si="23"/>
        <v>83.97</v>
      </c>
    </row>
    <row r="737" spans="1:16" x14ac:dyDescent="0.45">
      <c r="A737" t="s">
        <v>2506</v>
      </c>
      <c r="B737" s="1">
        <v>44945</v>
      </c>
      <c r="C737" t="s">
        <v>497</v>
      </c>
      <c r="D737">
        <v>6</v>
      </c>
      <c r="E737">
        <v>3</v>
      </c>
      <c r="F737" t="str">
        <f>_xlfn.XLOOKUP(C737,customers!$A$2:$A$314,customers!$B$2:$B$314,,0)</f>
        <v>Doll Beauchamp</v>
      </c>
      <c r="G737" t="str">
        <f>_xlfn.XLOOKUP(C737,customers!$A$2:$A$314,customers!$F$2:$F$314,,0)</f>
        <v>England</v>
      </c>
      <c r="H737" t="str">
        <f>VLOOKUP(C737,customers!$A$2:$I$314,7,FALSE)</f>
        <v>Wrexham</v>
      </c>
      <c r="I737" t="str">
        <f>VLOOKUP(C737,customers!$A$2:$I$314,9,FALSE)</f>
        <v>No</v>
      </c>
      <c r="J737" t="str">
        <f>INDEX(products!$A$1:$F$11,MATCH(orders!$D737,products!$A$1:$A$11,0),MATCH(orders!J$1,products!$A$1:$F$1,0))</f>
        <v>Denim Jacket Hooded</v>
      </c>
      <c r="K737" t="str">
        <f>INDEX(products!$A$1:$F$11,MATCH(orders!$D737,products!$A$1:$A$11,0),MATCH(orders!K$1,products!$A$1:$F$1,0))</f>
        <v>Jacket</v>
      </c>
      <c r="L737" t="str">
        <f>INDEX(products!$A$1:$F$11,MATCH(orders!$D737,products!$A$1:$A$11,0),MATCH(orders!L$1,products!$A$1:$F$1,0))</f>
        <v>Light Blue</v>
      </c>
      <c r="M737">
        <f>INDEX(products!$A$1:$F$11,MATCH(orders!$D737,products!$A$1:$A$11,0),MATCH(orders!M$1,products!$A$1:$F$1,0))</f>
        <v>27.99</v>
      </c>
      <c r="N737">
        <f>INDEX(products!$A$1:$F$11,MATCH(orders!$D737,products!$A$1:$A$11,0),MATCH(orders!N$1,products!$A$1:$F$1,0))</f>
        <v>14.99</v>
      </c>
      <c r="O737">
        <f t="shared" si="22"/>
        <v>38.999999999999993</v>
      </c>
      <c r="P737">
        <f t="shared" si="23"/>
        <v>83.97</v>
      </c>
    </row>
    <row r="738" spans="1:16" x14ac:dyDescent="0.45">
      <c r="A738" t="s">
        <v>2507</v>
      </c>
      <c r="B738" s="1">
        <v>44945</v>
      </c>
      <c r="C738" t="s">
        <v>831</v>
      </c>
      <c r="D738">
        <v>6</v>
      </c>
      <c r="E738">
        <v>3</v>
      </c>
      <c r="F738" t="str">
        <f>_xlfn.XLOOKUP(C738,customers!$A$2:$A$314,customers!$B$2:$B$314,,0)</f>
        <v>Minette Whellans</v>
      </c>
      <c r="G738" t="str">
        <f>_xlfn.XLOOKUP(C738,customers!$A$2:$A$314,customers!$F$2:$F$314,,0)</f>
        <v>Wales</v>
      </c>
      <c r="H738" t="str">
        <f>VLOOKUP(C738,customers!$A$2:$I$314,7,FALSE)</f>
        <v>Cowbridge</v>
      </c>
      <c r="I738" t="str">
        <f>VLOOKUP(C738,customers!$A$2:$I$314,9,FALSE)</f>
        <v>No</v>
      </c>
      <c r="J738" t="str">
        <f>INDEX(products!$A$1:$F$11,MATCH(orders!$D738,products!$A$1:$A$11,0),MATCH(orders!J$1,products!$A$1:$F$1,0))</f>
        <v>Denim Jacket Hooded</v>
      </c>
      <c r="K738" t="str">
        <f>INDEX(products!$A$1:$F$11,MATCH(orders!$D738,products!$A$1:$A$11,0),MATCH(orders!K$1,products!$A$1:$F$1,0))</f>
        <v>Jacket</v>
      </c>
      <c r="L738" t="str">
        <f>INDEX(products!$A$1:$F$11,MATCH(orders!$D738,products!$A$1:$A$11,0),MATCH(orders!L$1,products!$A$1:$F$1,0))</f>
        <v>Light Blue</v>
      </c>
      <c r="M738">
        <f>INDEX(products!$A$1:$F$11,MATCH(orders!$D738,products!$A$1:$A$11,0),MATCH(orders!M$1,products!$A$1:$F$1,0))</f>
        <v>27.99</v>
      </c>
      <c r="N738">
        <f>INDEX(products!$A$1:$F$11,MATCH(orders!$D738,products!$A$1:$A$11,0),MATCH(orders!N$1,products!$A$1:$F$1,0))</f>
        <v>14.99</v>
      </c>
      <c r="O738">
        <f t="shared" si="22"/>
        <v>38.999999999999993</v>
      </c>
      <c r="P738">
        <f t="shared" si="23"/>
        <v>83.97</v>
      </c>
    </row>
    <row r="739" spans="1:16" x14ac:dyDescent="0.45">
      <c r="A739" t="s">
        <v>2508</v>
      </c>
      <c r="B739" s="1">
        <v>44945</v>
      </c>
      <c r="C739" t="s">
        <v>35</v>
      </c>
      <c r="D739">
        <v>2</v>
      </c>
      <c r="E739">
        <v>5</v>
      </c>
      <c r="F739" t="str">
        <f>_xlfn.XLOOKUP(C739,customers!$A$2:$A$314,customers!$B$2:$B$314,,0)</f>
        <v>Jami Redholes</v>
      </c>
      <c r="G739" t="str">
        <f>_xlfn.XLOOKUP(C739,customers!$A$2:$A$314,customers!$F$2:$F$314,,0)</f>
        <v>England</v>
      </c>
      <c r="H739" t="str">
        <f>VLOOKUP(C739,customers!$A$2:$I$314,7,FALSE)</f>
        <v>Manchester</v>
      </c>
      <c r="I739" t="str">
        <f>VLOOKUP(C739,customers!$A$2:$I$314,9,FALSE)</f>
        <v>Yes</v>
      </c>
      <c r="J739" t="str">
        <f>INDEX(products!$A$1:$F$11,MATCH(orders!$D739,products!$A$1:$A$11,0),MATCH(orders!J$1,products!$A$1:$F$1,0))</f>
        <v>Denim Jacket Classic</v>
      </c>
      <c r="K739" t="str">
        <f>INDEX(products!$A$1:$F$11,MATCH(orders!$D739,products!$A$1:$A$11,0),MATCH(orders!K$1,products!$A$1:$F$1,0))</f>
        <v>Jacket</v>
      </c>
      <c r="L739" t="str">
        <f>INDEX(products!$A$1:$F$11,MATCH(orders!$D739,products!$A$1:$A$11,0),MATCH(orders!L$1,products!$A$1:$F$1,0))</f>
        <v>Dark Blue</v>
      </c>
      <c r="M739">
        <f>INDEX(products!$A$1:$F$11,MATCH(orders!$D739,products!$A$1:$A$11,0),MATCH(orders!M$1,products!$A$1:$F$1,0))</f>
        <v>29.99</v>
      </c>
      <c r="N739">
        <f>INDEX(products!$A$1:$F$11,MATCH(orders!$D739,products!$A$1:$A$11,0),MATCH(orders!N$1,products!$A$1:$F$1,0))</f>
        <v>16.989999999999998</v>
      </c>
      <c r="O739">
        <f t="shared" si="22"/>
        <v>65</v>
      </c>
      <c r="P739">
        <f t="shared" si="23"/>
        <v>149.94999999999999</v>
      </c>
    </row>
    <row r="740" spans="1:16" x14ac:dyDescent="0.45">
      <c r="A740" t="s">
        <v>2509</v>
      </c>
      <c r="B740" s="1">
        <v>44946</v>
      </c>
      <c r="C740" t="s">
        <v>501</v>
      </c>
      <c r="D740">
        <v>6</v>
      </c>
      <c r="E740">
        <v>3</v>
      </c>
      <c r="F740" t="str">
        <f>_xlfn.XLOOKUP(C740,customers!$A$2:$A$314,customers!$B$2:$B$314,,0)</f>
        <v>Stanford Rodliff</v>
      </c>
      <c r="G740" t="str">
        <f>_xlfn.XLOOKUP(C740,customers!$A$2:$A$314,customers!$F$2:$F$314,,0)</f>
        <v>England</v>
      </c>
      <c r="H740" t="str">
        <f>VLOOKUP(C740,customers!$A$2:$I$314,7,FALSE)</f>
        <v>Rugby</v>
      </c>
      <c r="I740" t="str">
        <f>VLOOKUP(C740,customers!$A$2:$I$314,9,FALSE)</f>
        <v>No</v>
      </c>
      <c r="J740" t="str">
        <f>INDEX(products!$A$1:$F$11,MATCH(orders!$D740,products!$A$1:$A$11,0),MATCH(orders!J$1,products!$A$1:$F$1,0))</f>
        <v>Denim Jacket Hooded</v>
      </c>
      <c r="K740" t="str">
        <f>INDEX(products!$A$1:$F$11,MATCH(orders!$D740,products!$A$1:$A$11,0),MATCH(orders!K$1,products!$A$1:$F$1,0))</f>
        <v>Jacket</v>
      </c>
      <c r="L740" t="str">
        <f>INDEX(products!$A$1:$F$11,MATCH(orders!$D740,products!$A$1:$A$11,0),MATCH(orders!L$1,products!$A$1:$F$1,0))</f>
        <v>Light Blue</v>
      </c>
      <c r="M740">
        <f>INDEX(products!$A$1:$F$11,MATCH(orders!$D740,products!$A$1:$A$11,0),MATCH(orders!M$1,products!$A$1:$F$1,0))</f>
        <v>27.99</v>
      </c>
      <c r="N740">
        <f>INDEX(products!$A$1:$F$11,MATCH(orders!$D740,products!$A$1:$A$11,0),MATCH(orders!N$1,products!$A$1:$F$1,0))</f>
        <v>14.99</v>
      </c>
      <c r="O740">
        <f t="shared" si="22"/>
        <v>38.999999999999993</v>
      </c>
      <c r="P740">
        <f t="shared" si="23"/>
        <v>83.97</v>
      </c>
    </row>
    <row r="741" spans="1:16" x14ac:dyDescent="0.45">
      <c r="A741" t="s">
        <v>2510</v>
      </c>
      <c r="B741" s="1">
        <v>44947</v>
      </c>
      <c r="C741" t="s">
        <v>855</v>
      </c>
      <c r="D741">
        <v>1</v>
      </c>
      <c r="E741">
        <v>4</v>
      </c>
      <c r="F741" t="str">
        <f>_xlfn.XLOOKUP(C741,customers!$A$2:$A$314,customers!$B$2:$B$314,,0)</f>
        <v>Godfry Poinsett</v>
      </c>
      <c r="G741" t="str">
        <f>_xlfn.XLOOKUP(C741,customers!$A$2:$A$314,customers!$F$2:$F$314,,0)</f>
        <v>England</v>
      </c>
      <c r="H741" t="str">
        <f>VLOOKUP(C741,customers!$A$2:$I$314,7,FALSE)</f>
        <v>Market Harborough</v>
      </c>
      <c r="I741" t="str">
        <f>VLOOKUP(C741,customers!$A$2:$I$314,9,FALSE)</f>
        <v>No</v>
      </c>
      <c r="J741" t="str">
        <f>INDEX(products!$A$1:$F$11,MATCH(orders!$D741,products!$A$1:$A$11,0),MATCH(orders!J$1,products!$A$1:$F$1,0))</f>
        <v>Denim Jeans Bootcut</v>
      </c>
      <c r="K741" t="str">
        <f>INDEX(products!$A$1:$F$11,MATCH(orders!$D741,products!$A$1:$A$11,0),MATCH(orders!K$1,products!$A$1:$F$1,0))</f>
        <v>Pants</v>
      </c>
      <c r="L741" t="str">
        <f>INDEX(products!$A$1:$F$11,MATCH(orders!$D741,products!$A$1:$A$11,0),MATCH(orders!L$1,products!$A$1:$F$1,0))</f>
        <v>Light Blue</v>
      </c>
      <c r="M741">
        <f>INDEX(products!$A$1:$F$11,MATCH(orders!$D741,products!$A$1:$A$11,0),MATCH(orders!M$1,products!$A$1:$F$1,0))</f>
        <v>25.99</v>
      </c>
      <c r="N741">
        <f>INDEX(products!$A$1:$F$11,MATCH(orders!$D741,products!$A$1:$A$11,0),MATCH(orders!N$1,products!$A$1:$F$1,0))</f>
        <v>13.99</v>
      </c>
      <c r="O741">
        <f t="shared" si="22"/>
        <v>47.999999999999993</v>
      </c>
      <c r="P741">
        <f t="shared" si="23"/>
        <v>103.96</v>
      </c>
    </row>
    <row r="742" spans="1:16" x14ac:dyDescent="0.45">
      <c r="A742" t="s">
        <v>2511</v>
      </c>
      <c r="B742" s="1">
        <v>44948</v>
      </c>
      <c r="C742" t="s">
        <v>899</v>
      </c>
      <c r="D742">
        <v>6</v>
      </c>
      <c r="E742">
        <v>3</v>
      </c>
      <c r="F742" t="str">
        <f>_xlfn.XLOOKUP(C742,customers!$A$2:$A$314,customers!$B$2:$B$314,,0)</f>
        <v>Beltran Mathon</v>
      </c>
      <c r="G742" t="str">
        <f>_xlfn.XLOOKUP(C742,customers!$A$2:$A$314,customers!$F$2:$F$314,,0)</f>
        <v>England</v>
      </c>
      <c r="H742" t="str">
        <f>VLOOKUP(C742,customers!$A$2:$I$314,7,FALSE)</f>
        <v>Thornbury</v>
      </c>
      <c r="I742" t="str">
        <f>VLOOKUP(C742,customers!$A$2:$I$314,9,FALSE)</f>
        <v>No</v>
      </c>
      <c r="J742" t="str">
        <f>INDEX(products!$A$1:$F$11,MATCH(orders!$D742,products!$A$1:$A$11,0),MATCH(orders!J$1,products!$A$1:$F$1,0))</f>
        <v>Denim Jacket Hooded</v>
      </c>
      <c r="K742" t="str">
        <f>INDEX(products!$A$1:$F$11,MATCH(orders!$D742,products!$A$1:$A$11,0),MATCH(orders!K$1,products!$A$1:$F$1,0))</f>
        <v>Jacket</v>
      </c>
      <c r="L742" t="str">
        <f>INDEX(products!$A$1:$F$11,MATCH(orders!$D742,products!$A$1:$A$11,0),MATCH(orders!L$1,products!$A$1:$F$1,0))</f>
        <v>Light Blue</v>
      </c>
      <c r="M742">
        <f>INDEX(products!$A$1:$F$11,MATCH(orders!$D742,products!$A$1:$A$11,0),MATCH(orders!M$1,products!$A$1:$F$1,0))</f>
        <v>27.99</v>
      </c>
      <c r="N742">
        <f>INDEX(products!$A$1:$F$11,MATCH(orders!$D742,products!$A$1:$A$11,0),MATCH(orders!N$1,products!$A$1:$F$1,0))</f>
        <v>14.99</v>
      </c>
      <c r="O742">
        <f t="shared" si="22"/>
        <v>38.999999999999993</v>
      </c>
      <c r="P742">
        <f t="shared" si="23"/>
        <v>83.97</v>
      </c>
    </row>
    <row r="743" spans="1:16" x14ac:dyDescent="0.45">
      <c r="A743" t="s">
        <v>2512</v>
      </c>
      <c r="B743" s="1">
        <v>44949</v>
      </c>
      <c r="C743" t="s">
        <v>554</v>
      </c>
      <c r="D743">
        <v>6</v>
      </c>
      <c r="E743">
        <v>3</v>
      </c>
      <c r="F743" t="str">
        <f>_xlfn.XLOOKUP(C743,customers!$A$2:$A$314,customers!$B$2:$B$314,,0)</f>
        <v>Abraham Coleman</v>
      </c>
      <c r="G743" t="str">
        <f>_xlfn.XLOOKUP(C743,customers!$A$2:$A$314,customers!$F$2:$F$314,,0)</f>
        <v>England</v>
      </c>
      <c r="H743" t="str">
        <f>VLOOKUP(C743,customers!$A$2:$I$314,7,FALSE)</f>
        <v>Wellingborough</v>
      </c>
      <c r="I743" t="str">
        <f>VLOOKUP(C743,customers!$A$2:$I$314,9,FALSE)</f>
        <v>No</v>
      </c>
      <c r="J743" t="str">
        <f>INDEX(products!$A$1:$F$11,MATCH(orders!$D743,products!$A$1:$A$11,0),MATCH(orders!J$1,products!$A$1:$F$1,0))</f>
        <v>Denim Jacket Hooded</v>
      </c>
      <c r="K743" t="str">
        <f>INDEX(products!$A$1:$F$11,MATCH(orders!$D743,products!$A$1:$A$11,0),MATCH(orders!K$1,products!$A$1:$F$1,0))</f>
        <v>Jacket</v>
      </c>
      <c r="L743" t="str">
        <f>INDEX(products!$A$1:$F$11,MATCH(orders!$D743,products!$A$1:$A$11,0),MATCH(orders!L$1,products!$A$1:$F$1,0))</f>
        <v>Light Blue</v>
      </c>
      <c r="M743">
        <f>INDEX(products!$A$1:$F$11,MATCH(orders!$D743,products!$A$1:$A$11,0),MATCH(orders!M$1,products!$A$1:$F$1,0))</f>
        <v>27.99</v>
      </c>
      <c r="N743">
        <f>INDEX(products!$A$1:$F$11,MATCH(orders!$D743,products!$A$1:$A$11,0),MATCH(orders!N$1,products!$A$1:$F$1,0))</f>
        <v>14.99</v>
      </c>
      <c r="O743">
        <f t="shared" si="22"/>
        <v>38.999999999999993</v>
      </c>
      <c r="P743">
        <f t="shared" si="23"/>
        <v>83.97</v>
      </c>
    </row>
    <row r="744" spans="1:16" x14ac:dyDescent="0.45">
      <c r="A744" t="s">
        <v>2513</v>
      </c>
      <c r="B744" s="1">
        <v>44950</v>
      </c>
      <c r="C744" t="s">
        <v>203</v>
      </c>
      <c r="D744">
        <v>2</v>
      </c>
      <c r="E744">
        <v>3</v>
      </c>
      <c r="F744" t="str">
        <f>_xlfn.XLOOKUP(C744,customers!$A$2:$A$314,customers!$B$2:$B$314,,0)</f>
        <v>Donna Baskeyfied</v>
      </c>
      <c r="G744" t="str">
        <f>_xlfn.XLOOKUP(C744,customers!$A$2:$A$314,customers!$F$2:$F$314,,0)</f>
        <v>England</v>
      </c>
      <c r="H744" t="str">
        <f>VLOOKUP(C744,customers!$A$2:$I$314,7,FALSE)</f>
        <v>Huddersfield</v>
      </c>
      <c r="I744" t="str">
        <f>VLOOKUP(C744,customers!$A$2:$I$314,9,FALSE)</f>
        <v>Yes</v>
      </c>
      <c r="J744" t="str">
        <f>INDEX(products!$A$1:$F$11,MATCH(orders!$D744,products!$A$1:$A$11,0),MATCH(orders!J$1,products!$A$1:$F$1,0))</f>
        <v>Denim Jacket Classic</v>
      </c>
      <c r="K744" t="str">
        <f>INDEX(products!$A$1:$F$11,MATCH(orders!$D744,products!$A$1:$A$11,0),MATCH(orders!K$1,products!$A$1:$F$1,0))</f>
        <v>Jacket</v>
      </c>
      <c r="L744" t="str">
        <f>INDEX(products!$A$1:$F$11,MATCH(orders!$D744,products!$A$1:$A$11,0),MATCH(orders!L$1,products!$A$1:$F$1,0))</f>
        <v>Dark Blue</v>
      </c>
      <c r="M744">
        <f>INDEX(products!$A$1:$F$11,MATCH(orders!$D744,products!$A$1:$A$11,0),MATCH(orders!M$1,products!$A$1:$F$1,0))</f>
        <v>29.99</v>
      </c>
      <c r="N744">
        <f>INDEX(products!$A$1:$F$11,MATCH(orders!$D744,products!$A$1:$A$11,0),MATCH(orders!N$1,products!$A$1:$F$1,0))</f>
        <v>16.989999999999998</v>
      </c>
      <c r="O744">
        <f t="shared" si="22"/>
        <v>39</v>
      </c>
      <c r="P744">
        <f t="shared" si="23"/>
        <v>89.97</v>
      </c>
    </row>
    <row r="745" spans="1:16" x14ac:dyDescent="0.45">
      <c r="A745" t="s">
        <v>2514</v>
      </c>
      <c r="B745" s="1">
        <v>44950</v>
      </c>
      <c r="C745" t="s">
        <v>914</v>
      </c>
      <c r="D745">
        <v>6</v>
      </c>
      <c r="E745">
        <v>3</v>
      </c>
      <c r="F745" t="str">
        <f>_xlfn.XLOOKUP(C745,customers!$A$2:$A$314,customers!$B$2:$B$314,,0)</f>
        <v>Conny Gheraldi</v>
      </c>
      <c r="G745" t="str">
        <f>_xlfn.XLOOKUP(C745,customers!$A$2:$A$314,customers!$F$2:$F$314,,0)</f>
        <v>Wales</v>
      </c>
      <c r="H745" t="str">
        <f>VLOOKUP(C745,customers!$A$2:$I$314,7,FALSE)</f>
        <v>Monmouth</v>
      </c>
      <c r="I745" t="str">
        <f>VLOOKUP(C745,customers!$A$2:$I$314,9,FALSE)</f>
        <v>No</v>
      </c>
      <c r="J745" t="str">
        <f>INDEX(products!$A$1:$F$11,MATCH(orders!$D745,products!$A$1:$A$11,0),MATCH(orders!J$1,products!$A$1:$F$1,0))</f>
        <v>Denim Jacket Hooded</v>
      </c>
      <c r="K745" t="str">
        <f>INDEX(products!$A$1:$F$11,MATCH(orders!$D745,products!$A$1:$A$11,0),MATCH(orders!K$1,products!$A$1:$F$1,0))</f>
        <v>Jacket</v>
      </c>
      <c r="L745" t="str">
        <f>INDEX(products!$A$1:$F$11,MATCH(orders!$D745,products!$A$1:$A$11,0),MATCH(orders!L$1,products!$A$1:$F$1,0))</f>
        <v>Light Blue</v>
      </c>
      <c r="M745">
        <f>INDEX(products!$A$1:$F$11,MATCH(orders!$D745,products!$A$1:$A$11,0),MATCH(orders!M$1,products!$A$1:$F$1,0))</f>
        <v>27.99</v>
      </c>
      <c r="N745">
        <f>INDEX(products!$A$1:$F$11,MATCH(orders!$D745,products!$A$1:$A$11,0),MATCH(orders!N$1,products!$A$1:$F$1,0))</f>
        <v>14.99</v>
      </c>
      <c r="O745">
        <f t="shared" si="22"/>
        <v>38.999999999999993</v>
      </c>
      <c r="P745">
        <f t="shared" si="23"/>
        <v>83.97</v>
      </c>
    </row>
    <row r="746" spans="1:16" x14ac:dyDescent="0.45">
      <c r="A746" t="s">
        <v>2515</v>
      </c>
      <c r="B746" s="1">
        <v>44953</v>
      </c>
      <c r="C746" t="s">
        <v>178</v>
      </c>
      <c r="D746">
        <v>2</v>
      </c>
      <c r="E746">
        <v>5</v>
      </c>
      <c r="F746" t="str">
        <f>_xlfn.XLOOKUP(C746,customers!$A$2:$A$314,customers!$B$2:$B$314,,0)</f>
        <v>Hy Zanetto</v>
      </c>
      <c r="G746" t="str">
        <f>_xlfn.XLOOKUP(C746,customers!$A$2:$A$314,customers!$F$2:$F$314,,0)</f>
        <v>England</v>
      </c>
      <c r="H746" t="str">
        <f>VLOOKUP(C746,customers!$A$2:$I$314,7,FALSE)</f>
        <v>Wolverhampton</v>
      </c>
      <c r="I746" t="str">
        <f>VLOOKUP(C746,customers!$A$2:$I$314,9,FALSE)</f>
        <v>Yes</v>
      </c>
      <c r="J746" t="str">
        <f>INDEX(products!$A$1:$F$11,MATCH(orders!$D746,products!$A$1:$A$11,0),MATCH(orders!J$1,products!$A$1:$F$1,0))</f>
        <v>Denim Jacket Classic</v>
      </c>
      <c r="K746" t="str">
        <f>INDEX(products!$A$1:$F$11,MATCH(orders!$D746,products!$A$1:$A$11,0),MATCH(orders!K$1,products!$A$1:$F$1,0))</f>
        <v>Jacket</v>
      </c>
      <c r="L746" t="str">
        <f>INDEX(products!$A$1:$F$11,MATCH(orders!$D746,products!$A$1:$A$11,0),MATCH(orders!L$1,products!$A$1:$F$1,0))</f>
        <v>Dark Blue</v>
      </c>
      <c r="M746">
        <f>INDEX(products!$A$1:$F$11,MATCH(orders!$D746,products!$A$1:$A$11,0),MATCH(orders!M$1,products!$A$1:$F$1,0))</f>
        <v>29.99</v>
      </c>
      <c r="N746">
        <f>INDEX(products!$A$1:$F$11,MATCH(orders!$D746,products!$A$1:$A$11,0),MATCH(orders!N$1,products!$A$1:$F$1,0))</f>
        <v>16.989999999999998</v>
      </c>
      <c r="O746">
        <f t="shared" si="22"/>
        <v>65</v>
      </c>
      <c r="P746">
        <f t="shared" si="23"/>
        <v>149.94999999999999</v>
      </c>
    </row>
    <row r="747" spans="1:16" x14ac:dyDescent="0.45">
      <c r="A747" t="s">
        <v>2516</v>
      </c>
      <c r="B747" s="1">
        <v>44953</v>
      </c>
      <c r="C747" t="s">
        <v>260</v>
      </c>
      <c r="D747">
        <v>2</v>
      </c>
      <c r="E747">
        <v>4</v>
      </c>
      <c r="F747" t="str">
        <f>_xlfn.XLOOKUP(C747,customers!$A$2:$A$314,customers!$B$2:$B$314,,0)</f>
        <v>Pammi Endacott</v>
      </c>
      <c r="G747" t="str">
        <f>_xlfn.XLOOKUP(C747,customers!$A$2:$A$314,customers!$F$2:$F$314,,0)</f>
        <v>England</v>
      </c>
      <c r="H747" t="str">
        <f>VLOOKUP(C747,customers!$A$2:$I$314,7,FALSE)</f>
        <v>Milton Keynes</v>
      </c>
      <c r="I747" t="str">
        <f>VLOOKUP(C747,customers!$A$2:$I$314,9,FALSE)</f>
        <v>Yes</v>
      </c>
      <c r="J747" t="str">
        <f>INDEX(products!$A$1:$F$11,MATCH(orders!$D747,products!$A$1:$A$11,0),MATCH(orders!J$1,products!$A$1:$F$1,0))</f>
        <v>Denim Jacket Classic</v>
      </c>
      <c r="K747" t="str">
        <f>INDEX(products!$A$1:$F$11,MATCH(orders!$D747,products!$A$1:$A$11,0),MATCH(orders!K$1,products!$A$1:$F$1,0))</f>
        <v>Jacket</v>
      </c>
      <c r="L747" t="str">
        <f>INDEX(products!$A$1:$F$11,MATCH(orders!$D747,products!$A$1:$A$11,0),MATCH(orders!L$1,products!$A$1:$F$1,0))</f>
        <v>Dark Blue</v>
      </c>
      <c r="M747">
        <f>INDEX(products!$A$1:$F$11,MATCH(orders!$D747,products!$A$1:$A$11,0),MATCH(orders!M$1,products!$A$1:$F$1,0))</f>
        <v>29.99</v>
      </c>
      <c r="N747">
        <f>INDEX(products!$A$1:$F$11,MATCH(orders!$D747,products!$A$1:$A$11,0),MATCH(orders!N$1,products!$A$1:$F$1,0))</f>
        <v>16.989999999999998</v>
      </c>
      <c r="O747">
        <f t="shared" si="22"/>
        <v>52</v>
      </c>
      <c r="P747">
        <f t="shared" si="23"/>
        <v>119.96</v>
      </c>
    </row>
    <row r="748" spans="1:16" x14ac:dyDescent="0.45">
      <c r="A748" t="s">
        <v>2517</v>
      </c>
      <c r="B748" s="1">
        <v>44954</v>
      </c>
      <c r="C748" t="s">
        <v>43</v>
      </c>
      <c r="D748">
        <v>2</v>
      </c>
      <c r="E748">
        <v>5</v>
      </c>
      <c r="F748" t="str">
        <f>_xlfn.XLOOKUP(C748,customers!$A$2:$A$314,customers!$B$2:$B$314,,0)</f>
        <v>Christoffer O' Shea</v>
      </c>
      <c r="G748" t="str">
        <f>_xlfn.XLOOKUP(C748,customers!$A$2:$A$314,customers!$F$2:$F$314,,0)</f>
        <v>Scotland</v>
      </c>
      <c r="H748" t="str">
        <f>VLOOKUP(C748,customers!$A$2:$I$314,7,FALSE)</f>
        <v>Glasgow</v>
      </c>
      <c r="I748" t="str">
        <f>VLOOKUP(C748,customers!$A$2:$I$314,9,FALSE)</f>
        <v>Yes</v>
      </c>
      <c r="J748" t="str">
        <f>INDEX(products!$A$1:$F$11,MATCH(orders!$D748,products!$A$1:$A$11,0),MATCH(orders!J$1,products!$A$1:$F$1,0))</f>
        <v>Denim Jacket Classic</v>
      </c>
      <c r="K748" t="str">
        <f>INDEX(products!$A$1:$F$11,MATCH(orders!$D748,products!$A$1:$A$11,0),MATCH(orders!K$1,products!$A$1:$F$1,0))</f>
        <v>Jacket</v>
      </c>
      <c r="L748" t="str">
        <f>INDEX(products!$A$1:$F$11,MATCH(orders!$D748,products!$A$1:$A$11,0),MATCH(orders!L$1,products!$A$1:$F$1,0))</f>
        <v>Dark Blue</v>
      </c>
      <c r="M748">
        <f>INDEX(products!$A$1:$F$11,MATCH(orders!$D748,products!$A$1:$A$11,0),MATCH(orders!M$1,products!$A$1:$F$1,0))</f>
        <v>29.99</v>
      </c>
      <c r="N748">
        <f>INDEX(products!$A$1:$F$11,MATCH(orders!$D748,products!$A$1:$A$11,0),MATCH(orders!N$1,products!$A$1:$F$1,0))</f>
        <v>16.989999999999998</v>
      </c>
      <c r="O748">
        <f t="shared" si="22"/>
        <v>65</v>
      </c>
      <c r="P748">
        <f t="shared" si="23"/>
        <v>149.94999999999999</v>
      </c>
    </row>
    <row r="749" spans="1:16" x14ac:dyDescent="0.45">
      <c r="A749" t="s">
        <v>2518</v>
      </c>
      <c r="B749" s="1">
        <v>44954</v>
      </c>
      <c r="C749" t="s">
        <v>1009</v>
      </c>
      <c r="D749">
        <v>9</v>
      </c>
      <c r="E749">
        <v>2</v>
      </c>
      <c r="F749" t="str">
        <f>_xlfn.XLOOKUP(C749,customers!$A$2:$A$314,customers!$B$2:$B$314,,0)</f>
        <v>Denyse O'Calleran</v>
      </c>
      <c r="G749" t="str">
        <f>_xlfn.XLOOKUP(C749,customers!$A$2:$A$314,customers!$F$2:$F$314,,0)</f>
        <v>England</v>
      </c>
      <c r="H749" t="str">
        <f>VLOOKUP(C749,customers!$A$2:$I$314,7,FALSE)</f>
        <v>Wadebridge</v>
      </c>
      <c r="I749" t="str">
        <f>VLOOKUP(C749,customers!$A$2:$I$314,9,FALSE)</f>
        <v>No</v>
      </c>
      <c r="J749" t="str">
        <f>INDEX(products!$A$1:$F$11,MATCH(orders!$D749,products!$A$1:$A$11,0),MATCH(orders!J$1,products!$A$1:$F$1,0))</f>
        <v>Denim Jacket Embroidered</v>
      </c>
      <c r="K749" t="str">
        <f>INDEX(products!$A$1:$F$11,MATCH(orders!$D749,products!$A$1:$A$11,0),MATCH(orders!K$1,products!$A$1:$F$1,0))</f>
        <v>Jacket</v>
      </c>
      <c r="L749" t="str">
        <f>INDEX(products!$A$1:$F$11,MATCH(orders!$D749,products!$A$1:$A$11,0),MATCH(orders!L$1,products!$A$1:$F$1,0))</f>
        <v>Light Blue</v>
      </c>
      <c r="M749">
        <f>INDEX(products!$A$1:$F$11,MATCH(orders!$D749,products!$A$1:$A$11,0),MATCH(orders!M$1,products!$A$1:$F$1,0))</f>
        <v>32.99</v>
      </c>
      <c r="N749">
        <f>INDEX(products!$A$1:$F$11,MATCH(orders!$D749,products!$A$1:$A$11,0),MATCH(orders!N$1,products!$A$1:$F$1,0))</f>
        <v>18.989999999999998</v>
      </c>
      <c r="O749">
        <f t="shared" si="22"/>
        <v>28.000000000000007</v>
      </c>
      <c r="P749">
        <f t="shared" si="23"/>
        <v>65.98</v>
      </c>
    </row>
    <row r="750" spans="1:16" x14ac:dyDescent="0.45">
      <c r="A750" t="s">
        <v>2519</v>
      </c>
      <c r="B750" s="1">
        <v>44954</v>
      </c>
      <c r="C750" t="s">
        <v>104</v>
      </c>
      <c r="D750">
        <v>2</v>
      </c>
      <c r="E750">
        <v>3</v>
      </c>
      <c r="F750" t="str">
        <f>_xlfn.XLOOKUP(C750,customers!$A$2:$A$314,customers!$B$2:$B$314,,0)</f>
        <v>Kendal Scardefield</v>
      </c>
      <c r="G750" t="str">
        <f>_xlfn.XLOOKUP(C750,customers!$A$2:$A$314,customers!$F$2:$F$314,,0)</f>
        <v>Scotland</v>
      </c>
      <c r="H750" t="str">
        <f>VLOOKUP(C750,customers!$A$2:$I$314,7,FALSE)</f>
        <v>Inverness</v>
      </c>
      <c r="I750" t="str">
        <f>VLOOKUP(C750,customers!$A$2:$I$314,9,FALSE)</f>
        <v>Yes</v>
      </c>
      <c r="J750" t="str">
        <f>INDEX(products!$A$1:$F$11,MATCH(orders!$D750,products!$A$1:$A$11,0),MATCH(orders!J$1,products!$A$1:$F$1,0))</f>
        <v>Denim Jacket Classic</v>
      </c>
      <c r="K750" t="str">
        <f>INDEX(products!$A$1:$F$11,MATCH(orders!$D750,products!$A$1:$A$11,0),MATCH(orders!K$1,products!$A$1:$F$1,0))</f>
        <v>Jacket</v>
      </c>
      <c r="L750" t="str">
        <f>INDEX(products!$A$1:$F$11,MATCH(orders!$D750,products!$A$1:$A$11,0),MATCH(orders!L$1,products!$A$1:$F$1,0))</f>
        <v>Dark Blue</v>
      </c>
      <c r="M750">
        <f>INDEX(products!$A$1:$F$11,MATCH(orders!$D750,products!$A$1:$A$11,0),MATCH(orders!M$1,products!$A$1:$F$1,0))</f>
        <v>29.99</v>
      </c>
      <c r="N750">
        <f>INDEX(products!$A$1:$F$11,MATCH(orders!$D750,products!$A$1:$A$11,0),MATCH(orders!N$1,products!$A$1:$F$1,0))</f>
        <v>16.989999999999998</v>
      </c>
      <c r="O750">
        <f t="shared" si="22"/>
        <v>39</v>
      </c>
      <c r="P750">
        <f t="shared" si="23"/>
        <v>89.97</v>
      </c>
    </row>
    <row r="751" spans="1:16" x14ac:dyDescent="0.45">
      <c r="A751" t="s">
        <v>2520</v>
      </c>
      <c r="B751" s="1">
        <v>44955</v>
      </c>
      <c r="C751" t="s">
        <v>602</v>
      </c>
      <c r="D751">
        <v>6</v>
      </c>
      <c r="E751">
        <v>3</v>
      </c>
      <c r="F751" t="str">
        <f>_xlfn.XLOOKUP(C751,customers!$A$2:$A$314,customers!$B$2:$B$314,,0)</f>
        <v>Quinton Fouracres</v>
      </c>
      <c r="G751" t="str">
        <f>_xlfn.XLOOKUP(C751,customers!$A$2:$A$314,customers!$F$2:$F$314,,0)</f>
        <v>England</v>
      </c>
      <c r="H751" t="str">
        <f>VLOOKUP(C751,customers!$A$2:$I$314,7,FALSE)</f>
        <v>St Albans</v>
      </c>
      <c r="I751" t="str">
        <f>VLOOKUP(C751,customers!$A$2:$I$314,9,FALSE)</f>
        <v>No</v>
      </c>
      <c r="J751" t="str">
        <f>INDEX(products!$A$1:$F$11,MATCH(orders!$D751,products!$A$1:$A$11,0),MATCH(orders!J$1,products!$A$1:$F$1,0))</f>
        <v>Denim Jacket Hooded</v>
      </c>
      <c r="K751" t="str">
        <f>INDEX(products!$A$1:$F$11,MATCH(orders!$D751,products!$A$1:$A$11,0),MATCH(orders!K$1,products!$A$1:$F$1,0))</f>
        <v>Jacket</v>
      </c>
      <c r="L751" t="str">
        <f>INDEX(products!$A$1:$F$11,MATCH(orders!$D751,products!$A$1:$A$11,0),MATCH(orders!L$1,products!$A$1:$F$1,0))</f>
        <v>Light Blue</v>
      </c>
      <c r="M751">
        <f>INDEX(products!$A$1:$F$11,MATCH(orders!$D751,products!$A$1:$A$11,0),MATCH(orders!M$1,products!$A$1:$F$1,0))</f>
        <v>27.99</v>
      </c>
      <c r="N751">
        <f>INDEX(products!$A$1:$F$11,MATCH(orders!$D751,products!$A$1:$A$11,0),MATCH(orders!N$1,products!$A$1:$F$1,0))</f>
        <v>14.99</v>
      </c>
      <c r="O751">
        <f t="shared" si="22"/>
        <v>38.999999999999993</v>
      </c>
      <c r="P751">
        <f t="shared" si="23"/>
        <v>83.97</v>
      </c>
    </row>
    <row r="752" spans="1:16" x14ac:dyDescent="0.45">
      <c r="A752" t="s">
        <v>2521</v>
      </c>
      <c r="B752" s="1">
        <v>44955</v>
      </c>
      <c r="C752" t="s">
        <v>181</v>
      </c>
      <c r="D752">
        <v>2</v>
      </c>
      <c r="E752">
        <v>3</v>
      </c>
      <c r="F752" t="str">
        <f>_xlfn.XLOOKUP(C752,customers!$A$2:$A$314,customers!$B$2:$B$314,,0)</f>
        <v>Jessica McNess</v>
      </c>
      <c r="G752" t="str">
        <f>_xlfn.XLOOKUP(C752,customers!$A$2:$A$314,customers!$F$2:$F$314,,0)</f>
        <v>England</v>
      </c>
      <c r="H752" t="str">
        <f>VLOOKUP(C752,customers!$A$2:$I$314,7,FALSE)</f>
        <v>Derby</v>
      </c>
      <c r="I752" t="str">
        <f>VLOOKUP(C752,customers!$A$2:$I$314,9,FALSE)</f>
        <v>Yes</v>
      </c>
      <c r="J752" t="str">
        <f>INDEX(products!$A$1:$F$11,MATCH(orders!$D752,products!$A$1:$A$11,0),MATCH(orders!J$1,products!$A$1:$F$1,0))</f>
        <v>Denim Jacket Classic</v>
      </c>
      <c r="K752" t="str">
        <f>INDEX(products!$A$1:$F$11,MATCH(orders!$D752,products!$A$1:$A$11,0),MATCH(orders!K$1,products!$A$1:$F$1,0))</f>
        <v>Jacket</v>
      </c>
      <c r="L752" t="str">
        <f>INDEX(products!$A$1:$F$11,MATCH(orders!$D752,products!$A$1:$A$11,0),MATCH(orders!L$1,products!$A$1:$F$1,0))</f>
        <v>Dark Blue</v>
      </c>
      <c r="M752">
        <f>INDEX(products!$A$1:$F$11,MATCH(orders!$D752,products!$A$1:$A$11,0),MATCH(orders!M$1,products!$A$1:$F$1,0))</f>
        <v>29.99</v>
      </c>
      <c r="N752">
        <f>INDEX(products!$A$1:$F$11,MATCH(orders!$D752,products!$A$1:$A$11,0),MATCH(orders!N$1,products!$A$1:$F$1,0))</f>
        <v>16.989999999999998</v>
      </c>
      <c r="O752">
        <f t="shared" si="22"/>
        <v>39</v>
      </c>
      <c r="P752">
        <f t="shared" si="23"/>
        <v>89.97</v>
      </c>
    </row>
    <row r="753" spans="1:16" x14ac:dyDescent="0.45">
      <c r="A753" t="s">
        <v>2522</v>
      </c>
      <c r="B753" s="1">
        <v>44955</v>
      </c>
      <c r="C753" t="s">
        <v>418</v>
      </c>
      <c r="D753">
        <v>6</v>
      </c>
      <c r="E753">
        <v>3</v>
      </c>
      <c r="F753" t="str">
        <f>_xlfn.XLOOKUP(C753,customers!$A$2:$A$314,customers!$B$2:$B$314,,0)</f>
        <v>Bram Revel</v>
      </c>
      <c r="G753" t="str">
        <f>_xlfn.XLOOKUP(C753,customers!$A$2:$A$314,customers!$F$2:$F$314,,0)</f>
        <v>England</v>
      </c>
      <c r="H753" t="str">
        <f>VLOOKUP(C753,customers!$A$2:$I$314,7,FALSE)</f>
        <v>Scunthorpe</v>
      </c>
      <c r="I753" t="str">
        <f>VLOOKUP(C753,customers!$A$2:$I$314,9,FALSE)</f>
        <v>No</v>
      </c>
      <c r="J753" t="str">
        <f>INDEX(products!$A$1:$F$11,MATCH(orders!$D753,products!$A$1:$A$11,0),MATCH(orders!J$1,products!$A$1:$F$1,0))</f>
        <v>Denim Jacket Hooded</v>
      </c>
      <c r="K753" t="str">
        <f>INDEX(products!$A$1:$F$11,MATCH(orders!$D753,products!$A$1:$A$11,0),MATCH(orders!K$1,products!$A$1:$F$1,0))</f>
        <v>Jacket</v>
      </c>
      <c r="L753" t="str">
        <f>INDEX(products!$A$1:$F$11,MATCH(orders!$D753,products!$A$1:$A$11,0),MATCH(orders!L$1,products!$A$1:$F$1,0))</f>
        <v>Light Blue</v>
      </c>
      <c r="M753">
        <f>INDEX(products!$A$1:$F$11,MATCH(orders!$D753,products!$A$1:$A$11,0),MATCH(orders!M$1,products!$A$1:$F$1,0))</f>
        <v>27.99</v>
      </c>
      <c r="N753">
        <f>INDEX(products!$A$1:$F$11,MATCH(orders!$D753,products!$A$1:$A$11,0),MATCH(orders!N$1,products!$A$1:$F$1,0))</f>
        <v>14.99</v>
      </c>
      <c r="O753">
        <f t="shared" si="22"/>
        <v>38.999999999999993</v>
      </c>
      <c r="P753">
        <f t="shared" si="23"/>
        <v>83.97</v>
      </c>
    </row>
    <row r="754" spans="1:16" x14ac:dyDescent="0.45">
      <c r="A754" t="s">
        <v>2523</v>
      </c>
      <c r="B754" s="1">
        <v>44956</v>
      </c>
      <c r="C754" t="s">
        <v>814</v>
      </c>
      <c r="D754">
        <v>6</v>
      </c>
      <c r="E754">
        <v>4</v>
      </c>
      <c r="F754" t="str">
        <f>_xlfn.XLOOKUP(C754,customers!$A$2:$A$314,customers!$B$2:$B$314,,0)</f>
        <v>Orbadiah Duny</v>
      </c>
      <c r="G754" t="str">
        <f>_xlfn.XLOOKUP(C754,customers!$A$2:$A$314,customers!$F$2:$F$314,,0)</f>
        <v>England</v>
      </c>
      <c r="H754" t="str">
        <f>VLOOKUP(C754,customers!$A$2:$I$314,7,FALSE)</f>
        <v>Sherborne</v>
      </c>
      <c r="I754" t="str">
        <f>VLOOKUP(C754,customers!$A$2:$I$314,9,FALSE)</f>
        <v>No</v>
      </c>
      <c r="J754" t="str">
        <f>INDEX(products!$A$1:$F$11,MATCH(orders!$D754,products!$A$1:$A$11,0),MATCH(orders!J$1,products!$A$1:$F$1,0))</f>
        <v>Denim Jacket Hooded</v>
      </c>
      <c r="K754" t="str">
        <f>INDEX(products!$A$1:$F$11,MATCH(orders!$D754,products!$A$1:$A$11,0),MATCH(orders!K$1,products!$A$1:$F$1,0))</f>
        <v>Jacket</v>
      </c>
      <c r="L754" t="str">
        <f>INDEX(products!$A$1:$F$11,MATCH(orders!$D754,products!$A$1:$A$11,0),MATCH(orders!L$1,products!$A$1:$F$1,0))</f>
        <v>Light Blue</v>
      </c>
      <c r="M754">
        <f>INDEX(products!$A$1:$F$11,MATCH(orders!$D754,products!$A$1:$A$11,0),MATCH(orders!M$1,products!$A$1:$F$1,0))</f>
        <v>27.99</v>
      </c>
      <c r="N754">
        <f>INDEX(products!$A$1:$F$11,MATCH(orders!$D754,products!$A$1:$A$11,0),MATCH(orders!N$1,products!$A$1:$F$1,0))</f>
        <v>14.99</v>
      </c>
      <c r="O754">
        <f t="shared" si="22"/>
        <v>51.999999999999993</v>
      </c>
      <c r="P754">
        <f t="shared" si="23"/>
        <v>111.96</v>
      </c>
    </row>
    <row r="755" spans="1:16" x14ac:dyDescent="0.45">
      <c r="A755" t="s">
        <v>2524</v>
      </c>
      <c r="B755" s="1">
        <v>44956</v>
      </c>
      <c r="C755" t="s">
        <v>60</v>
      </c>
      <c r="D755">
        <v>2</v>
      </c>
      <c r="E755">
        <v>4</v>
      </c>
      <c r="F755" t="str">
        <f>_xlfn.XLOOKUP(C755,customers!$A$2:$A$314,customers!$B$2:$B$314,,0)</f>
        <v>Rodger Raven</v>
      </c>
      <c r="G755" t="str">
        <f>_xlfn.XLOOKUP(C755,customers!$A$2:$A$314,customers!$F$2:$F$314,,0)</f>
        <v>England</v>
      </c>
      <c r="H755" t="str">
        <f>VLOOKUP(C755,customers!$A$2:$I$314,7,FALSE)</f>
        <v>Sheffield</v>
      </c>
      <c r="I755" t="str">
        <f>VLOOKUP(C755,customers!$A$2:$I$314,9,FALSE)</f>
        <v>Yes</v>
      </c>
      <c r="J755" t="str">
        <f>INDEX(products!$A$1:$F$11,MATCH(orders!$D755,products!$A$1:$A$11,0),MATCH(orders!J$1,products!$A$1:$F$1,0))</f>
        <v>Denim Jacket Classic</v>
      </c>
      <c r="K755" t="str">
        <f>INDEX(products!$A$1:$F$11,MATCH(orders!$D755,products!$A$1:$A$11,0),MATCH(orders!K$1,products!$A$1:$F$1,0))</f>
        <v>Jacket</v>
      </c>
      <c r="L755" t="str">
        <f>INDEX(products!$A$1:$F$11,MATCH(orders!$D755,products!$A$1:$A$11,0),MATCH(orders!L$1,products!$A$1:$F$1,0))</f>
        <v>Dark Blue</v>
      </c>
      <c r="M755">
        <f>INDEX(products!$A$1:$F$11,MATCH(orders!$D755,products!$A$1:$A$11,0),MATCH(orders!M$1,products!$A$1:$F$1,0))</f>
        <v>29.99</v>
      </c>
      <c r="N755">
        <f>INDEX(products!$A$1:$F$11,MATCH(orders!$D755,products!$A$1:$A$11,0),MATCH(orders!N$1,products!$A$1:$F$1,0))</f>
        <v>16.989999999999998</v>
      </c>
      <c r="O755">
        <f t="shared" si="22"/>
        <v>52</v>
      </c>
      <c r="P755">
        <f t="shared" si="23"/>
        <v>119.96</v>
      </c>
    </row>
    <row r="756" spans="1:16" x14ac:dyDescent="0.45">
      <c r="A756" t="s">
        <v>2525</v>
      </c>
      <c r="B756" s="1">
        <v>44956</v>
      </c>
      <c r="C756" t="s">
        <v>359</v>
      </c>
      <c r="D756">
        <v>6</v>
      </c>
      <c r="E756">
        <v>2</v>
      </c>
      <c r="F756" t="str">
        <f>_xlfn.XLOOKUP(C756,customers!$A$2:$A$314,customers!$B$2:$B$314,,0)</f>
        <v>Beitris Keaveney</v>
      </c>
      <c r="G756" t="str">
        <f>_xlfn.XLOOKUP(C756,customers!$A$2:$A$314,customers!$F$2:$F$314,,0)</f>
        <v>England</v>
      </c>
      <c r="H756" t="str">
        <f>VLOOKUP(C756,customers!$A$2:$I$314,7,FALSE)</f>
        <v>Newbury</v>
      </c>
      <c r="I756" t="str">
        <f>VLOOKUP(C756,customers!$A$2:$I$314,9,FALSE)</f>
        <v>No</v>
      </c>
      <c r="J756" t="str">
        <f>INDEX(products!$A$1:$F$11,MATCH(orders!$D756,products!$A$1:$A$11,0),MATCH(orders!J$1,products!$A$1:$F$1,0))</f>
        <v>Denim Jacket Hooded</v>
      </c>
      <c r="K756" t="str">
        <f>INDEX(products!$A$1:$F$11,MATCH(orders!$D756,products!$A$1:$A$11,0),MATCH(orders!K$1,products!$A$1:$F$1,0))</f>
        <v>Jacket</v>
      </c>
      <c r="L756" t="str">
        <f>INDEX(products!$A$1:$F$11,MATCH(orders!$D756,products!$A$1:$A$11,0),MATCH(orders!L$1,products!$A$1:$F$1,0))</f>
        <v>Light Blue</v>
      </c>
      <c r="M756">
        <f>INDEX(products!$A$1:$F$11,MATCH(orders!$D756,products!$A$1:$A$11,0),MATCH(orders!M$1,products!$A$1:$F$1,0))</f>
        <v>27.99</v>
      </c>
      <c r="N756">
        <f>INDEX(products!$A$1:$F$11,MATCH(orders!$D756,products!$A$1:$A$11,0),MATCH(orders!N$1,products!$A$1:$F$1,0))</f>
        <v>14.99</v>
      </c>
      <c r="O756">
        <f t="shared" si="22"/>
        <v>25.999999999999996</v>
      </c>
      <c r="P756">
        <f t="shared" si="23"/>
        <v>55.98</v>
      </c>
    </row>
    <row r="757" spans="1:16" x14ac:dyDescent="0.45">
      <c r="A757" t="s">
        <v>2526</v>
      </c>
      <c r="B757" s="1">
        <v>44956</v>
      </c>
      <c r="C757" t="s">
        <v>501</v>
      </c>
      <c r="D757">
        <v>6</v>
      </c>
      <c r="E757">
        <v>3</v>
      </c>
      <c r="F757" t="str">
        <f>_xlfn.XLOOKUP(C757,customers!$A$2:$A$314,customers!$B$2:$B$314,,0)</f>
        <v>Stanford Rodliff</v>
      </c>
      <c r="G757" t="str">
        <f>_xlfn.XLOOKUP(C757,customers!$A$2:$A$314,customers!$F$2:$F$314,,0)</f>
        <v>England</v>
      </c>
      <c r="H757" t="str">
        <f>VLOOKUP(C757,customers!$A$2:$I$314,7,FALSE)</f>
        <v>Rugby</v>
      </c>
      <c r="I757" t="str">
        <f>VLOOKUP(C757,customers!$A$2:$I$314,9,FALSE)</f>
        <v>No</v>
      </c>
      <c r="J757" t="str">
        <f>INDEX(products!$A$1:$F$11,MATCH(orders!$D757,products!$A$1:$A$11,0),MATCH(orders!J$1,products!$A$1:$F$1,0))</f>
        <v>Denim Jacket Hooded</v>
      </c>
      <c r="K757" t="str">
        <f>INDEX(products!$A$1:$F$11,MATCH(orders!$D757,products!$A$1:$A$11,0),MATCH(orders!K$1,products!$A$1:$F$1,0))</f>
        <v>Jacket</v>
      </c>
      <c r="L757" t="str">
        <f>INDEX(products!$A$1:$F$11,MATCH(orders!$D757,products!$A$1:$A$11,0),MATCH(orders!L$1,products!$A$1:$F$1,0))</f>
        <v>Light Blue</v>
      </c>
      <c r="M757">
        <f>INDEX(products!$A$1:$F$11,MATCH(orders!$D757,products!$A$1:$A$11,0),MATCH(orders!M$1,products!$A$1:$F$1,0))</f>
        <v>27.99</v>
      </c>
      <c r="N757">
        <f>INDEX(products!$A$1:$F$11,MATCH(orders!$D757,products!$A$1:$A$11,0),MATCH(orders!N$1,products!$A$1:$F$1,0))</f>
        <v>14.99</v>
      </c>
      <c r="O757">
        <f t="shared" si="22"/>
        <v>38.999999999999993</v>
      </c>
      <c r="P757">
        <f t="shared" si="23"/>
        <v>83.97</v>
      </c>
    </row>
    <row r="758" spans="1:16" x14ac:dyDescent="0.45">
      <c r="A758" t="s">
        <v>2527</v>
      </c>
      <c r="B758" s="1">
        <v>44957</v>
      </c>
      <c r="C758" t="s">
        <v>381</v>
      </c>
      <c r="D758">
        <v>6</v>
      </c>
      <c r="E758">
        <v>3</v>
      </c>
      <c r="F758" t="str">
        <f>_xlfn.XLOOKUP(C758,customers!$A$2:$A$314,customers!$B$2:$B$314,,0)</f>
        <v>Else Langcaster</v>
      </c>
      <c r="G758" t="str">
        <f>_xlfn.XLOOKUP(C758,customers!$A$2:$A$314,customers!$F$2:$F$314,,0)</f>
        <v>Scotland</v>
      </c>
      <c r="H758" t="str">
        <f>VLOOKUP(C758,customers!$A$2:$I$314,7,FALSE)</f>
        <v>Elgin</v>
      </c>
      <c r="I758" t="str">
        <f>VLOOKUP(C758,customers!$A$2:$I$314,9,FALSE)</f>
        <v>No</v>
      </c>
      <c r="J758" t="str">
        <f>INDEX(products!$A$1:$F$11,MATCH(orders!$D758,products!$A$1:$A$11,0),MATCH(orders!J$1,products!$A$1:$F$1,0))</f>
        <v>Denim Jacket Hooded</v>
      </c>
      <c r="K758" t="str">
        <f>INDEX(products!$A$1:$F$11,MATCH(orders!$D758,products!$A$1:$A$11,0),MATCH(orders!K$1,products!$A$1:$F$1,0))</f>
        <v>Jacket</v>
      </c>
      <c r="L758" t="str">
        <f>INDEX(products!$A$1:$F$11,MATCH(orders!$D758,products!$A$1:$A$11,0),MATCH(orders!L$1,products!$A$1:$F$1,0))</f>
        <v>Light Blue</v>
      </c>
      <c r="M758">
        <f>INDEX(products!$A$1:$F$11,MATCH(orders!$D758,products!$A$1:$A$11,0),MATCH(orders!M$1,products!$A$1:$F$1,0))</f>
        <v>27.99</v>
      </c>
      <c r="N758">
        <f>INDEX(products!$A$1:$F$11,MATCH(orders!$D758,products!$A$1:$A$11,0),MATCH(orders!N$1,products!$A$1:$F$1,0))</f>
        <v>14.99</v>
      </c>
      <c r="O758">
        <f t="shared" si="22"/>
        <v>38.999999999999993</v>
      </c>
      <c r="P758">
        <f t="shared" si="23"/>
        <v>83.97</v>
      </c>
    </row>
    <row r="759" spans="1:16" x14ac:dyDescent="0.45">
      <c r="A759" t="s">
        <v>2528</v>
      </c>
      <c r="B759" s="1">
        <v>44957</v>
      </c>
      <c r="C759" t="s">
        <v>602</v>
      </c>
      <c r="D759">
        <v>6</v>
      </c>
      <c r="E759">
        <v>3</v>
      </c>
      <c r="F759" t="str">
        <f>_xlfn.XLOOKUP(C759,customers!$A$2:$A$314,customers!$B$2:$B$314,,0)</f>
        <v>Quinton Fouracres</v>
      </c>
      <c r="G759" t="str">
        <f>_xlfn.XLOOKUP(C759,customers!$A$2:$A$314,customers!$F$2:$F$314,,0)</f>
        <v>England</v>
      </c>
      <c r="H759" t="str">
        <f>VLOOKUP(C759,customers!$A$2:$I$314,7,FALSE)</f>
        <v>St Albans</v>
      </c>
      <c r="I759" t="str">
        <f>VLOOKUP(C759,customers!$A$2:$I$314,9,FALSE)</f>
        <v>No</v>
      </c>
      <c r="J759" t="str">
        <f>INDEX(products!$A$1:$F$11,MATCH(orders!$D759,products!$A$1:$A$11,0),MATCH(orders!J$1,products!$A$1:$F$1,0))</f>
        <v>Denim Jacket Hooded</v>
      </c>
      <c r="K759" t="str">
        <f>INDEX(products!$A$1:$F$11,MATCH(orders!$D759,products!$A$1:$A$11,0),MATCH(orders!K$1,products!$A$1:$F$1,0))</f>
        <v>Jacket</v>
      </c>
      <c r="L759" t="str">
        <f>INDEX(products!$A$1:$F$11,MATCH(orders!$D759,products!$A$1:$A$11,0),MATCH(orders!L$1,products!$A$1:$F$1,0))</f>
        <v>Light Blue</v>
      </c>
      <c r="M759">
        <f>INDEX(products!$A$1:$F$11,MATCH(orders!$D759,products!$A$1:$A$11,0),MATCH(orders!M$1,products!$A$1:$F$1,0))</f>
        <v>27.99</v>
      </c>
      <c r="N759">
        <f>INDEX(products!$A$1:$F$11,MATCH(orders!$D759,products!$A$1:$A$11,0),MATCH(orders!N$1,products!$A$1:$F$1,0))</f>
        <v>14.99</v>
      </c>
      <c r="O759">
        <f t="shared" si="22"/>
        <v>38.999999999999993</v>
      </c>
      <c r="P759">
        <f t="shared" si="23"/>
        <v>83.97</v>
      </c>
    </row>
    <row r="760" spans="1:16" x14ac:dyDescent="0.45">
      <c r="A760" t="s">
        <v>2529</v>
      </c>
      <c r="B760" s="1">
        <v>44958</v>
      </c>
      <c r="C760" t="s">
        <v>899</v>
      </c>
      <c r="D760">
        <v>6</v>
      </c>
      <c r="E760">
        <v>3</v>
      </c>
      <c r="F760" t="str">
        <f>_xlfn.XLOOKUP(C760,customers!$A$2:$A$314,customers!$B$2:$B$314,,0)</f>
        <v>Beltran Mathon</v>
      </c>
      <c r="G760" t="str">
        <f>_xlfn.XLOOKUP(C760,customers!$A$2:$A$314,customers!$F$2:$F$314,,0)</f>
        <v>England</v>
      </c>
      <c r="H760" t="str">
        <f>VLOOKUP(C760,customers!$A$2:$I$314,7,FALSE)</f>
        <v>Thornbury</v>
      </c>
      <c r="I760" t="str">
        <f>VLOOKUP(C760,customers!$A$2:$I$314,9,FALSE)</f>
        <v>No</v>
      </c>
      <c r="J760" t="str">
        <f>INDEX(products!$A$1:$F$11,MATCH(orders!$D760,products!$A$1:$A$11,0),MATCH(orders!J$1,products!$A$1:$F$1,0))</f>
        <v>Denim Jacket Hooded</v>
      </c>
      <c r="K760" t="str">
        <f>INDEX(products!$A$1:$F$11,MATCH(orders!$D760,products!$A$1:$A$11,0),MATCH(orders!K$1,products!$A$1:$F$1,0))</f>
        <v>Jacket</v>
      </c>
      <c r="L760" t="str">
        <f>INDEX(products!$A$1:$F$11,MATCH(orders!$D760,products!$A$1:$A$11,0),MATCH(orders!L$1,products!$A$1:$F$1,0))</f>
        <v>Light Blue</v>
      </c>
      <c r="M760">
        <f>INDEX(products!$A$1:$F$11,MATCH(orders!$D760,products!$A$1:$A$11,0),MATCH(orders!M$1,products!$A$1:$F$1,0))</f>
        <v>27.99</v>
      </c>
      <c r="N760">
        <f>INDEX(products!$A$1:$F$11,MATCH(orders!$D760,products!$A$1:$A$11,0),MATCH(orders!N$1,products!$A$1:$F$1,0))</f>
        <v>14.99</v>
      </c>
      <c r="O760">
        <f t="shared" si="22"/>
        <v>38.999999999999993</v>
      </c>
      <c r="P760">
        <f t="shared" si="23"/>
        <v>83.97</v>
      </c>
    </row>
    <row r="761" spans="1:16" x14ac:dyDescent="0.45">
      <c r="A761" t="s">
        <v>2530</v>
      </c>
      <c r="B761" s="1">
        <v>44959</v>
      </c>
      <c r="C761" t="s">
        <v>967</v>
      </c>
      <c r="D761">
        <v>6</v>
      </c>
      <c r="E761">
        <v>3</v>
      </c>
      <c r="F761" t="str">
        <f>_xlfn.XLOOKUP(C761,customers!$A$2:$A$314,customers!$B$2:$B$314,,0)</f>
        <v>Georgena Bentjens</v>
      </c>
      <c r="G761" t="str">
        <f>_xlfn.XLOOKUP(C761,customers!$A$2:$A$314,customers!$F$2:$F$314,,0)</f>
        <v>Scotland</v>
      </c>
      <c r="H761" t="str">
        <f>VLOOKUP(C761,customers!$A$2:$I$314,7,FALSE)</f>
        <v>Dornoch</v>
      </c>
      <c r="I761" t="str">
        <f>VLOOKUP(C761,customers!$A$2:$I$314,9,FALSE)</f>
        <v>No</v>
      </c>
      <c r="J761" t="str">
        <f>INDEX(products!$A$1:$F$11,MATCH(orders!$D761,products!$A$1:$A$11,0),MATCH(orders!J$1,products!$A$1:$F$1,0))</f>
        <v>Denim Jacket Hooded</v>
      </c>
      <c r="K761" t="str">
        <f>INDEX(products!$A$1:$F$11,MATCH(orders!$D761,products!$A$1:$A$11,0),MATCH(orders!K$1,products!$A$1:$F$1,0))</f>
        <v>Jacket</v>
      </c>
      <c r="L761" t="str">
        <f>INDEX(products!$A$1:$F$11,MATCH(orders!$D761,products!$A$1:$A$11,0),MATCH(orders!L$1,products!$A$1:$F$1,0))</f>
        <v>Light Blue</v>
      </c>
      <c r="M761">
        <f>INDEX(products!$A$1:$F$11,MATCH(orders!$D761,products!$A$1:$A$11,0),MATCH(orders!M$1,products!$A$1:$F$1,0))</f>
        <v>27.99</v>
      </c>
      <c r="N761">
        <f>INDEX(products!$A$1:$F$11,MATCH(orders!$D761,products!$A$1:$A$11,0),MATCH(orders!N$1,products!$A$1:$F$1,0))</f>
        <v>14.99</v>
      </c>
      <c r="O761">
        <f t="shared" si="22"/>
        <v>38.999999999999993</v>
      </c>
      <c r="P761">
        <f t="shared" si="23"/>
        <v>83.97</v>
      </c>
    </row>
    <row r="762" spans="1:16" x14ac:dyDescent="0.45">
      <c r="A762" t="s">
        <v>2531</v>
      </c>
      <c r="B762" s="1">
        <v>44959</v>
      </c>
      <c r="C762" t="s">
        <v>107</v>
      </c>
      <c r="D762">
        <v>2</v>
      </c>
      <c r="E762">
        <v>3</v>
      </c>
      <c r="F762" t="str">
        <f>_xlfn.XLOOKUP(C762,customers!$A$2:$A$314,customers!$B$2:$B$314,,0)</f>
        <v>Avrit Davidowsky</v>
      </c>
      <c r="G762" t="str">
        <f>_xlfn.XLOOKUP(C762,customers!$A$2:$A$314,customers!$F$2:$F$314,,0)</f>
        <v>England</v>
      </c>
      <c r="H762" t="str">
        <f>VLOOKUP(C762,customers!$A$2:$I$314,7,FALSE)</f>
        <v>Reading</v>
      </c>
      <c r="I762" t="str">
        <f>VLOOKUP(C762,customers!$A$2:$I$314,9,FALSE)</f>
        <v>Yes</v>
      </c>
      <c r="J762" t="str">
        <f>INDEX(products!$A$1:$F$11,MATCH(orders!$D762,products!$A$1:$A$11,0),MATCH(orders!J$1,products!$A$1:$F$1,0))</f>
        <v>Denim Jacket Classic</v>
      </c>
      <c r="K762" t="str">
        <f>INDEX(products!$A$1:$F$11,MATCH(orders!$D762,products!$A$1:$A$11,0),MATCH(orders!K$1,products!$A$1:$F$1,0))</f>
        <v>Jacket</v>
      </c>
      <c r="L762" t="str">
        <f>INDEX(products!$A$1:$F$11,MATCH(orders!$D762,products!$A$1:$A$11,0),MATCH(orders!L$1,products!$A$1:$F$1,0))</f>
        <v>Dark Blue</v>
      </c>
      <c r="M762">
        <f>INDEX(products!$A$1:$F$11,MATCH(orders!$D762,products!$A$1:$A$11,0),MATCH(orders!M$1,products!$A$1:$F$1,0))</f>
        <v>29.99</v>
      </c>
      <c r="N762">
        <f>INDEX(products!$A$1:$F$11,MATCH(orders!$D762,products!$A$1:$A$11,0),MATCH(orders!N$1,products!$A$1:$F$1,0))</f>
        <v>16.989999999999998</v>
      </c>
      <c r="O762">
        <f t="shared" si="22"/>
        <v>39</v>
      </c>
      <c r="P762">
        <f t="shared" si="23"/>
        <v>89.97</v>
      </c>
    </row>
    <row r="763" spans="1:16" x14ac:dyDescent="0.45">
      <c r="A763" t="s">
        <v>2532</v>
      </c>
      <c r="B763" s="1">
        <v>44960</v>
      </c>
      <c r="C763" t="s">
        <v>725</v>
      </c>
      <c r="D763">
        <v>6</v>
      </c>
      <c r="E763">
        <v>5</v>
      </c>
      <c r="F763" t="str">
        <f>_xlfn.XLOOKUP(C763,customers!$A$2:$A$314,customers!$B$2:$B$314,,0)</f>
        <v>Isa Blazewicz</v>
      </c>
      <c r="G763" t="str">
        <f>_xlfn.XLOOKUP(C763,customers!$A$2:$A$314,customers!$F$2:$F$314,,0)</f>
        <v>England</v>
      </c>
      <c r="H763" t="str">
        <f>VLOOKUP(C763,customers!$A$2:$I$314,7,FALSE)</f>
        <v>Congleton</v>
      </c>
      <c r="I763" t="str">
        <f>VLOOKUP(C763,customers!$A$2:$I$314,9,FALSE)</f>
        <v>No</v>
      </c>
      <c r="J763" t="str">
        <f>INDEX(products!$A$1:$F$11,MATCH(orders!$D763,products!$A$1:$A$11,0),MATCH(orders!J$1,products!$A$1:$F$1,0))</f>
        <v>Denim Jacket Hooded</v>
      </c>
      <c r="K763" t="str">
        <f>INDEX(products!$A$1:$F$11,MATCH(orders!$D763,products!$A$1:$A$11,0),MATCH(orders!K$1,products!$A$1:$F$1,0))</f>
        <v>Jacket</v>
      </c>
      <c r="L763" t="str">
        <f>INDEX(products!$A$1:$F$11,MATCH(orders!$D763,products!$A$1:$A$11,0),MATCH(orders!L$1,products!$A$1:$F$1,0))</f>
        <v>Light Blue</v>
      </c>
      <c r="M763">
        <f>INDEX(products!$A$1:$F$11,MATCH(orders!$D763,products!$A$1:$A$11,0),MATCH(orders!M$1,products!$A$1:$F$1,0))</f>
        <v>27.99</v>
      </c>
      <c r="N763">
        <f>INDEX(products!$A$1:$F$11,MATCH(orders!$D763,products!$A$1:$A$11,0),MATCH(orders!N$1,products!$A$1:$F$1,0))</f>
        <v>14.99</v>
      </c>
      <c r="O763">
        <f t="shared" si="22"/>
        <v>64.999999999999986</v>
      </c>
      <c r="P763">
        <f t="shared" si="23"/>
        <v>139.94999999999999</v>
      </c>
    </row>
    <row r="764" spans="1:16" x14ac:dyDescent="0.45">
      <c r="A764" t="s">
        <v>2533</v>
      </c>
      <c r="B764" s="1">
        <v>44961</v>
      </c>
      <c r="C764" t="s">
        <v>489</v>
      </c>
      <c r="D764">
        <v>2</v>
      </c>
      <c r="E764">
        <v>3</v>
      </c>
      <c r="F764" t="str">
        <f>_xlfn.XLOOKUP(C764,customers!$A$2:$A$314,customers!$B$2:$B$314,,0)</f>
        <v>Sylas Becaris</v>
      </c>
      <c r="G764" t="str">
        <f>_xlfn.XLOOKUP(C764,customers!$A$2:$A$314,customers!$F$2:$F$314,,0)</f>
        <v>England</v>
      </c>
      <c r="H764" t="str">
        <f>VLOOKUP(C764,customers!$A$2:$I$314,7,FALSE)</f>
        <v>Tamworth</v>
      </c>
      <c r="I764" t="str">
        <f>VLOOKUP(C764,customers!$A$2:$I$314,9,FALSE)</f>
        <v>No</v>
      </c>
      <c r="J764" t="str">
        <f>INDEX(products!$A$1:$F$11,MATCH(orders!$D764,products!$A$1:$A$11,0),MATCH(orders!J$1,products!$A$1:$F$1,0))</f>
        <v>Denim Jacket Classic</v>
      </c>
      <c r="K764" t="str">
        <f>INDEX(products!$A$1:$F$11,MATCH(orders!$D764,products!$A$1:$A$11,0),MATCH(orders!K$1,products!$A$1:$F$1,0))</f>
        <v>Jacket</v>
      </c>
      <c r="L764" t="str">
        <f>INDEX(products!$A$1:$F$11,MATCH(orders!$D764,products!$A$1:$A$11,0),MATCH(orders!L$1,products!$A$1:$F$1,0))</f>
        <v>Dark Blue</v>
      </c>
      <c r="M764">
        <f>INDEX(products!$A$1:$F$11,MATCH(orders!$D764,products!$A$1:$A$11,0),MATCH(orders!M$1,products!$A$1:$F$1,0))</f>
        <v>29.99</v>
      </c>
      <c r="N764">
        <f>INDEX(products!$A$1:$F$11,MATCH(orders!$D764,products!$A$1:$A$11,0),MATCH(orders!N$1,products!$A$1:$F$1,0))</f>
        <v>16.989999999999998</v>
      </c>
      <c r="O764">
        <f t="shared" si="22"/>
        <v>39</v>
      </c>
      <c r="P764">
        <f t="shared" si="23"/>
        <v>89.97</v>
      </c>
    </row>
    <row r="765" spans="1:16" x14ac:dyDescent="0.45">
      <c r="A765" t="s">
        <v>2534</v>
      </c>
      <c r="B765" s="1">
        <v>44961</v>
      </c>
      <c r="C765" t="s">
        <v>963</v>
      </c>
      <c r="D765">
        <v>6</v>
      </c>
      <c r="E765">
        <v>3</v>
      </c>
      <c r="F765" t="str">
        <f>_xlfn.XLOOKUP(C765,customers!$A$2:$A$314,customers!$B$2:$B$314,,0)</f>
        <v>Lexie Mallan</v>
      </c>
      <c r="G765" t="str">
        <f>_xlfn.XLOOKUP(C765,customers!$A$2:$A$314,customers!$F$2:$F$314,,0)</f>
        <v>England</v>
      </c>
      <c r="H765" t="str">
        <f>VLOOKUP(C765,customers!$A$2:$I$314,7,FALSE)</f>
        <v>Radstock</v>
      </c>
      <c r="I765" t="str">
        <f>VLOOKUP(C765,customers!$A$2:$I$314,9,FALSE)</f>
        <v>No</v>
      </c>
      <c r="J765" t="str">
        <f>INDEX(products!$A$1:$F$11,MATCH(orders!$D765,products!$A$1:$A$11,0),MATCH(orders!J$1,products!$A$1:$F$1,0))</f>
        <v>Denim Jacket Hooded</v>
      </c>
      <c r="K765" t="str">
        <f>INDEX(products!$A$1:$F$11,MATCH(orders!$D765,products!$A$1:$A$11,0),MATCH(orders!K$1,products!$A$1:$F$1,0))</f>
        <v>Jacket</v>
      </c>
      <c r="L765" t="str">
        <f>INDEX(products!$A$1:$F$11,MATCH(orders!$D765,products!$A$1:$A$11,0),MATCH(orders!L$1,products!$A$1:$F$1,0))</f>
        <v>Light Blue</v>
      </c>
      <c r="M765">
        <f>INDEX(products!$A$1:$F$11,MATCH(orders!$D765,products!$A$1:$A$11,0),MATCH(orders!M$1,products!$A$1:$F$1,0))</f>
        <v>27.99</v>
      </c>
      <c r="N765">
        <f>INDEX(products!$A$1:$F$11,MATCH(orders!$D765,products!$A$1:$A$11,0),MATCH(orders!N$1,products!$A$1:$F$1,0))</f>
        <v>14.99</v>
      </c>
      <c r="O765">
        <f t="shared" si="22"/>
        <v>38.999999999999993</v>
      </c>
      <c r="P765">
        <f t="shared" si="23"/>
        <v>83.97</v>
      </c>
    </row>
    <row r="766" spans="1:16" x14ac:dyDescent="0.45">
      <c r="A766" t="s">
        <v>2535</v>
      </c>
      <c r="B766" s="1">
        <v>44962</v>
      </c>
      <c r="C766" t="s">
        <v>986</v>
      </c>
      <c r="D766">
        <v>2</v>
      </c>
      <c r="E766">
        <v>4</v>
      </c>
      <c r="F766" t="str">
        <f>_xlfn.XLOOKUP(C766,customers!$A$2:$A$314,customers!$B$2:$B$314,,0)</f>
        <v>Connor Heaviside</v>
      </c>
      <c r="G766" t="str">
        <f>_xlfn.XLOOKUP(C766,customers!$A$2:$A$314,customers!$F$2:$F$314,,0)</f>
        <v>England</v>
      </c>
      <c r="H766" t="str">
        <f>VLOOKUP(C766,customers!$A$2:$I$314,7,FALSE)</f>
        <v>Ashbourne</v>
      </c>
      <c r="I766" t="str">
        <f>VLOOKUP(C766,customers!$A$2:$I$314,9,FALSE)</f>
        <v>No</v>
      </c>
      <c r="J766" t="str">
        <f>INDEX(products!$A$1:$F$11,MATCH(orders!$D766,products!$A$1:$A$11,0),MATCH(orders!J$1,products!$A$1:$F$1,0))</f>
        <v>Denim Jacket Classic</v>
      </c>
      <c r="K766" t="str">
        <f>INDEX(products!$A$1:$F$11,MATCH(orders!$D766,products!$A$1:$A$11,0),MATCH(orders!K$1,products!$A$1:$F$1,0))</f>
        <v>Jacket</v>
      </c>
      <c r="L766" t="str">
        <f>INDEX(products!$A$1:$F$11,MATCH(orders!$D766,products!$A$1:$A$11,0),MATCH(orders!L$1,products!$A$1:$F$1,0))</f>
        <v>Dark Blue</v>
      </c>
      <c r="M766">
        <f>INDEX(products!$A$1:$F$11,MATCH(orders!$D766,products!$A$1:$A$11,0),MATCH(orders!M$1,products!$A$1:$F$1,0))</f>
        <v>29.99</v>
      </c>
      <c r="N766">
        <f>INDEX(products!$A$1:$F$11,MATCH(orders!$D766,products!$A$1:$A$11,0),MATCH(orders!N$1,products!$A$1:$F$1,0))</f>
        <v>16.989999999999998</v>
      </c>
      <c r="O766">
        <f t="shared" si="22"/>
        <v>52</v>
      </c>
      <c r="P766">
        <f t="shared" si="23"/>
        <v>119.96</v>
      </c>
    </row>
    <row r="767" spans="1:16" x14ac:dyDescent="0.45">
      <c r="A767" t="s">
        <v>2536</v>
      </c>
      <c r="B767" s="1">
        <v>44962</v>
      </c>
      <c r="C767" t="s">
        <v>879</v>
      </c>
      <c r="D767">
        <v>6</v>
      </c>
      <c r="E767">
        <v>3</v>
      </c>
      <c r="F767" t="str">
        <f>_xlfn.XLOOKUP(C767,customers!$A$2:$A$314,customers!$B$2:$B$314,,0)</f>
        <v>Bobbe Piggott</v>
      </c>
      <c r="G767" t="str">
        <f>_xlfn.XLOOKUP(C767,customers!$A$2:$A$314,customers!$F$2:$F$314,,0)</f>
        <v>Wales</v>
      </c>
      <c r="H767" t="str">
        <f>VLOOKUP(C767,customers!$A$2:$I$314,7,FALSE)</f>
        <v>Llandovery</v>
      </c>
      <c r="I767" t="str">
        <f>VLOOKUP(C767,customers!$A$2:$I$314,9,FALSE)</f>
        <v>No</v>
      </c>
      <c r="J767" t="str">
        <f>INDEX(products!$A$1:$F$11,MATCH(orders!$D767,products!$A$1:$A$11,0),MATCH(orders!J$1,products!$A$1:$F$1,0))</f>
        <v>Denim Jacket Hooded</v>
      </c>
      <c r="K767" t="str">
        <f>INDEX(products!$A$1:$F$11,MATCH(orders!$D767,products!$A$1:$A$11,0),MATCH(orders!K$1,products!$A$1:$F$1,0))</f>
        <v>Jacket</v>
      </c>
      <c r="L767" t="str">
        <f>INDEX(products!$A$1:$F$11,MATCH(orders!$D767,products!$A$1:$A$11,0),MATCH(orders!L$1,products!$A$1:$F$1,0))</f>
        <v>Light Blue</v>
      </c>
      <c r="M767">
        <f>INDEX(products!$A$1:$F$11,MATCH(orders!$D767,products!$A$1:$A$11,0),MATCH(orders!M$1,products!$A$1:$F$1,0))</f>
        <v>27.99</v>
      </c>
      <c r="N767">
        <f>INDEX(products!$A$1:$F$11,MATCH(orders!$D767,products!$A$1:$A$11,0),MATCH(orders!N$1,products!$A$1:$F$1,0))</f>
        <v>14.99</v>
      </c>
      <c r="O767">
        <f t="shared" si="22"/>
        <v>38.999999999999993</v>
      </c>
      <c r="P767">
        <f t="shared" si="23"/>
        <v>83.97</v>
      </c>
    </row>
    <row r="768" spans="1:16" x14ac:dyDescent="0.45">
      <c r="A768" t="s">
        <v>2537</v>
      </c>
      <c r="B768" s="1">
        <v>44963</v>
      </c>
      <c r="C768" t="s">
        <v>31</v>
      </c>
      <c r="D768">
        <v>2</v>
      </c>
      <c r="E768">
        <v>3</v>
      </c>
      <c r="F768" t="str">
        <f>_xlfn.XLOOKUP(C768,customers!$A$2:$A$314,customers!$B$2:$B$314,,0)</f>
        <v>Piotr Bote</v>
      </c>
      <c r="G768" t="str">
        <f>_xlfn.XLOOKUP(C768,customers!$A$2:$A$314,customers!$F$2:$F$314,,0)</f>
        <v>Scotland</v>
      </c>
      <c r="H768" t="str">
        <f>VLOOKUP(C768,customers!$A$2:$I$314,7,FALSE)</f>
        <v>Edinburgh</v>
      </c>
      <c r="I768" t="str">
        <f>VLOOKUP(C768,customers!$A$2:$I$314,9,FALSE)</f>
        <v>Yes</v>
      </c>
      <c r="J768" t="str">
        <f>INDEX(products!$A$1:$F$11,MATCH(orders!$D768,products!$A$1:$A$11,0),MATCH(orders!J$1,products!$A$1:$F$1,0))</f>
        <v>Denim Jacket Classic</v>
      </c>
      <c r="K768" t="str">
        <f>INDEX(products!$A$1:$F$11,MATCH(orders!$D768,products!$A$1:$A$11,0),MATCH(orders!K$1,products!$A$1:$F$1,0))</f>
        <v>Jacket</v>
      </c>
      <c r="L768" t="str">
        <f>INDEX(products!$A$1:$F$11,MATCH(orders!$D768,products!$A$1:$A$11,0),MATCH(orders!L$1,products!$A$1:$F$1,0))</f>
        <v>Dark Blue</v>
      </c>
      <c r="M768">
        <f>INDEX(products!$A$1:$F$11,MATCH(orders!$D768,products!$A$1:$A$11,0),MATCH(orders!M$1,products!$A$1:$F$1,0))</f>
        <v>29.99</v>
      </c>
      <c r="N768">
        <f>INDEX(products!$A$1:$F$11,MATCH(orders!$D768,products!$A$1:$A$11,0),MATCH(orders!N$1,products!$A$1:$F$1,0))</f>
        <v>16.989999999999998</v>
      </c>
      <c r="O768">
        <f t="shared" si="22"/>
        <v>39</v>
      </c>
      <c r="P768">
        <f t="shared" si="23"/>
        <v>89.97</v>
      </c>
    </row>
    <row r="769" spans="1:16" x14ac:dyDescent="0.45">
      <c r="A769" t="s">
        <v>2538</v>
      </c>
      <c r="B769" s="1">
        <v>44963</v>
      </c>
      <c r="C769" t="s">
        <v>1001</v>
      </c>
      <c r="D769">
        <v>6</v>
      </c>
      <c r="E769">
        <v>3</v>
      </c>
      <c r="F769" t="str">
        <f>_xlfn.XLOOKUP(C769,customers!$A$2:$A$314,customers!$B$2:$B$314,,0)</f>
        <v>Cleve Blowfelde</v>
      </c>
      <c r="G769" t="str">
        <f>_xlfn.XLOOKUP(C769,customers!$A$2:$A$314,customers!$F$2:$F$314,,0)</f>
        <v>Wales</v>
      </c>
      <c r="H769" t="str">
        <f>VLOOKUP(C769,customers!$A$2:$I$314,7,FALSE)</f>
        <v>Llanrwst</v>
      </c>
      <c r="I769" t="str">
        <f>VLOOKUP(C769,customers!$A$2:$I$314,9,FALSE)</f>
        <v>No</v>
      </c>
      <c r="J769" t="str">
        <f>INDEX(products!$A$1:$F$11,MATCH(orders!$D769,products!$A$1:$A$11,0),MATCH(orders!J$1,products!$A$1:$F$1,0))</f>
        <v>Denim Jacket Hooded</v>
      </c>
      <c r="K769" t="str">
        <f>INDEX(products!$A$1:$F$11,MATCH(orders!$D769,products!$A$1:$A$11,0),MATCH(orders!K$1,products!$A$1:$F$1,0))</f>
        <v>Jacket</v>
      </c>
      <c r="L769" t="str">
        <f>INDEX(products!$A$1:$F$11,MATCH(orders!$D769,products!$A$1:$A$11,0),MATCH(orders!L$1,products!$A$1:$F$1,0))</f>
        <v>Light Blue</v>
      </c>
      <c r="M769">
        <f>INDEX(products!$A$1:$F$11,MATCH(orders!$D769,products!$A$1:$A$11,0),MATCH(orders!M$1,products!$A$1:$F$1,0))</f>
        <v>27.99</v>
      </c>
      <c r="N769">
        <f>INDEX(products!$A$1:$F$11,MATCH(orders!$D769,products!$A$1:$A$11,0),MATCH(orders!N$1,products!$A$1:$F$1,0))</f>
        <v>14.99</v>
      </c>
      <c r="O769">
        <f t="shared" si="22"/>
        <v>38.999999999999993</v>
      </c>
      <c r="P769">
        <f t="shared" si="23"/>
        <v>83.97</v>
      </c>
    </row>
    <row r="770" spans="1:16" x14ac:dyDescent="0.45">
      <c r="A770" t="s">
        <v>2539</v>
      </c>
      <c r="B770" s="1">
        <v>44964</v>
      </c>
      <c r="C770" t="s">
        <v>937</v>
      </c>
      <c r="D770">
        <v>6</v>
      </c>
      <c r="E770">
        <v>3</v>
      </c>
      <c r="F770" t="str">
        <f>_xlfn.XLOOKUP(C770,customers!$A$2:$A$314,customers!$B$2:$B$314,,0)</f>
        <v>Friederike Drysdale</v>
      </c>
      <c r="G770" t="str">
        <f>_xlfn.XLOOKUP(C770,customers!$A$2:$A$314,customers!$F$2:$F$314,,0)</f>
        <v>Scotland</v>
      </c>
      <c r="H770" t="str">
        <f>VLOOKUP(C770,customers!$A$2:$I$314,7,FALSE)</f>
        <v>Oban</v>
      </c>
      <c r="I770" t="str">
        <f>VLOOKUP(C770,customers!$A$2:$I$314,9,FALSE)</f>
        <v>No</v>
      </c>
      <c r="J770" t="str">
        <f>INDEX(products!$A$1:$F$11,MATCH(orders!$D770,products!$A$1:$A$11,0),MATCH(orders!J$1,products!$A$1:$F$1,0))</f>
        <v>Denim Jacket Hooded</v>
      </c>
      <c r="K770" t="str">
        <f>INDEX(products!$A$1:$F$11,MATCH(orders!$D770,products!$A$1:$A$11,0),MATCH(orders!K$1,products!$A$1:$F$1,0))</f>
        <v>Jacket</v>
      </c>
      <c r="L770" t="str">
        <f>INDEX(products!$A$1:$F$11,MATCH(orders!$D770,products!$A$1:$A$11,0),MATCH(orders!L$1,products!$A$1:$F$1,0))</f>
        <v>Light Blue</v>
      </c>
      <c r="M770">
        <f>INDEX(products!$A$1:$F$11,MATCH(orders!$D770,products!$A$1:$A$11,0),MATCH(orders!M$1,products!$A$1:$F$1,0))</f>
        <v>27.99</v>
      </c>
      <c r="N770">
        <f>INDEX(products!$A$1:$F$11,MATCH(orders!$D770,products!$A$1:$A$11,0),MATCH(orders!N$1,products!$A$1:$F$1,0))</f>
        <v>14.99</v>
      </c>
      <c r="O770">
        <f t="shared" si="22"/>
        <v>38.999999999999993</v>
      </c>
      <c r="P770">
        <f t="shared" si="23"/>
        <v>83.97</v>
      </c>
    </row>
    <row r="771" spans="1:16" x14ac:dyDescent="0.45">
      <c r="A771" t="s">
        <v>2540</v>
      </c>
      <c r="B771" s="1">
        <v>44964</v>
      </c>
      <c r="C771" t="s">
        <v>859</v>
      </c>
      <c r="D771">
        <v>6</v>
      </c>
      <c r="E771">
        <v>5</v>
      </c>
      <c r="F771" t="str">
        <f>_xlfn.XLOOKUP(C771,customers!$A$2:$A$314,customers!$B$2:$B$314,,0)</f>
        <v>Rem Furman</v>
      </c>
      <c r="G771" t="str">
        <f>_xlfn.XLOOKUP(C771,customers!$A$2:$A$314,customers!$F$2:$F$314,,0)</f>
        <v>England</v>
      </c>
      <c r="H771" t="str">
        <f>VLOOKUP(C771,customers!$A$2:$I$314,7,FALSE)</f>
        <v>Alnwick</v>
      </c>
      <c r="I771" t="str">
        <f>VLOOKUP(C771,customers!$A$2:$I$314,9,FALSE)</f>
        <v>No</v>
      </c>
      <c r="J771" t="str">
        <f>INDEX(products!$A$1:$F$11,MATCH(orders!$D771,products!$A$1:$A$11,0),MATCH(orders!J$1,products!$A$1:$F$1,0))</f>
        <v>Denim Jacket Hooded</v>
      </c>
      <c r="K771" t="str">
        <f>INDEX(products!$A$1:$F$11,MATCH(orders!$D771,products!$A$1:$A$11,0),MATCH(orders!K$1,products!$A$1:$F$1,0))</f>
        <v>Jacket</v>
      </c>
      <c r="L771" t="str">
        <f>INDEX(products!$A$1:$F$11,MATCH(orders!$D771,products!$A$1:$A$11,0),MATCH(orders!L$1,products!$A$1:$F$1,0))</f>
        <v>Light Blue</v>
      </c>
      <c r="M771">
        <f>INDEX(products!$A$1:$F$11,MATCH(orders!$D771,products!$A$1:$A$11,0),MATCH(orders!M$1,products!$A$1:$F$1,0))</f>
        <v>27.99</v>
      </c>
      <c r="N771">
        <f>INDEX(products!$A$1:$F$11,MATCH(orders!$D771,products!$A$1:$A$11,0),MATCH(orders!N$1,products!$A$1:$F$1,0))</f>
        <v>14.99</v>
      </c>
      <c r="O771">
        <f t="shared" ref="O771:O834" si="24">(M771-N771)*E771</f>
        <v>64.999999999999986</v>
      </c>
      <c r="P771">
        <f t="shared" ref="P771:P834" si="25">M771*E771</f>
        <v>139.94999999999999</v>
      </c>
    </row>
    <row r="772" spans="1:16" x14ac:dyDescent="0.45">
      <c r="A772" t="s">
        <v>2541</v>
      </c>
      <c r="B772" s="1">
        <v>44965</v>
      </c>
      <c r="C772" t="s">
        <v>937</v>
      </c>
      <c r="D772">
        <v>6</v>
      </c>
      <c r="E772">
        <v>3</v>
      </c>
      <c r="F772" t="str">
        <f>_xlfn.XLOOKUP(C772,customers!$A$2:$A$314,customers!$B$2:$B$314,,0)</f>
        <v>Friederike Drysdale</v>
      </c>
      <c r="G772" t="str">
        <f>_xlfn.XLOOKUP(C772,customers!$A$2:$A$314,customers!$F$2:$F$314,,0)</f>
        <v>Scotland</v>
      </c>
      <c r="H772" t="str">
        <f>VLOOKUP(C772,customers!$A$2:$I$314,7,FALSE)</f>
        <v>Oban</v>
      </c>
      <c r="I772" t="str">
        <f>VLOOKUP(C772,customers!$A$2:$I$314,9,FALSE)</f>
        <v>No</v>
      </c>
      <c r="J772" t="str">
        <f>INDEX(products!$A$1:$F$11,MATCH(orders!$D772,products!$A$1:$A$11,0),MATCH(orders!J$1,products!$A$1:$F$1,0))</f>
        <v>Denim Jacket Hooded</v>
      </c>
      <c r="K772" t="str">
        <f>INDEX(products!$A$1:$F$11,MATCH(orders!$D772,products!$A$1:$A$11,0),MATCH(orders!K$1,products!$A$1:$F$1,0))</f>
        <v>Jacket</v>
      </c>
      <c r="L772" t="str">
        <f>INDEX(products!$A$1:$F$11,MATCH(orders!$D772,products!$A$1:$A$11,0),MATCH(orders!L$1,products!$A$1:$F$1,0))</f>
        <v>Light Blue</v>
      </c>
      <c r="M772">
        <f>INDEX(products!$A$1:$F$11,MATCH(orders!$D772,products!$A$1:$A$11,0),MATCH(orders!M$1,products!$A$1:$F$1,0))</f>
        <v>27.99</v>
      </c>
      <c r="N772">
        <f>INDEX(products!$A$1:$F$11,MATCH(orders!$D772,products!$A$1:$A$11,0),MATCH(orders!N$1,products!$A$1:$F$1,0))</f>
        <v>14.99</v>
      </c>
      <c r="O772">
        <f t="shared" si="24"/>
        <v>38.999999999999993</v>
      </c>
      <c r="P772">
        <f t="shared" si="25"/>
        <v>83.97</v>
      </c>
    </row>
    <row r="773" spans="1:16" x14ac:dyDescent="0.45">
      <c r="A773" t="s">
        <v>2542</v>
      </c>
      <c r="B773" s="1">
        <v>44965</v>
      </c>
      <c r="C773" t="s">
        <v>547</v>
      </c>
      <c r="D773">
        <v>6</v>
      </c>
      <c r="E773">
        <v>3</v>
      </c>
      <c r="F773" t="str">
        <f>_xlfn.XLOOKUP(C773,customers!$A$2:$A$314,customers!$B$2:$B$314,,0)</f>
        <v>Lowell Keenleyside</v>
      </c>
      <c r="G773" t="str">
        <f>_xlfn.XLOOKUP(C773,customers!$A$2:$A$314,customers!$F$2:$F$314,,0)</f>
        <v>England</v>
      </c>
      <c r="H773" t="str">
        <f>VLOOKUP(C773,customers!$A$2:$I$314,7,FALSE)</f>
        <v>Thetford</v>
      </c>
      <c r="I773" t="str">
        <f>VLOOKUP(C773,customers!$A$2:$I$314,9,FALSE)</f>
        <v>No</v>
      </c>
      <c r="J773" t="str">
        <f>INDEX(products!$A$1:$F$11,MATCH(orders!$D773,products!$A$1:$A$11,0),MATCH(orders!J$1,products!$A$1:$F$1,0))</f>
        <v>Denim Jacket Hooded</v>
      </c>
      <c r="K773" t="str">
        <f>INDEX(products!$A$1:$F$11,MATCH(orders!$D773,products!$A$1:$A$11,0),MATCH(orders!K$1,products!$A$1:$F$1,0))</f>
        <v>Jacket</v>
      </c>
      <c r="L773" t="str">
        <f>INDEX(products!$A$1:$F$11,MATCH(orders!$D773,products!$A$1:$A$11,0),MATCH(orders!L$1,products!$A$1:$F$1,0))</f>
        <v>Light Blue</v>
      </c>
      <c r="M773">
        <f>INDEX(products!$A$1:$F$11,MATCH(orders!$D773,products!$A$1:$A$11,0),MATCH(orders!M$1,products!$A$1:$F$1,0))</f>
        <v>27.99</v>
      </c>
      <c r="N773">
        <f>INDEX(products!$A$1:$F$11,MATCH(orders!$D773,products!$A$1:$A$11,0),MATCH(orders!N$1,products!$A$1:$F$1,0))</f>
        <v>14.99</v>
      </c>
      <c r="O773">
        <f t="shared" si="24"/>
        <v>38.999999999999993</v>
      </c>
      <c r="P773">
        <f t="shared" si="25"/>
        <v>83.97</v>
      </c>
    </row>
    <row r="774" spans="1:16" x14ac:dyDescent="0.45">
      <c r="A774" t="s">
        <v>2543</v>
      </c>
      <c r="B774" s="1">
        <v>44967</v>
      </c>
      <c r="C774" t="s">
        <v>914</v>
      </c>
      <c r="D774">
        <v>6</v>
      </c>
      <c r="E774">
        <v>3</v>
      </c>
      <c r="F774" t="str">
        <f>_xlfn.XLOOKUP(C774,customers!$A$2:$A$314,customers!$B$2:$B$314,,0)</f>
        <v>Conny Gheraldi</v>
      </c>
      <c r="G774" t="str">
        <f>_xlfn.XLOOKUP(C774,customers!$A$2:$A$314,customers!$F$2:$F$314,,0)</f>
        <v>Wales</v>
      </c>
      <c r="H774" t="str">
        <f>VLOOKUP(C774,customers!$A$2:$I$314,7,FALSE)</f>
        <v>Monmouth</v>
      </c>
      <c r="I774" t="str">
        <f>VLOOKUP(C774,customers!$A$2:$I$314,9,FALSE)</f>
        <v>No</v>
      </c>
      <c r="J774" t="str">
        <f>INDEX(products!$A$1:$F$11,MATCH(orders!$D774,products!$A$1:$A$11,0),MATCH(orders!J$1,products!$A$1:$F$1,0))</f>
        <v>Denim Jacket Hooded</v>
      </c>
      <c r="K774" t="str">
        <f>INDEX(products!$A$1:$F$11,MATCH(orders!$D774,products!$A$1:$A$11,0),MATCH(orders!K$1,products!$A$1:$F$1,0))</f>
        <v>Jacket</v>
      </c>
      <c r="L774" t="str">
        <f>INDEX(products!$A$1:$F$11,MATCH(orders!$D774,products!$A$1:$A$11,0),MATCH(orders!L$1,products!$A$1:$F$1,0))</f>
        <v>Light Blue</v>
      </c>
      <c r="M774">
        <f>INDEX(products!$A$1:$F$11,MATCH(orders!$D774,products!$A$1:$A$11,0),MATCH(orders!M$1,products!$A$1:$F$1,0))</f>
        <v>27.99</v>
      </c>
      <c r="N774">
        <f>INDEX(products!$A$1:$F$11,MATCH(orders!$D774,products!$A$1:$A$11,0),MATCH(orders!N$1,products!$A$1:$F$1,0))</f>
        <v>14.99</v>
      </c>
      <c r="O774">
        <f t="shared" si="24"/>
        <v>38.999999999999993</v>
      </c>
      <c r="P774">
        <f t="shared" si="25"/>
        <v>83.97</v>
      </c>
    </row>
    <row r="775" spans="1:16" x14ac:dyDescent="0.45">
      <c r="A775" t="s">
        <v>2544</v>
      </c>
      <c r="B775" s="1">
        <v>44967</v>
      </c>
      <c r="C775" t="s">
        <v>497</v>
      </c>
      <c r="D775">
        <v>6</v>
      </c>
      <c r="E775">
        <v>3</v>
      </c>
      <c r="F775" t="str">
        <f>_xlfn.XLOOKUP(C775,customers!$A$2:$A$314,customers!$B$2:$B$314,,0)</f>
        <v>Doll Beauchamp</v>
      </c>
      <c r="G775" t="str">
        <f>_xlfn.XLOOKUP(C775,customers!$A$2:$A$314,customers!$F$2:$F$314,,0)</f>
        <v>England</v>
      </c>
      <c r="H775" t="str">
        <f>VLOOKUP(C775,customers!$A$2:$I$314,7,FALSE)</f>
        <v>Wrexham</v>
      </c>
      <c r="I775" t="str">
        <f>VLOOKUP(C775,customers!$A$2:$I$314,9,FALSE)</f>
        <v>No</v>
      </c>
      <c r="J775" t="str">
        <f>INDEX(products!$A$1:$F$11,MATCH(orders!$D775,products!$A$1:$A$11,0),MATCH(orders!J$1,products!$A$1:$F$1,0))</f>
        <v>Denim Jacket Hooded</v>
      </c>
      <c r="K775" t="str">
        <f>INDEX(products!$A$1:$F$11,MATCH(orders!$D775,products!$A$1:$A$11,0),MATCH(orders!K$1,products!$A$1:$F$1,0))</f>
        <v>Jacket</v>
      </c>
      <c r="L775" t="str">
        <f>INDEX(products!$A$1:$F$11,MATCH(orders!$D775,products!$A$1:$A$11,0),MATCH(orders!L$1,products!$A$1:$F$1,0))</f>
        <v>Light Blue</v>
      </c>
      <c r="M775">
        <f>INDEX(products!$A$1:$F$11,MATCH(orders!$D775,products!$A$1:$A$11,0),MATCH(orders!M$1,products!$A$1:$F$1,0))</f>
        <v>27.99</v>
      </c>
      <c r="N775">
        <f>INDEX(products!$A$1:$F$11,MATCH(orders!$D775,products!$A$1:$A$11,0),MATCH(orders!N$1,products!$A$1:$F$1,0))</f>
        <v>14.99</v>
      </c>
      <c r="O775">
        <f t="shared" si="24"/>
        <v>38.999999999999993</v>
      </c>
      <c r="P775">
        <f t="shared" si="25"/>
        <v>83.97</v>
      </c>
    </row>
    <row r="776" spans="1:16" x14ac:dyDescent="0.45">
      <c r="A776" t="s">
        <v>2545</v>
      </c>
      <c r="B776" s="1">
        <v>44967</v>
      </c>
      <c r="C776" t="s">
        <v>814</v>
      </c>
      <c r="D776">
        <v>6</v>
      </c>
      <c r="E776">
        <v>3</v>
      </c>
      <c r="F776" t="str">
        <f>_xlfn.XLOOKUP(C776,customers!$A$2:$A$314,customers!$B$2:$B$314,,0)</f>
        <v>Orbadiah Duny</v>
      </c>
      <c r="G776" t="str">
        <f>_xlfn.XLOOKUP(C776,customers!$A$2:$A$314,customers!$F$2:$F$314,,0)</f>
        <v>England</v>
      </c>
      <c r="H776" t="str">
        <f>VLOOKUP(C776,customers!$A$2:$I$314,7,FALSE)</f>
        <v>Sherborne</v>
      </c>
      <c r="I776" t="str">
        <f>VLOOKUP(C776,customers!$A$2:$I$314,9,FALSE)</f>
        <v>No</v>
      </c>
      <c r="J776" t="str">
        <f>INDEX(products!$A$1:$F$11,MATCH(orders!$D776,products!$A$1:$A$11,0),MATCH(orders!J$1,products!$A$1:$F$1,0))</f>
        <v>Denim Jacket Hooded</v>
      </c>
      <c r="K776" t="str">
        <f>INDEX(products!$A$1:$F$11,MATCH(orders!$D776,products!$A$1:$A$11,0),MATCH(orders!K$1,products!$A$1:$F$1,0))</f>
        <v>Jacket</v>
      </c>
      <c r="L776" t="str">
        <f>INDEX(products!$A$1:$F$11,MATCH(orders!$D776,products!$A$1:$A$11,0),MATCH(orders!L$1,products!$A$1:$F$1,0))</f>
        <v>Light Blue</v>
      </c>
      <c r="M776">
        <f>INDEX(products!$A$1:$F$11,MATCH(orders!$D776,products!$A$1:$A$11,0),MATCH(orders!M$1,products!$A$1:$F$1,0))</f>
        <v>27.99</v>
      </c>
      <c r="N776">
        <f>INDEX(products!$A$1:$F$11,MATCH(orders!$D776,products!$A$1:$A$11,0),MATCH(orders!N$1,products!$A$1:$F$1,0))</f>
        <v>14.99</v>
      </c>
      <c r="O776">
        <f t="shared" si="24"/>
        <v>38.999999999999993</v>
      </c>
      <c r="P776">
        <f t="shared" si="25"/>
        <v>83.97</v>
      </c>
    </row>
    <row r="777" spans="1:16" x14ac:dyDescent="0.45">
      <c r="A777" t="s">
        <v>2546</v>
      </c>
      <c r="B777" s="1">
        <v>44968</v>
      </c>
      <c r="C777" t="s">
        <v>972</v>
      </c>
      <c r="D777">
        <v>6</v>
      </c>
      <c r="E777">
        <v>3</v>
      </c>
      <c r="F777" t="str">
        <f>_xlfn.XLOOKUP(C777,customers!$A$2:$A$314,customers!$B$2:$B$314,,0)</f>
        <v>Delmar Beasant</v>
      </c>
      <c r="G777" t="str">
        <f>_xlfn.XLOOKUP(C777,customers!$A$2:$A$314,customers!$F$2:$F$314,,0)</f>
        <v>Scotland</v>
      </c>
      <c r="H777" t="str">
        <f>VLOOKUP(C777,customers!$A$2:$I$314,7,FALSE)</f>
        <v>Fortrose</v>
      </c>
      <c r="I777" t="str">
        <f>VLOOKUP(C777,customers!$A$2:$I$314,9,FALSE)</f>
        <v>No</v>
      </c>
      <c r="J777" t="str">
        <f>INDEX(products!$A$1:$F$11,MATCH(orders!$D777,products!$A$1:$A$11,0),MATCH(orders!J$1,products!$A$1:$F$1,0))</f>
        <v>Denim Jacket Hooded</v>
      </c>
      <c r="K777" t="str">
        <f>INDEX(products!$A$1:$F$11,MATCH(orders!$D777,products!$A$1:$A$11,0),MATCH(orders!K$1,products!$A$1:$F$1,0))</f>
        <v>Jacket</v>
      </c>
      <c r="L777" t="str">
        <f>INDEX(products!$A$1:$F$11,MATCH(orders!$D777,products!$A$1:$A$11,0),MATCH(orders!L$1,products!$A$1:$F$1,0))</f>
        <v>Light Blue</v>
      </c>
      <c r="M777">
        <f>INDEX(products!$A$1:$F$11,MATCH(orders!$D777,products!$A$1:$A$11,0),MATCH(orders!M$1,products!$A$1:$F$1,0))</f>
        <v>27.99</v>
      </c>
      <c r="N777">
        <f>INDEX(products!$A$1:$F$11,MATCH(orders!$D777,products!$A$1:$A$11,0),MATCH(orders!N$1,products!$A$1:$F$1,0))</f>
        <v>14.99</v>
      </c>
      <c r="O777">
        <f t="shared" si="24"/>
        <v>38.999999999999993</v>
      </c>
      <c r="P777">
        <f t="shared" si="25"/>
        <v>83.97</v>
      </c>
    </row>
    <row r="778" spans="1:16" x14ac:dyDescent="0.45">
      <c r="A778" t="s">
        <v>2547</v>
      </c>
      <c r="B778" s="1">
        <v>44968</v>
      </c>
      <c r="C778" t="s">
        <v>831</v>
      </c>
      <c r="D778">
        <v>6</v>
      </c>
      <c r="E778">
        <v>4</v>
      </c>
      <c r="F778" t="str">
        <f>_xlfn.XLOOKUP(C778,customers!$A$2:$A$314,customers!$B$2:$B$314,,0)</f>
        <v>Minette Whellans</v>
      </c>
      <c r="G778" t="str">
        <f>_xlfn.XLOOKUP(C778,customers!$A$2:$A$314,customers!$F$2:$F$314,,0)</f>
        <v>Wales</v>
      </c>
      <c r="H778" t="str">
        <f>VLOOKUP(C778,customers!$A$2:$I$314,7,FALSE)</f>
        <v>Cowbridge</v>
      </c>
      <c r="I778" t="str">
        <f>VLOOKUP(C778,customers!$A$2:$I$314,9,FALSE)</f>
        <v>No</v>
      </c>
      <c r="J778" t="str">
        <f>INDEX(products!$A$1:$F$11,MATCH(orders!$D778,products!$A$1:$A$11,0),MATCH(orders!J$1,products!$A$1:$F$1,0))</f>
        <v>Denim Jacket Hooded</v>
      </c>
      <c r="K778" t="str">
        <f>INDEX(products!$A$1:$F$11,MATCH(orders!$D778,products!$A$1:$A$11,0),MATCH(orders!K$1,products!$A$1:$F$1,0))</f>
        <v>Jacket</v>
      </c>
      <c r="L778" t="str">
        <f>INDEX(products!$A$1:$F$11,MATCH(orders!$D778,products!$A$1:$A$11,0),MATCH(orders!L$1,products!$A$1:$F$1,0))</f>
        <v>Light Blue</v>
      </c>
      <c r="M778">
        <f>INDEX(products!$A$1:$F$11,MATCH(orders!$D778,products!$A$1:$A$11,0),MATCH(orders!M$1,products!$A$1:$F$1,0))</f>
        <v>27.99</v>
      </c>
      <c r="N778">
        <f>INDEX(products!$A$1:$F$11,MATCH(orders!$D778,products!$A$1:$A$11,0),MATCH(orders!N$1,products!$A$1:$F$1,0))</f>
        <v>14.99</v>
      </c>
      <c r="O778">
        <f t="shared" si="24"/>
        <v>51.999999999999993</v>
      </c>
      <c r="P778">
        <f t="shared" si="25"/>
        <v>111.96</v>
      </c>
    </row>
    <row r="779" spans="1:16" x14ac:dyDescent="0.45">
      <c r="A779" t="s">
        <v>2548</v>
      </c>
      <c r="B779" s="1">
        <v>44970</v>
      </c>
      <c r="C779" t="s">
        <v>210</v>
      </c>
      <c r="D779">
        <v>2</v>
      </c>
      <c r="E779">
        <v>5</v>
      </c>
      <c r="F779" t="str">
        <f>_xlfn.XLOOKUP(C779,customers!$A$2:$A$314,customers!$B$2:$B$314,,0)</f>
        <v>Raynor McGilvary</v>
      </c>
      <c r="G779" t="str">
        <f>_xlfn.XLOOKUP(C779,customers!$A$2:$A$314,customers!$F$2:$F$314,,0)</f>
        <v>England</v>
      </c>
      <c r="H779" t="str">
        <f>VLOOKUP(C779,customers!$A$2:$I$314,7,FALSE)</f>
        <v>Watford</v>
      </c>
      <c r="I779" t="str">
        <f>VLOOKUP(C779,customers!$A$2:$I$314,9,FALSE)</f>
        <v>Yes</v>
      </c>
      <c r="J779" t="str">
        <f>INDEX(products!$A$1:$F$11,MATCH(orders!$D779,products!$A$1:$A$11,0),MATCH(orders!J$1,products!$A$1:$F$1,0))</f>
        <v>Denim Jacket Classic</v>
      </c>
      <c r="K779" t="str">
        <f>INDEX(products!$A$1:$F$11,MATCH(orders!$D779,products!$A$1:$A$11,0),MATCH(orders!K$1,products!$A$1:$F$1,0))</f>
        <v>Jacket</v>
      </c>
      <c r="L779" t="str">
        <f>INDEX(products!$A$1:$F$11,MATCH(orders!$D779,products!$A$1:$A$11,0),MATCH(orders!L$1,products!$A$1:$F$1,0))</f>
        <v>Dark Blue</v>
      </c>
      <c r="M779">
        <f>INDEX(products!$A$1:$F$11,MATCH(orders!$D779,products!$A$1:$A$11,0),MATCH(orders!M$1,products!$A$1:$F$1,0))</f>
        <v>29.99</v>
      </c>
      <c r="N779">
        <f>INDEX(products!$A$1:$F$11,MATCH(orders!$D779,products!$A$1:$A$11,0),MATCH(orders!N$1,products!$A$1:$F$1,0))</f>
        <v>16.989999999999998</v>
      </c>
      <c r="O779">
        <f t="shared" si="24"/>
        <v>65</v>
      </c>
      <c r="P779">
        <f t="shared" si="25"/>
        <v>149.94999999999999</v>
      </c>
    </row>
    <row r="780" spans="1:16" x14ac:dyDescent="0.45">
      <c r="A780" t="s">
        <v>2549</v>
      </c>
      <c r="B780" s="1">
        <v>44970</v>
      </c>
      <c r="C780" t="s">
        <v>489</v>
      </c>
      <c r="D780">
        <v>6</v>
      </c>
      <c r="E780">
        <v>3</v>
      </c>
      <c r="F780" t="str">
        <f>_xlfn.XLOOKUP(C780,customers!$A$2:$A$314,customers!$B$2:$B$314,,0)</f>
        <v>Sylas Becaris</v>
      </c>
      <c r="G780" t="str">
        <f>_xlfn.XLOOKUP(C780,customers!$A$2:$A$314,customers!$F$2:$F$314,,0)</f>
        <v>England</v>
      </c>
      <c r="H780" t="str">
        <f>VLOOKUP(C780,customers!$A$2:$I$314,7,FALSE)</f>
        <v>Tamworth</v>
      </c>
      <c r="I780" t="str">
        <f>VLOOKUP(C780,customers!$A$2:$I$314,9,FALSE)</f>
        <v>No</v>
      </c>
      <c r="J780" t="str">
        <f>INDEX(products!$A$1:$F$11,MATCH(orders!$D780,products!$A$1:$A$11,0),MATCH(orders!J$1,products!$A$1:$F$1,0))</f>
        <v>Denim Jacket Hooded</v>
      </c>
      <c r="K780" t="str">
        <f>INDEX(products!$A$1:$F$11,MATCH(orders!$D780,products!$A$1:$A$11,0),MATCH(orders!K$1,products!$A$1:$F$1,0))</f>
        <v>Jacket</v>
      </c>
      <c r="L780" t="str">
        <f>INDEX(products!$A$1:$F$11,MATCH(orders!$D780,products!$A$1:$A$11,0),MATCH(orders!L$1,products!$A$1:$F$1,0))</f>
        <v>Light Blue</v>
      </c>
      <c r="M780">
        <f>INDEX(products!$A$1:$F$11,MATCH(orders!$D780,products!$A$1:$A$11,0),MATCH(orders!M$1,products!$A$1:$F$1,0))</f>
        <v>27.99</v>
      </c>
      <c r="N780">
        <f>INDEX(products!$A$1:$F$11,MATCH(orders!$D780,products!$A$1:$A$11,0),MATCH(orders!N$1,products!$A$1:$F$1,0))</f>
        <v>14.99</v>
      </c>
      <c r="O780">
        <f t="shared" si="24"/>
        <v>38.999999999999993</v>
      </c>
      <c r="P780">
        <f t="shared" si="25"/>
        <v>83.97</v>
      </c>
    </row>
    <row r="781" spans="1:16" x14ac:dyDescent="0.45">
      <c r="A781" t="s">
        <v>2550</v>
      </c>
      <c r="B781" s="1">
        <v>44971</v>
      </c>
      <c r="C781" t="s">
        <v>937</v>
      </c>
      <c r="D781">
        <v>6</v>
      </c>
      <c r="E781">
        <v>4</v>
      </c>
      <c r="F781" t="str">
        <f>_xlfn.XLOOKUP(C781,customers!$A$2:$A$314,customers!$B$2:$B$314,,0)</f>
        <v>Friederike Drysdale</v>
      </c>
      <c r="G781" t="str">
        <f>_xlfn.XLOOKUP(C781,customers!$A$2:$A$314,customers!$F$2:$F$314,,0)</f>
        <v>Scotland</v>
      </c>
      <c r="H781" t="str">
        <f>VLOOKUP(C781,customers!$A$2:$I$314,7,FALSE)</f>
        <v>Oban</v>
      </c>
      <c r="I781" t="str">
        <f>VLOOKUP(C781,customers!$A$2:$I$314,9,FALSE)</f>
        <v>No</v>
      </c>
      <c r="J781" t="str">
        <f>INDEX(products!$A$1:$F$11,MATCH(orders!$D781,products!$A$1:$A$11,0),MATCH(orders!J$1,products!$A$1:$F$1,0))</f>
        <v>Denim Jacket Hooded</v>
      </c>
      <c r="K781" t="str">
        <f>INDEX(products!$A$1:$F$11,MATCH(orders!$D781,products!$A$1:$A$11,0),MATCH(orders!K$1,products!$A$1:$F$1,0))</f>
        <v>Jacket</v>
      </c>
      <c r="L781" t="str">
        <f>INDEX(products!$A$1:$F$11,MATCH(orders!$D781,products!$A$1:$A$11,0),MATCH(orders!L$1,products!$A$1:$F$1,0))</f>
        <v>Light Blue</v>
      </c>
      <c r="M781">
        <f>INDEX(products!$A$1:$F$11,MATCH(orders!$D781,products!$A$1:$A$11,0),MATCH(orders!M$1,products!$A$1:$F$1,0))</f>
        <v>27.99</v>
      </c>
      <c r="N781">
        <f>INDEX(products!$A$1:$F$11,MATCH(orders!$D781,products!$A$1:$A$11,0),MATCH(orders!N$1,products!$A$1:$F$1,0))</f>
        <v>14.99</v>
      </c>
      <c r="O781">
        <f t="shared" si="24"/>
        <v>51.999999999999993</v>
      </c>
      <c r="P781">
        <f t="shared" si="25"/>
        <v>111.96</v>
      </c>
    </row>
    <row r="782" spans="1:16" x14ac:dyDescent="0.45">
      <c r="A782" t="s">
        <v>2551</v>
      </c>
      <c r="B782" s="1">
        <v>44971</v>
      </c>
      <c r="C782" t="s">
        <v>993</v>
      </c>
      <c r="D782">
        <v>6</v>
      </c>
      <c r="E782">
        <v>3</v>
      </c>
      <c r="F782" t="str">
        <f>_xlfn.XLOOKUP(C782,customers!$A$2:$A$314,customers!$B$2:$B$314,,0)</f>
        <v>Leia Kernan</v>
      </c>
      <c r="G782" t="str">
        <f>_xlfn.XLOOKUP(C782,customers!$A$2:$A$314,customers!$F$2:$F$314,,0)</f>
        <v>England</v>
      </c>
      <c r="H782" t="str">
        <f>VLOOKUP(C782,customers!$A$2:$I$314,7,FALSE)</f>
        <v>Tenbury Wells</v>
      </c>
      <c r="I782" t="str">
        <f>VLOOKUP(C782,customers!$A$2:$I$314,9,FALSE)</f>
        <v>No</v>
      </c>
      <c r="J782" t="str">
        <f>INDEX(products!$A$1:$F$11,MATCH(orders!$D782,products!$A$1:$A$11,0),MATCH(orders!J$1,products!$A$1:$F$1,0))</f>
        <v>Denim Jacket Hooded</v>
      </c>
      <c r="K782" t="str">
        <f>INDEX(products!$A$1:$F$11,MATCH(orders!$D782,products!$A$1:$A$11,0),MATCH(orders!K$1,products!$A$1:$F$1,0))</f>
        <v>Jacket</v>
      </c>
      <c r="L782" t="str">
        <f>INDEX(products!$A$1:$F$11,MATCH(orders!$D782,products!$A$1:$A$11,0),MATCH(orders!L$1,products!$A$1:$F$1,0))</f>
        <v>Light Blue</v>
      </c>
      <c r="M782">
        <f>INDEX(products!$A$1:$F$11,MATCH(orders!$D782,products!$A$1:$A$11,0),MATCH(orders!M$1,products!$A$1:$F$1,0))</f>
        <v>27.99</v>
      </c>
      <c r="N782">
        <f>INDEX(products!$A$1:$F$11,MATCH(orders!$D782,products!$A$1:$A$11,0),MATCH(orders!N$1,products!$A$1:$F$1,0))</f>
        <v>14.99</v>
      </c>
      <c r="O782">
        <f t="shared" si="24"/>
        <v>38.999999999999993</v>
      </c>
      <c r="P782">
        <f t="shared" si="25"/>
        <v>83.97</v>
      </c>
    </row>
    <row r="783" spans="1:16" x14ac:dyDescent="0.45">
      <c r="A783" t="s">
        <v>2552</v>
      </c>
      <c r="B783" s="1">
        <v>44972</v>
      </c>
      <c r="C783" t="s">
        <v>1026</v>
      </c>
      <c r="D783">
        <v>6</v>
      </c>
      <c r="E783">
        <v>3</v>
      </c>
      <c r="F783" t="str">
        <f>_xlfn.XLOOKUP(C783,customers!$A$2:$A$314,customers!$B$2:$B$314,,0)</f>
        <v>Monique Canty</v>
      </c>
      <c r="G783" t="str">
        <f>_xlfn.XLOOKUP(C783,customers!$A$2:$A$314,customers!$F$2:$F$314,,0)</f>
        <v>England</v>
      </c>
      <c r="H783" t="str">
        <f>VLOOKUP(C783,customers!$A$2:$I$314,7,FALSE)</f>
        <v>Leek</v>
      </c>
      <c r="I783" t="str">
        <f>VLOOKUP(C783,customers!$A$2:$I$314,9,FALSE)</f>
        <v>No</v>
      </c>
      <c r="J783" t="str">
        <f>INDEX(products!$A$1:$F$11,MATCH(orders!$D783,products!$A$1:$A$11,0),MATCH(orders!J$1,products!$A$1:$F$1,0))</f>
        <v>Denim Jacket Hooded</v>
      </c>
      <c r="K783" t="str">
        <f>INDEX(products!$A$1:$F$11,MATCH(orders!$D783,products!$A$1:$A$11,0),MATCH(orders!K$1,products!$A$1:$F$1,0))</f>
        <v>Jacket</v>
      </c>
      <c r="L783" t="str">
        <f>INDEX(products!$A$1:$F$11,MATCH(orders!$D783,products!$A$1:$A$11,0),MATCH(orders!L$1,products!$A$1:$F$1,0))</f>
        <v>Light Blue</v>
      </c>
      <c r="M783">
        <f>INDEX(products!$A$1:$F$11,MATCH(orders!$D783,products!$A$1:$A$11,0),MATCH(orders!M$1,products!$A$1:$F$1,0))</f>
        <v>27.99</v>
      </c>
      <c r="N783">
        <f>INDEX(products!$A$1:$F$11,MATCH(orders!$D783,products!$A$1:$A$11,0),MATCH(orders!N$1,products!$A$1:$F$1,0))</f>
        <v>14.99</v>
      </c>
      <c r="O783">
        <f t="shared" si="24"/>
        <v>38.999999999999993</v>
      </c>
      <c r="P783">
        <f t="shared" si="25"/>
        <v>83.97</v>
      </c>
    </row>
    <row r="784" spans="1:16" x14ac:dyDescent="0.45">
      <c r="A784" t="s">
        <v>2553</v>
      </c>
      <c r="B784" s="1">
        <v>44972</v>
      </c>
      <c r="C784" t="s">
        <v>473</v>
      </c>
      <c r="D784">
        <v>6</v>
      </c>
      <c r="E784">
        <v>3</v>
      </c>
      <c r="F784" t="str">
        <f>_xlfn.XLOOKUP(C784,customers!$A$2:$A$314,customers!$B$2:$B$314,,0)</f>
        <v>Brook Drage</v>
      </c>
      <c r="G784" t="str">
        <f>_xlfn.XLOOKUP(C784,customers!$A$2:$A$314,customers!$F$2:$F$314,,0)</f>
        <v>England</v>
      </c>
      <c r="H784" t="str">
        <f>VLOOKUP(C784,customers!$A$2:$I$314,7,FALSE)</f>
        <v>Scarborough</v>
      </c>
      <c r="I784" t="str">
        <f>VLOOKUP(C784,customers!$A$2:$I$314,9,FALSE)</f>
        <v>No</v>
      </c>
      <c r="J784" t="str">
        <f>INDEX(products!$A$1:$F$11,MATCH(orders!$D784,products!$A$1:$A$11,0),MATCH(orders!J$1,products!$A$1:$F$1,0))</f>
        <v>Denim Jacket Hooded</v>
      </c>
      <c r="K784" t="str">
        <f>INDEX(products!$A$1:$F$11,MATCH(orders!$D784,products!$A$1:$A$11,0),MATCH(orders!K$1,products!$A$1:$F$1,0))</f>
        <v>Jacket</v>
      </c>
      <c r="L784" t="str">
        <f>INDEX(products!$A$1:$F$11,MATCH(orders!$D784,products!$A$1:$A$11,0),MATCH(orders!L$1,products!$A$1:$F$1,0))</f>
        <v>Light Blue</v>
      </c>
      <c r="M784">
        <f>INDEX(products!$A$1:$F$11,MATCH(orders!$D784,products!$A$1:$A$11,0),MATCH(orders!M$1,products!$A$1:$F$1,0))</f>
        <v>27.99</v>
      </c>
      <c r="N784">
        <f>INDEX(products!$A$1:$F$11,MATCH(orders!$D784,products!$A$1:$A$11,0),MATCH(orders!N$1,products!$A$1:$F$1,0))</f>
        <v>14.99</v>
      </c>
      <c r="O784">
        <f t="shared" si="24"/>
        <v>38.999999999999993</v>
      </c>
      <c r="P784">
        <f t="shared" si="25"/>
        <v>83.97</v>
      </c>
    </row>
    <row r="785" spans="1:16" x14ac:dyDescent="0.45">
      <c r="A785" t="s">
        <v>2554</v>
      </c>
      <c r="B785" s="1">
        <v>44972</v>
      </c>
      <c r="C785" t="s">
        <v>521</v>
      </c>
      <c r="D785">
        <v>6</v>
      </c>
      <c r="E785">
        <v>3</v>
      </c>
      <c r="F785" t="str">
        <f>_xlfn.XLOOKUP(C785,customers!$A$2:$A$314,customers!$B$2:$B$314,,0)</f>
        <v>Evelina Dacca</v>
      </c>
      <c r="G785" t="str">
        <f>_xlfn.XLOOKUP(C785,customers!$A$2:$A$314,customers!$F$2:$F$314,,0)</f>
        <v>Scotland</v>
      </c>
      <c r="H785" t="str">
        <f>VLOOKUP(C785,customers!$A$2:$I$314,7,FALSE)</f>
        <v>Dumfries</v>
      </c>
      <c r="I785" t="str">
        <f>VLOOKUP(C785,customers!$A$2:$I$314,9,FALSE)</f>
        <v>No</v>
      </c>
      <c r="J785" t="str">
        <f>INDEX(products!$A$1:$F$11,MATCH(orders!$D785,products!$A$1:$A$11,0),MATCH(orders!J$1,products!$A$1:$F$1,0))</f>
        <v>Denim Jacket Hooded</v>
      </c>
      <c r="K785" t="str">
        <f>INDEX(products!$A$1:$F$11,MATCH(orders!$D785,products!$A$1:$A$11,0),MATCH(orders!K$1,products!$A$1:$F$1,0))</f>
        <v>Jacket</v>
      </c>
      <c r="L785" t="str">
        <f>INDEX(products!$A$1:$F$11,MATCH(orders!$D785,products!$A$1:$A$11,0),MATCH(orders!L$1,products!$A$1:$F$1,0))</f>
        <v>Light Blue</v>
      </c>
      <c r="M785">
        <f>INDEX(products!$A$1:$F$11,MATCH(orders!$D785,products!$A$1:$A$11,0),MATCH(orders!M$1,products!$A$1:$F$1,0))</f>
        <v>27.99</v>
      </c>
      <c r="N785">
        <f>INDEX(products!$A$1:$F$11,MATCH(orders!$D785,products!$A$1:$A$11,0),MATCH(orders!N$1,products!$A$1:$F$1,0))</f>
        <v>14.99</v>
      </c>
      <c r="O785">
        <f t="shared" si="24"/>
        <v>38.999999999999993</v>
      </c>
      <c r="P785">
        <f t="shared" si="25"/>
        <v>83.97</v>
      </c>
    </row>
    <row r="786" spans="1:16" x14ac:dyDescent="0.45">
      <c r="A786" t="s">
        <v>2555</v>
      </c>
      <c r="B786" s="1">
        <v>44972</v>
      </c>
      <c r="C786" t="s">
        <v>336</v>
      </c>
      <c r="D786">
        <v>2</v>
      </c>
      <c r="E786">
        <v>4</v>
      </c>
      <c r="F786" t="str">
        <f>_xlfn.XLOOKUP(C786,customers!$A$2:$A$314,customers!$B$2:$B$314,,0)</f>
        <v>Sheppard Yann</v>
      </c>
      <c r="G786" t="str">
        <f>_xlfn.XLOOKUP(C786,customers!$A$2:$A$314,customers!$F$2:$F$314,,0)</f>
        <v>England</v>
      </c>
      <c r="H786" t="str">
        <f>VLOOKUP(C786,customers!$A$2:$I$314,7,FALSE)</f>
        <v>Truro</v>
      </c>
      <c r="I786" t="str">
        <f>VLOOKUP(C786,customers!$A$2:$I$314,9,FALSE)</f>
        <v>Yes</v>
      </c>
      <c r="J786" t="str">
        <f>INDEX(products!$A$1:$F$11,MATCH(orders!$D786,products!$A$1:$A$11,0),MATCH(orders!J$1,products!$A$1:$F$1,0))</f>
        <v>Denim Jacket Classic</v>
      </c>
      <c r="K786" t="str">
        <f>INDEX(products!$A$1:$F$11,MATCH(orders!$D786,products!$A$1:$A$11,0),MATCH(orders!K$1,products!$A$1:$F$1,0))</f>
        <v>Jacket</v>
      </c>
      <c r="L786" t="str">
        <f>INDEX(products!$A$1:$F$11,MATCH(orders!$D786,products!$A$1:$A$11,0),MATCH(orders!L$1,products!$A$1:$F$1,0))</f>
        <v>Dark Blue</v>
      </c>
      <c r="M786">
        <f>INDEX(products!$A$1:$F$11,MATCH(orders!$D786,products!$A$1:$A$11,0),MATCH(orders!M$1,products!$A$1:$F$1,0))</f>
        <v>29.99</v>
      </c>
      <c r="N786">
        <f>INDEX(products!$A$1:$F$11,MATCH(orders!$D786,products!$A$1:$A$11,0),MATCH(orders!N$1,products!$A$1:$F$1,0))</f>
        <v>16.989999999999998</v>
      </c>
      <c r="O786">
        <f t="shared" si="24"/>
        <v>52</v>
      </c>
      <c r="P786">
        <f t="shared" si="25"/>
        <v>119.96</v>
      </c>
    </row>
    <row r="787" spans="1:16" x14ac:dyDescent="0.45">
      <c r="A787" t="s">
        <v>2556</v>
      </c>
      <c r="B787" s="1">
        <v>44973</v>
      </c>
      <c r="C787" t="s">
        <v>702</v>
      </c>
      <c r="D787">
        <v>6</v>
      </c>
      <c r="E787">
        <v>3</v>
      </c>
      <c r="F787" t="str">
        <f>_xlfn.XLOOKUP(C787,customers!$A$2:$A$314,customers!$B$2:$B$314,,0)</f>
        <v>Katerina Melloi</v>
      </c>
      <c r="G787" t="str">
        <f>_xlfn.XLOOKUP(C787,customers!$A$2:$A$314,customers!$F$2:$F$314,,0)</f>
        <v>England</v>
      </c>
      <c r="H787" t="str">
        <f>VLOOKUP(C787,customers!$A$2:$I$314,7,FALSE)</f>
        <v>Chester-le-Street</v>
      </c>
      <c r="I787" t="str">
        <f>VLOOKUP(C787,customers!$A$2:$I$314,9,FALSE)</f>
        <v>No</v>
      </c>
      <c r="J787" t="str">
        <f>INDEX(products!$A$1:$F$11,MATCH(orders!$D787,products!$A$1:$A$11,0),MATCH(orders!J$1,products!$A$1:$F$1,0))</f>
        <v>Denim Jacket Hooded</v>
      </c>
      <c r="K787" t="str">
        <f>INDEX(products!$A$1:$F$11,MATCH(orders!$D787,products!$A$1:$A$11,0),MATCH(orders!K$1,products!$A$1:$F$1,0))</f>
        <v>Jacket</v>
      </c>
      <c r="L787" t="str">
        <f>INDEX(products!$A$1:$F$11,MATCH(orders!$D787,products!$A$1:$A$11,0),MATCH(orders!L$1,products!$A$1:$F$1,0))</f>
        <v>Light Blue</v>
      </c>
      <c r="M787">
        <f>INDEX(products!$A$1:$F$11,MATCH(orders!$D787,products!$A$1:$A$11,0),MATCH(orders!M$1,products!$A$1:$F$1,0))</f>
        <v>27.99</v>
      </c>
      <c r="N787">
        <f>INDEX(products!$A$1:$F$11,MATCH(orders!$D787,products!$A$1:$A$11,0),MATCH(orders!N$1,products!$A$1:$F$1,0))</f>
        <v>14.99</v>
      </c>
      <c r="O787">
        <f t="shared" si="24"/>
        <v>38.999999999999993</v>
      </c>
      <c r="P787">
        <f t="shared" si="25"/>
        <v>83.97</v>
      </c>
    </row>
    <row r="788" spans="1:16" x14ac:dyDescent="0.45">
      <c r="A788" t="s">
        <v>2557</v>
      </c>
      <c r="B788" s="1">
        <v>44973</v>
      </c>
      <c r="C788" t="s">
        <v>528</v>
      </c>
      <c r="D788">
        <v>6</v>
      </c>
      <c r="E788">
        <v>3</v>
      </c>
      <c r="F788" t="str">
        <f>_xlfn.XLOOKUP(C788,customers!$A$2:$A$314,customers!$B$2:$B$314,,0)</f>
        <v>Bobinette Hindsberg</v>
      </c>
      <c r="G788" t="str">
        <f>_xlfn.XLOOKUP(C788,customers!$A$2:$A$314,customers!$F$2:$F$314,,0)</f>
        <v>England</v>
      </c>
      <c r="H788" t="str">
        <f>VLOOKUP(C788,customers!$A$2:$I$314,7,FALSE)</f>
        <v>Bridgwater</v>
      </c>
      <c r="I788" t="str">
        <f>VLOOKUP(C788,customers!$A$2:$I$314,9,FALSE)</f>
        <v>No</v>
      </c>
      <c r="J788" t="str">
        <f>INDEX(products!$A$1:$F$11,MATCH(orders!$D788,products!$A$1:$A$11,0),MATCH(orders!J$1,products!$A$1:$F$1,0))</f>
        <v>Denim Jacket Hooded</v>
      </c>
      <c r="K788" t="str">
        <f>INDEX(products!$A$1:$F$11,MATCH(orders!$D788,products!$A$1:$A$11,0),MATCH(orders!K$1,products!$A$1:$F$1,0))</f>
        <v>Jacket</v>
      </c>
      <c r="L788" t="str">
        <f>INDEX(products!$A$1:$F$11,MATCH(orders!$D788,products!$A$1:$A$11,0),MATCH(orders!L$1,products!$A$1:$F$1,0))</f>
        <v>Light Blue</v>
      </c>
      <c r="M788">
        <f>INDEX(products!$A$1:$F$11,MATCH(orders!$D788,products!$A$1:$A$11,0),MATCH(orders!M$1,products!$A$1:$F$1,0))</f>
        <v>27.99</v>
      </c>
      <c r="N788">
        <f>INDEX(products!$A$1:$F$11,MATCH(orders!$D788,products!$A$1:$A$11,0),MATCH(orders!N$1,products!$A$1:$F$1,0))</f>
        <v>14.99</v>
      </c>
      <c r="O788">
        <f t="shared" si="24"/>
        <v>38.999999999999993</v>
      </c>
      <c r="P788">
        <f t="shared" si="25"/>
        <v>83.97</v>
      </c>
    </row>
    <row r="789" spans="1:16" x14ac:dyDescent="0.45">
      <c r="A789" t="s">
        <v>2558</v>
      </c>
      <c r="B789" s="1">
        <v>44974</v>
      </c>
      <c r="C789" t="s">
        <v>381</v>
      </c>
      <c r="D789">
        <v>6</v>
      </c>
      <c r="E789">
        <v>3</v>
      </c>
      <c r="F789" t="str">
        <f>_xlfn.XLOOKUP(C789,customers!$A$2:$A$314,customers!$B$2:$B$314,,0)</f>
        <v>Else Langcaster</v>
      </c>
      <c r="G789" t="str">
        <f>_xlfn.XLOOKUP(C789,customers!$A$2:$A$314,customers!$F$2:$F$314,,0)</f>
        <v>Scotland</v>
      </c>
      <c r="H789" t="str">
        <f>VLOOKUP(C789,customers!$A$2:$I$314,7,FALSE)</f>
        <v>Elgin</v>
      </c>
      <c r="I789" t="str">
        <f>VLOOKUP(C789,customers!$A$2:$I$314,9,FALSE)</f>
        <v>No</v>
      </c>
      <c r="J789" t="str">
        <f>INDEX(products!$A$1:$F$11,MATCH(orders!$D789,products!$A$1:$A$11,0),MATCH(orders!J$1,products!$A$1:$F$1,0))</f>
        <v>Denim Jacket Hooded</v>
      </c>
      <c r="K789" t="str">
        <f>INDEX(products!$A$1:$F$11,MATCH(orders!$D789,products!$A$1:$A$11,0),MATCH(orders!K$1,products!$A$1:$F$1,0))</f>
        <v>Jacket</v>
      </c>
      <c r="L789" t="str">
        <f>INDEX(products!$A$1:$F$11,MATCH(orders!$D789,products!$A$1:$A$11,0),MATCH(orders!L$1,products!$A$1:$F$1,0))</f>
        <v>Light Blue</v>
      </c>
      <c r="M789">
        <f>INDEX(products!$A$1:$F$11,MATCH(orders!$D789,products!$A$1:$A$11,0),MATCH(orders!M$1,products!$A$1:$F$1,0))</f>
        <v>27.99</v>
      </c>
      <c r="N789">
        <f>INDEX(products!$A$1:$F$11,MATCH(orders!$D789,products!$A$1:$A$11,0),MATCH(orders!N$1,products!$A$1:$F$1,0))</f>
        <v>14.99</v>
      </c>
      <c r="O789">
        <f t="shared" si="24"/>
        <v>38.999999999999993</v>
      </c>
      <c r="P789">
        <f t="shared" si="25"/>
        <v>83.97</v>
      </c>
    </row>
    <row r="790" spans="1:16" x14ac:dyDescent="0.45">
      <c r="A790" t="s">
        <v>2559</v>
      </c>
      <c r="B790" s="1">
        <v>44974</v>
      </c>
      <c r="C790" t="s">
        <v>839</v>
      </c>
      <c r="D790">
        <v>6</v>
      </c>
      <c r="E790">
        <v>3</v>
      </c>
      <c r="F790" t="str">
        <f>_xlfn.XLOOKUP(C790,customers!$A$2:$A$314,customers!$B$2:$B$314,,0)</f>
        <v>Emiline Galgey</v>
      </c>
      <c r="G790" t="str">
        <f>_xlfn.XLOOKUP(C790,customers!$A$2:$A$314,customers!$F$2:$F$314,,0)</f>
        <v>England</v>
      </c>
      <c r="H790" t="str">
        <f>VLOOKUP(C790,customers!$A$2:$I$314,7,FALSE)</f>
        <v>Northallerton</v>
      </c>
      <c r="I790" t="str">
        <f>VLOOKUP(C790,customers!$A$2:$I$314,9,FALSE)</f>
        <v>No</v>
      </c>
      <c r="J790" t="str">
        <f>INDEX(products!$A$1:$F$11,MATCH(orders!$D790,products!$A$1:$A$11,0),MATCH(orders!J$1,products!$A$1:$F$1,0))</f>
        <v>Denim Jacket Hooded</v>
      </c>
      <c r="K790" t="str">
        <f>INDEX(products!$A$1:$F$11,MATCH(orders!$D790,products!$A$1:$A$11,0),MATCH(orders!K$1,products!$A$1:$F$1,0))</f>
        <v>Jacket</v>
      </c>
      <c r="L790" t="str">
        <f>INDEX(products!$A$1:$F$11,MATCH(orders!$D790,products!$A$1:$A$11,0),MATCH(orders!L$1,products!$A$1:$F$1,0))</f>
        <v>Light Blue</v>
      </c>
      <c r="M790">
        <f>INDEX(products!$A$1:$F$11,MATCH(orders!$D790,products!$A$1:$A$11,0),MATCH(orders!M$1,products!$A$1:$F$1,0))</f>
        <v>27.99</v>
      </c>
      <c r="N790">
        <f>INDEX(products!$A$1:$F$11,MATCH(orders!$D790,products!$A$1:$A$11,0),MATCH(orders!N$1,products!$A$1:$F$1,0))</f>
        <v>14.99</v>
      </c>
      <c r="O790">
        <f t="shared" si="24"/>
        <v>38.999999999999993</v>
      </c>
      <c r="P790">
        <f t="shared" si="25"/>
        <v>83.97</v>
      </c>
    </row>
    <row r="791" spans="1:16" x14ac:dyDescent="0.45">
      <c r="A791" t="s">
        <v>2560</v>
      </c>
      <c r="B791" s="1">
        <v>44975</v>
      </c>
      <c r="C791" t="s">
        <v>1017</v>
      </c>
      <c r="D791">
        <v>1</v>
      </c>
      <c r="E791">
        <v>1</v>
      </c>
      <c r="F791" t="str">
        <f>_xlfn.XLOOKUP(C791,customers!$A$2:$A$314,customers!$B$2:$B$314,,0)</f>
        <v>Irv Hay</v>
      </c>
      <c r="G791" t="str">
        <f>_xlfn.XLOOKUP(C791,customers!$A$2:$A$314,customers!$F$2:$F$314,,0)</f>
        <v>Scotland</v>
      </c>
      <c r="H791" t="str">
        <f>VLOOKUP(C791,customers!$A$2:$I$314,7,FALSE)</f>
        <v>Braemar</v>
      </c>
      <c r="I791" t="str">
        <f>VLOOKUP(C791,customers!$A$2:$I$314,9,FALSE)</f>
        <v>No</v>
      </c>
      <c r="J791" t="str">
        <f>INDEX(products!$A$1:$F$11,MATCH(orders!$D791,products!$A$1:$A$11,0),MATCH(orders!J$1,products!$A$1:$F$1,0))</f>
        <v>Denim Jeans Bootcut</v>
      </c>
      <c r="K791" t="str">
        <f>INDEX(products!$A$1:$F$11,MATCH(orders!$D791,products!$A$1:$A$11,0),MATCH(orders!K$1,products!$A$1:$F$1,0))</f>
        <v>Pants</v>
      </c>
      <c r="L791" t="str">
        <f>INDEX(products!$A$1:$F$11,MATCH(orders!$D791,products!$A$1:$A$11,0),MATCH(orders!L$1,products!$A$1:$F$1,0))</f>
        <v>Light Blue</v>
      </c>
      <c r="M791">
        <f>INDEX(products!$A$1:$F$11,MATCH(orders!$D791,products!$A$1:$A$11,0),MATCH(orders!M$1,products!$A$1:$F$1,0))</f>
        <v>25.99</v>
      </c>
      <c r="N791">
        <f>INDEX(products!$A$1:$F$11,MATCH(orders!$D791,products!$A$1:$A$11,0),MATCH(orders!N$1,products!$A$1:$F$1,0))</f>
        <v>13.99</v>
      </c>
      <c r="O791">
        <f t="shared" si="24"/>
        <v>11.999999999999998</v>
      </c>
      <c r="P791">
        <f t="shared" si="25"/>
        <v>25.99</v>
      </c>
    </row>
    <row r="792" spans="1:16" x14ac:dyDescent="0.45">
      <c r="A792" t="s">
        <v>2561</v>
      </c>
      <c r="B792" s="1">
        <v>44975</v>
      </c>
      <c r="C792" t="s">
        <v>309</v>
      </c>
      <c r="D792">
        <v>2</v>
      </c>
      <c r="E792">
        <v>3</v>
      </c>
      <c r="F792" t="str">
        <f>_xlfn.XLOOKUP(C792,customers!$A$2:$A$314,customers!$B$2:$B$314,,0)</f>
        <v>Jennifer Rangall</v>
      </c>
      <c r="G792" t="str">
        <f>_xlfn.XLOOKUP(C792,customers!$A$2:$A$314,customers!$F$2:$F$314,,0)</f>
        <v>Scotland</v>
      </c>
      <c r="H792" t="str">
        <f>VLOOKUP(C792,customers!$A$2:$I$314,7,FALSE)</f>
        <v>Livingston</v>
      </c>
      <c r="I792" t="str">
        <f>VLOOKUP(C792,customers!$A$2:$I$314,9,FALSE)</f>
        <v>Yes</v>
      </c>
      <c r="J792" t="str">
        <f>INDEX(products!$A$1:$F$11,MATCH(orders!$D792,products!$A$1:$A$11,0),MATCH(orders!J$1,products!$A$1:$F$1,0))</f>
        <v>Denim Jacket Classic</v>
      </c>
      <c r="K792" t="str">
        <f>INDEX(products!$A$1:$F$11,MATCH(orders!$D792,products!$A$1:$A$11,0),MATCH(orders!K$1,products!$A$1:$F$1,0))</f>
        <v>Jacket</v>
      </c>
      <c r="L792" t="str">
        <f>INDEX(products!$A$1:$F$11,MATCH(orders!$D792,products!$A$1:$A$11,0),MATCH(orders!L$1,products!$A$1:$F$1,0))</f>
        <v>Dark Blue</v>
      </c>
      <c r="M792">
        <f>INDEX(products!$A$1:$F$11,MATCH(orders!$D792,products!$A$1:$A$11,0),MATCH(orders!M$1,products!$A$1:$F$1,0))</f>
        <v>29.99</v>
      </c>
      <c r="N792">
        <f>INDEX(products!$A$1:$F$11,MATCH(orders!$D792,products!$A$1:$A$11,0),MATCH(orders!N$1,products!$A$1:$F$1,0))</f>
        <v>16.989999999999998</v>
      </c>
      <c r="O792">
        <f t="shared" si="24"/>
        <v>39</v>
      </c>
      <c r="P792">
        <f t="shared" si="25"/>
        <v>89.97</v>
      </c>
    </row>
    <row r="793" spans="1:16" x14ac:dyDescent="0.45">
      <c r="A793" t="s">
        <v>2562</v>
      </c>
      <c r="B793" s="1">
        <v>44975</v>
      </c>
      <c r="C793" t="s">
        <v>418</v>
      </c>
      <c r="D793">
        <v>6</v>
      </c>
      <c r="E793">
        <v>3</v>
      </c>
      <c r="F793" t="str">
        <f>_xlfn.XLOOKUP(C793,customers!$A$2:$A$314,customers!$B$2:$B$314,,0)</f>
        <v>Bram Revel</v>
      </c>
      <c r="G793" t="str">
        <f>_xlfn.XLOOKUP(C793,customers!$A$2:$A$314,customers!$F$2:$F$314,,0)</f>
        <v>England</v>
      </c>
      <c r="H793" t="str">
        <f>VLOOKUP(C793,customers!$A$2:$I$314,7,FALSE)</f>
        <v>Scunthorpe</v>
      </c>
      <c r="I793" t="str">
        <f>VLOOKUP(C793,customers!$A$2:$I$314,9,FALSE)</f>
        <v>No</v>
      </c>
      <c r="J793" t="str">
        <f>INDEX(products!$A$1:$F$11,MATCH(orders!$D793,products!$A$1:$A$11,0),MATCH(orders!J$1,products!$A$1:$F$1,0))</f>
        <v>Denim Jacket Hooded</v>
      </c>
      <c r="K793" t="str">
        <f>INDEX(products!$A$1:$F$11,MATCH(orders!$D793,products!$A$1:$A$11,0),MATCH(orders!K$1,products!$A$1:$F$1,0))</f>
        <v>Jacket</v>
      </c>
      <c r="L793" t="str">
        <f>INDEX(products!$A$1:$F$11,MATCH(orders!$D793,products!$A$1:$A$11,0),MATCH(orders!L$1,products!$A$1:$F$1,0))</f>
        <v>Light Blue</v>
      </c>
      <c r="M793">
        <f>INDEX(products!$A$1:$F$11,MATCH(orders!$D793,products!$A$1:$A$11,0),MATCH(orders!M$1,products!$A$1:$F$1,0))</f>
        <v>27.99</v>
      </c>
      <c r="N793">
        <f>INDEX(products!$A$1:$F$11,MATCH(orders!$D793,products!$A$1:$A$11,0),MATCH(orders!N$1,products!$A$1:$F$1,0))</f>
        <v>14.99</v>
      </c>
      <c r="O793">
        <f t="shared" si="24"/>
        <v>38.999999999999993</v>
      </c>
      <c r="P793">
        <f t="shared" si="25"/>
        <v>83.97</v>
      </c>
    </row>
    <row r="794" spans="1:16" x14ac:dyDescent="0.45">
      <c r="A794" t="s">
        <v>2563</v>
      </c>
      <c r="B794" s="1">
        <v>44975</v>
      </c>
      <c r="C794" t="s">
        <v>210</v>
      </c>
      <c r="D794">
        <v>2</v>
      </c>
      <c r="E794">
        <v>4</v>
      </c>
      <c r="F794" t="str">
        <f>_xlfn.XLOOKUP(C794,customers!$A$2:$A$314,customers!$B$2:$B$314,,0)</f>
        <v>Raynor McGilvary</v>
      </c>
      <c r="G794" t="str">
        <f>_xlfn.XLOOKUP(C794,customers!$A$2:$A$314,customers!$F$2:$F$314,,0)</f>
        <v>England</v>
      </c>
      <c r="H794" t="str">
        <f>VLOOKUP(C794,customers!$A$2:$I$314,7,FALSE)</f>
        <v>Watford</v>
      </c>
      <c r="I794" t="str">
        <f>VLOOKUP(C794,customers!$A$2:$I$314,9,FALSE)</f>
        <v>Yes</v>
      </c>
      <c r="J794" t="str">
        <f>INDEX(products!$A$1:$F$11,MATCH(orders!$D794,products!$A$1:$A$11,0),MATCH(orders!J$1,products!$A$1:$F$1,0))</f>
        <v>Denim Jacket Classic</v>
      </c>
      <c r="K794" t="str">
        <f>INDEX(products!$A$1:$F$11,MATCH(orders!$D794,products!$A$1:$A$11,0),MATCH(orders!K$1,products!$A$1:$F$1,0))</f>
        <v>Jacket</v>
      </c>
      <c r="L794" t="str">
        <f>INDEX(products!$A$1:$F$11,MATCH(orders!$D794,products!$A$1:$A$11,0),MATCH(orders!L$1,products!$A$1:$F$1,0))</f>
        <v>Dark Blue</v>
      </c>
      <c r="M794">
        <f>INDEX(products!$A$1:$F$11,MATCH(orders!$D794,products!$A$1:$A$11,0),MATCH(orders!M$1,products!$A$1:$F$1,0))</f>
        <v>29.99</v>
      </c>
      <c r="N794">
        <f>INDEX(products!$A$1:$F$11,MATCH(orders!$D794,products!$A$1:$A$11,0),MATCH(orders!N$1,products!$A$1:$F$1,0))</f>
        <v>16.989999999999998</v>
      </c>
      <c r="O794">
        <f t="shared" si="24"/>
        <v>52</v>
      </c>
      <c r="P794">
        <f t="shared" si="25"/>
        <v>119.96</v>
      </c>
    </row>
    <row r="795" spans="1:16" x14ac:dyDescent="0.45">
      <c r="A795" t="s">
        <v>2564</v>
      </c>
      <c r="B795" s="1">
        <v>44975</v>
      </c>
      <c r="C795" t="s">
        <v>1177</v>
      </c>
      <c r="D795">
        <v>6</v>
      </c>
      <c r="E795">
        <v>3</v>
      </c>
      <c r="F795" t="str">
        <f>_xlfn.XLOOKUP(C795,customers!$A$2:$A$314,customers!$B$2:$B$314,,0)</f>
        <v>Trescha Jedrachowicz</v>
      </c>
      <c r="G795" t="str">
        <f>_xlfn.XLOOKUP(C795,customers!$A$2:$A$314,customers!$F$2:$F$314,,0)</f>
        <v>Scotland</v>
      </c>
      <c r="H795" t="str">
        <f>VLOOKUP(C795,customers!$A$2:$I$314,7,FALSE)</f>
        <v>Pitlochry</v>
      </c>
      <c r="I795" t="str">
        <f>VLOOKUP(C795,customers!$A$2:$I$314,9,FALSE)</f>
        <v>No</v>
      </c>
      <c r="J795" t="str">
        <f>INDEX(products!$A$1:$F$11,MATCH(orders!$D795,products!$A$1:$A$11,0),MATCH(orders!J$1,products!$A$1:$F$1,0))</f>
        <v>Denim Jacket Hooded</v>
      </c>
      <c r="K795" t="str">
        <f>INDEX(products!$A$1:$F$11,MATCH(orders!$D795,products!$A$1:$A$11,0),MATCH(orders!K$1,products!$A$1:$F$1,0))</f>
        <v>Jacket</v>
      </c>
      <c r="L795" t="str">
        <f>INDEX(products!$A$1:$F$11,MATCH(orders!$D795,products!$A$1:$A$11,0),MATCH(orders!L$1,products!$A$1:$F$1,0))</f>
        <v>Light Blue</v>
      </c>
      <c r="M795">
        <f>INDEX(products!$A$1:$F$11,MATCH(orders!$D795,products!$A$1:$A$11,0),MATCH(orders!M$1,products!$A$1:$F$1,0))</f>
        <v>27.99</v>
      </c>
      <c r="N795">
        <f>INDEX(products!$A$1:$F$11,MATCH(orders!$D795,products!$A$1:$A$11,0),MATCH(orders!N$1,products!$A$1:$F$1,0))</f>
        <v>14.99</v>
      </c>
      <c r="O795">
        <f t="shared" si="24"/>
        <v>38.999999999999993</v>
      </c>
      <c r="P795">
        <f t="shared" si="25"/>
        <v>83.97</v>
      </c>
    </row>
    <row r="796" spans="1:16" x14ac:dyDescent="0.45">
      <c r="A796" t="s">
        <v>2565</v>
      </c>
      <c r="B796" s="1">
        <v>44976</v>
      </c>
      <c r="C796" t="s">
        <v>702</v>
      </c>
      <c r="D796">
        <v>6</v>
      </c>
      <c r="E796">
        <v>5</v>
      </c>
      <c r="F796" t="str">
        <f>_xlfn.XLOOKUP(C796,customers!$A$2:$A$314,customers!$B$2:$B$314,,0)</f>
        <v>Katerina Melloi</v>
      </c>
      <c r="G796" t="str">
        <f>_xlfn.XLOOKUP(C796,customers!$A$2:$A$314,customers!$F$2:$F$314,,0)</f>
        <v>England</v>
      </c>
      <c r="H796" t="str">
        <f>VLOOKUP(C796,customers!$A$2:$I$314,7,FALSE)</f>
        <v>Chester-le-Street</v>
      </c>
      <c r="I796" t="str">
        <f>VLOOKUP(C796,customers!$A$2:$I$314,9,FALSE)</f>
        <v>No</v>
      </c>
      <c r="J796" t="str">
        <f>INDEX(products!$A$1:$F$11,MATCH(orders!$D796,products!$A$1:$A$11,0),MATCH(orders!J$1,products!$A$1:$F$1,0))</f>
        <v>Denim Jacket Hooded</v>
      </c>
      <c r="K796" t="str">
        <f>INDEX(products!$A$1:$F$11,MATCH(orders!$D796,products!$A$1:$A$11,0),MATCH(orders!K$1,products!$A$1:$F$1,0))</f>
        <v>Jacket</v>
      </c>
      <c r="L796" t="str">
        <f>INDEX(products!$A$1:$F$11,MATCH(orders!$D796,products!$A$1:$A$11,0),MATCH(orders!L$1,products!$A$1:$F$1,0))</f>
        <v>Light Blue</v>
      </c>
      <c r="M796">
        <f>INDEX(products!$A$1:$F$11,MATCH(orders!$D796,products!$A$1:$A$11,0),MATCH(orders!M$1,products!$A$1:$F$1,0))</f>
        <v>27.99</v>
      </c>
      <c r="N796">
        <f>INDEX(products!$A$1:$F$11,MATCH(orders!$D796,products!$A$1:$A$11,0),MATCH(orders!N$1,products!$A$1:$F$1,0))</f>
        <v>14.99</v>
      </c>
      <c r="O796">
        <f t="shared" si="24"/>
        <v>64.999999999999986</v>
      </c>
      <c r="P796">
        <f t="shared" si="25"/>
        <v>139.94999999999999</v>
      </c>
    </row>
    <row r="797" spans="1:16" x14ac:dyDescent="0.45">
      <c r="A797" t="s">
        <v>2566</v>
      </c>
      <c r="B797" s="1">
        <v>44976</v>
      </c>
      <c r="C797" t="s">
        <v>839</v>
      </c>
      <c r="D797">
        <v>6</v>
      </c>
      <c r="E797">
        <v>3</v>
      </c>
      <c r="F797" t="str">
        <f>_xlfn.XLOOKUP(C797,customers!$A$2:$A$314,customers!$B$2:$B$314,,0)</f>
        <v>Emiline Galgey</v>
      </c>
      <c r="G797" t="str">
        <f>_xlfn.XLOOKUP(C797,customers!$A$2:$A$314,customers!$F$2:$F$314,,0)</f>
        <v>England</v>
      </c>
      <c r="H797" t="str">
        <f>VLOOKUP(C797,customers!$A$2:$I$314,7,FALSE)</f>
        <v>Northallerton</v>
      </c>
      <c r="I797" t="str">
        <f>VLOOKUP(C797,customers!$A$2:$I$314,9,FALSE)</f>
        <v>No</v>
      </c>
      <c r="J797" t="str">
        <f>INDEX(products!$A$1:$F$11,MATCH(orders!$D797,products!$A$1:$A$11,0),MATCH(orders!J$1,products!$A$1:$F$1,0))</f>
        <v>Denim Jacket Hooded</v>
      </c>
      <c r="K797" t="str">
        <f>INDEX(products!$A$1:$F$11,MATCH(orders!$D797,products!$A$1:$A$11,0),MATCH(orders!K$1,products!$A$1:$F$1,0))</f>
        <v>Jacket</v>
      </c>
      <c r="L797" t="str">
        <f>INDEX(products!$A$1:$F$11,MATCH(orders!$D797,products!$A$1:$A$11,0),MATCH(orders!L$1,products!$A$1:$F$1,0))</f>
        <v>Light Blue</v>
      </c>
      <c r="M797">
        <f>INDEX(products!$A$1:$F$11,MATCH(orders!$D797,products!$A$1:$A$11,0),MATCH(orders!M$1,products!$A$1:$F$1,0))</f>
        <v>27.99</v>
      </c>
      <c r="N797">
        <f>INDEX(products!$A$1:$F$11,MATCH(orders!$D797,products!$A$1:$A$11,0),MATCH(orders!N$1,products!$A$1:$F$1,0))</f>
        <v>14.99</v>
      </c>
      <c r="O797">
        <f t="shared" si="24"/>
        <v>38.999999999999993</v>
      </c>
      <c r="P797">
        <f t="shared" si="25"/>
        <v>83.97</v>
      </c>
    </row>
    <row r="798" spans="1:16" x14ac:dyDescent="0.45">
      <c r="A798" t="s">
        <v>2567</v>
      </c>
      <c r="B798" s="1">
        <v>44976</v>
      </c>
      <c r="C798" t="s">
        <v>717</v>
      </c>
      <c r="D798">
        <v>6</v>
      </c>
      <c r="E798">
        <v>5</v>
      </c>
      <c r="F798" t="str">
        <f>_xlfn.XLOOKUP(C798,customers!$A$2:$A$314,customers!$B$2:$B$314,,0)</f>
        <v>Anny Mundford</v>
      </c>
      <c r="G798" t="str">
        <f>_xlfn.XLOOKUP(C798,customers!$A$2:$A$314,customers!$F$2:$F$314,,0)</f>
        <v>England</v>
      </c>
      <c r="H798" t="str">
        <f>VLOOKUP(C798,customers!$A$2:$I$314,7,FALSE)</f>
        <v>Penrith</v>
      </c>
      <c r="I798" t="str">
        <f>VLOOKUP(C798,customers!$A$2:$I$314,9,FALSE)</f>
        <v>No</v>
      </c>
      <c r="J798" t="str">
        <f>INDEX(products!$A$1:$F$11,MATCH(orders!$D798,products!$A$1:$A$11,0),MATCH(orders!J$1,products!$A$1:$F$1,0))</f>
        <v>Denim Jacket Hooded</v>
      </c>
      <c r="K798" t="str">
        <f>INDEX(products!$A$1:$F$11,MATCH(orders!$D798,products!$A$1:$A$11,0),MATCH(orders!K$1,products!$A$1:$F$1,0))</f>
        <v>Jacket</v>
      </c>
      <c r="L798" t="str">
        <f>INDEX(products!$A$1:$F$11,MATCH(orders!$D798,products!$A$1:$A$11,0),MATCH(orders!L$1,products!$A$1:$F$1,0))</f>
        <v>Light Blue</v>
      </c>
      <c r="M798">
        <f>INDEX(products!$A$1:$F$11,MATCH(orders!$D798,products!$A$1:$A$11,0),MATCH(orders!M$1,products!$A$1:$F$1,0))</f>
        <v>27.99</v>
      </c>
      <c r="N798">
        <f>INDEX(products!$A$1:$F$11,MATCH(orders!$D798,products!$A$1:$A$11,0),MATCH(orders!N$1,products!$A$1:$F$1,0))</f>
        <v>14.99</v>
      </c>
      <c r="O798">
        <f t="shared" si="24"/>
        <v>64.999999999999986</v>
      </c>
      <c r="P798">
        <f t="shared" si="25"/>
        <v>139.94999999999999</v>
      </c>
    </row>
    <row r="799" spans="1:16" x14ac:dyDescent="0.45">
      <c r="A799" t="s">
        <v>2568</v>
      </c>
      <c r="B799" s="1">
        <v>44977</v>
      </c>
      <c r="C799" t="s">
        <v>100</v>
      </c>
      <c r="D799">
        <v>2</v>
      </c>
      <c r="E799">
        <v>3</v>
      </c>
      <c r="F799" t="str">
        <f>_xlfn.XLOOKUP(C799,customers!$A$2:$A$314,customers!$B$2:$B$314,,0)</f>
        <v>Aurea Corradino</v>
      </c>
      <c r="G799" t="str">
        <f>_xlfn.XLOOKUP(C799,customers!$A$2:$A$314,customers!$F$2:$F$314,,0)</f>
        <v>England</v>
      </c>
      <c r="H799" t="str">
        <f>VLOOKUP(C799,customers!$A$2:$I$314,7,FALSE)</f>
        <v>Exeter</v>
      </c>
      <c r="I799" t="str">
        <f>VLOOKUP(C799,customers!$A$2:$I$314,9,FALSE)</f>
        <v>Yes</v>
      </c>
      <c r="J799" t="str">
        <f>INDEX(products!$A$1:$F$11,MATCH(orders!$D799,products!$A$1:$A$11,0),MATCH(orders!J$1,products!$A$1:$F$1,0))</f>
        <v>Denim Jacket Classic</v>
      </c>
      <c r="K799" t="str">
        <f>INDEX(products!$A$1:$F$11,MATCH(orders!$D799,products!$A$1:$A$11,0),MATCH(orders!K$1,products!$A$1:$F$1,0))</f>
        <v>Jacket</v>
      </c>
      <c r="L799" t="str">
        <f>INDEX(products!$A$1:$F$11,MATCH(orders!$D799,products!$A$1:$A$11,0),MATCH(orders!L$1,products!$A$1:$F$1,0))</f>
        <v>Dark Blue</v>
      </c>
      <c r="M799">
        <f>INDEX(products!$A$1:$F$11,MATCH(orders!$D799,products!$A$1:$A$11,0),MATCH(orders!M$1,products!$A$1:$F$1,0))</f>
        <v>29.99</v>
      </c>
      <c r="N799">
        <f>INDEX(products!$A$1:$F$11,MATCH(orders!$D799,products!$A$1:$A$11,0),MATCH(orders!N$1,products!$A$1:$F$1,0))</f>
        <v>16.989999999999998</v>
      </c>
      <c r="O799">
        <f t="shared" si="24"/>
        <v>39</v>
      </c>
      <c r="P799">
        <f t="shared" si="25"/>
        <v>89.97</v>
      </c>
    </row>
    <row r="800" spans="1:16" x14ac:dyDescent="0.45">
      <c r="A800" t="s">
        <v>2569</v>
      </c>
      <c r="B800" s="1">
        <v>44977</v>
      </c>
      <c r="C800" t="s">
        <v>554</v>
      </c>
      <c r="D800">
        <v>6</v>
      </c>
      <c r="E800">
        <v>3</v>
      </c>
      <c r="F800" t="str">
        <f>_xlfn.XLOOKUP(C800,customers!$A$2:$A$314,customers!$B$2:$B$314,,0)</f>
        <v>Abraham Coleman</v>
      </c>
      <c r="G800" t="str">
        <f>_xlfn.XLOOKUP(C800,customers!$A$2:$A$314,customers!$F$2:$F$314,,0)</f>
        <v>England</v>
      </c>
      <c r="H800" t="str">
        <f>VLOOKUP(C800,customers!$A$2:$I$314,7,FALSE)</f>
        <v>Wellingborough</v>
      </c>
      <c r="I800" t="str">
        <f>VLOOKUP(C800,customers!$A$2:$I$314,9,FALSE)</f>
        <v>No</v>
      </c>
      <c r="J800" t="str">
        <f>INDEX(products!$A$1:$F$11,MATCH(orders!$D800,products!$A$1:$A$11,0),MATCH(orders!J$1,products!$A$1:$F$1,0))</f>
        <v>Denim Jacket Hooded</v>
      </c>
      <c r="K800" t="str">
        <f>INDEX(products!$A$1:$F$11,MATCH(orders!$D800,products!$A$1:$A$11,0),MATCH(orders!K$1,products!$A$1:$F$1,0))</f>
        <v>Jacket</v>
      </c>
      <c r="L800" t="str">
        <f>INDEX(products!$A$1:$F$11,MATCH(orders!$D800,products!$A$1:$A$11,0),MATCH(orders!L$1,products!$A$1:$F$1,0))</f>
        <v>Light Blue</v>
      </c>
      <c r="M800">
        <f>INDEX(products!$A$1:$F$11,MATCH(orders!$D800,products!$A$1:$A$11,0),MATCH(orders!M$1,products!$A$1:$F$1,0))</f>
        <v>27.99</v>
      </c>
      <c r="N800">
        <f>INDEX(products!$A$1:$F$11,MATCH(orders!$D800,products!$A$1:$A$11,0),MATCH(orders!N$1,products!$A$1:$F$1,0))</f>
        <v>14.99</v>
      </c>
      <c r="O800">
        <f t="shared" si="24"/>
        <v>38.999999999999993</v>
      </c>
      <c r="P800">
        <f t="shared" si="25"/>
        <v>83.97</v>
      </c>
    </row>
    <row r="801" spans="1:16" x14ac:dyDescent="0.45">
      <c r="A801" t="s">
        <v>2570</v>
      </c>
      <c r="B801" s="1">
        <v>44978</v>
      </c>
      <c r="C801" t="s">
        <v>203</v>
      </c>
      <c r="D801">
        <v>2</v>
      </c>
      <c r="E801">
        <v>3</v>
      </c>
      <c r="F801" t="str">
        <f>_xlfn.XLOOKUP(C801,customers!$A$2:$A$314,customers!$B$2:$B$314,,0)</f>
        <v>Donna Baskeyfied</v>
      </c>
      <c r="G801" t="str">
        <f>_xlfn.XLOOKUP(C801,customers!$A$2:$A$314,customers!$F$2:$F$314,,0)</f>
        <v>England</v>
      </c>
      <c r="H801" t="str">
        <f>VLOOKUP(C801,customers!$A$2:$I$314,7,FALSE)</f>
        <v>Huddersfield</v>
      </c>
      <c r="I801" t="str">
        <f>VLOOKUP(C801,customers!$A$2:$I$314,9,FALSE)</f>
        <v>Yes</v>
      </c>
      <c r="J801" t="str">
        <f>INDEX(products!$A$1:$F$11,MATCH(orders!$D801,products!$A$1:$A$11,0),MATCH(orders!J$1,products!$A$1:$F$1,0))</f>
        <v>Denim Jacket Classic</v>
      </c>
      <c r="K801" t="str">
        <f>INDEX(products!$A$1:$F$11,MATCH(orders!$D801,products!$A$1:$A$11,0),MATCH(orders!K$1,products!$A$1:$F$1,0))</f>
        <v>Jacket</v>
      </c>
      <c r="L801" t="str">
        <f>INDEX(products!$A$1:$F$11,MATCH(orders!$D801,products!$A$1:$A$11,0),MATCH(orders!L$1,products!$A$1:$F$1,0))</f>
        <v>Dark Blue</v>
      </c>
      <c r="M801">
        <f>INDEX(products!$A$1:$F$11,MATCH(orders!$D801,products!$A$1:$A$11,0),MATCH(orders!M$1,products!$A$1:$F$1,0))</f>
        <v>29.99</v>
      </c>
      <c r="N801">
        <f>INDEX(products!$A$1:$F$11,MATCH(orders!$D801,products!$A$1:$A$11,0),MATCH(orders!N$1,products!$A$1:$F$1,0))</f>
        <v>16.989999999999998</v>
      </c>
      <c r="O801">
        <f t="shared" si="24"/>
        <v>39</v>
      </c>
      <c r="P801">
        <f t="shared" si="25"/>
        <v>89.97</v>
      </c>
    </row>
    <row r="802" spans="1:16" x14ac:dyDescent="0.45">
      <c r="A802" t="s">
        <v>2571</v>
      </c>
      <c r="B802" s="1">
        <v>44978</v>
      </c>
      <c r="C802" t="s">
        <v>725</v>
      </c>
      <c r="D802">
        <v>6</v>
      </c>
      <c r="E802">
        <v>3</v>
      </c>
      <c r="F802" t="str">
        <f>_xlfn.XLOOKUP(C802,customers!$A$2:$A$314,customers!$B$2:$B$314,,0)</f>
        <v>Isa Blazewicz</v>
      </c>
      <c r="G802" t="str">
        <f>_xlfn.XLOOKUP(C802,customers!$A$2:$A$314,customers!$F$2:$F$314,,0)</f>
        <v>England</v>
      </c>
      <c r="H802" t="str">
        <f>VLOOKUP(C802,customers!$A$2:$I$314,7,FALSE)</f>
        <v>Congleton</v>
      </c>
      <c r="I802" t="str">
        <f>VLOOKUP(C802,customers!$A$2:$I$314,9,FALSE)</f>
        <v>No</v>
      </c>
      <c r="J802" t="str">
        <f>INDEX(products!$A$1:$F$11,MATCH(orders!$D802,products!$A$1:$A$11,0),MATCH(orders!J$1,products!$A$1:$F$1,0))</f>
        <v>Denim Jacket Hooded</v>
      </c>
      <c r="K802" t="str">
        <f>INDEX(products!$A$1:$F$11,MATCH(orders!$D802,products!$A$1:$A$11,0),MATCH(orders!K$1,products!$A$1:$F$1,0))</f>
        <v>Jacket</v>
      </c>
      <c r="L802" t="str">
        <f>INDEX(products!$A$1:$F$11,MATCH(orders!$D802,products!$A$1:$A$11,0),MATCH(orders!L$1,products!$A$1:$F$1,0))</f>
        <v>Light Blue</v>
      </c>
      <c r="M802">
        <f>INDEX(products!$A$1:$F$11,MATCH(orders!$D802,products!$A$1:$A$11,0),MATCH(orders!M$1,products!$A$1:$F$1,0))</f>
        <v>27.99</v>
      </c>
      <c r="N802">
        <f>INDEX(products!$A$1:$F$11,MATCH(orders!$D802,products!$A$1:$A$11,0),MATCH(orders!N$1,products!$A$1:$F$1,0))</f>
        <v>14.99</v>
      </c>
      <c r="O802">
        <f t="shared" si="24"/>
        <v>38.999999999999993</v>
      </c>
      <c r="P802">
        <f t="shared" si="25"/>
        <v>83.97</v>
      </c>
    </row>
    <row r="803" spans="1:16" x14ac:dyDescent="0.45">
      <c r="A803" t="s">
        <v>2572</v>
      </c>
      <c r="B803" s="1">
        <v>44978</v>
      </c>
      <c r="C803" t="s">
        <v>1091</v>
      </c>
      <c r="D803">
        <v>2</v>
      </c>
      <c r="E803">
        <v>4</v>
      </c>
      <c r="F803" t="str">
        <f>_xlfn.XLOOKUP(C803,customers!$A$2:$A$314,customers!$B$2:$B$314,,0)</f>
        <v>Emlynne Palfrey</v>
      </c>
      <c r="G803" t="str">
        <f>_xlfn.XLOOKUP(C803,customers!$A$2:$A$314,customers!$F$2:$F$314,,0)</f>
        <v>Wales</v>
      </c>
      <c r="H803" t="str">
        <f>VLOOKUP(C803,customers!$A$2:$I$314,7,FALSE)</f>
        <v>Holyhead</v>
      </c>
      <c r="I803" t="str">
        <f>VLOOKUP(C803,customers!$A$2:$I$314,9,FALSE)</f>
        <v>No</v>
      </c>
      <c r="J803" t="str">
        <f>INDEX(products!$A$1:$F$11,MATCH(orders!$D803,products!$A$1:$A$11,0),MATCH(orders!J$1,products!$A$1:$F$1,0))</f>
        <v>Denim Jacket Classic</v>
      </c>
      <c r="K803" t="str">
        <f>INDEX(products!$A$1:$F$11,MATCH(orders!$D803,products!$A$1:$A$11,0),MATCH(orders!K$1,products!$A$1:$F$1,0))</f>
        <v>Jacket</v>
      </c>
      <c r="L803" t="str">
        <f>INDEX(products!$A$1:$F$11,MATCH(orders!$D803,products!$A$1:$A$11,0),MATCH(orders!L$1,products!$A$1:$F$1,0))</f>
        <v>Dark Blue</v>
      </c>
      <c r="M803">
        <f>INDEX(products!$A$1:$F$11,MATCH(orders!$D803,products!$A$1:$A$11,0),MATCH(orders!M$1,products!$A$1:$F$1,0))</f>
        <v>29.99</v>
      </c>
      <c r="N803">
        <f>INDEX(products!$A$1:$F$11,MATCH(orders!$D803,products!$A$1:$A$11,0),MATCH(orders!N$1,products!$A$1:$F$1,0))</f>
        <v>16.989999999999998</v>
      </c>
      <c r="O803">
        <f t="shared" si="24"/>
        <v>52</v>
      </c>
      <c r="P803">
        <f t="shared" si="25"/>
        <v>119.96</v>
      </c>
    </row>
    <row r="804" spans="1:16" x14ac:dyDescent="0.45">
      <c r="A804" t="s">
        <v>2573</v>
      </c>
      <c r="B804" s="1">
        <v>44979</v>
      </c>
      <c r="C804" t="s">
        <v>788</v>
      </c>
      <c r="D804">
        <v>6</v>
      </c>
      <c r="E804">
        <v>3</v>
      </c>
      <c r="F804" t="str">
        <f>_xlfn.XLOOKUP(C804,customers!$A$2:$A$314,customers!$B$2:$B$314,,0)</f>
        <v>Ingaborg Dunwoody</v>
      </c>
      <c r="G804" t="str">
        <f>_xlfn.XLOOKUP(C804,customers!$A$2:$A$314,customers!$F$2:$F$314,,0)</f>
        <v>Scotland</v>
      </c>
      <c r="H804" t="str">
        <f>VLOOKUP(C804,customers!$A$2:$I$314,7,FALSE)</f>
        <v>Melrose</v>
      </c>
      <c r="I804" t="str">
        <f>VLOOKUP(C804,customers!$A$2:$I$314,9,FALSE)</f>
        <v>No</v>
      </c>
      <c r="J804" t="str">
        <f>INDEX(products!$A$1:$F$11,MATCH(orders!$D804,products!$A$1:$A$11,0),MATCH(orders!J$1,products!$A$1:$F$1,0))</f>
        <v>Denim Jacket Hooded</v>
      </c>
      <c r="K804" t="str">
        <f>INDEX(products!$A$1:$F$11,MATCH(orders!$D804,products!$A$1:$A$11,0),MATCH(orders!K$1,products!$A$1:$F$1,0))</f>
        <v>Jacket</v>
      </c>
      <c r="L804" t="str">
        <f>INDEX(products!$A$1:$F$11,MATCH(orders!$D804,products!$A$1:$A$11,0),MATCH(orders!L$1,products!$A$1:$F$1,0))</f>
        <v>Light Blue</v>
      </c>
      <c r="M804">
        <f>INDEX(products!$A$1:$F$11,MATCH(orders!$D804,products!$A$1:$A$11,0),MATCH(orders!M$1,products!$A$1:$F$1,0))</f>
        <v>27.99</v>
      </c>
      <c r="N804">
        <f>INDEX(products!$A$1:$F$11,MATCH(orders!$D804,products!$A$1:$A$11,0),MATCH(orders!N$1,products!$A$1:$F$1,0))</f>
        <v>14.99</v>
      </c>
      <c r="O804">
        <f t="shared" si="24"/>
        <v>38.999999999999993</v>
      </c>
      <c r="P804">
        <f t="shared" si="25"/>
        <v>83.97</v>
      </c>
    </row>
    <row r="805" spans="1:16" x14ac:dyDescent="0.45">
      <c r="A805" t="s">
        <v>2574</v>
      </c>
      <c r="B805" s="1">
        <v>44979</v>
      </c>
      <c r="C805" t="s">
        <v>886</v>
      </c>
      <c r="D805">
        <v>10</v>
      </c>
      <c r="E805">
        <v>3</v>
      </c>
      <c r="F805" t="str">
        <f>_xlfn.XLOOKUP(C805,customers!$A$2:$A$314,customers!$B$2:$B$314,,0)</f>
        <v>Elsbeth Westerman</v>
      </c>
      <c r="G805" t="str">
        <f>_xlfn.XLOOKUP(C805,customers!$A$2:$A$314,customers!$F$2:$F$314,,0)</f>
        <v>England</v>
      </c>
      <c r="H805" t="str">
        <f>VLOOKUP(C805,customers!$A$2:$I$314,7,FALSE)</f>
        <v>Bourne</v>
      </c>
      <c r="I805" t="str">
        <f>VLOOKUP(C805,customers!$A$2:$I$314,9,FALSE)</f>
        <v>No</v>
      </c>
      <c r="J805" t="str">
        <f>INDEX(products!$A$1:$F$11,MATCH(orders!$D805,products!$A$1:$A$11,0),MATCH(orders!J$1,products!$A$1:$F$1,0))</f>
        <v>Denim Jeans Cuffed Hem</v>
      </c>
      <c r="K805" t="str">
        <f>INDEX(products!$A$1:$F$11,MATCH(orders!$D805,products!$A$1:$A$11,0),MATCH(orders!K$1,products!$A$1:$F$1,0))</f>
        <v>Pants</v>
      </c>
      <c r="L805" t="str">
        <f>INDEX(products!$A$1:$F$11,MATCH(orders!$D805,products!$A$1:$A$11,0),MATCH(orders!L$1,products!$A$1:$F$1,0))</f>
        <v>Dark Blue</v>
      </c>
      <c r="M805">
        <f>INDEX(products!$A$1:$F$11,MATCH(orders!$D805,products!$A$1:$A$11,0),MATCH(orders!M$1,products!$A$1:$F$1,0))</f>
        <v>22.99</v>
      </c>
      <c r="N805">
        <f>INDEX(products!$A$1:$F$11,MATCH(orders!$D805,products!$A$1:$A$11,0),MATCH(orders!N$1,products!$A$1:$F$1,0))</f>
        <v>10.99</v>
      </c>
      <c r="O805">
        <f t="shared" si="24"/>
        <v>35.999999999999993</v>
      </c>
      <c r="P805">
        <f t="shared" si="25"/>
        <v>68.97</v>
      </c>
    </row>
    <row r="806" spans="1:16" x14ac:dyDescent="0.45">
      <c r="A806" t="s">
        <v>2575</v>
      </c>
      <c r="B806" s="1">
        <v>44979</v>
      </c>
      <c r="C806" t="s">
        <v>359</v>
      </c>
      <c r="D806">
        <v>6</v>
      </c>
      <c r="E806">
        <v>3</v>
      </c>
      <c r="F806" t="str">
        <f>_xlfn.XLOOKUP(C806,customers!$A$2:$A$314,customers!$B$2:$B$314,,0)</f>
        <v>Beitris Keaveney</v>
      </c>
      <c r="G806" t="str">
        <f>_xlfn.XLOOKUP(C806,customers!$A$2:$A$314,customers!$F$2:$F$314,,0)</f>
        <v>England</v>
      </c>
      <c r="H806" t="str">
        <f>VLOOKUP(C806,customers!$A$2:$I$314,7,FALSE)</f>
        <v>Newbury</v>
      </c>
      <c r="I806" t="str">
        <f>VLOOKUP(C806,customers!$A$2:$I$314,9,FALSE)</f>
        <v>No</v>
      </c>
      <c r="J806" t="str">
        <f>INDEX(products!$A$1:$F$11,MATCH(orders!$D806,products!$A$1:$A$11,0),MATCH(orders!J$1,products!$A$1:$F$1,0))</f>
        <v>Denim Jacket Hooded</v>
      </c>
      <c r="K806" t="str">
        <f>INDEX(products!$A$1:$F$11,MATCH(orders!$D806,products!$A$1:$A$11,0),MATCH(orders!K$1,products!$A$1:$F$1,0))</f>
        <v>Jacket</v>
      </c>
      <c r="L806" t="str">
        <f>INDEX(products!$A$1:$F$11,MATCH(orders!$D806,products!$A$1:$A$11,0),MATCH(orders!L$1,products!$A$1:$F$1,0))</f>
        <v>Light Blue</v>
      </c>
      <c r="M806">
        <f>INDEX(products!$A$1:$F$11,MATCH(orders!$D806,products!$A$1:$A$11,0),MATCH(orders!M$1,products!$A$1:$F$1,0))</f>
        <v>27.99</v>
      </c>
      <c r="N806">
        <f>INDEX(products!$A$1:$F$11,MATCH(orders!$D806,products!$A$1:$A$11,0),MATCH(orders!N$1,products!$A$1:$F$1,0))</f>
        <v>14.99</v>
      </c>
      <c r="O806">
        <f t="shared" si="24"/>
        <v>38.999999999999993</v>
      </c>
      <c r="P806">
        <f t="shared" si="25"/>
        <v>83.97</v>
      </c>
    </row>
    <row r="807" spans="1:16" x14ac:dyDescent="0.45">
      <c r="A807" t="s">
        <v>2576</v>
      </c>
      <c r="B807" s="1">
        <v>44980</v>
      </c>
      <c r="C807" t="s">
        <v>60</v>
      </c>
      <c r="D807">
        <v>2</v>
      </c>
      <c r="E807">
        <v>4</v>
      </c>
      <c r="F807" t="str">
        <f>_xlfn.XLOOKUP(C807,customers!$A$2:$A$314,customers!$B$2:$B$314,,0)</f>
        <v>Rodger Raven</v>
      </c>
      <c r="G807" t="str">
        <f>_xlfn.XLOOKUP(C807,customers!$A$2:$A$314,customers!$F$2:$F$314,,0)</f>
        <v>England</v>
      </c>
      <c r="H807" t="str">
        <f>VLOOKUP(C807,customers!$A$2:$I$314,7,FALSE)</f>
        <v>Sheffield</v>
      </c>
      <c r="I807" t="str">
        <f>VLOOKUP(C807,customers!$A$2:$I$314,9,FALSE)</f>
        <v>Yes</v>
      </c>
      <c r="J807" t="str">
        <f>INDEX(products!$A$1:$F$11,MATCH(orders!$D807,products!$A$1:$A$11,0),MATCH(orders!J$1,products!$A$1:$F$1,0))</f>
        <v>Denim Jacket Classic</v>
      </c>
      <c r="K807" t="str">
        <f>INDEX(products!$A$1:$F$11,MATCH(orders!$D807,products!$A$1:$A$11,0),MATCH(orders!K$1,products!$A$1:$F$1,0))</f>
        <v>Jacket</v>
      </c>
      <c r="L807" t="str">
        <f>INDEX(products!$A$1:$F$11,MATCH(orders!$D807,products!$A$1:$A$11,0),MATCH(orders!L$1,products!$A$1:$F$1,0))</f>
        <v>Dark Blue</v>
      </c>
      <c r="M807">
        <f>INDEX(products!$A$1:$F$11,MATCH(orders!$D807,products!$A$1:$A$11,0),MATCH(orders!M$1,products!$A$1:$F$1,0))</f>
        <v>29.99</v>
      </c>
      <c r="N807">
        <f>INDEX(products!$A$1:$F$11,MATCH(orders!$D807,products!$A$1:$A$11,0),MATCH(orders!N$1,products!$A$1:$F$1,0))</f>
        <v>16.989999999999998</v>
      </c>
      <c r="O807">
        <f t="shared" si="24"/>
        <v>52</v>
      </c>
      <c r="P807">
        <f t="shared" si="25"/>
        <v>119.96</v>
      </c>
    </row>
    <row r="808" spans="1:16" x14ac:dyDescent="0.45">
      <c r="A808" t="s">
        <v>2577</v>
      </c>
      <c r="B808" s="1">
        <v>44981</v>
      </c>
      <c r="C808" t="s">
        <v>818</v>
      </c>
      <c r="D808">
        <v>6</v>
      </c>
      <c r="E808">
        <v>3</v>
      </c>
      <c r="F808" t="str">
        <f>_xlfn.XLOOKUP(C808,customers!$A$2:$A$314,customers!$B$2:$B$314,,0)</f>
        <v>Constance Halfhide</v>
      </c>
      <c r="G808" t="str">
        <f>_xlfn.XLOOKUP(C808,customers!$A$2:$A$314,customers!$F$2:$F$314,,0)</f>
        <v>England</v>
      </c>
      <c r="H808" t="str">
        <f>VLOOKUP(C808,customers!$A$2:$I$314,7,FALSE)</f>
        <v>Ilkley</v>
      </c>
      <c r="I808" t="str">
        <f>VLOOKUP(C808,customers!$A$2:$I$314,9,FALSE)</f>
        <v>No</v>
      </c>
      <c r="J808" t="str">
        <f>INDEX(products!$A$1:$F$11,MATCH(orders!$D808,products!$A$1:$A$11,0),MATCH(orders!J$1,products!$A$1:$F$1,0))</f>
        <v>Denim Jacket Hooded</v>
      </c>
      <c r="K808" t="str">
        <f>INDEX(products!$A$1:$F$11,MATCH(orders!$D808,products!$A$1:$A$11,0),MATCH(orders!K$1,products!$A$1:$F$1,0))</f>
        <v>Jacket</v>
      </c>
      <c r="L808" t="str">
        <f>INDEX(products!$A$1:$F$11,MATCH(orders!$D808,products!$A$1:$A$11,0),MATCH(orders!L$1,products!$A$1:$F$1,0))</f>
        <v>Light Blue</v>
      </c>
      <c r="M808">
        <f>INDEX(products!$A$1:$F$11,MATCH(orders!$D808,products!$A$1:$A$11,0),MATCH(orders!M$1,products!$A$1:$F$1,0))</f>
        <v>27.99</v>
      </c>
      <c r="N808">
        <f>INDEX(products!$A$1:$F$11,MATCH(orders!$D808,products!$A$1:$A$11,0),MATCH(orders!N$1,products!$A$1:$F$1,0))</f>
        <v>14.99</v>
      </c>
      <c r="O808">
        <f t="shared" si="24"/>
        <v>38.999999999999993</v>
      </c>
      <c r="P808">
        <f t="shared" si="25"/>
        <v>83.97</v>
      </c>
    </row>
    <row r="809" spans="1:16" x14ac:dyDescent="0.45">
      <c r="A809" t="s">
        <v>2578</v>
      </c>
      <c r="B809" s="1">
        <v>44981</v>
      </c>
      <c r="C809" t="s">
        <v>178</v>
      </c>
      <c r="D809">
        <v>2</v>
      </c>
      <c r="E809">
        <v>3</v>
      </c>
      <c r="F809" t="str">
        <f>_xlfn.XLOOKUP(C809,customers!$A$2:$A$314,customers!$B$2:$B$314,,0)</f>
        <v>Hy Zanetto</v>
      </c>
      <c r="G809" t="str">
        <f>_xlfn.XLOOKUP(C809,customers!$A$2:$A$314,customers!$F$2:$F$314,,0)</f>
        <v>England</v>
      </c>
      <c r="H809" t="str">
        <f>VLOOKUP(C809,customers!$A$2:$I$314,7,FALSE)</f>
        <v>Wolverhampton</v>
      </c>
      <c r="I809" t="str">
        <f>VLOOKUP(C809,customers!$A$2:$I$314,9,FALSE)</f>
        <v>Yes</v>
      </c>
      <c r="J809" t="str">
        <f>INDEX(products!$A$1:$F$11,MATCH(orders!$D809,products!$A$1:$A$11,0),MATCH(orders!J$1,products!$A$1:$F$1,0))</f>
        <v>Denim Jacket Classic</v>
      </c>
      <c r="K809" t="str">
        <f>INDEX(products!$A$1:$F$11,MATCH(orders!$D809,products!$A$1:$A$11,0),MATCH(orders!K$1,products!$A$1:$F$1,0))</f>
        <v>Jacket</v>
      </c>
      <c r="L809" t="str">
        <f>INDEX(products!$A$1:$F$11,MATCH(orders!$D809,products!$A$1:$A$11,0),MATCH(orders!L$1,products!$A$1:$F$1,0))</f>
        <v>Dark Blue</v>
      </c>
      <c r="M809">
        <f>INDEX(products!$A$1:$F$11,MATCH(orders!$D809,products!$A$1:$A$11,0),MATCH(orders!M$1,products!$A$1:$F$1,0))</f>
        <v>29.99</v>
      </c>
      <c r="N809">
        <f>INDEX(products!$A$1:$F$11,MATCH(orders!$D809,products!$A$1:$A$11,0),MATCH(orders!N$1,products!$A$1:$F$1,0))</f>
        <v>16.989999999999998</v>
      </c>
      <c r="O809">
        <f t="shared" si="24"/>
        <v>39</v>
      </c>
      <c r="P809">
        <f t="shared" si="25"/>
        <v>89.97</v>
      </c>
    </row>
    <row r="810" spans="1:16" x14ac:dyDescent="0.45">
      <c r="A810" t="s">
        <v>2579</v>
      </c>
      <c r="B810" s="1">
        <v>44983</v>
      </c>
      <c r="C810" t="s">
        <v>814</v>
      </c>
      <c r="D810">
        <v>6</v>
      </c>
      <c r="E810">
        <v>3</v>
      </c>
      <c r="F810" t="str">
        <f>_xlfn.XLOOKUP(C810,customers!$A$2:$A$314,customers!$B$2:$B$314,,0)</f>
        <v>Orbadiah Duny</v>
      </c>
      <c r="G810" t="str">
        <f>_xlfn.XLOOKUP(C810,customers!$A$2:$A$314,customers!$F$2:$F$314,,0)</f>
        <v>England</v>
      </c>
      <c r="H810" t="str">
        <f>VLOOKUP(C810,customers!$A$2:$I$314,7,FALSE)</f>
        <v>Sherborne</v>
      </c>
      <c r="I810" t="str">
        <f>VLOOKUP(C810,customers!$A$2:$I$314,9,FALSE)</f>
        <v>No</v>
      </c>
      <c r="J810" t="str">
        <f>INDEX(products!$A$1:$F$11,MATCH(orders!$D810,products!$A$1:$A$11,0),MATCH(orders!J$1,products!$A$1:$F$1,0))</f>
        <v>Denim Jacket Hooded</v>
      </c>
      <c r="K810" t="str">
        <f>INDEX(products!$A$1:$F$11,MATCH(orders!$D810,products!$A$1:$A$11,0),MATCH(orders!K$1,products!$A$1:$F$1,0))</f>
        <v>Jacket</v>
      </c>
      <c r="L810" t="str">
        <f>INDEX(products!$A$1:$F$11,MATCH(orders!$D810,products!$A$1:$A$11,0),MATCH(orders!L$1,products!$A$1:$F$1,0))</f>
        <v>Light Blue</v>
      </c>
      <c r="M810">
        <f>INDEX(products!$A$1:$F$11,MATCH(orders!$D810,products!$A$1:$A$11,0),MATCH(orders!M$1,products!$A$1:$F$1,0))</f>
        <v>27.99</v>
      </c>
      <c r="N810">
        <f>INDEX(products!$A$1:$F$11,MATCH(orders!$D810,products!$A$1:$A$11,0),MATCH(orders!N$1,products!$A$1:$F$1,0))</f>
        <v>14.99</v>
      </c>
      <c r="O810">
        <f t="shared" si="24"/>
        <v>38.999999999999993</v>
      </c>
      <c r="P810">
        <f t="shared" si="25"/>
        <v>83.97</v>
      </c>
    </row>
    <row r="811" spans="1:16" x14ac:dyDescent="0.45">
      <c r="A811" t="s">
        <v>2580</v>
      </c>
      <c r="B811" s="1">
        <v>44983</v>
      </c>
      <c r="C811" t="s">
        <v>890</v>
      </c>
      <c r="D811">
        <v>6</v>
      </c>
      <c r="E811">
        <v>3</v>
      </c>
      <c r="F811" t="str">
        <f>_xlfn.XLOOKUP(C811,customers!$A$2:$A$314,customers!$B$2:$B$314,,0)</f>
        <v>Anabelle Hutchens</v>
      </c>
      <c r="G811" t="str">
        <f>_xlfn.XLOOKUP(C811,customers!$A$2:$A$314,customers!$F$2:$F$314,,0)</f>
        <v>England</v>
      </c>
      <c r="H811" t="str">
        <f>VLOOKUP(C811,customers!$A$2:$I$314,7,FALSE)</f>
        <v>Kendal</v>
      </c>
      <c r="I811" t="str">
        <f>VLOOKUP(C811,customers!$A$2:$I$314,9,FALSE)</f>
        <v>No</v>
      </c>
      <c r="J811" t="str">
        <f>INDEX(products!$A$1:$F$11,MATCH(orders!$D811,products!$A$1:$A$11,0),MATCH(orders!J$1,products!$A$1:$F$1,0))</f>
        <v>Denim Jacket Hooded</v>
      </c>
      <c r="K811" t="str">
        <f>INDEX(products!$A$1:$F$11,MATCH(orders!$D811,products!$A$1:$A$11,0),MATCH(orders!K$1,products!$A$1:$F$1,0))</f>
        <v>Jacket</v>
      </c>
      <c r="L811" t="str">
        <f>INDEX(products!$A$1:$F$11,MATCH(orders!$D811,products!$A$1:$A$11,0),MATCH(orders!L$1,products!$A$1:$F$1,0))</f>
        <v>Light Blue</v>
      </c>
      <c r="M811">
        <f>INDEX(products!$A$1:$F$11,MATCH(orders!$D811,products!$A$1:$A$11,0),MATCH(orders!M$1,products!$A$1:$F$1,0))</f>
        <v>27.99</v>
      </c>
      <c r="N811">
        <f>INDEX(products!$A$1:$F$11,MATCH(orders!$D811,products!$A$1:$A$11,0),MATCH(orders!N$1,products!$A$1:$F$1,0))</f>
        <v>14.99</v>
      </c>
      <c r="O811">
        <f t="shared" si="24"/>
        <v>38.999999999999993</v>
      </c>
      <c r="P811">
        <f t="shared" si="25"/>
        <v>83.97</v>
      </c>
    </row>
    <row r="812" spans="1:16" x14ac:dyDescent="0.45">
      <c r="A812" t="s">
        <v>2581</v>
      </c>
      <c r="B812" s="1">
        <v>44984</v>
      </c>
      <c r="C812" t="s">
        <v>749</v>
      </c>
      <c r="D812">
        <v>6</v>
      </c>
      <c r="E812">
        <v>5</v>
      </c>
      <c r="F812" t="str">
        <f>_xlfn.XLOOKUP(C812,customers!$A$2:$A$314,customers!$B$2:$B$314,,0)</f>
        <v>Madelene Prinn</v>
      </c>
      <c r="G812" t="str">
        <f>_xlfn.XLOOKUP(C812,customers!$A$2:$A$314,customers!$F$2:$F$314,,0)</f>
        <v>England</v>
      </c>
      <c r="H812" t="str">
        <f>VLOOKUP(C812,customers!$A$2:$I$314,7,FALSE)</f>
        <v>Stamford</v>
      </c>
      <c r="I812" t="str">
        <f>VLOOKUP(C812,customers!$A$2:$I$314,9,FALSE)</f>
        <v>No</v>
      </c>
      <c r="J812" t="str">
        <f>INDEX(products!$A$1:$F$11,MATCH(orders!$D812,products!$A$1:$A$11,0),MATCH(orders!J$1,products!$A$1:$F$1,0))</f>
        <v>Denim Jacket Hooded</v>
      </c>
      <c r="K812" t="str">
        <f>INDEX(products!$A$1:$F$11,MATCH(orders!$D812,products!$A$1:$A$11,0),MATCH(orders!K$1,products!$A$1:$F$1,0))</f>
        <v>Jacket</v>
      </c>
      <c r="L812" t="str">
        <f>INDEX(products!$A$1:$F$11,MATCH(orders!$D812,products!$A$1:$A$11,0),MATCH(orders!L$1,products!$A$1:$F$1,0))</f>
        <v>Light Blue</v>
      </c>
      <c r="M812">
        <f>INDEX(products!$A$1:$F$11,MATCH(orders!$D812,products!$A$1:$A$11,0),MATCH(orders!M$1,products!$A$1:$F$1,0))</f>
        <v>27.99</v>
      </c>
      <c r="N812">
        <f>INDEX(products!$A$1:$F$11,MATCH(orders!$D812,products!$A$1:$A$11,0),MATCH(orders!N$1,products!$A$1:$F$1,0))</f>
        <v>14.99</v>
      </c>
      <c r="O812">
        <f t="shared" si="24"/>
        <v>64.999999999999986</v>
      </c>
      <c r="P812">
        <f t="shared" si="25"/>
        <v>139.94999999999999</v>
      </c>
    </row>
    <row r="813" spans="1:16" x14ac:dyDescent="0.45">
      <c r="A813" t="s">
        <v>2582</v>
      </c>
      <c r="B813" s="1">
        <v>44985</v>
      </c>
      <c r="C813" t="s">
        <v>907</v>
      </c>
      <c r="D813">
        <v>6</v>
      </c>
      <c r="E813">
        <v>5</v>
      </c>
      <c r="F813" t="str">
        <f>_xlfn.XLOOKUP(C813,customers!$A$2:$A$314,customers!$B$2:$B$314,,0)</f>
        <v>Portie Cutchie</v>
      </c>
      <c r="G813" t="str">
        <f>_xlfn.XLOOKUP(C813,customers!$A$2:$A$314,customers!$F$2:$F$314,,0)</f>
        <v>Scotland</v>
      </c>
      <c r="H813" t="str">
        <f>VLOOKUP(C813,customers!$A$2:$I$314,7,FALSE)</f>
        <v>Moffat</v>
      </c>
      <c r="I813" t="str">
        <f>VLOOKUP(C813,customers!$A$2:$I$314,9,FALSE)</f>
        <v>No</v>
      </c>
      <c r="J813" t="str">
        <f>INDEX(products!$A$1:$F$11,MATCH(orders!$D813,products!$A$1:$A$11,0),MATCH(orders!J$1,products!$A$1:$F$1,0))</f>
        <v>Denim Jacket Hooded</v>
      </c>
      <c r="K813" t="str">
        <f>INDEX(products!$A$1:$F$11,MATCH(orders!$D813,products!$A$1:$A$11,0),MATCH(orders!K$1,products!$A$1:$F$1,0))</f>
        <v>Jacket</v>
      </c>
      <c r="L813" t="str">
        <f>INDEX(products!$A$1:$F$11,MATCH(orders!$D813,products!$A$1:$A$11,0),MATCH(orders!L$1,products!$A$1:$F$1,0))</f>
        <v>Light Blue</v>
      </c>
      <c r="M813">
        <f>INDEX(products!$A$1:$F$11,MATCH(orders!$D813,products!$A$1:$A$11,0),MATCH(orders!M$1,products!$A$1:$F$1,0))</f>
        <v>27.99</v>
      </c>
      <c r="N813">
        <f>INDEX(products!$A$1:$F$11,MATCH(orders!$D813,products!$A$1:$A$11,0),MATCH(orders!N$1,products!$A$1:$F$1,0))</f>
        <v>14.99</v>
      </c>
      <c r="O813">
        <f t="shared" si="24"/>
        <v>64.999999999999986</v>
      </c>
      <c r="P813">
        <f t="shared" si="25"/>
        <v>139.94999999999999</v>
      </c>
    </row>
    <row r="814" spans="1:16" x14ac:dyDescent="0.45">
      <c r="A814" t="s">
        <v>2583</v>
      </c>
      <c r="B814" s="1">
        <v>44985</v>
      </c>
      <c r="C814" t="s">
        <v>138</v>
      </c>
      <c r="D814">
        <v>2</v>
      </c>
      <c r="E814">
        <v>4</v>
      </c>
      <c r="F814" t="str">
        <f>_xlfn.XLOOKUP(C814,customers!$A$2:$A$314,customers!$B$2:$B$314,,0)</f>
        <v>Mozelle Calcutt</v>
      </c>
      <c r="G814" t="str">
        <f>_xlfn.XLOOKUP(C814,customers!$A$2:$A$314,customers!$F$2:$F$314,,0)</f>
        <v>Scotland</v>
      </c>
      <c r="H814" t="str">
        <f>VLOOKUP(C814,customers!$A$2:$I$314,7,FALSE)</f>
        <v>St Andrews</v>
      </c>
      <c r="I814" t="str">
        <f>VLOOKUP(C814,customers!$A$2:$I$314,9,FALSE)</f>
        <v>Yes</v>
      </c>
      <c r="J814" t="str">
        <f>INDEX(products!$A$1:$F$11,MATCH(orders!$D814,products!$A$1:$A$11,0),MATCH(orders!J$1,products!$A$1:$F$1,0))</f>
        <v>Denim Jacket Classic</v>
      </c>
      <c r="K814" t="str">
        <f>INDEX(products!$A$1:$F$11,MATCH(orders!$D814,products!$A$1:$A$11,0),MATCH(orders!K$1,products!$A$1:$F$1,0))</f>
        <v>Jacket</v>
      </c>
      <c r="L814" t="str">
        <f>INDEX(products!$A$1:$F$11,MATCH(orders!$D814,products!$A$1:$A$11,0),MATCH(orders!L$1,products!$A$1:$F$1,0))</f>
        <v>Dark Blue</v>
      </c>
      <c r="M814">
        <f>INDEX(products!$A$1:$F$11,MATCH(orders!$D814,products!$A$1:$A$11,0),MATCH(orders!M$1,products!$A$1:$F$1,0))</f>
        <v>29.99</v>
      </c>
      <c r="N814">
        <f>INDEX(products!$A$1:$F$11,MATCH(orders!$D814,products!$A$1:$A$11,0),MATCH(orders!N$1,products!$A$1:$F$1,0))</f>
        <v>16.989999999999998</v>
      </c>
      <c r="O814">
        <f t="shared" si="24"/>
        <v>52</v>
      </c>
      <c r="P814">
        <f t="shared" si="25"/>
        <v>119.96</v>
      </c>
    </row>
    <row r="815" spans="1:16" x14ac:dyDescent="0.45">
      <c r="A815" t="s">
        <v>2584</v>
      </c>
      <c r="B815" s="1">
        <v>44985</v>
      </c>
      <c r="C815" t="s">
        <v>642</v>
      </c>
      <c r="D815">
        <v>6</v>
      </c>
      <c r="E815">
        <v>3</v>
      </c>
      <c r="F815" t="str">
        <f>_xlfn.XLOOKUP(C815,customers!$A$2:$A$314,customers!$B$2:$B$314,,0)</f>
        <v>Dottie Tift</v>
      </c>
      <c r="G815" t="str">
        <f>_xlfn.XLOOKUP(C815,customers!$A$2:$A$314,customers!$F$2:$F$314,,0)</f>
        <v>Scotland</v>
      </c>
      <c r="H815" t="str">
        <f>VLOOKUP(C815,customers!$A$2:$I$314,7,FALSE)</f>
        <v>Dingwall</v>
      </c>
      <c r="I815" t="str">
        <f>VLOOKUP(C815,customers!$A$2:$I$314,9,FALSE)</f>
        <v>No</v>
      </c>
      <c r="J815" t="str">
        <f>INDEX(products!$A$1:$F$11,MATCH(orders!$D815,products!$A$1:$A$11,0),MATCH(orders!J$1,products!$A$1:$F$1,0))</f>
        <v>Denim Jacket Hooded</v>
      </c>
      <c r="K815" t="str">
        <f>INDEX(products!$A$1:$F$11,MATCH(orders!$D815,products!$A$1:$A$11,0),MATCH(orders!K$1,products!$A$1:$F$1,0))</f>
        <v>Jacket</v>
      </c>
      <c r="L815" t="str">
        <f>INDEX(products!$A$1:$F$11,MATCH(orders!$D815,products!$A$1:$A$11,0),MATCH(orders!L$1,products!$A$1:$F$1,0))</f>
        <v>Light Blue</v>
      </c>
      <c r="M815">
        <f>INDEX(products!$A$1:$F$11,MATCH(orders!$D815,products!$A$1:$A$11,0),MATCH(orders!M$1,products!$A$1:$F$1,0))</f>
        <v>27.99</v>
      </c>
      <c r="N815">
        <f>INDEX(products!$A$1:$F$11,MATCH(orders!$D815,products!$A$1:$A$11,0),MATCH(orders!N$1,products!$A$1:$F$1,0))</f>
        <v>14.99</v>
      </c>
      <c r="O815">
        <f t="shared" si="24"/>
        <v>38.999999999999993</v>
      </c>
      <c r="P815">
        <f t="shared" si="25"/>
        <v>83.97</v>
      </c>
    </row>
    <row r="816" spans="1:16" x14ac:dyDescent="0.45">
      <c r="A816" t="s">
        <v>2585</v>
      </c>
      <c r="B816" s="1">
        <v>44986</v>
      </c>
      <c r="C816" t="s">
        <v>282</v>
      </c>
      <c r="D816">
        <v>2</v>
      </c>
      <c r="E816">
        <v>3</v>
      </c>
      <c r="F816" t="str">
        <f>_xlfn.XLOOKUP(C816,customers!$A$2:$A$314,customers!$B$2:$B$314,,0)</f>
        <v>Nat Saleway</v>
      </c>
      <c r="G816" t="str">
        <f>_xlfn.XLOOKUP(C816,customers!$A$2:$A$314,customers!$F$2:$F$314,,0)</f>
        <v>England</v>
      </c>
      <c r="H816" t="str">
        <f>VLOOKUP(C816,customers!$A$2:$I$314,7,FALSE)</f>
        <v>Shrewsbury</v>
      </c>
      <c r="I816" t="str">
        <f>VLOOKUP(C816,customers!$A$2:$I$314,9,FALSE)</f>
        <v>Yes</v>
      </c>
      <c r="J816" t="str">
        <f>INDEX(products!$A$1:$F$11,MATCH(orders!$D816,products!$A$1:$A$11,0),MATCH(orders!J$1,products!$A$1:$F$1,0))</f>
        <v>Denim Jacket Classic</v>
      </c>
      <c r="K816" t="str">
        <f>INDEX(products!$A$1:$F$11,MATCH(orders!$D816,products!$A$1:$A$11,0),MATCH(orders!K$1,products!$A$1:$F$1,0))</f>
        <v>Jacket</v>
      </c>
      <c r="L816" t="str">
        <f>INDEX(products!$A$1:$F$11,MATCH(orders!$D816,products!$A$1:$A$11,0),MATCH(orders!L$1,products!$A$1:$F$1,0))</f>
        <v>Dark Blue</v>
      </c>
      <c r="M816">
        <f>INDEX(products!$A$1:$F$11,MATCH(orders!$D816,products!$A$1:$A$11,0),MATCH(orders!M$1,products!$A$1:$F$1,0))</f>
        <v>29.99</v>
      </c>
      <c r="N816">
        <f>INDEX(products!$A$1:$F$11,MATCH(orders!$D816,products!$A$1:$A$11,0),MATCH(orders!N$1,products!$A$1:$F$1,0))</f>
        <v>16.989999999999998</v>
      </c>
      <c r="O816">
        <f t="shared" si="24"/>
        <v>39</v>
      </c>
      <c r="P816">
        <f t="shared" si="25"/>
        <v>89.97</v>
      </c>
    </row>
    <row r="817" spans="1:16" x14ac:dyDescent="0.45">
      <c r="A817" t="s">
        <v>2586</v>
      </c>
      <c r="B817" s="1">
        <v>44986</v>
      </c>
      <c r="C817" t="s">
        <v>694</v>
      </c>
      <c r="D817">
        <v>6</v>
      </c>
      <c r="E817">
        <v>3</v>
      </c>
      <c r="F817" t="str">
        <f>_xlfn.XLOOKUP(C817,customers!$A$2:$A$314,customers!$B$2:$B$314,,0)</f>
        <v>Odille Thynne</v>
      </c>
      <c r="G817" t="str">
        <f>_xlfn.XLOOKUP(C817,customers!$A$2:$A$314,customers!$F$2:$F$314,,0)</f>
        <v>England</v>
      </c>
      <c r="H817" t="str">
        <f>VLOOKUP(C817,customers!$A$2:$I$314,7,FALSE)</f>
        <v>Nelson</v>
      </c>
      <c r="I817" t="str">
        <f>VLOOKUP(C817,customers!$A$2:$I$314,9,FALSE)</f>
        <v>No</v>
      </c>
      <c r="J817" t="str">
        <f>INDEX(products!$A$1:$F$11,MATCH(orders!$D817,products!$A$1:$A$11,0),MATCH(orders!J$1,products!$A$1:$F$1,0))</f>
        <v>Denim Jacket Hooded</v>
      </c>
      <c r="K817" t="str">
        <f>INDEX(products!$A$1:$F$11,MATCH(orders!$D817,products!$A$1:$A$11,0),MATCH(orders!K$1,products!$A$1:$F$1,0))</f>
        <v>Jacket</v>
      </c>
      <c r="L817" t="str">
        <f>INDEX(products!$A$1:$F$11,MATCH(orders!$D817,products!$A$1:$A$11,0),MATCH(orders!L$1,products!$A$1:$F$1,0))</f>
        <v>Light Blue</v>
      </c>
      <c r="M817">
        <f>INDEX(products!$A$1:$F$11,MATCH(orders!$D817,products!$A$1:$A$11,0),MATCH(orders!M$1,products!$A$1:$F$1,0))</f>
        <v>27.99</v>
      </c>
      <c r="N817">
        <f>INDEX(products!$A$1:$F$11,MATCH(orders!$D817,products!$A$1:$A$11,0),MATCH(orders!N$1,products!$A$1:$F$1,0))</f>
        <v>14.99</v>
      </c>
      <c r="O817">
        <f t="shared" si="24"/>
        <v>38.999999999999993</v>
      </c>
      <c r="P817">
        <f t="shared" si="25"/>
        <v>83.97</v>
      </c>
    </row>
    <row r="818" spans="1:16" x14ac:dyDescent="0.45">
      <c r="A818" t="s">
        <v>2587</v>
      </c>
      <c r="B818" s="1">
        <v>44988</v>
      </c>
      <c r="C818" t="s">
        <v>717</v>
      </c>
      <c r="D818">
        <v>6</v>
      </c>
      <c r="E818">
        <v>3</v>
      </c>
      <c r="F818" t="str">
        <f>_xlfn.XLOOKUP(C818,customers!$A$2:$A$314,customers!$B$2:$B$314,,0)</f>
        <v>Anny Mundford</v>
      </c>
      <c r="G818" t="str">
        <f>_xlfn.XLOOKUP(C818,customers!$A$2:$A$314,customers!$F$2:$F$314,,0)</f>
        <v>England</v>
      </c>
      <c r="H818" t="str">
        <f>VLOOKUP(C818,customers!$A$2:$I$314,7,FALSE)</f>
        <v>Penrith</v>
      </c>
      <c r="I818" t="str">
        <f>VLOOKUP(C818,customers!$A$2:$I$314,9,FALSE)</f>
        <v>No</v>
      </c>
      <c r="J818" t="str">
        <f>INDEX(products!$A$1:$F$11,MATCH(orders!$D818,products!$A$1:$A$11,0),MATCH(orders!J$1,products!$A$1:$F$1,0))</f>
        <v>Denim Jacket Hooded</v>
      </c>
      <c r="K818" t="str">
        <f>INDEX(products!$A$1:$F$11,MATCH(orders!$D818,products!$A$1:$A$11,0),MATCH(orders!K$1,products!$A$1:$F$1,0))</f>
        <v>Jacket</v>
      </c>
      <c r="L818" t="str">
        <f>INDEX(products!$A$1:$F$11,MATCH(orders!$D818,products!$A$1:$A$11,0),MATCH(orders!L$1,products!$A$1:$F$1,0))</f>
        <v>Light Blue</v>
      </c>
      <c r="M818">
        <f>INDEX(products!$A$1:$F$11,MATCH(orders!$D818,products!$A$1:$A$11,0),MATCH(orders!M$1,products!$A$1:$F$1,0))</f>
        <v>27.99</v>
      </c>
      <c r="N818">
        <f>INDEX(products!$A$1:$F$11,MATCH(orders!$D818,products!$A$1:$A$11,0),MATCH(orders!N$1,products!$A$1:$F$1,0))</f>
        <v>14.99</v>
      </c>
      <c r="O818">
        <f t="shared" si="24"/>
        <v>38.999999999999993</v>
      </c>
      <c r="P818">
        <f t="shared" si="25"/>
        <v>83.97</v>
      </c>
    </row>
    <row r="819" spans="1:16" x14ac:dyDescent="0.45">
      <c r="A819" t="s">
        <v>2588</v>
      </c>
      <c r="B819" s="1">
        <v>44988</v>
      </c>
      <c r="C819" t="s">
        <v>761</v>
      </c>
      <c r="D819">
        <v>2</v>
      </c>
      <c r="E819">
        <v>3</v>
      </c>
      <c r="F819" t="str">
        <f>_xlfn.XLOOKUP(C819,customers!$A$2:$A$314,customers!$B$2:$B$314,,0)</f>
        <v>Kimberli Mustchin</v>
      </c>
      <c r="G819" t="str">
        <f>_xlfn.XLOOKUP(C819,customers!$A$2:$A$314,customers!$F$2:$F$314,,0)</f>
        <v>England</v>
      </c>
      <c r="H819" t="str">
        <f>VLOOKUP(C819,customers!$A$2:$I$314,7,FALSE)</f>
        <v>Kenilworth</v>
      </c>
      <c r="I819" t="str">
        <f>VLOOKUP(C819,customers!$A$2:$I$314,9,FALSE)</f>
        <v>No</v>
      </c>
      <c r="J819" t="str">
        <f>INDEX(products!$A$1:$F$11,MATCH(orders!$D819,products!$A$1:$A$11,0),MATCH(orders!J$1,products!$A$1:$F$1,0))</f>
        <v>Denim Jacket Classic</v>
      </c>
      <c r="K819" t="str">
        <f>INDEX(products!$A$1:$F$11,MATCH(orders!$D819,products!$A$1:$A$11,0),MATCH(orders!K$1,products!$A$1:$F$1,0))</f>
        <v>Jacket</v>
      </c>
      <c r="L819" t="str">
        <f>INDEX(products!$A$1:$F$11,MATCH(orders!$D819,products!$A$1:$A$11,0),MATCH(orders!L$1,products!$A$1:$F$1,0))</f>
        <v>Dark Blue</v>
      </c>
      <c r="M819">
        <f>INDEX(products!$A$1:$F$11,MATCH(orders!$D819,products!$A$1:$A$11,0),MATCH(orders!M$1,products!$A$1:$F$1,0))</f>
        <v>29.99</v>
      </c>
      <c r="N819">
        <f>INDEX(products!$A$1:$F$11,MATCH(orders!$D819,products!$A$1:$A$11,0),MATCH(orders!N$1,products!$A$1:$F$1,0))</f>
        <v>16.989999999999998</v>
      </c>
      <c r="O819">
        <f t="shared" si="24"/>
        <v>39</v>
      </c>
      <c r="P819">
        <f t="shared" si="25"/>
        <v>89.97</v>
      </c>
    </row>
    <row r="820" spans="1:16" x14ac:dyDescent="0.45">
      <c r="A820" t="s">
        <v>2589</v>
      </c>
      <c r="B820" s="1">
        <v>44988</v>
      </c>
      <c r="C820" t="s">
        <v>317</v>
      </c>
      <c r="D820">
        <v>2</v>
      </c>
      <c r="E820">
        <v>3</v>
      </c>
      <c r="F820" t="str">
        <f>_xlfn.XLOOKUP(C820,customers!$A$2:$A$314,customers!$B$2:$B$314,,0)</f>
        <v>Melania Beadle</v>
      </c>
      <c r="G820" t="str">
        <f>_xlfn.XLOOKUP(C820,customers!$A$2:$A$314,customers!$F$2:$F$314,,0)</f>
        <v>England</v>
      </c>
      <c r="H820" t="str">
        <f>VLOOKUP(C820,customers!$A$2:$I$314,7,FALSE)</f>
        <v>Salisbury</v>
      </c>
      <c r="I820" t="str">
        <f>VLOOKUP(C820,customers!$A$2:$I$314,9,FALSE)</f>
        <v>Yes</v>
      </c>
      <c r="J820" t="str">
        <f>INDEX(products!$A$1:$F$11,MATCH(orders!$D820,products!$A$1:$A$11,0),MATCH(orders!J$1,products!$A$1:$F$1,0))</f>
        <v>Denim Jacket Classic</v>
      </c>
      <c r="K820" t="str">
        <f>INDEX(products!$A$1:$F$11,MATCH(orders!$D820,products!$A$1:$A$11,0),MATCH(orders!K$1,products!$A$1:$F$1,0))</f>
        <v>Jacket</v>
      </c>
      <c r="L820" t="str">
        <f>INDEX(products!$A$1:$F$11,MATCH(orders!$D820,products!$A$1:$A$11,0),MATCH(orders!L$1,products!$A$1:$F$1,0))</f>
        <v>Dark Blue</v>
      </c>
      <c r="M820">
        <f>INDEX(products!$A$1:$F$11,MATCH(orders!$D820,products!$A$1:$A$11,0),MATCH(orders!M$1,products!$A$1:$F$1,0))</f>
        <v>29.99</v>
      </c>
      <c r="N820">
        <f>INDEX(products!$A$1:$F$11,MATCH(orders!$D820,products!$A$1:$A$11,0),MATCH(orders!N$1,products!$A$1:$F$1,0))</f>
        <v>16.989999999999998</v>
      </c>
      <c r="O820">
        <f t="shared" si="24"/>
        <v>39</v>
      </c>
      <c r="P820">
        <f t="shared" si="25"/>
        <v>89.97</v>
      </c>
    </row>
    <row r="821" spans="1:16" x14ac:dyDescent="0.45">
      <c r="A821" t="s">
        <v>2590</v>
      </c>
      <c r="B821" s="1">
        <v>44988</v>
      </c>
      <c r="C821" t="s">
        <v>1116</v>
      </c>
      <c r="D821">
        <v>2</v>
      </c>
      <c r="E821">
        <v>2</v>
      </c>
      <c r="F821" t="str">
        <f>_xlfn.XLOOKUP(C821,customers!$A$2:$A$314,customers!$B$2:$B$314,,0)</f>
        <v>Nanine McCarthy</v>
      </c>
      <c r="G821" t="str">
        <f>_xlfn.XLOOKUP(C821,customers!$A$2:$A$314,customers!$F$2:$F$314,,0)</f>
        <v>Scotland</v>
      </c>
      <c r="H821" t="str">
        <f>VLOOKUP(C821,customers!$A$2:$I$314,7,FALSE)</f>
        <v>Girvan</v>
      </c>
      <c r="I821" t="str">
        <f>VLOOKUP(C821,customers!$A$2:$I$314,9,FALSE)</f>
        <v>No</v>
      </c>
      <c r="J821" t="str">
        <f>INDEX(products!$A$1:$F$11,MATCH(orders!$D821,products!$A$1:$A$11,0),MATCH(orders!J$1,products!$A$1:$F$1,0))</f>
        <v>Denim Jacket Classic</v>
      </c>
      <c r="K821" t="str">
        <f>INDEX(products!$A$1:$F$11,MATCH(orders!$D821,products!$A$1:$A$11,0),MATCH(orders!K$1,products!$A$1:$F$1,0))</f>
        <v>Jacket</v>
      </c>
      <c r="L821" t="str">
        <f>INDEX(products!$A$1:$F$11,MATCH(orders!$D821,products!$A$1:$A$11,0),MATCH(orders!L$1,products!$A$1:$F$1,0))</f>
        <v>Dark Blue</v>
      </c>
      <c r="M821">
        <f>INDEX(products!$A$1:$F$11,MATCH(orders!$D821,products!$A$1:$A$11,0),MATCH(orders!M$1,products!$A$1:$F$1,0))</f>
        <v>29.99</v>
      </c>
      <c r="N821">
        <f>INDEX(products!$A$1:$F$11,MATCH(orders!$D821,products!$A$1:$A$11,0),MATCH(orders!N$1,products!$A$1:$F$1,0))</f>
        <v>16.989999999999998</v>
      </c>
      <c r="O821">
        <f t="shared" si="24"/>
        <v>26</v>
      </c>
      <c r="P821">
        <f t="shared" si="25"/>
        <v>59.98</v>
      </c>
    </row>
    <row r="822" spans="1:16" x14ac:dyDescent="0.45">
      <c r="A822" t="s">
        <v>2591</v>
      </c>
      <c r="B822" s="1">
        <v>44989</v>
      </c>
      <c r="C822" t="s">
        <v>252</v>
      </c>
      <c r="D822">
        <v>2</v>
      </c>
      <c r="E822">
        <v>3</v>
      </c>
      <c r="F822" t="str">
        <f>_xlfn.XLOOKUP(C822,customers!$A$2:$A$314,customers!$B$2:$B$314,,0)</f>
        <v>Stanislaus Gilroy</v>
      </c>
      <c r="G822" t="str">
        <f>_xlfn.XLOOKUP(C822,customers!$A$2:$A$314,customers!$F$2:$F$314,,0)</f>
        <v>England</v>
      </c>
      <c r="H822" t="str">
        <f>VLOOKUP(C822,customers!$A$2:$I$314,7,FALSE)</f>
        <v>Hull</v>
      </c>
      <c r="I822" t="str">
        <f>VLOOKUP(C822,customers!$A$2:$I$314,9,FALSE)</f>
        <v>Yes</v>
      </c>
      <c r="J822" t="str">
        <f>INDEX(products!$A$1:$F$11,MATCH(orders!$D822,products!$A$1:$A$11,0),MATCH(orders!J$1,products!$A$1:$F$1,0))</f>
        <v>Denim Jacket Classic</v>
      </c>
      <c r="K822" t="str">
        <f>INDEX(products!$A$1:$F$11,MATCH(orders!$D822,products!$A$1:$A$11,0),MATCH(orders!K$1,products!$A$1:$F$1,0))</f>
        <v>Jacket</v>
      </c>
      <c r="L822" t="str">
        <f>INDEX(products!$A$1:$F$11,MATCH(orders!$D822,products!$A$1:$A$11,0),MATCH(orders!L$1,products!$A$1:$F$1,0))</f>
        <v>Dark Blue</v>
      </c>
      <c r="M822">
        <f>INDEX(products!$A$1:$F$11,MATCH(orders!$D822,products!$A$1:$A$11,0),MATCH(orders!M$1,products!$A$1:$F$1,0))</f>
        <v>29.99</v>
      </c>
      <c r="N822">
        <f>INDEX(products!$A$1:$F$11,MATCH(orders!$D822,products!$A$1:$A$11,0),MATCH(orders!N$1,products!$A$1:$F$1,0))</f>
        <v>16.989999999999998</v>
      </c>
      <c r="O822">
        <f t="shared" si="24"/>
        <v>39</v>
      </c>
      <c r="P822">
        <f t="shared" si="25"/>
        <v>89.97</v>
      </c>
    </row>
    <row r="823" spans="1:16" x14ac:dyDescent="0.45">
      <c r="A823" t="s">
        <v>2592</v>
      </c>
      <c r="B823" s="1">
        <v>44989</v>
      </c>
      <c r="C823" t="s">
        <v>914</v>
      </c>
      <c r="D823">
        <v>6</v>
      </c>
      <c r="E823">
        <v>3</v>
      </c>
      <c r="F823" t="str">
        <f>_xlfn.XLOOKUP(C823,customers!$A$2:$A$314,customers!$B$2:$B$314,,0)</f>
        <v>Conny Gheraldi</v>
      </c>
      <c r="G823" t="str">
        <f>_xlfn.XLOOKUP(C823,customers!$A$2:$A$314,customers!$F$2:$F$314,,0)</f>
        <v>Wales</v>
      </c>
      <c r="H823" t="str">
        <f>VLOOKUP(C823,customers!$A$2:$I$314,7,FALSE)</f>
        <v>Monmouth</v>
      </c>
      <c r="I823" t="str">
        <f>VLOOKUP(C823,customers!$A$2:$I$314,9,FALSE)</f>
        <v>No</v>
      </c>
      <c r="J823" t="str">
        <f>INDEX(products!$A$1:$F$11,MATCH(orders!$D823,products!$A$1:$A$11,0),MATCH(orders!J$1,products!$A$1:$F$1,0))</f>
        <v>Denim Jacket Hooded</v>
      </c>
      <c r="K823" t="str">
        <f>INDEX(products!$A$1:$F$11,MATCH(orders!$D823,products!$A$1:$A$11,0),MATCH(orders!K$1,products!$A$1:$F$1,0))</f>
        <v>Jacket</v>
      </c>
      <c r="L823" t="str">
        <f>INDEX(products!$A$1:$F$11,MATCH(orders!$D823,products!$A$1:$A$11,0),MATCH(orders!L$1,products!$A$1:$F$1,0))</f>
        <v>Light Blue</v>
      </c>
      <c r="M823">
        <f>INDEX(products!$A$1:$F$11,MATCH(orders!$D823,products!$A$1:$A$11,0),MATCH(orders!M$1,products!$A$1:$F$1,0))</f>
        <v>27.99</v>
      </c>
      <c r="N823">
        <f>INDEX(products!$A$1:$F$11,MATCH(orders!$D823,products!$A$1:$A$11,0),MATCH(orders!N$1,products!$A$1:$F$1,0))</f>
        <v>14.99</v>
      </c>
      <c r="O823">
        <f t="shared" si="24"/>
        <v>38.999999999999993</v>
      </c>
      <c r="P823">
        <f t="shared" si="25"/>
        <v>83.97</v>
      </c>
    </row>
    <row r="824" spans="1:16" x14ac:dyDescent="0.45">
      <c r="A824" t="s">
        <v>2593</v>
      </c>
      <c r="B824" s="1">
        <v>44989</v>
      </c>
      <c r="C824" t="s">
        <v>203</v>
      </c>
      <c r="D824">
        <v>2</v>
      </c>
      <c r="E824">
        <v>4</v>
      </c>
      <c r="F824" t="str">
        <f>_xlfn.XLOOKUP(C824,customers!$A$2:$A$314,customers!$B$2:$B$314,,0)</f>
        <v>Donna Baskeyfied</v>
      </c>
      <c r="G824" t="str">
        <f>_xlfn.XLOOKUP(C824,customers!$A$2:$A$314,customers!$F$2:$F$314,,0)</f>
        <v>England</v>
      </c>
      <c r="H824" t="str">
        <f>VLOOKUP(C824,customers!$A$2:$I$314,7,FALSE)</f>
        <v>Huddersfield</v>
      </c>
      <c r="I824" t="str">
        <f>VLOOKUP(C824,customers!$A$2:$I$314,9,FALSE)</f>
        <v>Yes</v>
      </c>
      <c r="J824" t="str">
        <f>INDEX(products!$A$1:$F$11,MATCH(orders!$D824,products!$A$1:$A$11,0),MATCH(orders!J$1,products!$A$1:$F$1,0))</f>
        <v>Denim Jacket Classic</v>
      </c>
      <c r="K824" t="str">
        <f>INDEX(products!$A$1:$F$11,MATCH(orders!$D824,products!$A$1:$A$11,0),MATCH(orders!K$1,products!$A$1:$F$1,0))</f>
        <v>Jacket</v>
      </c>
      <c r="L824" t="str">
        <f>INDEX(products!$A$1:$F$11,MATCH(orders!$D824,products!$A$1:$A$11,0),MATCH(orders!L$1,products!$A$1:$F$1,0))</f>
        <v>Dark Blue</v>
      </c>
      <c r="M824">
        <f>INDEX(products!$A$1:$F$11,MATCH(orders!$D824,products!$A$1:$A$11,0),MATCH(orders!M$1,products!$A$1:$F$1,0))</f>
        <v>29.99</v>
      </c>
      <c r="N824">
        <f>INDEX(products!$A$1:$F$11,MATCH(orders!$D824,products!$A$1:$A$11,0),MATCH(orders!N$1,products!$A$1:$F$1,0))</f>
        <v>16.989999999999998</v>
      </c>
      <c r="O824">
        <f t="shared" si="24"/>
        <v>52</v>
      </c>
      <c r="P824">
        <f t="shared" si="25"/>
        <v>119.96</v>
      </c>
    </row>
    <row r="825" spans="1:16" x14ac:dyDescent="0.45">
      <c r="A825" t="s">
        <v>2594</v>
      </c>
      <c r="B825" s="1">
        <v>44990</v>
      </c>
      <c r="C825" t="s">
        <v>489</v>
      </c>
      <c r="D825">
        <v>6</v>
      </c>
      <c r="E825">
        <v>3</v>
      </c>
      <c r="F825" t="str">
        <f>_xlfn.XLOOKUP(C825,customers!$A$2:$A$314,customers!$B$2:$B$314,,0)</f>
        <v>Sylas Becaris</v>
      </c>
      <c r="G825" t="str">
        <f>_xlfn.XLOOKUP(C825,customers!$A$2:$A$314,customers!$F$2:$F$314,,0)</f>
        <v>England</v>
      </c>
      <c r="H825" t="str">
        <f>VLOOKUP(C825,customers!$A$2:$I$314,7,FALSE)</f>
        <v>Tamworth</v>
      </c>
      <c r="I825" t="str">
        <f>VLOOKUP(C825,customers!$A$2:$I$314,9,FALSE)</f>
        <v>No</v>
      </c>
      <c r="J825" t="str">
        <f>INDEX(products!$A$1:$F$11,MATCH(orders!$D825,products!$A$1:$A$11,0),MATCH(orders!J$1,products!$A$1:$F$1,0))</f>
        <v>Denim Jacket Hooded</v>
      </c>
      <c r="K825" t="str">
        <f>INDEX(products!$A$1:$F$11,MATCH(orders!$D825,products!$A$1:$A$11,0),MATCH(orders!K$1,products!$A$1:$F$1,0))</f>
        <v>Jacket</v>
      </c>
      <c r="L825" t="str">
        <f>INDEX(products!$A$1:$F$11,MATCH(orders!$D825,products!$A$1:$A$11,0),MATCH(orders!L$1,products!$A$1:$F$1,0))</f>
        <v>Light Blue</v>
      </c>
      <c r="M825">
        <f>INDEX(products!$A$1:$F$11,MATCH(orders!$D825,products!$A$1:$A$11,0),MATCH(orders!M$1,products!$A$1:$F$1,0))</f>
        <v>27.99</v>
      </c>
      <c r="N825">
        <f>INDEX(products!$A$1:$F$11,MATCH(orders!$D825,products!$A$1:$A$11,0),MATCH(orders!N$1,products!$A$1:$F$1,0))</f>
        <v>14.99</v>
      </c>
      <c r="O825">
        <f t="shared" si="24"/>
        <v>38.999999999999993</v>
      </c>
      <c r="P825">
        <f t="shared" si="25"/>
        <v>83.97</v>
      </c>
    </row>
    <row r="826" spans="1:16" x14ac:dyDescent="0.45">
      <c r="A826" t="s">
        <v>2595</v>
      </c>
      <c r="B826" s="1">
        <v>44990</v>
      </c>
      <c r="C826" t="s">
        <v>899</v>
      </c>
      <c r="D826">
        <v>6</v>
      </c>
      <c r="E826">
        <v>3</v>
      </c>
      <c r="F826" t="str">
        <f>_xlfn.XLOOKUP(C826,customers!$A$2:$A$314,customers!$B$2:$B$314,,0)</f>
        <v>Beltran Mathon</v>
      </c>
      <c r="G826" t="str">
        <f>_xlfn.XLOOKUP(C826,customers!$A$2:$A$314,customers!$F$2:$F$314,,0)</f>
        <v>England</v>
      </c>
      <c r="H826" t="str">
        <f>VLOOKUP(C826,customers!$A$2:$I$314,7,FALSE)</f>
        <v>Thornbury</v>
      </c>
      <c r="I826" t="str">
        <f>VLOOKUP(C826,customers!$A$2:$I$314,9,FALSE)</f>
        <v>No</v>
      </c>
      <c r="J826" t="str">
        <f>INDEX(products!$A$1:$F$11,MATCH(orders!$D826,products!$A$1:$A$11,0),MATCH(orders!J$1,products!$A$1:$F$1,0))</f>
        <v>Denim Jacket Hooded</v>
      </c>
      <c r="K826" t="str">
        <f>INDEX(products!$A$1:$F$11,MATCH(orders!$D826,products!$A$1:$A$11,0),MATCH(orders!K$1,products!$A$1:$F$1,0))</f>
        <v>Jacket</v>
      </c>
      <c r="L826" t="str">
        <f>INDEX(products!$A$1:$F$11,MATCH(orders!$D826,products!$A$1:$A$11,0),MATCH(orders!L$1,products!$A$1:$F$1,0))</f>
        <v>Light Blue</v>
      </c>
      <c r="M826">
        <f>INDEX(products!$A$1:$F$11,MATCH(orders!$D826,products!$A$1:$A$11,0),MATCH(orders!M$1,products!$A$1:$F$1,0))</f>
        <v>27.99</v>
      </c>
      <c r="N826">
        <f>INDEX(products!$A$1:$F$11,MATCH(orders!$D826,products!$A$1:$A$11,0),MATCH(orders!N$1,products!$A$1:$F$1,0))</f>
        <v>14.99</v>
      </c>
      <c r="O826">
        <f t="shared" si="24"/>
        <v>38.999999999999993</v>
      </c>
      <c r="P826">
        <f t="shared" si="25"/>
        <v>83.97</v>
      </c>
    </row>
    <row r="827" spans="1:16" x14ac:dyDescent="0.45">
      <c r="A827" t="s">
        <v>2596</v>
      </c>
      <c r="B827" s="1">
        <v>44991</v>
      </c>
      <c r="C827" t="s">
        <v>274</v>
      </c>
      <c r="D827">
        <v>2</v>
      </c>
      <c r="E827">
        <v>4</v>
      </c>
      <c r="F827" t="str">
        <f>_xlfn.XLOOKUP(C827,customers!$A$2:$A$314,customers!$B$2:$B$314,,0)</f>
        <v>Angelia Cockrem</v>
      </c>
      <c r="G827" t="str">
        <f>_xlfn.XLOOKUP(C827,customers!$A$2:$A$314,customers!$F$2:$F$314,,0)</f>
        <v>England</v>
      </c>
      <c r="H827" t="str">
        <f>VLOOKUP(C827,customers!$A$2:$I$314,7,FALSE)</f>
        <v>Darlington</v>
      </c>
      <c r="I827" t="str">
        <f>VLOOKUP(C827,customers!$A$2:$I$314,9,FALSE)</f>
        <v>Yes</v>
      </c>
      <c r="J827" t="str">
        <f>INDEX(products!$A$1:$F$11,MATCH(orders!$D827,products!$A$1:$A$11,0),MATCH(orders!J$1,products!$A$1:$F$1,0))</f>
        <v>Denim Jacket Classic</v>
      </c>
      <c r="K827" t="str">
        <f>INDEX(products!$A$1:$F$11,MATCH(orders!$D827,products!$A$1:$A$11,0),MATCH(orders!K$1,products!$A$1:$F$1,0))</f>
        <v>Jacket</v>
      </c>
      <c r="L827" t="str">
        <f>INDEX(products!$A$1:$F$11,MATCH(orders!$D827,products!$A$1:$A$11,0),MATCH(orders!L$1,products!$A$1:$F$1,0))</f>
        <v>Dark Blue</v>
      </c>
      <c r="M827">
        <f>INDEX(products!$A$1:$F$11,MATCH(orders!$D827,products!$A$1:$A$11,0),MATCH(orders!M$1,products!$A$1:$F$1,0))</f>
        <v>29.99</v>
      </c>
      <c r="N827">
        <f>INDEX(products!$A$1:$F$11,MATCH(orders!$D827,products!$A$1:$A$11,0),MATCH(orders!N$1,products!$A$1:$F$1,0))</f>
        <v>16.989999999999998</v>
      </c>
      <c r="O827">
        <f t="shared" si="24"/>
        <v>52</v>
      </c>
      <c r="P827">
        <f t="shared" si="25"/>
        <v>119.96</v>
      </c>
    </row>
    <row r="828" spans="1:16" x14ac:dyDescent="0.45">
      <c r="A828" t="s">
        <v>2597</v>
      </c>
      <c r="B828" s="1">
        <v>44991</v>
      </c>
      <c r="C828" t="s">
        <v>1102</v>
      </c>
      <c r="D828">
        <v>6</v>
      </c>
      <c r="E828">
        <v>3</v>
      </c>
      <c r="F828" t="str">
        <f>_xlfn.XLOOKUP(C828,customers!$A$2:$A$314,customers!$B$2:$B$314,,0)</f>
        <v>Karlan Karby</v>
      </c>
      <c r="G828" t="str">
        <f>_xlfn.XLOOKUP(C828,customers!$A$2:$A$314,customers!$F$2:$F$314,,0)</f>
        <v>Scotland</v>
      </c>
      <c r="H828" t="str">
        <f>VLOOKUP(C828,customers!$A$2:$I$314,7,FALSE)</f>
        <v>Keith</v>
      </c>
      <c r="I828" t="str">
        <f>VLOOKUP(C828,customers!$A$2:$I$314,9,FALSE)</f>
        <v>No</v>
      </c>
      <c r="J828" t="str">
        <f>INDEX(products!$A$1:$F$11,MATCH(orders!$D828,products!$A$1:$A$11,0),MATCH(orders!J$1,products!$A$1:$F$1,0))</f>
        <v>Denim Jacket Hooded</v>
      </c>
      <c r="K828" t="str">
        <f>INDEX(products!$A$1:$F$11,MATCH(orders!$D828,products!$A$1:$A$11,0),MATCH(orders!K$1,products!$A$1:$F$1,0))</f>
        <v>Jacket</v>
      </c>
      <c r="L828" t="str">
        <f>INDEX(products!$A$1:$F$11,MATCH(orders!$D828,products!$A$1:$A$11,0),MATCH(orders!L$1,products!$A$1:$F$1,0))</f>
        <v>Light Blue</v>
      </c>
      <c r="M828">
        <f>INDEX(products!$A$1:$F$11,MATCH(orders!$D828,products!$A$1:$A$11,0),MATCH(orders!M$1,products!$A$1:$F$1,0))</f>
        <v>27.99</v>
      </c>
      <c r="N828">
        <f>INDEX(products!$A$1:$F$11,MATCH(orders!$D828,products!$A$1:$A$11,0),MATCH(orders!N$1,products!$A$1:$F$1,0))</f>
        <v>14.99</v>
      </c>
      <c r="O828">
        <f t="shared" si="24"/>
        <v>38.999999999999993</v>
      </c>
      <c r="P828">
        <f t="shared" si="25"/>
        <v>83.97</v>
      </c>
    </row>
    <row r="829" spans="1:16" x14ac:dyDescent="0.45">
      <c r="A829" t="s">
        <v>2598</v>
      </c>
      <c r="B829" s="1">
        <v>44991</v>
      </c>
      <c r="C829" t="s">
        <v>839</v>
      </c>
      <c r="D829">
        <v>6</v>
      </c>
      <c r="E829">
        <v>4</v>
      </c>
      <c r="F829" t="str">
        <f>_xlfn.XLOOKUP(C829,customers!$A$2:$A$314,customers!$B$2:$B$314,,0)</f>
        <v>Emiline Galgey</v>
      </c>
      <c r="G829" t="str">
        <f>_xlfn.XLOOKUP(C829,customers!$A$2:$A$314,customers!$F$2:$F$314,,0)</f>
        <v>England</v>
      </c>
      <c r="H829" t="str">
        <f>VLOOKUP(C829,customers!$A$2:$I$314,7,FALSE)</f>
        <v>Northallerton</v>
      </c>
      <c r="I829" t="str">
        <f>VLOOKUP(C829,customers!$A$2:$I$314,9,FALSE)</f>
        <v>No</v>
      </c>
      <c r="J829" t="str">
        <f>INDEX(products!$A$1:$F$11,MATCH(orders!$D829,products!$A$1:$A$11,0),MATCH(orders!J$1,products!$A$1:$F$1,0))</f>
        <v>Denim Jacket Hooded</v>
      </c>
      <c r="K829" t="str">
        <f>INDEX(products!$A$1:$F$11,MATCH(orders!$D829,products!$A$1:$A$11,0),MATCH(orders!K$1,products!$A$1:$F$1,0))</f>
        <v>Jacket</v>
      </c>
      <c r="L829" t="str">
        <f>INDEX(products!$A$1:$F$11,MATCH(orders!$D829,products!$A$1:$A$11,0),MATCH(orders!L$1,products!$A$1:$F$1,0))</f>
        <v>Light Blue</v>
      </c>
      <c r="M829">
        <f>INDEX(products!$A$1:$F$11,MATCH(orders!$D829,products!$A$1:$A$11,0),MATCH(orders!M$1,products!$A$1:$F$1,0))</f>
        <v>27.99</v>
      </c>
      <c r="N829">
        <f>INDEX(products!$A$1:$F$11,MATCH(orders!$D829,products!$A$1:$A$11,0),MATCH(orders!N$1,products!$A$1:$F$1,0))</f>
        <v>14.99</v>
      </c>
      <c r="O829">
        <f t="shared" si="24"/>
        <v>51.999999999999993</v>
      </c>
      <c r="P829">
        <f t="shared" si="25"/>
        <v>111.96</v>
      </c>
    </row>
    <row r="830" spans="1:16" x14ac:dyDescent="0.45">
      <c r="A830" t="s">
        <v>2599</v>
      </c>
      <c r="B830" s="1">
        <v>44991</v>
      </c>
      <c r="C830" t="s">
        <v>313</v>
      </c>
      <c r="D830">
        <v>2</v>
      </c>
      <c r="E830">
        <v>5</v>
      </c>
      <c r="F830" t="str">
        <f>_xlfn.XLOOKUP(C830,customers!$A$2:$A$314,customers!$B$2:$B$314,,0)</f>
        <v>Kipper Boorn</v>
      </c>
      <c r="G830" t="str">
        <f>_xlfn.XLOOKUP(C830,customers!$A$2:$A$314,customers!$F$2:$F$314,,0)</f>
        <v>Scotland</v>
      </c>
      <c r="H830" t="str">
        <f>VLOOKUP(C830,customers!$A$2:$I$314,7,FALSE)</f>
        <v>Fort William</v>
      </c>
      <c r="I830" t="str">
        <f>VLOOKUP(C830,customers!$A$2:$I$314,9,FALSE)</f>
        <v>Yes</v>
      </c>
      <c r="J830" t="str">
        <f>INDEX(products!$A$1:$F$11,MATCH(orders!$D830,products!$A$1:$A$11,0),MATCH(orders!J$1,products!$A$1:$F$1,0))</f>
        <v>Denim Jacket Classic</v>
      </c>
      <c r="K830" t="str">
        <f>INDEX(products!$A$1:$F$11,MATCH(orders!$D830,products!$A$1:$A$11,0),MATCH(orders!K$1,products!$A$1:$F$1,0))</f>
        <v>Jacket</v>
      </c>
      <c r="L830" t="str">
        <f>INDEX(products!$A$1:$F$11,MATCH(orders!$D830,products!$A$1:$A$11,0),MATCH(orders!L$1,products!$A$1:$F$1,0))</f>
        <v>Dark Blue</v>
      </c>
      <c r="M830">
        <f>INDEX(products!$A$1:$F$11,MATCH(orders!$D830,products!$A$1:$A$11,0),MATCH(orders!M$1,products!$A$1:$F$1,0))</f>
        <v>29.99</v>
      </c>
      <c r="N830">
        <f>INDEX(products!$A$1:$F$11,MATCH(orders!$D830,products!$A$1:$A$11,0),MATCH(orders!N$1,products!$A$1:$F$1,0))</f>
        <v>16.989999999999998</v>
      </c>
      <c r="O830">
        <f t="shared" si="24"/>
        <v>65</v>
      </c>
      <c r="P830">
        <f t="shared" si="25"/>
        <v>149.94999999999999</v>
      </c>
    </row>
    <row r="831" spans="1:16" x14ac:dyDescent="0.45">
      <c r="A831" t="s">
        <v>2600</v>
      </c>
      <c r="B831" s="1">
        <v>44992</v>
      </c>
      <c r="C831" t="s">
        <v>675</v>
      </c>
      <c r="D831">
        <v>6</v>
      </c>
      <c r="E831">
        <v>3</v>
      </c>
      <c r="F831" t="str">
        <f>_xlfn.XLOOKUP(C831,customers!$A$2:$A$314,customers!$B$2:$B$314,,0)</f>
        <v>Minny Chamberlayne</v>
      </c>
      <c r="G831" t="str">
        <f>_xlfn.XLOOKUP(C831,customers!$A$2:$A$314,customers!$F$2:$F$314,,0)</f>
        <v>England</v>
      </c>
      <c r="H831" t="str">
        <f>VLOOKUP(C831,customers!$A$2:$I$314,7,FALSE)</f>
        <v>Southport</v>
      </c>
      <c r="I831" t="str">
        <f>VLOOKUP(C831,customers!$A$2:$I$314,9,FALSE)</f>
        <v>No</v>
      </c>
      <c r="J831" t="str">
        <f>INDEX(products!$A$1:$F$11,MATCH(orders!$D831,products!$A$1:$A$11,0),MATCH(orders!J$1,products!$A$1:$F$1,0))</f>
        <v>Denim Jacket Hooded</v>
      </c>
      <c r="K831" t="str">
        <f>INDEX(products!$A$1:$F$11,MATCH(orders!$D831,products!$A$1:$A$11,0),MATCH(orders!K$1,products!$A$1:$F$1,0))</f>
        <v>Jacket</v>
      </c>
      <c r="L831" t="str">
        <f>INDEX(products!$A$1:$F$11,MATCH(orders!$D831,products!$A$1:$A$11,0),MATCH(orders!L$1,products!$A$1:$F$1,0))</f>
        <v>Light Blue</v>
      </c>
      <c r="M831">
        <f>INDEX(products!$A$1:$F$11,MATCH(orders!$D831,products!$A$1:$A$11,0),MATCH(orders!M$1,products!$A$1:$F$1,0))</f>
        <v>27.99</v>
      </c>
      <c r="N831">
        <f>INDEX(products!$A$1:$F$11,MATCH(orders!$D831,products!$A$1:$A$11,0),MATCH(orders!N$1,products!$A$1:$F$1,0))</f>
        <v>14.99</v>
      </c>
      <c r="O831">
        <f t="shared" si="24"/>
        <v>38.999999999999993</v>
      </c>
      <c r="P831">
        <f t="shared" si="25"/>
        <v>83.97</v>
      </c>
    </row>
    <row r="832" spans="1:16" x14ac:dyDescent="0.45">
      <c r="A832" t="s">
        <v>2601</v>
      </c>
      <c r="B832" s="1">
        <v>44993</v>
      </c>
      <c r="C832" t="s">
        <v>702</v>
      </c>
      <c r="D832">
        <v>2</v>
      </c>
      <c r="E832">
        <v>5</v>
      </c>
      <c r="F832" t="str">
        <f>_xlfn.XLOOKUP(C832,customers!$A$2:$A$314,customers!$B$2:$B$314,,0)</f>
        <v>Katerina Melloi</v>
      </c>
      <c r="G832" t="str">
        <f>_xlfn.XLOOKUP(C832,customers!$A$2:$A$314,customers!$F$2:$F$314,,0)</f>
        <v>England</v>
      </c>
      <c r="H832" t="str">
        <f>VLOOKUP(C832,customers!$A$2:$I$314,7,FALSE)</f>
        <v>Chester-le-Street</v>
      </c>
      <c r="I832" t="str">
        <f>VLOOKUP(C832,customers!$A$2:$I$314,9,FALSE)</f>
        <v>No</v>
      </c>
      <c r="J832" t="str">
        <f>INDEX(products!$A$1:$F$11,MATCH(orders!$D832,products!$A$1:$A$11,0),MATCH(orders!J$1,products!$A$1:$F$1,0))</f>
        <v>Denim Jacket Classic</v>
      </c>
      <c r="K832" t="str">
        <f>INDEX(products!$A$1:$F$11,MATCH(orders!$D832,products!$A$1:$A$11,0),MATCH(orders!K$1,products!$A$1:$F$1,0))</f>
        <v>Jacket</v>
      </c>
      <c r="L832" t="str">
        <f>INDEX(products!$A$1:$F$11,MATCH(orders!$D832,products!$A$1:$A$11,0),MATCH(orders!L$1,products!$A$1:$F$1,0))</f>
        <v>Dark Blue</v>
      </c>
      <c r="M832">
        <f>INDEX(products!$A$1:$F$11,MATCH(orders!$D832,products!$A$1:$A$11,0),MATCH(orders!M$1,products!$A$1:$F$1,0))</f>
        <v>29.99</v>
      </c>
      <c r="N832">
        <f>INDEX(products!$A$1:$F$11,MATCH(orders!$D832,products!$A$1:$A$11,0),MATCH(orders!N$1,products!$A$1:$F$1,0))</f>
        <v>16.989999999999998</v>
      </c>
      <c r="O832">
        <f t="shared" si="24"/>
        <v>65</v>
      </c>
      <c r="P832">
        <f t="shared" si="25"/>
        <v>149.94999999999999</v>
      </c>
    </row>
    <row r="833" spans="1:16" x14ac:dyDescent="0.45">
      <c r="A833" t="s">
        <v>2602</v>
      </c>
      <c r="B833" s="1">
        <v>44993</v>
      </c>
      <c r="C833" t="s">
        <v>521</v>
      </c>
      <c r="D833">
        <v>2</v>
      </c>
      <c r="E833">
        <v>5</v>
      </c>
      <c r="F833" t="str">
        <f>_xlfn.XLOOKUP(C833,customers!$A$2:$A$314,customers!$B$2:$B$314,,0)</f>
        <v>Evelina Dacca</v>
      </c>
      <c r="G833" t="str">
        <f>_xlfn.XLOOKUP(C833,customers!$A$2:$A$314,customers!$F$2:$F$314,,0)</f>
        <v>Scotland</v>
      </c>
      <c r="H833" t="str">
        <f>VLOOKUP(C833,customers!$A$2:$I$314,7,FALSE)</f>
        <v>Dumfries</v>
      </c>
      <c r="I833" t="str">
        <f>VLOOKUP(C833,customers!$A$2:$I$314,9,FALSE)</f>
        <v>No</v>
      </c>
      <c r="J833" t="str">
        <f>INDEX(products!$A$1:$F$11,MATCH(orders!$D833,products!$A$1:$A$11,0),MATCH(orders!J$1,products!$A$1:$F$1,0))</f>
        <v>Denim Jacket Classic</v>
      </c>
      <c r="K833" t="str">
        <f>INDEX(products!$A$1:$F$11,MATCH(orders!$D833,products!$A$1:$A$11,0),MATCH(orders!K$1,products!$A$1:$F$1,0))</f>
        <v>Jacket</v>
      </c>
      <c r="L833" t="str">
        <f>INDEX(products!$A$1:$F$11,MATCH(orders!$D833,products!$A$1:$A$11,0),MATCH(orders!L$1,products!$A$1:$F$1,0))</f>
        <v>Dark Blue</v>
      </c>
      <c r="M833">
        <f>INDEX(products!$A$1:$F$11,MATCH(orders!$D833,products!$A$1:$A$11,0),MATCH(orders!M$1,products!$A$1:$F$1,0))</f>
        <v>29.99</v>
      </c>
      <c r="N833">
        <f>INDEX(products!$A$1:$F$11,MATCH(orders!$D833,products!$A$1:$A$11,0),MATCH(orders!N$1,products!$A$1:$F$1,0))</f>
        <v>16.989999999999998</v>
      </c>
      <c r="O833">
        <f t="shared" si="24"/>
        <v>65</v>
      </c>
      <c r="P833">
        <f t="shared" si="25"/>
        <v>149.94999999999999</v>
      </c>
    </row>
    <row r="834" spans="1:16" x14ac:dyDescent="0.45">
      <c r="A834" t="s">
        <v>2603</v>
      </c>
      <c r="B834" s="1">
        <v>44995</v>
      </c>
      <c r="C834" t="s">
        <v>386</v>
      </c>
      <c r="D834">
        <v>7</v>
      </c>
      <c r="E834">
        <v>2</v>
      </c>
      <c r="F834" t="str">
        <f>_xlfn.XLOOKUP(C834,customers!$A$2:$A$314,customers!$B$2:$B$314,,0)</f>
        <v>Rudy Farquharson</v>
      </c>
      <c r="G834" t="str">
        <f>_xlfn.XLOOKUP(C834,customers!$A$2:$A$314,customers!$F$2:$F$314,,0)</f>
        <v>England</v>
      </c>
      <c r="H834" t="str">
        <f>VLOOKUP(C834,customers!$A$2:$I$314,7,FALSE)</f>
        <v>Chippenham</v>
      </c>
      <c r="I834" t="str">
        <f>VLOOKUP(C834,customers!$A$2:$I$314,9,FALSE)</f>
        <v>No</v>
      </c>
      <c r="J834" t="str">
        <f>INDEX(products!$A$1:$F$11,MATCH(orders!$D834,products!$A$1:$A$11,0),MATCH(orders!J$1,products!$A$1:$F$1,0))</f>
        <v>Denim Jeans Loose Fit</v>
      </c>
      <c r="K834" t="str">
        <f>INDEX(products!$A$1:$F$11,MATCH(orders!$D834,products!$A$1:$A$11,0),MATCH(orders!K$1,products!$A$1:$F$1,0))</f>
        <v>Pants</v>
      </c>
      <c r="L834" t="str">
        <f>INDEX(products!$A$1:$F$11,MATCH(orders!$D834,products!$A$1:$A$11,0),MATCH(orders!L$1,products!$A$1:$F$1,0))</f>
        <v>Dark Blue</v>
      </c>
      <c r="M834">
        <f>INDEX(products!$A$1:$F$11,MATCH(orders!$D834,products!$A$1:$A$11,0),MATCH(orders!M$1,products!$A$1:$F$1,0))</f>
        <v>26.99</v>
      </c>
      <c r="N834">
        <f>INDEX(products!$A$1:$F$11,MATCH(orders!$D834,products!$A$1:$A$11,0),MATCH(orders!N$1,products!$A$1:$F$1,0))</f>
        <v>14.99</v>
      </c>
      <c r="O834">
        <f t="shared" si="24"/>
        <v>23.999999999999996</v>
      </c>
      <c r="P834">
        <f t="shared" si="25"/>
        <v>53.98</v>
      </c>
    </row>
    <row r="835" spans="1:16" x14ac:dyDescent="0.45">
      <c r="A835" t="s">
        <v>2604</v>
      </c>
      <c r="B835" s="1">
        <v>44995</v>
      </c>
      <c r="C835" t="s">
        <v>671</v>
      </c>
      <c r="D835">
        <v>6</v>
      </c>
      <c r="E835">
        <v>5</v>
      </c>
      <c r="F835" t="str">
        <f>_xlfn.XLOOKUP(C835,customers!$A$2:$A$314,customers!$B$2:$B$314,,0)</f>
        <v>Serena Earley</v>
      </c>
      <c r="G835" t="str">
        <f>_xlfn.XLOOKUP(C835,customers!$A$2:$A$314,customers!$F$2:$F$314,,0)</f>
        <v>England</v>
      </c>
      <c r="H835" t="str">
        <f>VLOOKUP(C835,customers!$A$2:$I$314,7,FALSE)</f>
        <v>Dartford</v>
      </c>
      <c r="I835" t="str">
        <f>VLOOKUP(C835,customers!$A$2:$I$314,9,FALSE)</f>
        <v>No</v>
      </c>
      <c r="J835" t="str">
        <f>INDEX(products!$A$1:$F$11,MATCH(orders!$D835,products!$A$1:$A$11,0),MATCH(orders!J$1,products!$A$1:$F$1,0))</f>
        <v>Denim Jacket Hooded</v>
      </c>
      <c r="K835" t="str">
        <f>INDEX(products!$A$1:$F$11,MATCH(orders!$D835,products!$A$1:$A$11,0),MATCH(orders!K$1,products!$A$1:$F$1,0))</f>
        <v>Jacket</v>
      </c>
      <c r="L835" t="str">
        <f>INDEX(products!$A$1:$F$11,MATCH(orders!$D835,products!$A$1:$A$11,0),MATCH(orders!L$1,products!$A$1:$F$1,0))</f>
        <v>Light Blue</v>
      </c>
      <c r="M835">
        <f>INDEX(products!$A$1:$F$11,MATCH(orders!$D835,products!$A$1:$A$11,0),MATCH(orders!M$1,products!$A$1:$F$1,0))</f>
        <v>27.99</v>
      </c>
      <c r="N835">
        <f>INDEX(products!$A$1:$F$11,MATCH(orders!$D835,products!$A$1:$A$11,0),MATCH(orders!N$1,products!$A$1:$F$1,0))</f>
        <v>14.99</v>
      </c>
      <c r="O835">
        <f t="shared" ref="O835:O898" si="26">(M835-N835)*E835</f>
        <v>64.999999999999986</v>
      </c>
      <c r="P835">
        <f t="shared" ref="P835:P898" si="27">M835*E835</f>
        <v>139.94999999999999</v>
      </c>
    </row>
    <row r="836" spans="1:16" x14ac:dyDescent="0.45">
      <c r="A836" t="s">
        <v>2605</v>
      </c>
      <c r="B836" s="1">
        <v>44995</v>
      </c>
      <c r="C836" t="s">
        <v>702</v>
      </c>
      <c r="D836">
        <v>6</v>
      </c>
      <c r="E836">
        <v>3</v>
      </c>
      <c r="F836" t="str">
        <f>_xlfn.XLOOKUP(C836,customers!$A$2:$A$314,customers!$B$2:$B$314,,0)</f>
        <v>Katerina Melloi</v>
      </c>
      <c r="G836" t="str">
        <f>_xlfn.XLOOKUP(C836,customers!$A$2:$A$314,customers!$F$2:$F$314,,0)</f>
        <v>England</v>
      </c>
      <c r="H836" t="str">
        <f>VLOOKUP(C836,customers!$A$2:$I$314,7,FALSE)</f>
        <v>Chester-le-Street</v>
      </c>
      <c r="I836" t="str">
        <f>VLOOKUP(C836,customers!$A$2:$I$314,9,FALSE)</f>
        <v>No</v>
      </c>
      <c r="J836" t="str">
        <f>INDEX(products!$A$1:$F$11,MATCH(orders!$D836,products!$A$1:$A$11,0),MATCH(orders!J$1,products!$A$1:$F$1,0))</f>
        <v>Denim Jacket Hooded</v>
      </c>
      <c r="K836" t="str">
        <f>INDEX(products!$A$1:$F$11,MATCH(orders!$D836,products!$A$1:$A$11,0),MATCH(orders!K$1,products!$A$1:$F$1,0))</f>
        <v>Jacket</v>
      </c>
      <c r="L836" t="str">
        <f>INDEX(products!$A$1:$F$11,MATCH(orders!$D836,products!$A$1:$A$11,0),MATCH(orders!L$1,products!$A$1:$F$1,0))</f>
        <v>Light Blue</v>
      </c>
      <c r="M836">
        <f>INDEX(products!$A$1:$F$11,MATCH(orders!$D836,products!$A$1:$A$11,0),MATCH(orders!M$1,products!$A$1:$F$1,0))</f>
        <v>27.99</v>
      </c>
      <c r="N836">
        <f>INDEX(products!$A$1:$F$11,MATCH(orders!$D836,products!$A$1:$A$11,0),MATCH(orders!N$1,products!$A$1:$F$1,0))</f>
        <v>14.99</v>
      </c>
      <c r="O836">
        <f t="shared" si="26"/>
        <v>38.999999999999993</v>
      </c>
      <c r="P836">
        <f t="shared" si="27"/>
        <v>83.97</v>
      </c>
    </row>
    <row r="837" spans="1:16" x14ac:dyDescent="0.45">
      <c r="A837" t="s">
        <v>2606</v>
      </c>
      <c r="B837" s="1">
        <v>44996</v>
      </c>
      <c r="C837" t="s">
        <v>923</v>
      </c>
      <c r="D837">
        <v>3</v>
      </c>
      <c r="E837">
        <v>2</v>
      </c>
      <c r="F837" t="str">
        <f>_xlfn.XLOOKUP(C837,customers!$A$2:$A$314,customers!$B$2:$B$314,,0)</f>
        <v>Tomas Sutty</v>
      </c>
      <c r="G837" t="str">
        <f>_xlfn.XLOOKUP(C837,customers!$A$2:$A$314,customers!$F$2:$F$314,,0)</f>
        <v>England</v>
      </c>
      <c r="H837" t="str">
        <f>VLOOKUP(C837,customers!$A$2:$I$314,7,FALSE)</f>
        <v>Whitchurch</v>
      </c>
      <c r="I837" t="str">
        <f>VLOOKUP(C837,customers!$A$2:$I$314,9,FALSE)</f>
        <v>No</v>
      </c>
      <c r="J837" t="str">
        <f>INDEX(products!$A$1:$F$11,MATCH(orders!$D837,products!$A$1:$A$11,0),MATCH(orders!J$1,products!$A$1:$F$1,0))</f>
        <v>Denim Jeans Boyfriend Cut</v>
      </c>
      <c r="K837" t="str">
        <f>INDEX(products!$A$1:$F$11,MATCH(orders!$D837,products!$A$1:$A$11,0),MATCH(orders!K$1,products!$A$1:$F$1,0))</f>
        <v>Pants</v>
      </c>
      <c r="L837" t="str">
        <f>INDEX(products!$A$1:$F$11,MATCH(orders!$D837,products!$A$1:$A$11,0),MATCH(orders!L$1,products!$A$1:$F$1,0))</f>
        <v>Light Blue</v>
      </c>
      <c r="M837">
        <f>INDEX(products!$A$1:$F$11,MATCH(orders!$D837,products!$A$1:$A$11,0),MATCH(orders!M$1,products!$A$1:$F$1,0))</f>
        <v>27.99</v>
      </c>
      <c r="N837">
        <f>INDEX(products!$A$1:$F$11,MATCH(orders!$D837,products!$A$1:$A$11,0),MATCH(orders!N$1,products!$A$1:$F$1,0))</f>
        <v>12.99</v>
      </c>
      <c r="O837">
        <f t="shared" si="26"/>
        <v>29.999999999999996</v>
      </c>
      <c r="P837">
        <f t="shared" si="27"/>
        <v>55.98</v>
      </c>
    </row>
    <row r="838" spans="1:16" x14ac:dyDescent="0.45">
      <c r="A838" t="s">
        <v>2607</v>
      </c>
      <c r="B838" s="1">
        <v>44996</v>
      </c>
      <c r="C838" t="s">
        <v>401</v>
      </c>
      <c r="D838">
        <v>6</v>
      </c>
      <c r="E838">
        <v>5</v>
      </c>
      <c r="F838" t="str">
        <f>_xlfn.XLOOKUP(C838,customers!$A$2:$A$314,customers!$B$2:$B$314,,0)</f>
        <v>Ruy Cancellieri</v>
      </c>
      <c r="G838" t="str">
        <f>_xlfn.XLOOKUP(C838,customers!$A$2:$A$314,customers!$F$2:$F$314,,0)</f>
        <v>Scotland</v>
      </c>
      <c r="H838" t="str">
        <f>VLOOKUP(C838,customers!$A$2:$I$314,7,FALSE)</f>
        <v>Arbroath</v>
      </c>
      <c r="I838" t="str">
        <f>VLOOKUP(C838,customers!$A$2:$I$314,9,FALSE)</f>
        <v>No</v>
      </c>
      <c r="J838" t="str">
        <f>INDEX(products!$A$1:$F$11,MATCH(orders!$D838,products!$A$1:$A$11,0),MATCH(orders!J$1,products!$A$1:$F$1,0))</f>
        <v>Denim Jacket Hooded</v>
      </c>
      <c r="K838" t="str">
        <f>INDEX(products!$A$1:$F$11,MATCH(orders!$D838,products!$A$1:$A$11,0),MATCH(orders!K$1,products!$A$1:$F$1,0))</f>
        <v>Jacket</v>
      </c>
      <c r="L838" t="str">
        <f>INDEX(products!$A$1:$F$11,MATCH(orders!$D838,products!$A$1:$A$11,0),MATCH(orders!L$1,products!$A$1:$F$1,0))</f>
        <v>Light Blue</v>
      </c>
      <c r="M838">
        <f>INDEX(products!$A$1:$F$11,MATCH(orders!$D838,products!$A$1:$A$11,0),MATCH(orders!M$1,products!$A$1:$F$1,0))</f>
        <v>27.99</v>
      </c>
      <c r="N838">
        <f>INDEX(products!$A$1:$F$11,MATCH(orders!$D838,products!$A$1:$A$11,0),MATCH(orders!N$1,products!$A$1:$F$1,0))</f>
        <v>14.99</v>
      </c>
      <c r="O838">
        <f t="shared" si="26"/>
        <v>64.999999999999986</v>
      </c>
      <c r="P838">
        <f t="shared" si="27"/>
        <v>139.94999999999999</v>
      </c>
    </row>
    <row r="839" spans="1:16" x14ac:dyDescent="0.45">
      <c r="A839" t="s">
        <v>2608</v>
      </c>
      <c r="B839" s="1">
        <v>44996</v>
      </c>
      <c r="C839" t="s">
        <v>286</v>
      </c>
      <c r="D839">
        <v>2</v>
      </c>
      <c r="E839">
        <v>4</v>
      </c>
      <c r="F839" t="str">
        <f>_xlfn.XLOOKUP(C839,customers!$A$2:$A$314,customers!$B$2:$B$314,,0)</f>
        <v>Hayward Goulter</v>
      </c>
      <c r="G839" t="str">
        <f>_xlfn.XLOOKUP(C839,customers!$A$2:$A$314,customers!$F$2:$F$314,,0)</f>
        <v>Wales</v>
      </c>
      <c r="H839" t="str">
        <f>VLOOKUP(C839,customers!$A$2:$I$314,7,FALSE)</f>
        <v>Wrexham</v>
      </c>
      <c r="I839" t="str">
        <f>VLOOKUP(C839,customers!$A$2:$I$314,9,FALSE)</f>
        <v>Yes</v>
      </c>
      <c r="J839" t="str">
        <f>INDEX(products!$A$1:$F$11,MATCH(orders!$D839,products!$A$1:$A$11,0),MATCH(orders!J$1,products!$A$1:$F$1,0))</f>
        <v>Denim Jacket Classic</v>
      </c>
      <c r="K839" t="str">
        <f>INDEX(products!$A$1:$F$11,MATCH(orders!$D839,products!$A$1:$A$11,0),MATCH(orders!K$1,products!$A$1:$F$1,0))</f>
        <v>Jacket</v>
      </c>
      <c r="L839" t="str">
        <f>INDEX(products!$A$1:$F$11,MATCH(orders!$D839,products!$A$1:$A$11,0),MATCH(orders!L$1,products!$A$1:$F$1,0))</f>
        <v>Dark Blue</v>
      </c>
      <c r="M839">
        <f>INDEX(products!$A$1:$F$11,MATCH(orders!$D839,products!$A$1:$A$11,0),MATCH(orders!M$1,products!$A$1:$F$1,0))</f>
        <v>29.99</v>
      </c>
      <c r="N839">
        <f>INDEX(products!$A$1:$F$11,MATCH(orders!$D839,products!$A$1:$A$11,0),MATCH(orders!N$1,products!$A$1:$F$1,0))</f>
        <v>16.989999999999998</v>
      </c>
      <c r="O839">
        <f t="shared" si="26"/>
        <v>52</v>
      </c>
      <c r="P839">
        <f t="shared" si="27"/>
        <v>119.96</v>
      </c>
    </row>
    <row r="840" spans="1:16" x14ac:dyDescent="0.45">
      <c r="A840" t="s">
        <v>2609</v>
      </c>
      <c r="B840" s="1">
        <v>44998</v>
      </c>
      <c r="C840" t="s">
        <v>449</v>
      </c>
      <c r="D840">
        <v>6</v>
      </c>
      <c r="E840">
        <v>3</v>
      </c>
      <c r="F840" t="str">
        <f>_xlfn.XLOOKUP(C840,customers!$A$2:$A$314,customers!$B$2:$B$314,,0)</f>
        <v>Betty Fominov</v>
      </c>
      <c r="G840" t="str">
        <f>_xlfn.XLOOKUP(C840,customers!$A$2:$A$314,customers!$F$2:$F$314,,0)</f>
        <v>Scotland</v>
      </c>
      <c r="H840" t="str">
        <f>VLOOKUP(C840,customers!$A$2:$I$314,7,FALSE)</f>
        <v>Dunfermline</v>
      </c>
      <c r="I840" t="str">
        <f>VLOOKUP(C840,customers!$A$2:$I$314,9,FALSE)</f>
        <v>No</v>
      </c>
      <c r="J840" t="str">
        <f>INDEX(products!$A$1:$F$11,MATCH(orders!$D840,products!$A$1:$A$11,0),MATCH(orders!J$1,products!$A$1:$F$1,0))</f>
        <v>Denim Jacket Hooded</v>
      </c>
      <c r="K840" t="str">
        <f>INDEX(products!$A$1:$F$11,MATCH(orders!$D840,products!$A$1:$A$11,0),MATCH(orders!K$1,products!$A$1:$F$1,0))</f>
        <v>Jacket</v>
      </c>
      <c r="L840" t="str">
        <f>INDEX(products!$A$1:$F$11,MATCH(orders!$D840,products!$A$1:$A$11,0),MATCH(orders!L$1,products!$A$1:$F$1,0))</f>
        <v>Light Blue</v>
      </c>
      <c r="M840">
        <f>INDEX(products!$A$1:$F$11,MATCH(orders!$D840,products!$A$1:$A$11,0),MATCH(orders!M$1,products!$A$1:$F$1,0))</f>
        <v>27.99</v>
      </c>
      <c r="N840">
        <f>INDEX(products!$A$1:$F$11,MATCH(orders!$D840,products!$A$1:$A$11,0),MATCH(orders!N$1,products!$A$1:$F$1,0))</f>
        <v>14.99</v>
      </c>
      <c r="O840">
        <f t="shared" si="26"/>
        <v>38.999999999999993</v>
      </c>
      <c r="P840">
        <f t="shared" si="27"/>
        <v>83.97</v>
      </c>
    </row>
    <row r="841" spans="1:16" x14ac:dyDescent="0.45">
      <c r="A841" t="s">
        <v>2610</v>
      </c>
      <c r="B841" s="1">
        <v>44998</v>
      </c>
      <c r="C841" t="s">
        <v>871</v>
      </c>
      <c r="D841">
        <v>4</v>
      </c>
      <c r="E841">
        <v>3</v>
      </c>
      <c r="F841" t="str">
        <f>_xlfn.XLOOKUP(C841,customers!$A$2:$A$314,customers!$B$2:$B$314,,0)</f>
        <v>Lenka Rushmer</v>
      </c>
      <c r="G841" t="str">
        <f>_xlfn.XLOOKUP(C841,customers!$A$2:$A$314,customers!$F$2:$F$314,,0)</f>
        <v>England</v>
      </c>
      <c r="H841" t="str">
        <f>VLOOKUP(C841,customers!$A$2:$I$314,7,FALSE)</f>
        <v>Cheadle</v>
      </c>
      <c r="I841" t="str">
        <f>VLOOKUP(C841,customers!$A$2:$I$314,9,FALSE)</f>
        <v>No</v>
      </c>
      <c r="J841" t="str">
        <f>INDEX(products!$A$1:$F$11,MATCH(orders!$D841,products!$A$1:$A$11,0),MATCH(orders!J$1,products!$A$1:$F$1,0))</f>
        <v>Denim Jacket Cropped</v>
      </c>
      <c r="K841" t="str">
        <f>INDEX(products!$A$1:$F$11,MATCH(orders!$D841,products!$A$1:$A$11,0),MATCH(orders!K$1,products!$A$1:$F$1,0))</f>
        <v>Jacket</v>
      </c>
      <c r="L841" t="str">
        <f>INDEX(products!$A$1:$F$11,MATCH(orders!$D841,products!$A$1:$A$11,0),MATCH(orders!L$1,products!$A$1:$F$1,0))</f>
        <v>Light Blue</v>
      </c>
      <c r="M841">
        <f>INDEX(products!$A$1:$F$11,MATCH(orders!$D841,products!$A$1:$A$11,0),MATCH(orders!M$1,products!$A$1:$F$1,0))</f>
        <v>26.99</v>
      </c>
      <c r="N841">
        <f>INDEX(products!$A$1:$F$11,MATCH(orders!$D841,products!$A$1:$A$11,0),MATCH(orders!N$1,products!$A$1:$F$1,0))</f>
        <v>11.99</v>
      </c>
      <c r="O841">
        <f t="shared" si="26"/>
        <v>44.999999999999993</v>
      </c>
      <c r="P841">
        <f t="shared" si="27"/>
        <v>80.97</v>
      </c>
    </row>
    <row r="842" spans="1:16" x14ac:dyDescent="0.45">
      <c r="A842" t="s">
        <v>2611</v>
      </c>
      <c r="B842" s="1">
        <v>44998</v>
      </c>
      <c r="C842" t="s">
        <v>814</v>
      </c>
      <c r="D842">
        <v>6</v>
      </c>
      <c r="E842">
        <v>5</v>
      </c>
      <c r="F842" t="str">
        <f>_xlfn.XLOOKUP(C842,customers!$A$2:$A$314,customers!$B$2:$B$314,,0)</f>
        <v>Orbadiah Duny</v>
      </c>
      <c r="G842" t="str">
        <f>_xlfn.XLOOKUP(C842,customers!$A$2:$A$314,customers!$F$2:$F$314,,0)</f>
        <v>England</v>
      </c>
      <c r="H842" t="str">
        <f>VLOOKUP(C842,customers!$A$2:$I$314,7,FALSE)</f>
        <v>Sherborne</v>
      </c>
      <c r="I842" t="str">
        <f>VLOOKUP(C842,customers!$A$2:$I$314,9,FALSE)</f>
        <v>No</v>
      </c>
      <c r="J842" t="str">
        <f>INDEX(products!$A$1:$F$11,MATCH(orders!$D842,products!$A$1:$A$11,0),MATCH(orders!J$1,products!$A$1:$F$1,0))</f>
        <v>Denim Jacket Hooded</v>
      </c>
      <c r="K842" t="str">
        <f>INDEX(products!$A$1:$F$11,MATCH(orders!$D842,products!$A$1:$A$11,0),MATCH(orders!K$1,products!$A$1:$F$1,0))</f>
        <v>Jacket</v>
      </c>
      <c r="L842" t="str">
        <f>INDEX(products!$A$1:$F$11,MATCH(orders!$D842,products!$A$1:$A$11,0),MATCH(orders!L$1,products!$A$1:$F$1,0))</f>
        <v>Light Blue</v>
      </c>
      <c r="M842">
        <f>INDEX(products!$A$1:$F$11,MATCH(orders!$D842,products!$A$1:$A$11,0),MATCH(orders!M$1,products!$A$1:$F$1,0))</f>
        <v>27.99</v>
      </c>
      <c r="N842">
        <f>INDEX(products!$A$1:$F$11,MATCH(orders!$D842,products!$A$1:$A$11,0),MATCH(orders!N$1,products!$A$1:$F$1,0))</f>
        <v>14.99</v>
      </c>
      <c r="O842">
        <f t="shared" si="26"/>
        <v>64.999999999999986</v>
      </c>
      <c r="P842">
        <f t="shared" si="27"/>
        <v>139.94999999999999</v>
      </c>
    </row>
    <row r="843" spans="1:16" x14ac:dyDescent="0.45">
      <c r="A843" t="s">
        <v>2612</v>
      </c>
      <c r="B843" s="1">
        <v>44998</v>
      </c>
      <c r="C843" t="s">
        <v>401</v>
      </c>
      <c r="D843">
        <v>6</v>
      </c>
      <c r="E843">
        <v>3</v>
      </c>
      <c r="F843" t="str">
        <f>_xlfn.XLOOKUP(C843,customers!$A$2:$A$314,customers!$B$2:$B$314,,0)</f>
        <v>Ruy Cancellieri</v>
      </c>
      <c r="G843" t="str">
        <f>_xlfn.XLOOKUP(C843,customers!$A$2:$A$314,customers!$F$2:$F$314,,0)</f>
        <v>Scotland</v>
      </c>
      <c r="H843" t="str">
        <f>VLOOKUP(C843,customers!$A$2:$I$314,7,FALSE)</f>
        <v>Arbroath</v>
      </c>
      <c r="I843" t="str">
        <f>VLOOKUP(C843,customers!$A$2:$I$314,9,FALSE)</f>
        <v>No</v>
      </c>
      <c r="J843" t="str">
        <f>INDEX(products!$A$1:$F$11,MATCH(orders!$D843,products!$A$1:$A$11,0),MATCH(orders!J$1,products!$A$1:$F$1,0))</f>
        <v>Denim Jacket Hooded</v>
      </c>
      <c r="K843" t="str">
        <f>INDEX(products!$A$1:$F$11,MATCH(orders!$D843,products!$A$1:$A$11,0),MATCH(orders!K$1,products!$A$1:$F$1,0))</f>
        <v>Jacket</v>
      </c>
      <c r="L843" t="str">
        <f>INDEX(products!$A$1:$F$11,MATCH(orders!$D843,products!$A$1:$A$11,0),MATCH(orders!L$1,products!$A$1:$F$1,0))</f>
        <v>Light Blue</v>
      </c>
      <c r="M843">
        <f>INDEX(products!$A$1:$F$11,MATCH(orders!$D843,products!$A$1:$A$11,0),MATCH(orders!M$1,products!$A$1:$F$1,0))</f>
        <v>27.99</v>
      </c>
      <c r="N843">
        <f>INDEX(products!$A$1:$F$11,MATCH(orders!$D843,products!$A$1:$A$11,0),MATCH(orders!N$1,products!$A$1:$F$1,0))</f>
        <v>14.99</v>
      </c>
      <c r="O843">
        <f t="shared" si="26"/>
        <v>38.999999999999993</v>
      </c>
      <c r="P843">
        <f t="shared" si="27"/>
        <v>83.97</v>
      </c>
    </row>
    <row r="844" spans="1:16" x14ac:dyDescent="0.45">
      <c r="A844" t="s">
        <v>2613</v>
      </c>
      <c r="B844" s="1">
        <v>44998</v>
      </c>
      <c r="C844" t="s">
        <v>536</v>
      </c>
      <c r="D844">
        <v>6</v>
      </c>
      <c r="E844">
        <v>4</v>
      </c>
      <c r="F844" t="str">
        <f>_xlfn.XLOOKUP(C844,customers!$A$2:$A$314,customers!$B$2:$B$314,,0)</f>
        <v>Othello Syseland</v>
      </c>
      <c r="G844" t="str">
        <f>_xlfn.XLOOKUP(C844,customers!$A$2:$A$314,customers!$F$2:$F$314,,0)</f>
        <v>England</v>
      </c>
      <c r="H844" t="str">
        <f>VLOOKUP(C844,customers!$A$2:$I$314,7,FALSE)</f>
        <v>Hartlepool</v>
      </c>
      <c r="I844" t="str">
        <f>VLOOKUP(C844,customers!$A$2:$I$314,9,FALSE)</f>
        <v>No</v>
      </c>
      <c r="J844" t="str">
        <f>INDEX(products!$A$1:$F$11,MATCH(orders!$D844,products!$A$1:$A$11,0),MATCH(orders!J$1,products!$A$1:$F$1,0))</f>
        <v>Denim Jacket Hooded</v>
      </c>
      <c r="K844" t="str">
        <f>INDEX(products!$A$1:$F$11,MATCH(orders!$D844,products!$A$1:$A$11,0),MATCH(orders!K$1,products!$A$1:$F$1,0))</f>
        <v>Jacket</v>
      </c>
      <c r="L844" t="str">
        <f>INDEX(products!$A$1:$F$11,MATCH(orders!$D844,products!$A$1:$A$11,0),MATCH(orders!L$1,products!$A$1:$F$1,0))</f>
        <v>Light Blue</v>
      </c>
      <c r="M844">
        <f>INDEX(products!$A$1:$F$11,MATCH(orders!$D844,products!$A$1:$A$11,0),MATCH(orders!M$1,products!$A$1:$F$1,0))</f>
        <v>27.99</v>
      </c>
      <c r="N844">
        <f>INDEX(products!$A$1:$F$11,MATCH(orders!$D844,products!$A$1:$A$11,0),MATCH(orders!N$1,products!$A$1:$F$1,0))</f>
        <v>14.99</v>
      </c>
      <c r="O844">
        <f t="shared" si="26"/>
        <v>51.999999999999993</v>
      </c>
      <c r="P844">
        <f t="shared" si="27"/>
        <v>111.96</v>
      </c>
    </row>
    <row r="845" spans="1:16" x14ac:dyDescent="0.45">
      <c r="A845" t="s">
        <v>2614</v>
      </c>
      <c r="B845" s="1">
        <v>44998</v>
      </c>
      <c r="C845" t="s">
        <v>919</v>
      </c>
      <c r="D845">
        <v>6</v>
      </c>
      <c r="E845">
        <v>4</v>
      </c>
      <c r="F845" t="str">
        <f>_xlfn.XLOOKUP(C845,customers!$A$2:$A$314,customers!$B$2:$B$314,,0)</f>
        <v>Beryle Kenwell</v>
      </c>
      <c r="G845" t="str">
        <f>_xlfn.XLOOKUP(C845,customers!$A$2:$A$314,customers!$F$2:$F$314,,0)</f>
        <v>England</v>
      </c>
      <c r="H845" t="str">
        <f>VLOOKUP(C845,customers!$A$2:$I$314,7,FALSE)</f>
        <v>Tring</v>
      </c>
      <c r="I845" t="str">
        <f>VLOOKUP(C845,customers!$A$2:$I$314,9,FALSE)</f>
        <v>No</v>
      </c>
      <c r="J845" t="str">
        <f>INDEX(products!$A$1:$F$11,MATCH(orders!$D845,products!$A$1:$A$11,0),MATCH(orders!J$1,products!$A$1:$F$1,0))</f>
        <v>Denim Jacket Hooded</v>
      </c>
      <c r="K845" t="str">
        <f>INDEX(products!$A$1:$F$11,MATCH(orders!$D845,products!$A$1:$A$11,0),MATCH(orders!K$1,products!$A$1:$F$1,0))</f>
        <v>Jacket</v>
      </c>
      <c r="L845" t="str">
        <f>INDEX(products!$A$1:$F$11,MATCH(orders!$D845,products!$A$1:$A$11,0),MATCH(orders!L$1,products!$A$1:$F$1,0))</f>
        <v>Light Blue</v>
      </c>
      <c r="M845">
        <f>INDEX(products!$A$1:$F$11,MATCH(orders!$D845,products!$A$1:$A$11,0),MATCH(orders!M$1,products!$A$1:$F$1,0))</f>
        <v>27.99</v>
      </c>
      <c r="N845">
        <f>INDEX(products!$A$1:$F$11,MATCH(orders!$D845,products!$A$1:$A$11,0),MATCH(orders!N$1,products!$A$1:$F$1,0))</f>
        <v>14.99</v>
      </c>
      <c r="O845">
        <f t="shared" si="26"/>
        <v>51.999999999999993</v>
      </c>
      <c r="P845">
        <f t="shared" si="27"/>
        <v>111.96</v>
      </c>
    </row>
    <row r="846" spans="1:16" x14ac:dyDescent="0.45">
      <c r="A846" t="s">
        <v>2615</v>
      </c>
      <c r="B846" s="1">
        <v>44999</v>
      </c>
      <c r="C846" t="s">
        <v>347</v>
      </c>
      <c r="D846">
        <v>2</v>
      </c>
      <c r="E846">
        <v>4</v>
      </c>
      <c r="F846" t="str">
        <f>_xlfn.XLOOKUP(C846,customers!$A$2:$A$314,customers!$B$2:$B$314,,0)</f>
        <v>Zaccaria Sherewood</v>
      </c>
      <c r="G846" t="str">
        <f>_xlfn.XLOOKUP(C846,customers!$A$2:$A$314,customers!$F$2:$F$314,,0)</f>
        <v>England</v>
      </c>
      <c r="H846" t="str">
        <f>VLOOKUP(C846,customers!$A$2:$I$314,7,FALSE)</f>
        <v>Taunton</v>
      </c>
      <c r="I846" t="str">
        <f>VLOOKUP(C846,customers!$A$2:$I$314,9,FALSE)</f>
        <v>Yes</v>
      </c>
      <c r="J846" t="str">
        <f>INDEX(products!$A$1:$F$11,MATCH(orders!$D846,products!$A$1:$A$11,0),MATCH(orders!J$1,products!$A$1:$F$1,0))</f>
        <v>Denim Jacket Classic</v>
      </c>
      <c r="K846" t="str">
        <f>INDEX(products!$A$1:$F$11,MATCH(orders!$D846,products!$A$1:$A$11,0),MATCH(orders!K$1,products!$A$1:$F$1,0))</f>
        <v>Jacket</v>
      </c>
      <c r="L846" t="str">
        <f>INDEX(products!$A$1:$F$11,MATCH(orders!$D846,products!$A$1:$A$11,0),MATCH(orders!L$1,products!$A$1:$F$1,0))</f>
        <v>Dark Blue</v>
      </c>
      <c r="M846">
        <f>INDEX(products!$A$1:$F$11,MATCH(orders!$D846,products!$A$1:$A$11,0),MATCH(orders!M$1,products!$A$1:$F$1,0))</f>
        <v>29.99</v>
      </c>
      <c r="N846">
        <f>INDEX(products!$A$1:$F$11,MATCH(orders!$D846,products!$A$1:$A$11,0),MATCH(orders!N$1,products!$A$1:$F$1,0))</f>
        <v>16.989999999999998</v>
      </c>
      <c r="O846">
        <f t="shared" si="26"/>
        <v>52</v>
      </c>
      <c r="P846">
        <f t="shared" si="27"/>
        <v>119.96</v>
      </c>
    </row>
    <row r="847" spans="1:16" x14ac:dyDescent="0.45">
      <c r="A847" t="s">
        <v>2616</v>
      </c>
      <c r="B847" s="1">
        <v>44999</v>
      </c>
      <c r="C847" t="s">
        <v>1026</v>
      </c>
      <c r="D847">
        <v>6</v>
      </c>
      <c r="E847">
        <v>5</v>
      </c>
      <c r="F847" t="str">
        <f>_xlfn.XLOOKUP(C847,customers!$A$2:$A$314,customers!$B$2:$B$314,,0)</f>
        <v>Monique Canty</v>
      </c>
      <c r="G847" t="str">
        <f>_xlfn.XLOOKUP(C847,customers!$A$2:$A$314,customers!$F$2:$F$314,,0)</f>
        <v>England</v>
      </c>
      <c r="H847" t="str">
        <f>VLOOKUP(C847,customers!$A$2:$I$314,7,FALSE)</f>
        <v>Leek</v>
      </c>
      <c r="I847" t="str">
        <f>VLOOKUP(C847,customers!$A$2:$I$314,9,FALSE)</f>
        <v>No</v>
      </c>
      <c r="J847" t="str">
        <f>INDEX(products!$A$1:$F$11,MATCH(orders!$D847,products!$A$1:$A$11,0),MATCH(orders!J$1,products!$A$1:$F$1,0))</f>
        <v>Denim Jacket Hooded</v>
      </c>
      <c r="K847" t="str">
        <f>INDEX(products!$A$1:$F$11,MATCH(orders!$D847,products!$A$1:$A$11,0),MATCH(orders!K$1,products!$A$1:$F$1,0))</f>
        <v>Jacket</v>
      </c>
      <c r="L847" t="str">
        <f>INDEX(products!$A$1:$F$11,MATCH(orders!$D847,products!$A$1:$A$11,0),MATCH(orders!L$1,products!$A$1:$F$1,0))</f>
        <v>Light Blue</v>
      </c>
      <c r="M847">
        <f>INDEX(products!$A$1:$F$11,MATCH(orders!$D847,products!$A$1:$A$11,0),MATCH(orders!M$1,products!$A$1:$F$1,0))</f>
        <v>27.99</v>
      </c>
      <c r="N847">
        <f>INDEX(products!$A$1:$F$11,MATCH(orders!$D847,products!$A$1:$A$11,0),MATCH(orders!N$1,products!$A$1:$F$1,0))</f>
        <v>14.99</v>
      </c>
      <c r="O847">
        <f t="shared" si="26"/>
        <v>64.999999999999986</v>
      </c>
      <c r="P847">
        <f t="shared" si="27"/>
        <v>139.94999999999999</v>
      </c>
    </row>
    <row r="848" spans="1:16" x14ac:dyDescent="0.45">
      <c r="A848" t="s">
        <v>2617</v>
      </c>
      <c r="B848" s="1">
        <v>44999</v>
      </c>
      <c r="C848" t="s">
        <v>761</v>
      </c>
      <c r="D848">
        <v>6</v>
      </c>
      <c r="E848">
        <v>3</v>
      </c>
      <c r="F848" t="str">
        <f>_xlfn.XLOOKUP(C848,customers!$A$2:$A$314,customers!$B$2:$B$314,,0)</f>
        <v>Kimberli Mustchin</v>
      </c>
      <c r="G848" t="str">
        <f>_xlfn.XLOOKUP(C848,customers!$A$2:$A$314,customers!$F$2:$F$314,,0)</f>
        <v>England</v>
      </c>
      <c r="H848" t="str">
        <f>VLOOKUP(C848,customers!$A$2:$I$314,7,FALSE)</f>
        <v>Kenilworth</v>
      </c>
      <c r="I848" t="str">
        <f>VLOOKUP(C848,customers!$A$2:$I$314,9,FALSE)</f>
        <v>No</v>
      </c>
      <c r="J848" t="str">
        <f>INDEX(products!$A$1:$F$11,MATCH(orders!$D848,products!$A$1:$A$11,0),MATCH(orders!J$1,products!$A$1:$F$1,0))</f>
        <v>Denim Jacket Hooded</v>
      </c>
      <c r="K848" t="str">
        <f>INDEX(products!$A$1:$F$11,MATCH(orders!$D848,products!$A$1:$A$11,0),MATCH(orders!K$1,products!$A$1:$F$1,0))</f>
        <v>Jacket</v>
      </c>
      <c r="L848" t="str">
        <f>INDEX(products!$A$1:$F$11,MATCH(orders!$D848,products!$A$1:$A$11,0),MATCH(orders!L$1,products!$A$1:$F$1,0))</f>
        <v>Light Blue</v>
      </c>
      <c r="M848">
        <f>INDEX(products!$A$1:$F$11,MATCH(orders!$D848,products!$A$1:$A$11,0),MATCH(orders!M$1,products!$A$1:$F$1,0))</f>
        <v>27.99</v>
      </c>
      <c r="N848">
        <f>INDEX(products!$A$1:$F$11,MATCH(orders!$D848,products!$A$1:$A$11,0),MATCH(orders!N$1,products!$A$1:$F$1,0))</f>
        <v>14.99</v>
      </c>
      <c r="O848">
        <f t="shared" si="26"/>
        <v>38.999999999999993</v>
      </c>
      <c r="P848">
        <f t="shared" si="27"/>
        <v>83.97</v>
      </c>
    </row>
    <row r="849" spans="1:16" x14ac:dyDescent="0.45">
      <c r="A849" t="s">
        <v>2618</v>
      </c>
      <c r="B849" s="1">
        <v>45000</v>
      </c>
      <c r="C849" t="s">
        <v>418</v>
      </c>
      <c r="D849">
        <v>6</v>
      </c>
      <c r="E849">
        <v>3</v>
      </c>
      <c r="F849" t="str">
        <f>_xlfn.XLOOKUP(C849,customers!$A$2:$A$314,customers!$B$2:$B$314,,0)</f>
        <v>Bram Revel</v>
      </c>
      <c r="G849" t="str">
        <f>_xlfn.XLOOKUP(C849,customers!$A$2:$A$314,customers!$F$2:$F$314,,0)</f>
        <v>England</v>
      </c>
      <c r="H849" t="str">
        <f>VLOOKUP(C849,customers!$A$2:$I$314,7,FALSE)</f>
        <v>Scunthorpe</v>
      </c>
      <c r="I849" t="str">
        <f>VLOOKUP(C849,customers!$A$2:$I$314,9,FALSE)</f>
        <v>No</v>
      </c>
      <c r="J849" t="str">
        <f>INDEX(products!$A$1:$F$11,MATCH(orders!$D849,products!$A$1:$A$11,0),MATCH(orders!J$1,products!$A$1:$F$1,0))</f>
        <v>Denim Jacket Hooded</v>
      </c>
      <c r="K849" t="str">
        <f>INDEX(products!$A$1:$F$11,MATCH(orders!$D849,products!$A$1:$A$11,0),MATCH(orders!K$1,products!$A$1:$F$1,0))</f>
        <v>Jacket</v>
      </c>
      <c r="L849" t="str">
        <f>INDEX(products!$A$1:$F$11,MATCH(orders!$D849,products!$A$1:$A$11,0),MATCH(orders!L$1,products!$A$1:$F$1,0))</f>
        <v>Light Blue</v>
      </c>
      <c r="M849">
        <f>INDEX(products!$A$1:$F$11,MATCH(orders!$D849,products!$A$1:$A$11,0),MATCH(orders!M$1,products!$A$1:$F$1,0))</f>
        <v>27.99</v>
      </c>
      <c r="N849">
        <f>INDEX(products!$A$1:$F$11,MATCH(orders!$D849,products!$A$1:$A$11,0),MATCH(orders!N$1,products!$A$1:$F$1,0))</f>
        <v>14.99</v>
      </c>
      <c r="O849">
        <f t="shared" si="26"/>
        <v>38.999999999999993</v>
      </c>
      <c r="P849">
        <f t="shared" si="27"/>
        <v>83.97</v>
      </c>
    </row>
    <row r="850" spans="1:16" x14ac:dyDescent="0.45">
      <c r="A850" t="s">
        <v>2619</v>
      </c>
      <c r="B850" s="1">
        <v>45001</v>
      </c>
      <c r="C850" t="s">
        <v>993</v>
      </c>
      <c r="D850">
        <v>6</v>
      </c>
      <c r="E850">
        <v>3</v>
      </c>
      <c r="F850" t="str">
        <f>_xlfn.XLOOKUP(C850,customers!$A$2:$A$314,customers!$B$2:$B$314,,0)</f>
        <v>Leia Kernan</v>
      </c>
      <c r="G850" t="str">
        <f>_xlfn.XLOOKUP(C850,customers!$A$2:$A$314,customers!$F$2:$F$314,,0)</f>
        <v>England</v>
      </c>
      <c r="H850" t="str">
        <f>VLOOKUP(C850,customers!$A$2:$I$314,7,FALSE)</f>
        <v>Tenbury Wells</v>
      </c>
      <c r="I850" t="str">
        <f>VLOOKUP(C850,customers!$A$2:$I$314,9,FALSE)</f>
        <v>No</v>
      </c>
      <c r="J850" t="str">
        <f>INDEX(products!$A$1:$F$11,MATCH(orders!$D850,products!$A$1:$A$11,0),MATCH(orders!J$1,products!$A$1:$F$1,0))</f>
        <v>Denim Jacket Hooded</v>
      </c>
      <c r="K850" t="str">
        <f>INDEX(products!$A$1:$F$11,MATCH(orders!$D850,products!$A$1:$A$11,0),MATCH(orders!K$1,products!$A$1:$F$1,0))</f>
        <v>Jacket</v>
      </c>
      <c r="L850" t="str">
        <f>INDEX(products!$A$1:$F$11,MATCH(orders!$D850,products!$A$1:$A$11,0),MATCH(orders!L$1,products!$A$1:$F$1,0))</f>
        <v>Light Blue</v>
      </c>
      <c r="M850">
        <f>INDEX(products!$A$1:$F$11,MATCH(orders!$D850,products!$A$1:$A$11,0),MATCH(orders!M$1,products!$A$1:$F$1,0))</f>
        <v>27.99</v>
      </c>
      <c r="N850">
        <f>INDEX(products!$A$1:$F$11,MATCH(orders!$D850,products!$A$1:$A$11,0),MATCH(orders!N$1,products!$A$1:$F$1,0))</f>
        <v>14.99</v>
      </c>
      <c r="O850">
        <f t="shared" si="26"/>
        <v>38.999999999999993</v>
      </c>
      <c r="P850">
        <f t="shared" si="27"/>
        <v>83.97</v>
      </c>
    </row>
    <row r="851" spans="1:16" x14ac:dyDescent="0.45">
      <c r="A851" t="s">
        <v>2620</v>
      </c>
      <c r="B851" s="1">
        <v>45001</v>
      </c>
      <c r="C851" t="s">
        <v>299</v>
      </c>
      <c r="D851">
        <v>2</v>
      </c>
      <c r="E851">
        <v>5</v>
      </c>
      <c r="F851" t="str">
        <f>_xlfn.XLOOKUP(C851,customers!$A$2:$A$314,customers!$B$2:$B$314,,0)</f>
        <v>Shirlene Edmondson</v>
      </c>
      <c r="G851" t="str">
        <f>_xlfn.XLOOKUP(C851,customers!$A$2:$A$314,customers!$F$2:$F$314,,0)</f>
        <v>England</v>
      </c>
      <c r="H851" t="str">
        <f>VLOOKUP(C851,customers!$A$2:$I$314,7,FALSE)</f>
        <v>Hereford</v>
      </c>
      <c r="I851" t="str">
        <f>VLOOKUP(C851,customers!$A$2:$I$314,9,FALSE)</f>
        <v>Yes</v>
      </c>
      <c r="J851" t="str">
        <f>INDEX(products!$A$1:$F$11,MATCH(orders!$D851,products!$A$1:$A$11,0),MATCH(orders!J$1,products!$A$1:$F$1,0))</f>
        <v>Denim Jacket Classic</v>
      </c>
      <c r="K851" t="str">
        <f>INDEX(products!$A$1:$F$11,MATCH(orders!$D851,products!$A$1:$A$11,0),MATCH(orders!K$1,products!$A$1:$F$1,0))</f>
        <v>Jacket</v>
      </c>
      <c r="L851" t="str">
        <f>INDEX(products!$A$1:$F$11,MATCH(orders!$D851,products!$A$1:$A$11,0),MATCH(orders!L$1,products!$A$1:$F$1,0))</f>
        <v>Dark Blue</v>
      </c>
      <c r="M851">
        <f>INDEX(products!$A$1:$F$11,MATCH(orders!$D851,products!$A$1:$A$11,0),MATCH(orders!M$1,products!$A$1:$F$1,0))</f>
        <v>29.99</v>
      </c>
      <c r="N851">
        <f>INDEX(products!$A$1:$F$11,MATCH(orders!$D851,products!$A$1:$A$11,0),MATCH(orders!N$1,products!$A$1:$F$1,0))</f>
        <v>16.989999999999998</v>
      </c>
      <c r="O851">
        <f t="shared" si="26"/>
        <v>65</v>
      </c>
      <c r="P851">
        <f t="shared" si="27"/>
        <v>149.94999999999999</v>
      </c>
    </row>
    <row r="852" spans="1:16" x14ac:dyDescent="0.45">
      <c r="A852" t="s">
        <v>2621</v>
      </c>
      <c r="B852" s="1">
        <v>45001</v>
      </c>
      <c r="C852" t="s">
        <v>497</v>
      </c>
      <c r="D852">
        <v>6</v>
      </c>
      <c r="E852">
        <v>3</v>
      </c>
      <c r="F852" t="str">
        <f>_xlfn.XLOOKUP(C852,customers!$A$2:$A$314,customers!$B$2:$B$314,,0)</f>
        <v>Doll Beauchamp</v>
      </c>
      <c r="G852" t="str">
        <f>_xlfn.XLOOKUP(C852,customers!$A$2:$A$314,customers!$F$2:$F$314,,0)</f>
        <v>England</v>
      </c>
      <c r="H852" t="str">
        <f>VLOOKUP(C852,customers!$A$2:$I$314,7,FALSE)</f>
        <v>Wrexham</v>
      </c>
      <c r="I852" t="str">
        <f>VLOOKUP(C852,customers!$A$2:$I$314,9,FALSE)</f>
        <v>No</v>
      </c>
      <c r="J852" t="str">
        <f>INDEX(products!$A$1:$F$11,MATCH(orders!$D852,products!$A$1:$A$11,0),MATCH(orders!J$1,products!$A$1:$F$1,0))</f>
        <v>Denim Jacket Hooded</v>
      </c>
      <c r="K852" t="str">
        <f>INDEX(products!$A$1:$F$11,MATCH(orders!$D852,products!$A$1:$A$11,0),MATCH(orders!K$1,products!$A$1:$F$1,0))</f>
        <v>Jacket</v>
      </c>
      <c r="L852" t="str">
        <f>INDEX(products!$A$1:$F$11,MATCH(orders!$D852,products!$A$1:$A$11,0),MATCH(orders!L$1,products!$A$1:$F$1,0))</f>
        <v>Light Blue</v>
      </c>
      <c r="M852">
        <f>INDEX(products!$A$1:$F$11,MATCH(orders!$D852,products!$A$1:$A$11,0),MATCH(orders!M$1,products!$A$1:$F$1,0))</f>
        <v>27.99</v>
      </c>
      <c r="N852">
        <f>INDEX(products!$A$1:$F$11,MATCH(orders!$D852,products!$A$1:$A$11,0),MATCH(orders!N$1,products!$A$1:$F$1,0))</f>
        <v>14.99</v>
      </c>
      <c r="O852">
        <f t="shared" si="26"/>
        <v>38.999999999999993</v>
      </c>
      <c r="P852">
        <f t="shared" si="27"/>
        <v>83.97</v>
      </c>
    </row>
    <row r="853" spans="1:16" x14ac:dyDescent="0.45">
      <c r="A853" t="s">
        <v>2622</v>
      </c>
      <c r="B853" s="1">
        <v>45002</v>
      </c>
      <c r="C853" t="s">
        <v>367</v>
      </c>
      <c r="D853">
        <v>6</v>
      </c>
      <c r="E853">
        <v>3</v>
      </c>
      <c r="F853" t="str">
        <f>_xlfn.XLOOKUP(C853,customers!$A$2:$A$314,customers!$B$2:$B$314,,0)</f>
        <v>Torie Gottelier</v>
      </c>
      <c r="G853" t="str">
        <f>_xlfn.XLOOKUP(C853,customers!$A$2:$A$314,customers!$F$2:$F$314,,0)</f>
        <v>Scotland</v>
      </c>
      <c r="H853" t="str">
        <f>VLOOKUP(C853,customers!$A$2:$I$314,7,FALSE)</f>
        <v>Kirkcaldy</v>
      </c>
      <c r="I853" t="str">
        <f>VLOOKUP(C853,customers!$A$2:$I$314,9,FALSE)</f>
        <v>No</v>
      </c>
      <c r="J853" t="str">
        <f>INDEX(products!$A$1:$F$11,MATCH(orders!$D853,products!$A$1:$A$11,0),MATCH(orders!J$1,products!$A$1:$F$1,0))</f>
        <v>Denim Jacket Hooded</v>
      </c>
      <c r="K853" t="str">
        <f>INDEX(products!$A$1:$F$11,MATCH(orders!$D853,products!$A$1:$A$11,0),MATCH(orders!K$1,products!$A$1:$F$1,0))</f>
        <v>Jacket</v>
      </c>
      <c r="L853" t="str">
        <f>INDEX(products!$A$1:$F$11,MATCH(orders!$D853,products!$A$1:$A$11,0),MATCH(orders!L$1,products!$A$1:$F$1,0))</f>
        <v>Light Blue</v>
      </c>
      <c r="M853">
        <f>INDEX(products!$A$1:$F$11,MATCH(orders!$D853,products!$A$1:$A$11,0),MATCH(orders!M$1,products!$A$1:$F$1,0))</f>
        <v>27.99</v>
      </c>
      <c r="N853">
        <f>INDEX(products!$A$1:$F$11,MATCH(orders!$D853,products!$A$1:$A$11,0),MATCH(orders!N$1,products!$A$1:$F$1,0))</f>
        <v>14.99</v>
      </c>
      <c r="O853">
        <f t="shared" si="26"/>
        <v>38.999999999999993</v>
      </c>
      <c r="P853">
        <f t="shared" si="27"/>
        <v>83.97</v>
      </c>
    </row>
    <row r="854" spans="1:16" x14ac:dyDescent="0.45">
      <c r="A854" t="s">
        <v>2623</v>
      </c>
      <c r="B854" s="1">
        <v>45002</v>
      </c>
      <c r="C854" t="s">
        <v>554</v>
      </c>
      <c r="D854">
        <v>6</v>
      </c>
      <c r="E854">
        <v>3</v>
      </c>
      <c r="F854" t="str">
        <f>_xlfn.XLOOKUP(C854,customers!$A$2:$A$314,customers!$B$2:$B$314,,0)</f>
        <v>Abraham Coleman</v>
      </c>
      <c r="G854" t="str">
        <f>_xlfn.XLOOKUP(C854,customers!$A$2:$A$314,customers!$F$2:$F$314,,0)</f>
        <v>England</v>
      </c>
      <c r="H854" t="str">
        <f>VLOOKUP(C854,customers!$A$2:$I$314,7,FALSE)</f>
        <v>Wellingborough</v>
      </c>
      <c r="I854" t="str">
        <f>VLOOKUP(C854,customers!$A$2:$I$314,9,FALSE)</f>
        <v>No</v>
      </c>
      <c r="J854" t="str">
        <f>INDEX(products!$A$1:$F$11,MATCH(orders!$D854,products!$A$1:$A$11,0),MATCH(orders!J$1,products!$A$1:$F$1,0))</f>
        <v>Denim Jacket Hooded</v>
      </c>
      <c r="K854" t="str">
        <f>INDEX(products!$A$1:$F$11,MATCH(orders!$D854,products!$A$1:$A$11,0),MATCH(orders!K$1,products!$A$1:$F$1,0))</f>
        <v>Jacket</v>
      </c>
      <c r="L854" t="str">
        <f>INDEX(products!$A$1:$F$11,MATCH(orders!$D854,products!$A$1:$A$11,0),MATCH(orders!L$1,products!$A$1:$F$1,0))</f>
        <v>Light Blue</v>
      </c>
      <c r="M854">
        <f>INDEX(products!$A$1:$F$11,MATCH(orders!$D854,products!$A$1:$A$11,0),MATCH(orders!M$1,products!$A$1:$F$1,0))</f>
        <v>27.99</v>
      </c>
      <c r="N854">
        <f>INDEX(products!$A$1:$F$11,MATCH(orders!$D854,products!$A$1:$A$11,0),MATCH(orders!N$1,products!$A$1:$F$1,0))</f>
        <v>14.99</v>
      </c>
      <c r="O854">
        <f t="shared" si="26"/>
        <v>38.999999999999993</v>
      </c>
      <c r="P854">
        <f t="shared" si="27"/>
        <v>83.97</v>
      </c>
    </row>
    <row r="855" spans="1:16" x14ac:dyDescent="0.45">
      <c r="A855" t="s">
        <v>2624</v>
      </c>
      <c r="B855" s="1">
        <v>45003</v>
      </c>
      <c r="C855" t="s">
        <v>911</v>
      </c>
      <c r="D855">
        <v>5</v>
      </c>
      <c r="E855">
        <v>2</v>
      </c>
      <c r="F855" t="str">
        <f>_xlfn.XLOOKUP(C855,customers!$A$2:$A$314,customers!$B$2:$B$314,,0)</f>
        <v>Sinclare Edsell</v>
      </c>
      <c r="G855" t="str">
        <f>_xlfn.XLOOKUP(C855,customers!$A$2:$A$314,customers!$F$2:$F$314,,0)</f>
        <v>Wales</v>
      </c>
      <c r="H855" t="str">
        <f>VLOOKUP(C855,customers!$A$2:$I$314,7,FALSE)</f>
        <v>Builth Wells</v>
      </c>
      <c r="I855" t="str">
        <f>VLOOKUP(C855,customers!$A$2:$I$314,9,FALSE)</f>
        <v>No</v>
      </c>
      <c r="J855" t="str">
        <f>INDEX(products!$A$1:$F$11,MATCH(orders!$D855,products!$A$1:$A$11,0),MATCH(orders!J$1,products!$A$1:$F$1,0))</f>
        <v>Denim Jeans Flare Cut</v>
      </c>
      <c r="K855" t="str">
        <f>INDEX(products!$A$1:$F$11,MATCH(orders!$D855,products!$A$1:$A$11,0),MATCH(orders!K$1,products!$A$1:$F$1,0))</f>
        <v>Pants</v>
      </c>
      <c r="L855" t="str">
        <f>INDEX(products!$A$1:$F$11,MATCH(orders!$D855,products!$A$1:$A$11,0),MATCH(orders!L$1,products!$A$1:$F$1,0))</f>
        <v>Dark Blue</v>
      </c>
      <c r="M855">
        <f>INDEX(products!$A$1:$F$11,MATCH(orders!$D855,products!$A$1:$A$11,0),MATCH(orders!M$1,products!$A$1:$F$1,0))</f>
        <v>28.99</v>
      </c>
      <c r="N855">
        <f>INDEX(products!$A$1:$F$11,MATCH(orders!$D855,products!$A$1:$A$11,0),MATCH(orders!N$1,products!$A$1:$F$1,0))</f>
        <v>12.99</v>
      </c>
      <c r="O855">
        <f t="shared" si="26"/>
        <v>31.999999999999996</v>
      </c>
      <c r="P855">
        <f t="shared" si="27"/>
        <v>57.98</v>
      </c>
    </row>
    <row r="856" spans="1:16" x14ac:dyDescent="0.45">
      <c r="A856" t="s">
        <v>2625</v>
      </c>
      <c r="B856" s="1">
        <v>45003</v>
      </c>
      <c r="C856" t="s">
        <v>39</v>
      </c>
      <c r="D856">
        <v>2</v>
      </c>
      <c r="E856">
        <v>5</v>
      </c>
      <c r="F856" t="str">
        <f>_xlfn.XLOOKUP(C856,customers!$A$2:$A$314,customers!$B$2:$B$314,,0)</f>
        <v>Dene Azema</v>
      </c>
      <c r="G856" t="str">
        <f>_xlfn.XLOOKUP(C856,customers!$A$2:$A$314,customers!$F$2:$F$314,,0)</f>
        <v>England</v>
      </c>
      <c r="H856" t="str">
        <f>VLOOKUP(C856,customers!$A$2:$I$314,7,FALSE)</f>
        <v>Birmingham</v>
      </c>
      <c r="I856" t="str">
        <f>VLOOKUP(C856,customers!$A$2:$I$314,9,FALSE)</f>
        <v>Yes</v>
      </c>
      <c r="J856" t="str">
        <f>INDEX(products!$A$1:$F$11,MATCH(orders!$D856,products!$A$1:$A$11,0),MATCH(orders!J$1,products!$A$1:$F$1,0))</f>
        <v>Denim Jacket Classic</v>
      </c>
      <c r="K856" t="str">
        <f>INDEX(products!$A$1:$F$11,MATCH(orders!$D856,products!$A$1:$A$11,0),MATCH(orders!K$1,products!$A$1:$F$1,0))</f>
        <v>Jacket</v>
      </c>
      <c r="L856" t="str">
        <f>INDEX(products!$A$1:$F$11,MATCH(orders!$D856,products!$A$1:$A$11,0),MATCH(orders!L$1,products!$A$1:$F$1,0))</f>
        <v>Dark Blue</v>
      </c>
      <c r="M856">
        <f>INDEX(products!$A$1:$F$11,MATCH(orders!$D856,products!$A$1:$A$11,0),MATCH(orders!M$1,products!$A$1:$F$1,0))</f>
        <v>29.99</v>
      </c>
      <c r="N856">
        <f>INDEX(products!$A$1:$F$11,MATCH(orders!$D856,products!$A$1:$A$11,0),MATCH(orders!N$1,products!$A$1:$F$1,0))</f>
        <v>16.989999999999998</v>
      </c>
      <c r="O856">
        <f t="shared" si="26"/>
        <v>65</v>
      </c>
      <c r="P856">
        <f t="shared" si="27"/>
        <v>149.94999999999999</v>
      </c>
    </row>
    <row r="857" spans="1:16" x14ac:dyDescent="0.45">
      <c r="A857" t="s">
        <v>2626</v>
      </c>
      <c r="B857" s="1">
        <v>45004</v>
      </c>
      <c r="C857" t="s">
        <v>303</v>
      </c>
      <c r="D857">
        <v>2</v>
      </c>
      <c r="E857">
        <v>4</v>
      </c>
      <c r="F857" t="str">
        <f>_xlfn.XLOOKUP(C857,customers!$A$2:$A$314,customers!$B$2:$B$314,,0)</f>
        <v>Aurlie McCarl</v>
      </c>
      <c r="G857" t="str">
        <f>_xlfn.XLOOKUP(C857,customers!$A$2:$A$314,customers!$F$2:$F$314,,0)</f>
        <v>England</v>
      </c>
      <c r="H857" t="str">
        <f>VLOOKUP(C857,customers!$A$2:$I$314,7,FALSE)</f>
        <v>Carlisle</v>
      </c>
      <c r="I857" t="str">
        <f>VLOOKUP(C857,customers!$A$2:$I$314,9,FALSE)</f>
        <v>Yes</v>
      </c>
      <c r="J857" t="str">
        <f>INDEX(products!$A$1:$F$11,MATCH(orders!$D857,products!$A$1:$A$11,0),MATCH(orders!J$1,products!$A$1:$F$1,0))</f>
        <v>Denim Jacket Classic</v>
      </c>
      <c r="K857" t="str">
        <f>INDEX(products!$A$1:$F$11,MATCH(orders!$D857,products!$A$1:$A$11,0),MATCH(orders!K$1,products!$A$1:$F$1,0))</f>
        <v>Jacket</v>
      </c>
      <c r="L857" t="str">
        <f>INDEX(products!$A$1:$F$11,MATCH(orders!$D857,products!$A$1:$A$11,0),MATCH(orders!L$1,products!$A$1:$F$1,0))</f>
        <v>Dark Blue</v>
      </c>
      <c r="M857">
        <f>INDEX(products!$A$1:$F$11,MATCH(orders!$D857,products!$A$1:$A$11,0),MATCH(orders!M$1,products!$A$1:$F$1,0))</f>
        <v>29.99</v>
      </c>
      <c r="N857">
        <f>INDEX(products!$A$1:$F$11,MATCH(orders!$D857,products!$A$1:$A$11,0),MATCH(orders!N$1,products!$A$1:$F$1,0))</f>
        <v>16.989999999999998</v>
      </c>
      <c r="O857">
        <f t="shared" si="26"/>
        <v>52</v>
      </c>
      <c r="P857">
        <f t="shared" si="27"/>
        <v>119.96</v>
      </c>
    </row>
    <row r="858" spans="1:16" x14ac:dyDescent="0.45">
      <c r="A858" t="s">
        <v>2627</v>
      </c>
      <c r="B858" s="1">
        <v>45004</v>
      </c>
      <c r="C858" t="s">
        <v>1026</v>
      </c>
      <c r="D858">
        <v>6</v>
      </c>
      <c r="E858">
        <v>5</v>
      </c>
      <c r="F858" t="str">
        <f>_xlfn.XLOOKUP(C858,customers!$A$2:$A$314,customers!$B$2:$B$314,,0)</f>
        <v>Monique Canty</v>
      </c>
      <c r="G858" t="str">
        <f>_xlfn.XLOOKUP(C858,customers!$A$2:$A$314,customers!$F$2:$F$314,,0)</f>
        <v>England</v>
      </c>
      <c r="H858" t="str">
        <f>VLOOKUP(C858,customers!$A$2:$I$314,7,FALSE)</f>
        <v>Leek</v>
      </c>
      <c r="I858" t="str">
        <f>VLOOKUP(C858,customers!$A$2:$I$314,9,FALSE)</f>
        <v>No</v>
      </c>
      <c r="J858" t="str">
        <f>INDEX(products!$A$1:$F$11,MATCH(orders!$D858,products!$A$1:$A$11,0),MATCH(orders!J$1,products!$A$1:$F$1,0))</f>
        <v>Denim Jacket Hooded</v>
      </c>
      <c r="K858" t="str">
        <f>INDEX(products!$A$1:$F$11,MATCH(orders!$D858,products!$A$1:$A$11,0),MATCH(orders!K$1,products!$A$1:$F$1,0))</f>
        <v>Jacket</v>
      </c>
      <c r="L858" t="str">
        <f>INDEX(products!$A$1:$F$11,MATCH(orders!$D858,products!$A$1:$A$11,0),MATCH(orders!L$1,products!$A$1:$F$1,0))</f>
        <v>Light Blue</v>
      </c>
      <c r="M858">
        <f>INDEX(products!$A$1:$F$11,MATCH(orders!$D858,products!$A$1:$A$11,0),MATCH(orders!M$1,products!$A$1:$F$1,0))</f>
        <v>27.99</v>
      </c>
      <c r="N858">
        <f>INDEX(products!$A$1:$F$11,MATCH(orders!$D858,products!$A$1:$A$11,0),MATCH(orders!N$1,products!$A$1:$F$1,0))</f>
        <v>14.99</v>
      </c>
      <c r="O858">
        <f t="shared" si="26"/>
        <v>64.999999999999986</v>
      </c>
      <c r="P858">
        <f t="shared" si="27"/>
        <v>139.94999999999999</v>
      </c>
    </row>
    <row r="859" spans="1:16" x14ac:dyDescent="0.45">
      <c r="A859" t="s">
        <v>2628</v>
      </c>
      <c r="B859" s="1">
        <v>45005</v>
      </c>
      <c r="C859" t="s">
        <v>328</v>
      </c>
      <c r="D859">
        <v>2</v>
      </c>
      <c r="E859">
        <v>3</v>
      </c>
      <c r="F859" t="str">
        <f>_xlfn.XLOOKUP(C859,customers!$A$2:$A$314,customers!$B$2:$B$314,,0)</f>
        <v>Cletis Giacomazzo</v>
      </c>
      <c r="G859" t="str">
        <f>_xlfn.XLOOKUP(C859,customers!$A$2:$A$314,customers!$F$2:$F$314,,0)</f>
        <v>Scotland</v>
      </c>
      <c r="H859" t="str">
        <f>VLOOKUP(C859,customers!$A$2:$I$314,7,FALSE)</f>
        <v>Oban</v>
      </c>
      <c r="I859" t="str">
        <f>VLOOKUP(C859,customers!$A$2:$I$314,9,FALSE)</f>
        <v>Yes</v>
      </c>
      <c r="J859" t="str">
        <f>INDEX(products!$A$1:$F$11,MATCH(orders!$D859,products!$A$1:$A$11,0),MATCH(orders!J$1,products!$A$1:$F$1,0))</f>
        <v>Denim Jacket Classic</v>
      </c>
      <c r="K859" t="str">
        <f>INDEX(products!$A$1:$F$11,MATCH(orders!$D859,products!$A$1:$A$11,0),MATCH(orders!K$1,products!$A$1:$F$1,0))</f>
        <v>Jacket</v>
      </c>
      <c r="L859" t="str">
        <f>INDEX(products!$A$1:$F$11,MATCH(orders!$D859,products!$A$1:$A$11,0),MATCH(orders!L$1,products!$A$1:$F$1,0))</f>
        <v>Dark Blue</v>
      </c>
      <c r="M859">
        <f>INDEX(products!$A$1:$F$11,MATCH(orders!$D859,products!$A$1:$A$11,0),MATCH(orders!M$1,products!$A$1:$F$1,0))</f>
        <v>29.99</v>
      </c>
      <c r="N859">
        <f>INDEX(products!$A$1:$F$11,MATCH(orders!$D859,products!$A$1:$A$11,0),MATCH(orders!N$1,products!$A$1:$F$1,0))</f>
        <v>16.989999999999998</v>
      </c>
      <c r="O859">
        <f t="shared" si="26"/>
        <v>39</v>
      </c>
      <c r="P859">
        <f t="shared" si="27"/>
        <v>89.97</v>
      </c>
    </row>
    <row r="860" spans="1:16" x14ac:dyDescent="0.45">
      <c r="A860" t="s">
        <v>2629</v>
      </c>
      <c r="B860" s="1">
        <v>45005</v>
      </c>
      <c r="C860" t="s">
        <v>694</v>
      </c>
      <c r="D860">
        <v>6</v>
      </c>
      <c r="E860">
        <v>3</v>
      </c>
      <c r="F860" t="str">
        <f>_xlfn.XLOOKUP(C860,customers!$A$2:$A$314,customers!$B$2:$B$314,,0)</f>
        <v>Odille Thynne</v>
      </c>
      <c r="G860" t="str">
        <f>_xlfn.XLOOKUP(C860,customers!$A$2:$A$314,customers!$F$2:$F$314,,0)</f>
        <v>England</v>
      </c>
      <c r="H860" t="str">
        <f>VLOOKUP(C860,customers!$A$2:$I$314,7,FALSE)</f>
        <v>Nelson</v>
      </c>
      <c r="I860" t="str">
        <f>VLOOKUP(C860,customers!$A$2:$I$314,9,FALSE)</f>
        <v>No</v>
      </c>
      <c r="J860" t="str">
        <f>INDEX(products!$A$1:$F$11,MATCH(orders!$D860,products!$A$1:$A$11,0),MATCH(orders!J$1,products!$A$1:$F$1,0))</f>
        <v>Denim Jacket Hooded</v>
      </c>
      <c r="K860" t="str">
        <f>INDEX(products!$A$1:$F$11,MATCH(orders!$D860,products!$A$1:$A$11,0),MATCH(orders!K$1,products!$A$1:$F$1,0))</f>
        <v>Jacket</v>
      </c>
      <c r="L860" t="str">
        <f>INDEX(products!$A$1:$F$11,MATCH(orders!$D860,products!$A$1:$A$11,0),MATCH(orders!L$1,products!$A$1:$F$1,0))</f>
        <v>Light Blue</v>
      </c>
      <c r="M860">
        <f>INDEX(products!$A$1:$F$11,MATCH(orders!$D860,products!$A$1:$A$11,0),MATCH(orders!M$1,products!$A$1:$F$1,0))</f>
        <v>27.99</v>
      </c>
      <c r="N860">
        <f>INDEX(products!$A$1:$F$11,MATCH(orders!$D860,products!$A$1:$A$11,0),MATCH(orders!N$1,products!$A$1:$F$1,0))</f>
        <v>14.99</v>
      </c>
      <c r="O860">
        <f t="shared" si="26"/>
        <v>38.999999999999993</v>
      </c>
      <c r="P860">
        <f t="shared" si="27"/>
        <v>83.97</v>
      </c>
    </row>
    <row r="861" spans="1:16" x14ac:dyDescent="0.45">
      <c r="A861" t="s">
        <v>2630</v>
      </c>
      <c r="B861" s="1">
        <v>45006</v>
      </c>
      <c r="C861" t="s">
        <v>654</v>
      </c>
      <c r="D861">
        <v>8</v>
      </c>
      <c r="E861">
        <v>3</v>
      </c>
      <c r="F861" t="str">
        <f>_xlfn.XLOOKUP(C861,customers!$A$2:$A$314,customers!$B$2:$B$314,,0)</f>
        <v>Mina Elstone</v>
      </c>
      <c r="G861" t="str">
        <f>_xlfn.XLOOKUP(C861,customers!$A$2:$A$314,customers!$F$2:$F$314,,0)</f>
        <v>Wales</v>
      </c>
      <c r="H861" t="str">
        <f>VLOOKUP(C861,customers!$A$2:$I$314,7,FALSE)</f>
        <v>Rhyl</v>
      </c>
      <c r="I861" t="str">
        <f>VLOOKUP(C861,customers!$A$2:$I$314,9,FALSE)</f>
        <v>No</v>
      </c>
      <c r="J861" t="str">
        <f>INDEX(products!$A$1:$F$11,MATCH(orders!$D861,products!$A$1:$A$11,0),MATCH(orders!J$1,products!$A$1:$F$1,0))</f>
        <v>Denim Jeans Vintage Wash</v>
      </c>
      <c r="K861" t="str">
        <f>INDEX(products!$A$1:$F$11,MATCH(orders!$D861,products!$A$1:$A$11,0),MATCH(orders!K$1,products!$A$1:$F$1,0))</f>
        <v>Jacket</v>
      </c>
      <c r="L861" t="str">
        <f>INDEX(products!$A$1:$F$11,MATCH(orders!$D861,products!$A$1:$A$11,0),MATCH(orders!L$1,products!$A$1:$F$1,0))</f>
        <v>Light Blue</v>
      </c>
      <c r="M861">
        <f>INDEX(products!$A$1:$F$11,MATCH(orders!$D861,products!$A$1:$A$11,0),MATCH(orders!M$1,products!$A$1:$F$1,0))</f>
        <v>21.99</v>
      </c>
      <c r="N861">
        <f>INDEX(products!$A$1:$F$11,MATCH(orders!$D861,products!$A$1:$A$11,0),MATCH(orders!N$1,products!$A$1:$F$1,0))</f>
        <v>11.99</v>
      </c>
      <c r="O861">
        <f t="shared" si="26"/>
        <v>29.999999999999993</v>
      </c>
      <c r="P861">
        <f t="shared" si="27"/>
        <v>65.97</v>
      </c>
    </row>
    <row r="862" spans="1:16" x14ac:dyDescent="0.45">
      <c r="A862" t="s">
        <v>2631</v>
      </c>
      <c r="B862" s="1">
        <v>45006</v>
      </c>
      <c r="C862" t="s">
        <v>157</v>
      </c>
      <c r="D862">
        <v>2</v>
      </c>
      <c r="E862">
        <v>3</v>
      </c>
      <c r="F862" t="str">
        <f>_xlfn.XLOOKUP(C862,customers!$A$2:$A$314,customers!$B$2:$B$314,,0)</f>
        <v>Una Welberry</v>
      </c>
      <c r="G862" t="str">
        <f>_xlfn.XLOOKUP(C862,customers!$A$2:$A$314,customers!$F$2:$F$314,,0)</f>
        <v>Wales</v>
      </c>
      <c r="H862" t="str">
        <f>VLOOKUP(C862,customers!$A$2:$I$314,7,FALSE)</f>
        <v>Cardiff</v>
      </c>
      <c r="I862" t="str">
        <f>VLOOKUP(C862,customers!$A$2:$I$314,9,FALSE)</f>
        <v>Yes</v>
      </c>
      <c r="J862" t="str">
        <f>INDEX(products!$A$1:$F$11,MATCH(orders!$D862,products!$A$1:$A$11,0),MATCH(orders!J$1,products!$A$1:$F$1,0))</f>
        <v>Denim Jacket Classic</v>
      </c>
      <c r="K862" t="str">
        <f>INDEX(products!$A$1:$F$11,MATCH(orders!$D862,products!$A$1:$A$11,0),MATCH(orders!K$1,products!$A$1:$F$1,0))</f>
        <v>Jacket</v>
      </c>
      <c r="L862" t="str">
        <f>INDEX(products!$A$1:$F$11,MATCH(orders!$D862,products!$A$1:$A$11,0),MATCH(orders!L$1,products!$A$1:$F$1,0))</f>
        <v>Dark Blue</v>
      </c>
      <c r="M862">
        <f>INDEX(products!$A$1:$F$11,MATCH(orders!$D862,products!$A$1:$A$11,0),MATCH(orders!M$1,products!$A$1:$F$1,0))</f>
        <v>29.99</v>
      </c>
      <c r="N862">
        <f>INDEX(products!$A$1:$F$11,MATCH(orders!$D862,products!$A$1:$A$11,0),MATCH(orders!N$1,products!$A$1:$F$1,0))</f>
        <v>16.989999999999998</v>
      </c>
      <c r="O862">
        <f t="shared" si="26"/>
        <v>39</v>
      </c>
      <c r="P862">
        <f t="shared" si="27"/>
        <v>89.97</v>
      </c>
    </row>
    <row r="863" spans="1:16" x14ac:dyDescent="0.45">
      <c r="A863" t="s">
        <v>2632</v>
      </c>
      <c r="B863" s="1">
        <v>45006</v>
      </c>
      <c r="C863" t="s">
        <v>501</v>
      </c>
      <c r="D863">
        <v>6</v>
      </c>
      <c r="E863">
        <v>3</v>
      </c>
      <c r="F863" t="str">
        <f>_xlfn.XLOOKUP(C863,customers!$A$2:$A$314,customers!$B$2:$B$314,,0)</f>
        <v>Stanford Rodliff</v>
      </c>
      <c r="G863" t="str">
        <f>_xlfn.XLOOKUP(C863,customers!$A$2:$A$314,customers!$F$2:$F$314,,0)</f>
        <v>England</v>
      </c>
      <c r="H863" t="str">
        <f>VLOOKUP(C863,customers!$A$2:$I$314,7,FALSE)</f>
        <v>Rugby</v>
      </c>
      <c r="I863" t="str">
        <f>VLOOKUP(C863,customers!$A$2:$I$314,9,FALSE)</f>
        <v>No</v>
      </c>
      <c r="J863" t="str">
        <f>INDEX(products!$A$1:$F$11,MATCH(orders!$D863,products!$A$1:$A$11,0),MATCH(orders!J$1,products!$A$1:$F$1,0))</f>
        <v>Denim Jacket Hooded</v>
      </c>
      <c r="K863" t="str">
        <f>INDEX(products!$A$1:$F$11,MATCH(orders!$D863,products!$A$1:$A$11,0),MATCH(orders!K$1,products!$A$1:$F$1,0))</f>
        <v>Jacket</v>
      </c>
      <c r="L863" t="str">
        <f>INDEX(products!$A$1:$F$11,MATCH(orders!$D863,products!$A$1:$A$11,0),MATCH(orders!L$1,products!$A$1:$F$1,0))</f>
        <v>Light Blue</v>
      </c>
      <c r="M863">
        <f>INDEX(products!$A$1:$F$11,MATCH(orders!$D863,products!$A$1:$A$11,0),MATCH(orders!M$1,products!$A$1:$F$1,0))</f>
        <v>27.99</v>
      </c>
      <c r="N863">
        <f>INDEX(products!$A$1:$F$11,MATCH(orders!$D863,products!$A$1:$A$11,0),MATCH(orders!N$1,products!$A$1:$F$1,0))</f>
        <v>14.99</v>
      </c>
      <c r="O863">
        <f t="shared" si="26"/>
        <v>38.999999999999993</v>
      </c>
      <c r="P863">
        <f t="shared" si="27"/>
        <v>83.97</v>
      </c>
    </row>
    <row r="864" spans="1:16" x14ac:dyDescent="0.45">
      <c r="A864" t="s">
        <v>2633</v>
      </c>
      <c r="B864" s="1">
        <v>45007</v>
      </c>
      <c r="C864" t="s">
        <v>449</v>
      </c>
      <c r="D864">
        <v>6</v>
      </c>
      <c r="E864">
        <v>3</v>
      </c>
      <c r="F864" t="str">
        <f>_xlfn.XLOOKUP(C864,customers!$A$2:$A$314,customers!$B$2:$B$314,,0)</f>
        <v>Betty Fominov</v>
      </c>
      <c r="G864" t="str">
        <f>_xlfn.XLOOKUP(C864,customers!$A$2:$A$314,customers!$F$2:$F$314,,0)</f>
        <v>Scotland</v>
      </c>
      <c r="H864" t="str">
        <f>VLOOKUP(C864,customers!$A$2:$I$314,7,FALSE)</f>
        <v>Dunfermline</v>
      </c>
      <c r="I864" t="str">
        <f>VLOOKUP(C864,customers!$A$2:$I$314,9,FALSE)</f>
        <v>No</v>
      </c>
      <c r="J864" t="str">
        <f>INDEX(products!$A$1:$F$11,MATCH(orders!$D864,products!$A$1:$A$11,0),MATCH(orders!J$1,products!$A$1:$F$1,0))</f>
        <v>Denim Jacket Hooded</v>
      </c>
      <c r="K864" t="str">
        <f>INDEX(products!$A$1:$F$11,MATCH(orders!$D864,products!$A$1:$A$11,0),MATCH(orders!K$1,products!$A$1:$F$1,0))</f>
        <v>Jacket</v>
      </c>
      <c r="L864" t="str">
        <f>INDEX(products!$A$1:$F$11,MATCH(orders!$D864,products!$A$1:$A$11,0),MATCH(orders!L$1,products!$A$1:$F$1,0))</f>
        <v>Light Blue</v>
      </c>
      <c r="M864">
        <f>INDEX(products!$A$1:$F$11,MATCH(orders!$D864,products!$A$1:$A$11,0),MATCH(orders!M$1,products!$A$1:$F$1,0))</f>
        <v>27.99</v>
      </c>
      <c r="N864">
        <f>INDEX(products!$A$1:$F$11,MATCH(orders!$D864,products!$A$1:$A$11,0),MATCH(orders!N$1,products!$A$1:$F$1,0))</f>
        <v>14.99</v>
      </c>
      <c r="O864">
        <f t="shared" si="26"/>
        <v>38.999999999999993</v>
      </c>
      <c r="P864">
        <f t="shared" si="27"/>
        <v>83.97</v>
      </c>
    </row>
    <row r="865" spans="1:16" x14ac:dyDescent="0.45">
      <c r="A865" t="s">
        <v>2634</v>
      </c>
      <c r="B865" s="1">
        <v>45008</v>
      </c>
      <c r="C865" t="s">
        <v>749</v>
      </c>
      <c r="D865">
        <v>6</v>
      </c>
      <c r="E865">
        <v>3</v>
      </c>
      <c r="F865" t="str">
        <f>_xlfn.XLOOKUP(C865,customers!$A$2:$A$314,customers!$B$2:$B$314,,0)</f>
        <v>Madelene Prinn</v>
      </c>
      <c r="G865" t="str">
        <f>_xlfn.XLOOKUP(C865,customers!$A$2:$A$314,customers!$F$2:$F$314,,0)</f>
        <v>England</v>
      </c>
      <c r="H865" t="str">
        <f>VLOOKUP(C865,customers!$A$2:$I$314,7,FALSE)</f>
        <v>Stamford</v>
      </c>
      <c r="I865" t="str">
        <f>VLOOKUP(C865,customers!$A$2:$I$314,9,FALSE)</f>
        <v>No</v>
      </c>
      <c r="J865" t="str">
        <f>INDEX(products!$A$1:$F$11,MATCH(orders!$D865,products!$A$1:$A$11,0),MATCH(orders!J$1,products!$A$1:$F$1,0))</f>
        <v>Denim Jacket Hooded</v>
      </c>
      <c r="K865" t="str">
        <f>INDEX(products!$A$1:$F$11,MATCH(orders!$D865,products!$A$1:$A$11,0),MATCH(orders!K$1,products!$A$1:$F$1,0))</f>
        <v>Jacket</v>
      </c>
      <c r="L865" t="str">
        <f>INDEX(products!$A$1:$F$11,MATCH(orders!$D865,products!$A$1:$A$11,0),MATCH(orders!L$1,products!$A$1:$F$1,0))</f>
        <v>Light Blue</v>
      </c>
      <c r="M865">
        <f>INDEX(products!$A$1:$F$11,MATCH(orders!$D865,products!$A$1:$A$11,0),MATCH(orders!M$1,products!$A$1:$F$1,0))</f>
        <v>27.99</v>
      </c>
      <c r="N865">
        <f>INDEX(products!$A$1:$F$11,MATCH(orders!$D865,products!$A$1:$A$11,0),MATCH(orders!N$1,products!$A$1:$F$1,0))</f>
        <v>14.99</v>
      </c>
      <c r="O865">
        <f t="shared" si="26"/>
        <v>38.999999999999993</v>
      </c>
      <c r="P865">
        <f t="shared" si="27"/>
        <v>83.97</v>
      </c>
    </row>
    <row r="866" spans="1:16" x14ac:dyDescent="0.45">
      <c r="A866" t="s">
        <v>2635</v>
      </c>
      <c r="B866" s="1">
        <v>45009</v>
      </c>
      <c r="C866" t="s">
        <v>1056</v>
      </c>
      <c r="D866">
        <v>2</v>
      </c>
      <c r="E866">
        <v>2</v>
      </c>
      <c r="F866" t="str">
        <f>_xlfn.XLOOKUP(C866,customers!$A$2:$A$314,customers!$B$2:$B$314,,0)</f>
        <v>Monica Fearon</v>
      </c>
      <c r="G866" t="str">
        <f>_xlfn.XLOOKUP(C866,customers!$A$2:$A$314,customers!$F$2:$F$314,,0)</f>
        <v>Wales</v>
      </c>
      <c r="H866" t="str">
        <f>VLOOKUP(C866,customers!$A$2:$I$314,7,FALSE)</f>
        <v>St Asaph</v>
      </c>
      <c r="I866" t="str">
        <f>VLOOKUP(C866,customers!$A$2:$I$314,9,FALSE)</f>
        <v>No</v>
      </c>
      <c r="J866" t="str">
        <f>INDEX(products!$A$1:$F$11,MATCH(orders!$D866,products!$A$1:$A$11,0),MATCH(orders!J$1,products!$A$1:$F$1,0))</f>
        <v>Denim Jacket Classic</v>
      </c>
      <c r="K866" t="str">
        <f>INDEX(products!$A$1:$F$11,MATCH(orders!$D866,products!$A$1:$A$11,0),MATCH(orders!K$1,products!$A$1:$F$1,0))</f>
        <v>Jacket</v>
      </c>
      <c r="L866" t="str">
        <f>INDEX(products!$A$1:$F$11,MATCH(orders!$D866,products!$A$1:$A$11,0),MATCH(orders!L$1,products!$A$1:$F$1,0))</f>
        <v>Dark Blue</v>
      </c>
      <c r="M866">
        <f>INDEX(products!$A$1:$F$11,MATCH(orders!$D866,products!$A$1:$A$11,0),MATCH(orders!M$1,products!$A$1:$F$1,0))</f>
        <v>29.99</v>
      </c>
      <c r="N866">
        <f>INDEX(products!$A$1:$F$11,MATCH(orders!$D866,products!$A$1:$A$11,0),MATCH(orders!N$1,products!$A$1:$F$1,0))</f>
        <v>16.989999999999998</v>
      </c>
      <c r="O866">
        <f t="shared" si="26"/>
        <v>26</v>
      </c>
      <c r="P866">
        <f t="shared" si="27"/>
        <v>59.98</v>
      </c>
    </row>
    <row r="867" spans="1:16" x14ac:dyDescent="0.45">
      <c r="A867" t="s">
        <v>2636</v>
      </c>
      <c r="B867" s="1">
        <v>45009</v>
      </c>
      <c r="C867" t="s">
        <v>721</v>
      </c>
      <c r="D867">
        <v>6</v>
      </c>
      <c r="E867">
        <v>4</v>
      </c>
      <c r="F867" t="str">
        <f>_xlfn.XLOOKUP(C867,customers!$A$2:$A$314,customers!$B$2:$B$314,,0)</f>
        <v>Tory Walas</v>
      </c>
      <c r="G867" t="str">
        <f>_xlfn.XLOOKUP(C867,customers!$A$2:$A$314,customers!$F$2:$F$314,,0)</f>
        <v>Wales</v>
      </c>
      <c r="H867" t="str">
        <f>VLOOKUP(C867,customers!$A$2:$I$314,7,FALSE)</f>
        <v>Aberdare</v>
      </c>
      <c r="I867" t="str">
        <f>VLOOKUP(C867,customers!$A$2:$I$314,9,FALSE)</f>
        <v>No</v>
      </c>
      <c r="J867" t="str">
        <f>INDEX(products!$A$1:$F$11,MATCH(orders!$D867,products!$A$1:$A$11,0),MATCH(orders!J$1,products!$A$1:$F$1,0))</f>
        <v>Denim Jacket Hooded</v>
      </c>
      <c r="K867" t="str">
        <f>INDEX(products!$A$1:$F$11,MATCH(orders!$D867,products!$A$1:$A$11,0),MATCH(orders!K$1,products!$A$1:$F$1,0))</f>
        <v>Jacket</v>
      </c>
      <c r="L867" t="str">
        <f>INDEX(products!$A$1:$F$11,MATCH(orders!$D867,products!$A$1:$A$11,0),MATCH(orders!L$1,products!$A$1:$F$1,0))</f>
        <v>Light Blue</v>
      </c>
      <c r="M867">
        <f>INDEX(products!$A$1:$F$11,MATCH(orders!$D867,products!$A$1:$A$11,0),MATCH(orders!M$1,products!$A$1:$F$1,0))</f>
        <v>27.99</v>
      </c>
      <c r="N867">
        <f>INDEX(products!$A$1:$F$11,MATCH(orders!$D867,products!$A$1:$A$11,0),MATCH(orders!N$1,products!$A$1:$F$1,0))</f>
        <v>14.99</v>
      </c>
      <c r="O867">
        <f t="shared" si="26"/>
        <v>51.999999999999993</v>
      </c>
      <c r="P867">
        <f t="shared" si="27"/>
        <v>111.96</v>
      </c>
    </row>
    <row r="868" spans="1:16" x14ac:dyDescent="0.45">
      <c r="A868" t="s">
        <v>2637</v>
      </c>
      <c r="B868" s="1">
        <v>45009</v>
      </c>
      <c r="C868" t="s">
        <v>839</v>
      </c>
      <c r="D868">
        <v>6</v>
      </c>
      <c r="E868">
        <v>3</v>
      </c>
      <c r="F868" t="str">
        <f>_xlfn.XLOOKUP(C868,customers!$A$2:$A$314,customers!$B$2:$B$314,,0)</f>
        <v>Emiline Galgey</v>
      </c>
      <c r="G868" t="str">
        <f>_xlfn.XLOOKUP(C868,customers!$A$2:$A$314,customers!$F$2:$F$314,,0)</f>
        <v>England</v>
      </c>
      <c r="H868" t="str">
        <f>VLOOKUP(C868,customers!$A$2:$I$314,7,FALSE)</f>
        <v>Northallerton</v>
      </c>
      <c r="I868" t="str">
        <f>VLOOKUP(C868,customers!$A$2:$I$314,9,FALSE)</f>
        <v>No</v>
      </c>
      <c r="J868" t="str">
        <f>INDEX(products!$A$1:$F$11,MATCH(orders!$D868,products!$A$1:$A$11,0),MATCH(orders!J$1,products!$A$1:$F$1,0))</f>
        <v>Denim Jacket Hooded</v>
      </c>
      <c r="K868" t="str">
        <f>INDEX(products!$A$1:$F$11,MATCH(orders!$D868,products!$A$1:$A$11,0),MATCH(orders!K$1,products!$A$1:$F$1,0))</f>
        <v>Jacket</v>
      </c>
      <c r="L868" t="str">
        <f>INDEX(products!$A$1:$F$11,MATCH(orders!$D868,products!$A$1:$A$11,0),MATCH(orders!L$1,products!$A$1:$F$1,0))</f>
        <v>Light Blue</v>
      </c>
      <c r="M868">
        <f>INDEX(products!$A$1:$F$11,MATCH(orders!$D868,products!$A$1:$A$11,0),MATCH(orders!M$1,products!$A$1:$F$1,0))</f>
        <v>27.99</v>
      </c>
      <c r="N868">
        <f>INDEX(products!$A$1:$F$11,MATCH(orders!$D868,products!$A$1:$A$11,0),MATCH(orders!N$1,products!$A$1:$F$1,0))</f>
        <v>14.99</v>
      </c>
      <c r="O868">
        <f t="shared" si="26"/>
        <v>38.999999999999993</v>
      </c>
      <c r="P868">
        <f t="shared" si="27"/>
        <v>83.97</v>
      </c>
    </row>
    <row r="869" spans="1:16" x14ac:dyDescent="0.45">
      <c r="A869" t="s">
        <v>2638</v>
      </c>
      <c r="B869" s="1">
        <v>45010</v>
      </c>
      <c r="C869" t="s">
        <v>914</v>
      </c>
      <c r="D869">
        <v>6</v>
      </c>
      <c r="E869">
        <v>5</v>
      </c>
      <c r="F869" t="str">
        <f>_xlfn.XLOOKUP(C869,customers!$A$2:$A$314,customers!$B$2:$B$314,,0)</f>
        <v>Conny Gheraldi</v>
      </c>
      <c r="G869" t="str">
        <f>_xlfn.XLOOKUP(C869,customers!$A$2:$A$314,customers!$F$2:$F$314,,0)</f>
        <v>Wales</v>
      </c>
      <c r="H869" t="str">
        <f>VLOOKUP(C869,customers!$A$2:$I$314,7,FALSE)</f>
        <v>Monmouth</v>
      </c>
      <c r="I869" t="str">
        <f>VLOOKUP(C869,customers!$A$2:$I$314,9,FALSE)</f>
        <v>No</v>
      </c>
      <c r="J869" t="str">
        <f>INDEX(products!$A$1:$F$11,MATCH(orders!$D869,products!$A$1:$A$11,0),MATCH(orders!J$1,products!$A$1:$F$1,0))</f>
        <v>Denim Jacket Hooded</v>
      </c>
      <c r="K869" t="str">
        <f>INDEX(products!$A$1:$F$11,MATCH(orders!$D869,products!$A$1:$A$11,0),MATCH(orders!K$1,products!$A$1:$F$1,0))</f>
        <v>Jacket</v>
      </c>
      <c r="L869" t="str">
        <f>INDEX(products!$A$1:$F$11,MATCH(orders!$D869,products!$A$1:$A$11,0),MATCH(orders!L$1,products!$A$1:$F$1,0))</f>
        <v>Light Blue</v>
      </c>
      <c r="M869">
        <f>INDEX(products!$A$1:$F$11,MATCH(orders!$D869,products!$A$1:$A$11,0),MATCH(orders!M$1,products!$A$1:$F$1,0))</f>
        <v>27.99</v>
      </c>
      <c r="N869">
        <f>INDEX(products!$A$1:$F$11,MATCH(orders!$D869,products!$A$1:$A$11,0),MATCH(orders!N$1,products!$A$1:$F$1,0))</f>
        <v>14.99</v>
      </c>
      <c r="O869">
        <f t="shared" si="26"/>
        <v>64.999999999999986</v>
      </c>
      <c r="P869">
        <f t="shared" si="27"/>
        <v>139.94999999999999</v>
      </c>
    </row>
    <row r="870" spans="1:16" x14ac:dyDescent="0.45">
      <c r="A870" t="s">
        <v>2639</v>
      </c>
      <c r="B870" s="1">
        <v>45010</v>
      </c>
      <c r="C870" t="s">
        <v>222</v>
      </c>
      <c r="D870">
        <v>2</v>
      </c>
      <c r="E870">
        <v>5</v>
      </c>
      <c r="F870" t="str">
        <f>_xlfn.XLOOKUP(C870,customers!$A$2:$A$314,customers!$B$2:$B$314,,0)</f>
        <v>Karry Flanders</v>
      </c>
      <c r="G870" t="str">
        <f>_xlfn.XLOOKUP(C870,customers!$A$2:$A$314,customers!$F$2:$F$314,,0)</f>
        <v>Wales</v>
      </c>
      <c r="H870" t="str">
        <f>VLOOKUP(C870,customers!$A$2:$I$314,7,FALSE)</f>
        <v>Swansea</v>
      </c>
      <c r="I870" t="str">
        <f>VLOOKUP(C870,customers!$A$2:$I$314,9,FALSE)</f>
        <v>Yes</v>
      </c>
      <c r="J870" t="str">
        <f>INDEX(products!$A$1:$F$11,MATCH(orders!$D870,products!$A$1:$A$11,0),MATCH(orders!J$1,products!$A$1:$F$1,0))</f>
        <v>Denim Jacket Classic</v>
      </c>
      <c r="K870" t="str">
        <f>INDEX(products!$A$1:$F$11,MATCH(orders!$D870,products!$A$1:$A$11,0),MATCH(orders!K$1,products!$A$1:$F$1,0))</f>
        <v>Jacket</v>
      </c>
      <c r="L870" t="str">
        <f>INDEX(products!$A$1:$F$11,MATCH(orders!$D870,products!$A$1:$A$11,0),MATCH(orders!L$1,products!$A$1:$F$1,0))</f>
        <v>Dark Blue</v>
      </c>
      <c r="M870">
        <f>INDEX(products!$A$1:$F$11,MATCH(orders!$D870,products!$A$1:$A$11,0),MATCH(orders!M$1,products!$A$1:$F$1,0))</f>
        <v>29.99</v>
      </c>
      <c r="N870">
        <f>INDEX(products!$A$1:$F$11,MATCH(orders!$D870,products!$A$1:$A$11,0),MATCH(orders!N$1,products!$A$1:$F$1,0))</f>
        <v>16.989999999999998</v>
      </c>
      <c r="O870">
        <f t="shared" si="26"/>
        <v>65</v>
      </c>
      <c r="P870">
        <f t="shared" si="27"/>
        <v>149.94999999999999</v>
      </c>
    </row>
    <row r="871" spans="1:16" x14ac:dyDescent="0.45">
      <c r="A871" t="s">
        <v>2640</v>
      </c>
      <c r="B871" s="1">
        <v>45011</v>
      </c>
      <c r="C871" t="s">
        <v>1202</v>
      </c>
      <c r="D871">
        <v>9</v>
      </c>
      <c r="E871">
        <v>2</v>
      </c>
      <c r="F871" t="str">
        <f>_xlfn.XLOOKUP(C871,customers!$A$2:$A$314,customers!$B$2:$B$314,,0)</f>
        <v>Ermin Beeble</v>
      </c>
      <c r="G871" t="str">
        <f>_xlfn.XLOOKUP(C871,customers!$A$2:$A$314,customers!$F$2:$F$314,,0)</f>
        <v>Wales</v>
      </c>
      <c r="H871" t="str">
        <f>VLOOKUP(C871,customers!$A$2:$I$314,7,FALSE)</f>
        <v>Dolgellau</v>
      </c>
      <c r="I871" t="str">
        <f>VLOOKUP(C871,customers!$A$2:$I$314,9,FALSE)</f>
        <v>No</v>
      </c>
      <c r="J871" t="str">
        <f>INDEX(products!$A$1:$F$11,MATCH(orders!$D871,products!$A$1:$A$11,0),MATCH(orders!J$1,products!$A$1:$F$1,0))</f>
        <v>Denim Jacket Embroidered</v>
      </c>
      <c r="K871" t="str">
        <f>INDEX(products!$A$1:$F$11,MATCH(orders!$D871,products!$A$1:$A$11,0),MATCH(orders!K$1,products!$A$1:$F$1,0))</f>
        <v>Jacket</v>
      </c>
      <c r="L871" t="str">
        <f>INDEX(products!$A$1:$F$11,MATCH(orders!$D871,products!$A$1:$A$11,0),MATCH(orders!L$1,products!$A$1:$F$1,0))</f>
        <v>Light Blue</v>
      </c>
      <c r="M871">
        <f>INDEX(products!$A$1:$F$11,MATCH(orders!$D871,products!$A$1:$A$11,0),MATCH(orders!M$1,products!$A$1:$F$1,0))</f>
        <v>32.99</v>
      </c>
      <c r="N871">
        <f>INDEX(products!$A$1:$F$11,MATCH(orders!$D871,products!$A$1:$A$11,0),MATCH(orders!N$1,products!$A$1:$F$1,0))</f>
        <v>18.989999999999998</v>
      </c>
      <c r="O871">
        <f t="shared" si="26"/>
        <v>28.000000000000007</v>
      </c>
      <c r="P871">
        <f t="shared" si="27"/>
        <v>65.98</v>
      </c>
    </row>
    <row r="872" spans="1:16" x14ac:dyDescent="0.45">
      <c r="A872" t="s">
        <v>2641</v>
      </c>
      <c r="B872" s="1">
        <v>45011</v>
      </c>
      <c r="C872" t="s">
        <v>810</v>
      </c>
      <c r="D872">
        <v>6</v>
      </c>
      <c r="E872">
        <v>3</v>
      </c>
      <c r="F872" t="str">
        <f>_xlfn.XLOOKUP(C872,customers!$A$2:$A$314,customers!$B$2:$B$314,,0)</f>
        <v>Nertie Poolman</v>
      </c>
      <c r="G872" t="str">
        <f>_xlfn.XLOOKUP(C872,customers!$A$2:$A$314,customers!$F$2:$F$314,,0)</f>
        <v>England</v>
      </c>
      <c r="H872" t="str">
        <f>VLOOKUP(C872,customers!$A$2:$I$314,7,FALSE)</f>
        <v>Clitheroe</v>
      </c>
      <c r="I872" t="str">
        <f>VLOOKUP(C872,customers!$A$2:$I$314,9,FALSE)</f>
        <v>No</v>
      </c>
      <c r="J872" t="str">
        <f>INDEX(products!$A$1:$F$11,MATCH(orders!$D872,products!$A$1:$A$11,0),MATCH(orders!J$1,products!$A$1:$F$1,0))</f>
        <v>Denim Jacket Hooded</v>
      </c>
      <c r="K872" t="str">
        <f>INDEX(products!$A$1:$F$11,MATCH(orders!$D872,products!$A$1:$A$11,0),MATCH(orders!K$1,products!$A$1:$F$1,0))</f>
        <v>Jacket</v>
      </c>
      <c r="L872" t="str">
        <f>INDEX(products!$A$1:$F$11,MATCH(orders!$D872,products!$A$1:$A$11,0),MATCH(orders!L$1,products!$A$1:$F$1,0))</f>
        <v>Light Blue</v>
      </c>
      <c r="M872">
        <f>INDEX(products!$A$1:$F$11,MATCH(orders!$D872,products!$A$1:$A$11,0),MATCH(orders!M$1,products!$A$1:$F$1,0))</f>
        <v>27.99</v>
      </c>
      <c r="N872">
        <f>INDEX(products!$A$1:$F$11,MATCH(orders!$D872,products!$A$1:$A$11,0),MATCH(orders!N$1,products!$A$1:$F$1,0))</f>
        <v>14.99</v>
      </c>
      <c r="O872">
        <f t="shared" si="26"/>
        <v>38.999999999999993</v>
      </c>
      <c r="P872">
        <f t="shared" si="27"/>
        <v>83.97</v>
      </c>
    </row>
    <row r="873" spans="1:16" x14ac:dyDescent="0.45">
      <c r="A873" t="s">
        <v>2642</v>
      </c>
      <c r="B873" s="1">
        <v>45012</v>
      </c>
      <c r="C873" t="s">
        <v>642</v>
      </c>
      <c r="D873">
        <v>6</v>
      </c>
      <c r="E873">
        <v>3</v>
      </c>
      <c r="F873" t="str">
        <f>_xlfn.XLOOKUP(C873,customers!$A$2:$A$314,customers!$B$2:$B$314,,0)</f>
        <v>Dottie Tift</v>
      </c>
      <c r="G873" t="str">
        <f>_xlfn.XLOOKUP(C873,customers!$A$2:$A$314,customers!$F$2:$F$314,,0)</f>
        <v>Scotland</v>
      </c>
      <c r="H873" t="str">
        <f>VLOOKUP(C873,customers!$A$2:$I$314,7,FALSE)</f>
        <v>Dingwall</v>
      </c>
      <c r="I873" t="str">
        <f>VLOOKUP(C873,customers!$A$2:$I$314,9,FALSE)</f>
        <v>No</v>
      </c>
      <c r="J873" t="str">
        <f>INDEX(products!$A$1:$F$11,MATCH(orders!$D873,products!$A$1:$A$11,0),MATCH(orders!J$1,products!$A$1:$F$1,0))</f>
        <v>Denim Jacket Hooded</v>
      </c>
      <c r="K873" t="str">
        <f>INDEX(products!$A$1:$F$11,MATCH(orders!$D873,products!$A$1:$A$11,0),MATCH(orders!K$1,products!$A$1:$F$1,0))</f>
        <v>Jacket</v>
      </c>
      <c r="L873" t="str">
        <f>INDEX(products!$A$1:$F$11,MATCH(orders!$D873,products!$A$1:$A$11,0),MATCH(orders!L$1,products!$A$1:$F$1,0))</f>
        <v>Light Blue</v>
      </c>
      <c r="M873">
        <f>INDEX(products!$A$1:$F$11,MATCH(orders!$D873,products!$A$1:$A$11,0),MATCH(orders!M$1,products!$A$1:$F$1,0))</f>
        <v>27.99</v>
      </c>
      <c r="N873">
        <f>INDEX(products!$A$1:$F$11,MATCH(orders!$D873,products!$A$1:$A$11,0),MATCH(orders!N$1,products!$A$1:$F$1,0))</f>
        <v>14.99</v>
      </c>
      <c r="O873">
        <f t="shared" si="26"/>
        <v>38.999999999999993</v>
      </c>
      <c r="P873">
        <f t="shared" si="27"/>
        <v>83.97</v>
      </c>
    </row>
    <row r="874" spans="1:16" x14ac:dyDescent="0.45">
      <c r="A874" t="s">
        <v>2643</v>
      </c>
      <c r="B874" s="1">
        <v>45013</v>
      </c>
      <c r="C874" t="s">
        <v>536</v>
      </c>
      <c r="D874">
        <v>6</v>
      </c>
      <c r="E874">
        <v>3</v>
      </c>
      <c r="F874" t="str">
        <f>_xlfn.XLOOKUP(C874,customers!$A$2:$A$314,customers!$B$2:$B$314,,0)</f>
        <v>Othello Syseland</v>
      </c>
      <c r="G874" t="str">
        <f>_xlfn.XLOOKUP(C874,customers!$A$2:$A$314,customers!$F$2:$F$314,,0)</f>
        <v>England</v>
      </c>
      <c r="H874" t="str">
        <f>VLOOKUP(C874,customers!$A$2:$I$314,7,FALSE)</f>
        <v>Hartlepool</v>
      </c>
      <c r="I874" t="str">
        <f>VLOOKUP(C874,customers!$A$2:$I$314,9,FALSE)</f>
        <v>No</v>
      </c>
      <c r="J874" t="str">
        <f>INDEX(products!$A$1:$F$11,MATCH(orders!$D874,products!$A$1:$A$11,0),MATCH(orders!J$1,products!$A$1:$F$1,0))</f>
        <v>Denim Jacket Hooded</v>
      </c>
      <c r="K874" t="str">
        <f>INDEX(products!$A$1:$F$11,MATCH(orders!$D874,products!$A$1:$A$11,0),MATCH(orders!K$1,products!$A$1:$F$1,0))</f>
        <v>Jacket</v>
      </c>
      <c r="L874" t="str">
        <f>INDEX(products!$A$1:$F$11,MATCH(orders!$D874,products!$A$1:$A$11,0),MATCH(orders!L$1,products!$A$1:$F$1,0))</f>
        <v>Light Blue</v>
      </c>
      <c r="M874">
        <f>INDEX(products!$A$1:$F$11,MATCH(orders!$D874,products!$A$1:$A$11,0),MATCH(orders!M$1,products!$A$1:$F$1,0))</f>
        <v>27.99</v>
      </c>
      <c r="N874">
        <f>INDEX(products!$A$1:$F$11,MATCH(orders!$D874,products!$A$1:$A$11,0),MATCH(orders!N$1,products!$A$1:$F$1,0))</f>
        <v>14.99</v>
      </c>
      <c r="O874">
        <f t="shared" si="26"/>
        <v>38.999999999999993</v>
      </c>
      <c r="P874">
        <f t="shared" si="27"/>
        <v>83.97</v>
      </c>
    </row>
    <row r="875" spans="1:16" x14ac:dyDescent="0.45">
      <c r="A875" t="s">
        <v>2644</v>
      </c>
      <c r="B875" s="1">
        <v>45013</v>
      </c>
      <c r="C875" t="s">
        <v>249</v>
      </c>
      <c r="D875">
        <v>6</v>
      </c>
      <c r="E875">
        <v>3</v>
      </c>
      <c r="F875" t="str">
        <f>_xlfn.XLOOKUP(C875,customers!$A$2:$A$314,customers!$B$2:$B$314,,0)</f>
        <v>Willa Rolling</v>
      </c>
      <c r="G875" t="str">
        <f>_xlfn.XLOOKUP(C875,customers!$A$2:$A$314,customers!$F$2:$F$314,,0)</f>
        <v>England</v>
      </c>
      <c r="H875" t="str">
        <f>VLOOKUP(C875,customers!$A$2:$I$314,7,FALSE)</f>
        <v>Peterborough</v>
      </c>
      <c r="I875" t="str">
        <f>VLOOKUP(C875,customers!$A$2:$I$314,9,FALSE)</f>
        <v>Yes</v>
      </c>
      <c r="J875" t="str">
        <f>INDEX(products!$A$1:$F$11,MATCH(orders!$D875,products!$A$1:$A$11,0),MATCH(orders!J$1,products!$A$1:$F$1,0))</f>
        <v>Denim Jacket Hooded</v>
      </c>
      <c r="K875" t="str">
        <f>INDEX(products!$A$1:$F$11,MATCH(orders!$D875,products!$A$1:$A$11,0),MATCH(orders!K$1,products!$A$1:$F$1,0))</f>
        <v>Jacket</v>
      </c>
      <c r="L875" t="str">
        <f>INDEX(products!$A$1:$F$11,MATCH(orders!$D875,products!$A$1:$A$11,0),MATCH(orders!L$1,products!$A$1:$F$1,0))</f>
        <v>Light Blue</v>
      </c>
      <c r="M875">
        <f>INDEX(products!$A$1:$F$11,MATCH(orders!$D875,products!$A$1:$A$11,0),MATCH(orders!M$1,products!$A$1:$F$1,0))</f>
        <v>27.99</v>
      </c>
      <c r="N875">
        <f>INDEX(products!$A$1:$F$11,MATCH(orders!$D875,products!$A$1:$A$11,0),MATCH(orders!N$1,products!$A$1:$F$1,0))</f>
        <v>14.99</v>
      </c>
      <c r="O875">
        <f t="shared" si="26"/>
        <v>38.999999999999993</v>
      </c>
      <c r="P875">
        <f t="shared" si="27"/>
        <v>83.97</v>
      </c>
    </row>
    <row r="876" spans="1:16" x14ac:dyDescent="0.45">
      <c r="A876" t="s">
        <v>2645</v>
      </c>
      <c r="B876" s="1">
        <v>45013</v>
      </c>
      <c r="C876" t="s">
        <v>449</v>
      </c>
      <c r="D876">
        <v>6</v>
      </c>
      <c r="E876">
        <v>3</v>
      </c>
      <c r="F876" t="str">
        <f>_xlfn.XLOOKUP(C876,customers!$A$2:$A$314,customers!$B$2:$B$314,,0)</f>
        <v>Betty Fominov</v>
      </c>
      <c r="G876" t="str">
        <f>_xlfn.XLOOKUP(C876,customers!$A$2:$A$314,customers!$F$2:$F$314,,0)</f>
        <v>Scotland</v>
      </c>
      <c r="H876" t="str">
        <f>VLOOKUP(C876,customers!$A$2:$I$314,7,FALSE)</f>
        <v>Dunfermline</v>
      </c>
      <c r="I876" t="str">
        <f>VLOOKUP(C876,customers!$A$2:$I$314,9,FALSE)</f>
        <v>No</v>
      </c>
      <c r="J876" t="str">
        <f>INDEX(products!$A$1:$F$11,MATCH(orders!$D876,products!$A$1:$A$11,0),MATCH(orders!J$1,products!$A$1:$F$1,0))</f>
        <v>Denim Jacket Hooded</v>
      </c>
      <c r="K876" t="str">
        <f>INDEX(products!$A$1:$F$11,MATCH(orders!$D876,products!$A$1:$A$11,0),MATCH(orders!K$1,products!$A$1:$F$1,0))</f>
        <v>Jacket</v>
      </c>
      <c r="L876" t="str">
        <f>INDEX(products!$A$1:$F$11,MATCH(orders!$D876,products!$A$1:$A$11,0),MATCH(orders!L$1,products!$A$1:$F$1,0))</f>
        <v>Light Blue</v>
      </c>
      <c r="M876">
        <f>INDEX(products!$A$1:$F$11,MATCH(orders!$D876,products!$A$1:$A$11,0),MATCH(orders!M$1,products!$A$1:$F$1,0))</f>
        <v>27.99</v>
      </c>
      <c r="N876">
        <f>INDEX(products!$A$1:$F$11,MATCH(orders!$D876,products!$A$1:$A$11,0),MATCH(orders!N$1,products!$A$1:$F$1,0))</f>
        <v>14.99</v>
      </c>
      <c r="O876">
        <f t="shared" si="26"/>
        <v>38.999999999999993</v>
      </c>
      <c r="P876">
        <f t="shared" si="27"/>
        <v>83.97</v>
      </c>
    </row>
    <row r="877" spans="1:16" x14ac:dyDescent="0.45">
      <c r="A877" t="s">
        <v>2646</v>
      </c>
      <c r="B877" s="1">
        <v>45013</v>
      </c>
      <c r="C877" t="s">
        <v>646</v>
      </c>
      <c r="D877">
        <v>6</v>
      </c>
      <c r="E877">
        <v>3</v>
      </c>
      <c r="F877" t="str">
        <f>_xlfn.XLOOKUP(C877,customers!$A$2:$A$314,customers!$B$2:$B$314,,0)</f>
        <v>Gerardo Schonfeld</v>
      </c>
      <c r="G877" t="str">
        <f>_xlfn.XLOOKUP(C877,customers!$A$2:$A$314,customers!$F$2:$F$314,,0)</f>
        <v>England</v>
      </c>
      <c r="H877" t="str">
        <f>VLOOKUP(C877,customers!$A$2:$I$314,7,FALSE)</f>
        <v>Halesowen</v>
      </c>
      <c r="I877" t="str">
        <f>VLOOKUP(C877,customers!$A$2:$I$314,9,FALSE)</f>
        <v>No</v>
      </c>
      <c r="J877" t="str">
        <f>INDEX(products!$A$1:$F$11,MATCH(orders!$D877,products!$A$1:$A$11,0),MATCH(orders!J$1,products!$A$1:$F$1,0))</f>
        <v>Denim Jacket Hooded</v>
      </c>
      <c r="K877" t="str">
        <f>INDEX(products!$A$1:$F$11,MATCH(orders!$D877,products!$A$1:$A$11,0),MATCH(orders!K$1,products!$A$1:$F$1,0))</f>
        <v>Jacket</v>
      </c>
      <c r="L877" t="str">
        <f>INDEX(products!$A$1:$F$11,MATCH(orders!$D877,products!$A$1:$A$11,0),MATCH(orders!L$1,products!$A$1:$F$1,0))</f>
        <v>Light Blue</v>
      </c>
      <c r="M877">
        <f>INDEX(products!$A$1:$F$11,MATCH(orders!$D877,products!$A$1:$A$11,0),MATCH(orders!M$1,products!$A$1:$F$1,0))</f>
        <v>27.99</v>
      </c>
      <c r="N877">
        <f>INDEX(products!$A$1:$F$11,MATCH(orders!$D877,products!$A$1:$A$11,0),MATCH(orders!N$1,products!$A$1:$F$1,0))</f>
        <v>14.99</v>
      </c>
      <c r="O877">
        <f t="shared" si="26"/>
        <v>38.999999999999993</v>
      </c>
      <c r="P877">
        <f t="shared" si="27"/>
        <v>83.97</v>
      </c>
    </row>
    <row r="878" spans="1:16" x14ac:dyDescent="0.45">
      <c r="A878" t="s">
        <v>2647</v>
      </c>
      <c r="B878" s="1">
        <v>45013</v>
      </c>
      <c r="C878" t="s">
        <v>554</v>
      </c>
      <c r="D878">
        <v>6</v>
      </c>
      <c r="E878">
        <v>3</v>
      </c>
      <c r="F878" t="str">
        <f>_xlfn.XLOOKUP(C878,customers!$A$2:$A$314,customers!$B$2:$B$314,,0)</f>
        <v>Abraham Coleman</v>
      </c>
      <c r="G878" t="str">
        <f>_xlfn.XLOOKUP(C878,customers!$A$2:$A$314,customers!$F$2:$F$314,,0)</f>
        <v>England</v>
      </c>
      <c r="H878" t="str">
        <f>VLOOKUP(C878,customers!$A$2:$I$314,7,FALSE)</f>
        <v>Wellingborough</v>
      </c>
      <c r="I878" t="str">
        <f>VLOOKUP(C878,customers!$A$2:$I$314,9,FALSE)</f>
        <v>No</v>
      </c>
      <c r="J878" t="str">
        <f>INDEX(products!$A$1:$F$11,MATCH(orders!$D878,products!$A$1:$A$11,0),MATCH(orders!J$1,products!$A$1:$F$1,0))</f>
        <v>Denim Jacket Hooded</v>
      </c>
      <c r="K878" t="str">
        <f>INDEX(products!$A$1:$F$11,MATCH(orders!$D878,products!$A$1:$A$11,0),MATCH(orders!K$1,products!$A$1:$F$1,0))</f>
        <v>Jacket</v>
      </c>
      <c r="L878" t="str">
        <f>INDEX(products!$A$1:$F$11,MATCH(orders!$D878,products!$A$1:$A$11,0),MATCH(orders!L$1,products!$A$1:$F$1,0))</f>
        <v>Light Blue</v>
      </c>
      <c r="M878">
        <f>INDEX(products!$A$1:$F$11,MATCH(orders!$D878,products!$A$1:$A$11,0),MATCH(orders!M$1,products!$A$1:$F$1,0))</f>
        <v>27.99</v>
      </c>
      <c r="N878">
        <f>INDEX(products!$A$1:$F$11,MATCH(orders!$D878,products!$A$1:$A$11,0),MATCH(orders!N$1,products!$A$1:$F$1,0))</f>
        <v>14.99</v>
      </c>
      <c r="O878">
        <f t="shared" si="26"/>
        <v>38.999999999999993</v>
      </c>
      <c r="P878">
        <f t="shared" si="27"/>
        <v>83.97</v>
      </c>
    </row>
    <row r="879" spans="1:16" x14ac:dyDescent="0.45">
      <c r="A879" t="s">
        <v>2648</v>
      </c>
      <c r="B879" s="1">
        <v>45014</v>
      </c>
      <c r="C879" t="s">
        <v>839</v>
      </c>
      <c r="D879">
        <v>6</v>
      </c>
      <c r="E879">
        <v>3</v>
      </c>
      <c r="F879" t="str">
        <f>_xlfn.XLOOKUP(C879,customers!$A$2:$A$314,customers!$B$2:$B$314,,0)</f>
        <v>Emiline Galgey</v>
      </c>
      <c r="G879" t="str">
        <f>_xlfn.XLOOKUP(C879,customers!$A$2:$A$314,customers!$F$2:$F$314,,0)</f>
        <v>England</v>
      </c>
      <c r="H879" t="str">
        <f>VLOOKUP(C879,customers!$A$2:$I$314,7,FALSE)</f>
        <v>Northallerton</v>
      </c>
      <c r="I879" t="str">
        <f>VLOOKUP(C879,customers!$A$2:$I$314,9,FALSE)</f>
        <v>No</v>
      </c>
      <c r="J879" t="str">
        <f>INDEX(products!$A$1:$F$11,MATCH(orders!$D879,products!$A$1:$A$11,0),MATCH(orders!J$1,products!$A$1:$F$1,0))</f>
        <v>Denim Jacket Hooded</v>
      </c>
      <c r="K879" t="str">
        <f>INDEX(products!$A$1:$F$11,MATCH(orders!$D879,products!$A$1:$A$11,0),MATCH(orders!K$1,products!$A$1:$F$1,0))</f>
        <v>Jacket</v>
      </c>
      <c r="L879" t="str">
        <f>INDEX(products!$A$1:$F$11,MATCH(orders!$D879,products!$A$1:$A$11,0),MATCH(orders!L$1,products!$A$1:$F$1,0))</f>
        <v>Light Blue</v>
      </c>
      <c r="M879">
        <f>INDEX(products!$A$1:$F$11,MATCH(orders!$D879,products!$A$1:$A$11,0),MATCH(orders!M$1,products!$A$1:$F$1,0))</f>
        <v>27.99</v>
      </c>
      <c r="N879">
        <f>INDEX(products!$A$1:$F$11,MATCH(orders!$D879,products!$A$1:$A$11,0),MATCH(orders!N$1,products!$A$1:$F$1,0))</f>
        <v>14.99</v>
      </c>
      <c r="O879">
        <f t="shared" si="26"/>
        <v>38.999999999999993</v>
      </c>
      <c r="P879">
        <f t="shared" si="27"/>
        <v>83.97</v>
      </c>
    </row>
    <row r="880" spans="1:16" x14ac:dyDescent="0.45">
      <c r="A880" t="s">
        <v>2649</v>
      </c>
      <c r="B880" s="1">
        <v>45014</v>
      </c>
      <c r="C880" t="s">
        <v>367</v>
      </c>
      <c r="D880">
        <v>6</v>
      </c>
      <c r="E880">
        <v>3</v>
      </c>
      <c r="F880" t="str">
        <f>_xlfn.XLOOKUP(C880,customers!$A$2:$A$314,customers!$B$2:$B$314,,0)</f>
        <v>Torie Gottelier</v>
      </c>
      <c r="G880" t="str">
        <f>_xlfn.XLOOKUP(C880,customers!$A$2:$A$314,customers!$F$2:$F$314,,0)</f>
        <v>Scotland</v>
      </c>
      <c r="H880" t="str">
        <f>VLOOKUP(C880,customers!$A$2:$I$314,7,FALSE)</f>
        <v>Kirkcaldy</v>
      </c>
      <c r="I880" t="str">
        <f>VLOOKUP(C880,customers!$A$2:$I$314,9,FALSE)</f>
        <v>No</v>
      </c>
      <c r="J880" t="str">
        <f>INDEX(products!$A$1:$F$11,MATCH(orders!$D880,products!$A$1:$A$11,0),MATCH(orders!J$1,products!$A$1:$F$1,0))</f>
        <v>Denim Jacket Hooded</v>
      </c>
      <c r="K880" t="str">
        <f>INDEX(products!$A$1:$F$11,MATCH(orders!$D880,products!$A$1:$A$11,0),MATCH(orders!K$1,products!$A$1:$F$1,0))</f>
        <v>Jacket</v>
      </c>
      <c r="L880" t="str">
        <f>INDEX(products!$A$1:$F$11,MATCH(orders!$D880,products!$A$1:$A$11,0),MATCH(orders!L$1,products!$A$1:$F$1,0))</f>
        <v>Light Blue</v>
      </c>
      <c r="M880">
        <f>INDEX(products!$A$1:$F$11,MATCH(orders!$D880,products!$A$1:$A$11,0),MATCH(orders!M$1,products!$A$1:$F$1,0))</f>
        <v>27.99</v>
      </c>
      <c r="N880">
        <f>INDEX(products!$A$1:$F$11,MATCH(orders!$D880,products!$A$1:$A$11,0),MATCH(orders!N$1,products!$A$1:$F$1,0))</f>
        <v>14.99</v>
      </c>
      <c r="O880">
        <f t="shared" si="26"/>
        <v>38.999999999999993</v>
      </c>
      <c r="P880">
        <f t="shared" si="27"/>
        <v>83.97</v>
      </c>
    </row>
    <row r="881" spans="1:16" x14ac:dyDescent="0.45">
      <c r="A881" t="s">
        <v>2650</v>
      </c>
      <c r="B881" s="1">
        <v>45015</v>
      </c>
      <c r="C881" t="s">
        <v>675</v>
      </c>
      <c r="D881">
        <v>6</v>
      </c>
      <c r="E881">
        <v>3</v>
      </c>
      <c r="F881" t="str">
        <f>_xlfn.XLOOKUP(C881,customers!$A$2:$A$314,customers!$B$2:$B$314,,0)</f>
        <v>Minny Chamberlayne</v>
      </c>
      <c r="G881" t="str">
        <f>_xlfn.XLOOKUP(C881,customers!$A$2:$A$314,customers!$F$2:$F$314,,0)</f>
        <v>England</v>
      </c>
      <c r="H881" t="str">
        <f>VLOOKUP(C881,customers!$A$2:$I$314,7,FALSE)</f>
        <v>Southport</v>
      </c>
      <c r="I881" t="str">
        <f>VLOOKUP(C881,customers!$A$2:$I$314,9,FALSE)</f>
        <v>No</v>
      </c>
      <c r="J881" t="str">
        <f>INDEX(products!$A$1:$F$11,MATCH(orders!$D881,products!$A$1:$A$11,0),MATCH(orders!J$1,products!$A$1:$F$1,0))</f>
        <v>Denim Jacket Hooded</v>
      </c>
      <c r="K881" t="str">
        <f>INDEX(products!$A$1:$F$11,MATCH(orders!$D881,products!$A$1:$A$11,0),MATCH(orders!K$1,products!$A$1:$F$1,0))</f>
        <v>Jacket</v>
      </c>
      <c r="L881" t="str">
        <f>INDEX(products!$A$1:$F$11,MATCH(orders!$D881,products!$A$1:$A$11,0),MATCH(orders!L$1,products!$A$1:$F$1,0))</f>
        <v>Light Blue</v>
      </c>
      <c r="M881">
        <f>INDEX(products!$A$1:$F$11,MATCH(orders!$D881,products!$A$1:$A$11,0),MATCH(orders!M$1,products!$A$1:$F$1,0))</f>
        <v>27.99</v>
      </c>
      <c r="N881">
        <f>INDEX(products!$A$1:$F$11,MATCH(orders!$D881,products!$A$1:$A$11,0),MATCH(orders!N$1,products!$A$1:$F$1,0))</f>
        <v>14.99</v>
      </c>
      <c r="O881">
        <f t="shared" si="26"/>
        <v>38.999999999999993</v>
      </c>
      <c r="P881">
        <f t="shared" si="27"/>
        <v>83.97</v>
      </c>
    </row>
    <row r="882" spans="1:16" x14ac:dyDescent="0.45">
      <c r="A882" t="s">
        <v>2651</v>
      </c>
      <c r="B882" s="1">
        <v>45015</v>
      </c>
      <c r="C882" t="s">
        <v>84</v>
      </c>
      <c r="D882">
        <v>2</v>
      </c>
      <c r="E882">
        <v>4</v>
      </c>
      <c r="F882" t="str">
        <f>_xlfn.XLOOKUP(C882,customers!$A$2:$A$314,customers!$B$2:$B$314,,0)</f>
        <v>Llywellyn Oscroft</v>
      </c>
      <c r="G882" t="str">
        <f>_xlfn.XLOOKUP(C882,customers!$A$2:$A$314,customers!$F$2:$F$314,,0)</f>
        <v>England</v>
      </c>
      <c r="H882" t="str">
        <f>VLOOKUP(C882,customers!$A$2:$I$314,7,FALSE)</f>
        <v>Cambridge</v>
      </c>
      <c r="I882" t="str">
        <f>VLOOKUP(C882,customers!$A$2:$I$314,9,FALSE)</f>
        <v>Yes</v>
      </c>
      <c r="J882" t="str">
        <f>INDEX(products!$A$1:$F$11,MATCH(orders!$D882,products!$A$1:$A$11,0),MATCH(orders!J$1,products!$A$1:$F$1,0))</f>
        <v>Denim Jacket Classic</v>
      </c>
      <c r="K882" t="str">
        <f>INDEX(products!$A$1:$F$11,MATCH(orders!$D882,products!$A$1:$A$11,0),MATCH(orders!K$1,products!$A$1:$F$1,0))</f>
        <v>Jacket</v>
      </c>
      <c r="L882" t="str">
        <f>INDEX(products!$A$1:$F$11,MATCH(orders!$D882,products!$A$1:$A$11,0),MATCH(orders!L$1,products!$A$1:$F$1,0))</f>
        <v>Dark Blue</v>
      </c>
      <c r="M882">
        <f>INDEX(products!$A$1:$F$11,MATCH(orders!$D882,products!$A$1:$A$11,0),MATCH(orders!M$1,products!$A$1:$F$1,0))</f>
        <v>29.99</v>
      </c>
      <c r="N882">
        <f>INDEX(products!$A$1:$F$11,MATCH(orders!$D882,products!$A$1:$A$11,0),MATCH(orders!N$1,products!$A$1:$F$1,0))</f>
        <v>16.989999999999998</v>
      </c>
      <c r="O882">
        <f t="shared" si="26"/>
        <v>52</v>
      </c>
      <c r="P882">
        <f t="shared" si="27"/>
        <v>119.96</v>
      </c>
    </row>
    <row r="883" spans="1:16" x14ac:dyDescent="0.45">
      <c r="A883" t="s">
        <v>2652</v>
      </c>
      <c r="B883" s="1">
        <v>45015</v>
      </c>
      <c r="C883" t="s">
        <v>521</v>
      </c>
      <c r="D883">
        <v>6</v>
      </c>
      <c r="E883">
        <v>3</v>
      </c>
      <c r="F883" t="str">
        <f>_xlfn.XLOOKUP(C883,customers!$A$2:$A$314,customers!$B$2:$B$314,,0)</f>
        <v>Evelina Dacca</v>
      </c>
      <c r="G883" t="str">
        <f>_xlfn.XLOOKUP(C883,customers!$A$2:$A$314,customers!$F$2:$F$314,,0)</f>
        <v>Scotland</v>
      </c>
      <c r="H883" t="str">
        <f>VLOOKUP(C883,customers!$A$2:$I$314,7,FALSE)</f>
        <v>Dumfries</v>
      </c>
      <c r="I883" t="str">
        <f>VLOOKUP(C883,customers!$A$2:$I$314,9,FALSE)</f>
        <v>No</v>
      </c>
      <c r="J883" t="str">
        <f>INDEX(products!$A$1:$F$11,MATCH(orders!$D883,products!$A$1:$A$11,0),MATCH(orders!J$1,products!$A$1:$F$1,0))</f>
        <v>Denim Jacket Hooded</v>
      </c>
      <c r="K883" t="str">
        <f>INDEX(products!$A$1:$F$11,MATCH(orders!$D883,products!$A$1:$A$11,0),MATCH(orders!K$1,products!$A$1:$F$1,0))</f>
        <v>Jacket</v>
      </c>
      <c r="L883" t="str">
        <f>INDEX(products!$A$1:$F$11,MATCH(orders!$D883,products!$A$1:$A$11,0),MATCH(orders!L$1,products!$A$1:$F$1,0))</f>
        <v>Light Blue</v>
      </c>
      <c r="M883">
        <f>INDEX(products!$A$1:$F$11,MATCH(orders!$D883,products!$A$1:$A$11,0),MATCH(orders!M$1,products!$A$1:$F$1,0))</f>
        <v>27.99</v>
      </c>
      <c r="N883">
        <f>INDEX(products!$A$1:$F$11,MATCH(orders!$D883,products!$A$1:$A$11,0),MATCH(orders!N$1,products!$A$1:$F$1,0))</f>
        <v>14.99</v>
      </c>
      <c r="O883">
        <f t="shared" si="26"/>
        <v>38.999999999999993</v>
      </c>
      <c r="P883">
        <f t="shared" si="27"/>
        <v>83.97</v>
      </c>
    </row>
    <row r="884" spans="1:16" x14ac:dyDescent="0.45">
      <c r="A884" t="s">
        <v>2653</v>
      </c>
      <c r="B884" s="1">
        <v>45016</v>
      </c>
      <c r="C884" t="s">
        <v>554</v>
      </c>
      <c r="D884">
        <v>6</v>
      </c>
      <c r="E884">
        <v>3</v>
      </c>
      <c r="F884" t="str">
        <f>_xlfn.XLOOKUP(C884,customers!$A$2:$A$314,customers!$B$2:$B$314,,0)</f>
        <v>Abraham Coleman</v>
      </c>
      <c r="G884" t="str">
        <f>_xlfn.XLOOKUP(C884,customers!$A$2:$A$314,customers!$F$2:$F$314,,0)</f>
        <v>England</v>
      </c>
      <c r="H884" t="str">
        <f>VLOOKUP(C884,customers!$A$2:$I$314,7,FALSE)</f>
        <v>Wellingborough</v>
      </c>
      <c r="I884" t="str">
        <f>VLOOKUP(C884,customers!$A$2:$I$314,9,FALSE)</f>
        <v>No</v>
      </c>
      <c r="J884" t="str">
        <f>INDEX(products!$A$1:$F$11,MATCH(orders!$D884,products!$A$1:$A$11,0),MATCH(orders!J$1,products!$A$1:$F$1,0))</f>
        <v>Denim Jacket Hooded</v>
      </c>
      <c r="K884" t="str">
        <f>INDEX(products!$A$1:$F$11,MATCH(orders!$D884,products!$A$1:$A$11,0),MATCH(orders!K$1,products!$A$1:$F$1,0))</f>
        <v>Jacket</v>
      </c>
      <c r="L884" t="str">
        <f>INDEX(products!$A$1:$F$11,MATCH(orders!$D884,products!$A$1:$A$11,0),MATCH(orders!L$1,products!$A$1:$F$1,0))</f>
        <v>Light Blue</v>
      </c>
      <c r="M884">
        <f>INDEX(products!$A$1:$F$11,MATCH(orders!$D884,products!$A$1:$A$11,0),MATCH(orders!M$1,products!$A$1:$F$1,0))</f>
        <v>27.99</v>
      </c>
      <c r="N884">
        <f>INDEX(products!$A$1:$F$11,MATCH(orders!$D884,products!$A$1:$A$11,0),MATCH(orders!N$1,products!$A$1:$F$1,0))</f>
        <v>14.99</v>
      </c>
      <c r="O884">
        <f t="shared" si="26"/>
        <v>38.999999999999993</v>
      </c>
      <c r="P884">
        <f t="shared" si="27"/>
        <v>83.97</v>
      </c>
    </row>
    <row r="885" spans="1:16" x14ac:dyDescent="0.45">
      <c r="A885" t="s">
        <v>2654</v>
      </c>
      <c r="B885" s="1">
        <v>45018</v>
      </c>
      <c r="C885" t="s">
        <v>123</v>
      </c>
      <c r="D885">
        <v>6</v>
      </c>
      <c r="E885">
        <v>2</v>
      </c>
      <c r="F885" t="str">
        <f>_xlfn.XLOOKUP(C885,customers!$A$2:$A$314,customers!$B$2:$B$314,,0)</f>
        <v>Culley Farris</v>
      </c>
      <c r="G885" t="str">
        <f>_xlfn.XLOOKUP(C885,customers!$A$2:$A$314,customers!$F$2:$F$314,,0)</f>
        <v>England</v>
      </c>
      <c r="H885" t="str">
        <f>VLOOKUP(C885,customers!$A$2:$I$314,7,FALSE)</f>
        <v>Norwich</v>
      </c>
      <c r="I885" t="str">
        <f>VLOOKUP(C885,customers!$A$2:$I$314,9,FALSE)</f>
        <v>Yes</v>
      </c>
      <c r="J885" t="str">
        <f>INDEX(products!$A$1:$F$11,MATCH(orders!$D885,products!$A$1:$A$11,0),MATCH(orders!J$1,products!$A$1:$F$1,0))</f>
        <v>Denim Jacket Hooded</v>
      </c>
      <c r="K885" t="str">
        <f>INDEX(products!$A$1:$F$11,MATCH(orders!$D885,products!$A$1:$A$11,0),MATCH(orders!K$1,products!$A$1:$F$1,0))</f>
        <v>Jacket</v>
      </c>
      <c r="L885" t="str">
        <f>INDEX(products!$A$1:$F$11,MATCH(orders!$D885,products!$A$1:$A$11,0),MATCH(orders!L$1,products!$A$1:$F$1,0))</f>
        <v>Light Blue</v>
      </c>
      <c r="M885">
        <f>INDEX(products!$A$1:$F$11,MATCH(orders!$D885,products!$A$1:$A$11,0),MATCH(orders!M$1,products!$A$1:$F$1,0))</f>
        <v>27.99</v>
      </c>
      <c r="N885">
        <f>INDEX(products!$A$1:$F$11,MATCH(orders!$D885,products!$A$1:$A$11,0),MATCH(orders!N$1,products!$A$1:$F$1,0))</f>
        <v>14.99</v>
      </c>
      <c r="O885">
        <f t="shared" si="26"/>
        <v>25.999999999999996</v>
      </c>
      <c r="P885">
        <f t="shared" si="27"/>
        <v>55.98</v>
      </c>
    </row>
    <row r="886" spans="1:16" x14ac:dyDescent="0.45">
      <c r="A886" t="s">
        <v>2655</v>
      </c>
      <c r="B886" s="1">
        <v>45019</v>
      </c>
      <c r="C886" t="s">
        <v>602</v>
      </c>
      <c r="D886">
        <v>6</v>
      </c>
      <c r="E886">
        <v>3</v>
      </c>
      <c r="F886" t="str">
        <f>_xlfn.XLOOKUP(C886,customers!$A$2:$A$314,customers!$B$2:$B$314,,0)</f>
        <v>Quinton Fouracres</v>
      </c>
      <c r="G886" t="str">
        <f>_xlfn.XLOOKUP(C886,customers!$A$2:$A$314,customers!$F$2:$F$314,,0)</f>
        <v>England</v>
      </c>
      <c r="H886" t="str">
        <f>VLOOKUP(C886,customers!$A$2:$I$314,7,FALSE)</f>
        <v>St Albans</v>
      </c>
      <c r="I886" t="str">
        <f>VLOOKUP(C886,customers!$A$2:$I$314,9,FALSE)</f>
        <v>No</v>
      </c>
      <c r="J886" t="str">
        <f>INDEX(products!$A$1:$F$11,MATCH(orders!$D886,products!$A$1:$A$11,0),MATCH(orders!J$1,products!$A$1:$F$1,0))</f>
        <v>Denim Jacket Hooded</v>
      </c>
      <c r="K886" t="str">
        <f>INDEX(products!$A$1:$F$11,MATCH(orders!$D886,products!$A$1:$A$11,0),MATCH(orders!K$1,products!$A$1:$F$1,0))</f>
        <v>Jacket</v>
      </c>
      <c r="L886" t="str">
        <f>INDEX(products!$A$1:$F$11,MATCH(orders!$D886,products!$A$1:$A$11,0),MATCH(orders!L$1,products!$A$1:$F$1,0))</f>
        <v>Light Blue</v>
      </c>
      <c r="M886">
        <f>INDEX(products!$A$1:$F$11,MATCH(orders!$D886,products!$A$1:$A$11,0),MATCH(orders!M$1,products!$A$1:$F$1,0))</f>
        <v>27.99</v>
      </c>
      <c r="N886">
        <f>INDEX(products!$A$1:$F$11,MATCH(orders!$D886,products!$A$1:$A$11,0),MATCH(orders!N$1,products!$A$1:$F$1,0))</f>
        <v>14.99</v>
      </c>
      <c r="O886">
        <f t="shared" si="26"/>
        <v>38.999999999999993</v>
      </c>
      <c r="P886">
        <f t="shared" si="27"/>
        <v>83.97</v>
      </c>
    </row>
    <row r="887" spans="1:16" x14ac:dyDescent="0.45">
      <c r="A887" t="s">
        <v>2656</v>
      </c>
      <c r="B887" s="1">
        <v>45020</v>
      </c>
      <c r="C887" t="s">
        <v>963</v>
      </c>
      <c r="D887">
        <v>6</v>
      </c>
      <c r="E887">
        <v>3</v>
      </c>
      <c r="F887" t="str">
        <f>_xlfn.XLOOKUP(C887,customers!$A$2:$A$314,customers!$B$2:$B$314,,0)</f>
        <v>Lexie Mallan</v>
      </c>
      <c r="G887" t="str">
        <f>_xlfn.XLOOKUP(C887,customers!$A$2:$A$314,customers!$F$2:$F$314,,0)</f>
        <v>England</v>
      </c>
      <c r="H887" t="str">
        <f>VLOOKUP(C887,customers!$A$2:$I$314,7,FALSE)</f>
        <v>Radstock</v>
      </c>
      <c r="I887" t="str">
        <f>VLOOKUP(C887,customers!$A$2:$I$314,9,FALSE)</f>
        <v>No</v>
      </c>
      <c r="J887" t="str">
        <f>INDEX(products!$A$1:$F$11,MATCH(orders!$D887,products!$A$1:$A$11,0),MATCH(orders!J$1,products!$A$1:$F$1,0))</f>
        <v>Denim Jacket Hooded</v>
      </c>
      <c r="K887" t="str">
        <f>INDEX(products!$A$1:$F$11,MATCH(orders!$D887,products!$A$1:$A$11,0),MATCH(orders!K$1,products!$A$1:$F$1,0))</f>
        <v>Jacket</v>
      </c>
      <c r="L887" t="str">
        <f>INDEX(products!$A$1:$F$11,MATCH(orders!$D887,products!$A$1:$A$11,0),MATCH(orders!L$1,products!$A$1:$F$1,0))</f>
        <v>Light Blue</v>
      </c>
      <c r="M887">
        <f>INDEX(products!$A$1:$F$11,MATCH(orders!$D887,products!$A$1:$A$11,0),MATCH(orders!M$1,products!$A$1:$F$1,0))</f>
        <v>27.99</v>
      </c>
      <c r="N887">
        <f>INDEX(products!$A$1:$F$11,MATCH(orders!$D887,products!$A$1:$A$11,0),MATCH(orders!N$1,products!$A$1:$F$1,0))</f>
        <v>14.99</v>
      </c>
      <c r="O887">
        <f t="shared" si="26"/>
        <v>38.999999999999993</v>
      </c>
      <c r="P887">
        <f t="shared" si="27"/>
        <v>83.97</v>
      </c>
    </row>
    <row r="888" spans="1:16" x14ac:dyDescent="0.45">
      <c r="A888" t="s">
        <v>2657</v>
      </c>
      <c r="B888" s="1">
        <v>45020</v>
      </c>
      <c r="C888" t="s">
        <v>963</v>
      </c>
      <c r="D888">
        <v>6</v>
      </c>
      <c r="E888">
        <v>3</v>
      </c>
      <c r="F888" t="str">
        <f>_xlfn.XLOOKUP(C888,customers!$A$2:$A$314,customers!$B$2:$B$314,,0)</f>
        <v>Lexie Mallan</v>
      </c>
      <c r="G888" t="str">
        <f>_xlfn.XLOOKUP(C888,customers!$A$2:$A$314,customers!$F$2:$F$314,,0)</f>
        <v>England</v>
      </c>
      <c r="H888" t="str">
        <f>VLOOKUP(C888,customers!$A$2:$I$314,7,FALSE)</f>
        <v>Radstock</v>
      </c>
      <c r="I888" t="str">
        <f>VLOOKUP(C888,customers!$A$2:$I$314,9,FALSE)</f>
        <v>No</v>
      </c>
      <c r="J888" t="str">
        <f>INDEX(products!$A$1:$F$11,MATCH(orders!$D888,products!$A$1:$A$11,0),MATCH(orders!J$1,products!$A$1:$F$1,0))</f>
        <v>Denim Jacket Hooded</v>
      </c>
      <c r="K888" t="str">
        <f>INDEX(products!$A$1:$F$11,MATCH(orders!$D888,products!$A$1:$A$11,0),MATCH(orders!K$1,products!$A$1:$F$1,0))</f>
        <v>Jacket</v>
      </c>
      <c r="L888" t="str">
        <f>INDEX(products!$A$1:$F$11,MATCH(orders!$D888,products!$A$1:$A$11,0),MATCH(orders!L$1,products!$A$1:$F$1,0))</f>
        <v>Light Blue</v>
      </c>
      <c r="M888">
        <f>INDEX(products!$A$1:$F$11,MATCH(orders!$D888,products!$A$1:$A$11,0),MATCH(orders!M$1,products!$A$1:$F$1,0))</f>
        <v>27.99</v>
      </c>
      <c r="N888">
        <f>INDEX(products!$A$1:$F$11,MATCH(orders!$D888,products!$A$1:$A$11,0),MATCH(orders!N$1,products!$A$1:$F$1,0))</f>
        <v>14.99</v>
      </c>
      <c r="O888">
        <f t="shared" si="26"/>
        <v>38.999999999999993</v>
      </c>
      <c r="P888">
        <f t="shared" si="27"/>
        <v>83.97</v>
      </c>
    </row>
    <row r="889" spans="1:16" x14ac:dyDescent="0.45">
      <c r="A889" t="s">
        <v>2658</v>
      </c>
      <c r="B889" s="1">
        <v>45020</v>
      </c>
      <c r="C889" t="s">
        <v>914</v>
      </c>
      <c r="D889">
        <v>6</v>
      </c>
      <c r="E889">
        <v>3</v>
      </c>
      <c r="F889" t="str">
        <f>_xlfn.XLOOKUP(C889,customers!$A$2:$A$314,customers!$B$2:$B$314,,0)</f>
        <v>Conny Gheraldi</v>
      </c>
      <c r="G889" t="str">
        <f>_xlfn.XLOOKUP(C889,customers!$A$2:$A$314,customers!$F$2:$F$314,,0)</f>
        <v>Wales</v>
      </c>
      <c r="H889" t="str">
        <f>VLOOKUP(C889,customers!$A$2:$I$314,7,FALSE)</f>
        <v>Monmouth</v>
      </c>
      <c r="I889" t="str">
        <f>VLOOKUP(C889,customers!$A$2:$I$314,9,FALSE)</f>
        <v>No</v>
      </c>
      <c r="J889" t="str">
        <f>INDEX(products!$A$1:$F$11,MATCH(orders!$D889,products!$A$1:$A$11,0),MATCH(orders!J$1,products!$A$1:$F$1,0))</f>
        <v>Denim Jacket Hooded</v>
      </c>
      <c r="K889" t="str">
        <f>INDEX(products!$A$1:$F$11,MATCH(orders!$D889,products!$A$1:$A$11,0),MATCH(orders!K$1,products!$A$1:$F$1,0))</f>
        <v>Jacket</v>
      </c>
      <c r="L889" t="str">
        <f>INDEX(products!$A$1:$F$11,MATCH(orders!$D889,products!$A$1:$A$11,0),MATCH(orders!L$1,products!$A$1:$F$1,0))</f>
        <v>Light Blue</v>
      </c>
      <c r="M889">
        <f>INDEX(products!$A$1:$F$11,MATCH(orders!$D889,products!$A$1:$A$11,0),MATCH(orders!M$1,products!$A$1:$F$1,0))</f>
        <v>27.99</v>
      </c>
      <c r="N889">
        <f>INDEX(products!$A$1:$F$11,MATCH(orders!$D889,products!$A$1:$A$11,0),MATCH(orders!N$1,products!$A$1:$F$1,0))</f>
        <v>14.99</v>
      </c>
      <c r="O889">
        <f t="shared" si="26"/>
        <v>38.999999999999993</v>
      </c>
      <c r="P889">
        <f t="shared" si="27"/>
        <v>83.97</v>
      </c>
    </row>
    <row r="890" spans="1:16" x14ac:dyDescent="0.45">
      <c r="A890" t="s">
        <v>2659</v>
      </c>
      <c r="B890" s="1">
        <v>45021</v>
      </c>
      <c r="C890" t="s">
        <v>575</v>
      </c>
      <c r="D890">
        <v>7</v>
      </c>
      <c r="E890">
        <v>1</v>
      </c>
      <c r="F890" t="str">
        <f>_xlfn.XLOOKUP(C890,customers!$A$2:$A$314,customers!$B$2:$B$314,,0)</f>
        <v>Winn Keyse</v>
      </c>
      <c r="G890" t="str">
        <f>_xlfn.XLOOKUP(C890,customers!$A$2:$A$314,customers!$F$2:$F$314,,0)</f>
        <v>England</v>
      </c>
      <c r="H890" t="str">
        <f>VLOOKUP(C890,customers!$A$2:$I$314,7,FALSE)</f>
        <v>Tewkesbury</v>
      </c>
      <c r="I890" t="str">
        <f>VLOOKUP(C890,customers!$A$2:$I$314,9,FALSE)</f>
        <v>No</v>
      </c>
      <c r="J890" t="str">
        <f>INDEX(products!$A$1:$F$11,MATCH(orders!$D890,products!$A$1:$A$11,0),MATCH(orders!J$1,products!$A$1:$F$1,0))</f>
        <v>Denim Jeans Loose Fit</v>
      </c>
      <c r="K890" t="str">
        <f>INDEX(products!$A$1:$F$11,MATCH(orders!$D890,products!$A$1:$A$11,0),MATCH(orders!K$1,products!$A$1:$F$1,0))</f>
        <v>Pants</v>
      </c>
      <c r="L890" t="str">
        <f>INDEX(products!$A$1:$F$11,MATCH(orders!$D890,products!$A$1:$A$11,0),MATCH(orders!L$1,products!$A$1:$F$1,0))</f>
        <v>Dark Blue</v>
      </c>
      <c r="M890">
        <f>INDEX(products!$A$1:$F$11,MATCH(orders!$D890,products!$A$1:$A$11,0),MATCH(orders!M$1,products!$A$1:$F$1,0))</f>
        <v>26.99</v>
      </c>
      <c r="N890">
        <f>INDEX(products!$A$1:$F$11,MATCH(orders!$D890,products!$A$1:$A$11,0),MATCH(orders!N$1,products!$A$1:$F$1,0))</f>
        <v>14.99</v>
      </c>
      <c r="O890">
        <f t="shared" si="26"/>
        <v>11.999999999999998</v>
      </c>
      <c r="P890">
        <f t="shared" si="27"/>
        <v>26.99</v>
      </c>
    </row>
    <row r="891" spans="1:16" x14ac:dyDescent="0.45">
      <c r="A891" t="s">
        <v>2660</v>
      </c>
      <c r="B891" s="1">
        <v>45022</v>
      </c>
      <c r="C891" t="s">
        <v>657</v>
      </c>
      <c r="D891">
        <v>10</v>
      </c>
      <c r="E891">
        <v>4</v>
      </c>
      <c r="F891" t="str">
        <f>_xlfn.XLOOKUP(C891,customers!$A$2:$A$314,customers!$B$2:$B$314,,0)</f>
        <v>Sherman Mewrcik</v>
      </c>
      <c r="G891" t="str">
        <f>_xlfn.XLOOKUP(C891,customers!$A$2:$A$314,customers!$F$2:$F$314,,0)</f>
        <v>Wales</v>
      </c>
      <c r="H891" t="str">
        <f>VLOOKUP(C891,customers!$A$2:$I$314,7,FALSE)</f>
        <v>Pontypridd</v>
      </c>
      <c r="I891" t="str">
        <f>VLOOKUP(C891,customers!$A$2:$I$314,9,FALSE)</f>
        <v>No</v>
      </c>
      <c r="J891" t="str">
        <f>INDEX(products!$A$1:$F$11,MATCH(orders!$D891,products!$A$1:$A$11,0),MATCH(orders!J$1,products!$A$1:$F$1,0))</f>
        <v>Denim Jeans Cuffed Hem</v>
      </c>
      <c r="K891" t="str">
        <f>INDEX(products!$A$1:$F$11,MATCH(orders!$D891,products!$A$1:$A$11,0),MATCH(orders!K$1,products!$A$1:$F$1,0))</f>
        <v>Pants</v>
      </c>
      <c r="L891" t="str">
        <f>INDEX(products!$A$1:$F$11,MATCH(orders!$D891,products!$A$1:$A$11,0),MATCH(orders!L$1,products!$A$1:$F$1,0))</f>
        <v>Dark Blue</v>
      </c>
      <c r="M891">
        <f>INDEX(products!$A$1:$F$11,MATCH(orders!$D891,products!$A$1:$A$11,0),MATCH(orders!M$1,products!$A$1:$F$1,0))</f>
        <v>22.99</v>
      </c>
      <c r="N891">
        <f>INDEX(products!$A$1:$F$11,MATCH(orders!$D891,products!$A$1:$A$11,0),MATCH(orders!N$1,products!$A$1:$F$1,0))</f>
        <v>10.99</v>
      </c>
      <c r="O891">
        <f t="shared" si="26"/>
        <v>47.999999999999993</v>
      </c>
      <c r="P891">
        <f t="shared" si="27"/>
        <v>91.96</v>
      </c>
    </row>
    <row r="892" spans="1:16" x14ac:dyDescent="0.45">
      <c r="A892" t="s">
        <v>2661</v>
      </c>
      <c r="B892" s="1">
        <v>45023</v>
      </c>
      <c r="C892" t="s">
        <v>501</v>
      </c>
      <c r="D892">
        <v>6</v>
      </c>
      <c r="E892">
        <v>3</v>
      </c>
      <c r="F892" t="str">
        <f>_xlfn.XLOOKUP(C892,customers!$A$2:$A$314,customers!$B$2:$B$314,,0)</f>
        <v>Stanford Rodliff</v>
      </c>
      <c r="G892" t="str">
        <f>_xlfn.XLOOKUP(C892,customers!$A$2:$A$314,customers!$F$2:$F$314,,0)</f>
        <v>England</v>
      </c>
      <c r="H892" t="str">
        <f>VLOOKUP(C892,customers!$A$2:$I$314,7,FALSE)</f>
        <v>Rugby</v>
      </c>
      <c r="I892" t="str">
        <f>VLOOKUP(C892,customers!$A$2:$I$314,9,FALSE)</f>
        <v>No</v>
      </c>
      <c r="J892" t="str">
        <f>INDEX(products!$A$1:$F$11,MATCH(orders!$D892,products!$A$1:$A$11,0),MATCH(orders!J$1,products!$A$1:$F$1,0))</f>
        <v>Denim Jacket Hooded</v>
      </c>
      <c r="K892" t="str">
        <f>INDEX(products!$A$1:$F$11,MATCH(orders!$D892,products!$A$1:$A$11,0),MATCH(orders!K$1,products!$A$1:$F$1,0))</f>
        <v>Jacket</v>
      </c>
      <c r="L892" t="str">
        <f>INDEX(products!$A$1:$F$11,MATCH(orders!$D892,products!$A$1:$A$11,0),MATCH(orders!L$1,products!$A$1:$F$1,0))</f>
        <v>Light Blue</v>
      </c>
      <c r="M892">
        <f>INDEX(products!$A$1:$F$11,MATCH(orders!$D892,products!$A$1:$A$11,0),MATCH(orders!M$1,products!$A$1:$F$1,0))</f>
        <v>27.99</v>
      </c>
      <c r="N892">
        <f>INDEX(products!$A$1:$F$11,MATCH(orders!$D892,products!$A$1:$A$11,0),MATCH(orders!N$1,products!$A$1:$F$1,0))</f>
        <v>14.99</v>
      </c>
      <c r="O892">
        <f t="shared" si="26"/>
        <v>38.999999999999993</v>
      </c>
      <c r="P892">
        <f t="shared" si="27"/>
        <v>83.97</v>
      </c>
    </row>
    <row r="893" spans="1:16" x14ac:dyDescent="0.45">
      <c r="A893" t="s">
        <v>2662</v>
      </c>
      <c r="B893" s="1">
        <v>45024</v>
      </c>
      <c r="C893" t="s">
        <v>671</v>
      </c>
      <c r="D893">
        <v>6</v>
      </c>
      <c r="E893">
        <v>3</v>
      </c>
      <c r="F893" t="str">
        <f>_xlfn.XLOOKUP(C893,customers!$A$2:$A$314,customers!$B$2:$B$314,,0)</f>
        <v>Serena Earley</v>
      </c>
      <c r="G893" t="str">
        <f>_xlfn.XLOOKUP(C893,customers!$A$2:$A$314,customers!$F$2:$F$314,,0)</f>
        <v>England</v>
      </c>
      <c r="H893" t="str">
        <f>VLOOKUP(C893,customers!$A$2:$I$314,7,FALSE)</f>
        <v>Dartford</v>
      </c>
      <c r="I893" t="str">
        <f>VLOOKUP(C893,customers!$A$2:$I$314,9,FALSE)</f>
        <v>No</v>
      </c>
      <c r="J893" t="str">
        <f>INDEX(products!$A$1:$F$11,MATCH(orders!$D893,products!$A$1:$A$11,0),MATCH(orders!J$1,products!$A$1:$F$1,0))</f>
        <v>Denim Jacket Hooded</v>
      </c>
      <c r="K893" t="str">
        <f>INDEX(products!$A$1:$F$11,MATCH(orders!$D893,products!$A$1:$A$11,0),MATCH(orders!K$1,products!$A$1:$F$1,0))</f>
        <v>Jacket</v>
      </c>
      <c r="L893" t="str">
        <f>INDEX(products!$A$1:$F$11,MATCH(orders!$D893,products!$A$1:$A$11,0),MATCH(orders!L$1,products!$A$1:$F$1,0))</f>
        <v>Light Blue</v>
      </c>
      <c r="M893">
        <f>INDEX(products!$A$1:$F$11,MATCH(orders!$D893,products!$A$1:$A$11,0),MATCH(orders!M$1,products!$A$1:$F$1,0))</f>
        <v>27.99</v>
      </c>
      <c r="N893">
        <f>INDEX(products!$A$1:$F$11,MATCH(orders!$D893,products!$A$1:$A$11,0),MATCH(orders!N$1,products!$A$1:$F$1,0))</f>
        <v>14.99</v>
      </c>
      <c r="O893">
        <f t="shared" si="26"/>
        <v>38.999999999999993</v>
      </c>
      <c r="P893">
        <f t="shared" si="27"/>
        <v>83.97</v>
      </c>
    </row>
    <row r="894" spans="1:16" x14ac:dyDescent="0.45">
      <c r="A894" t="s">
        <v>2663</v>
      </c>
      <c r="B894" s="1">
        <v>45025</v>
      </c>
      <c r="C894" t="s">
        <v>934</v>
      </c>
      <c r="D894">
        <v>3</v>
      </c>
      <c r="E894">
        <v>2</v>
      </c>
      <c r="F894" t="str">
        <f>_xlfn.XLOOKUP(C894,customers!$A$2:$A$314,customers!$B$2:$B$314,,0)</f>
        <v>Craggy Bril</v>
      </c>
      <c r="G894" t="str">
        <f>_xlfn.XLOOKUP(C894,customers!$A$2:$A$314,customers!$F$2:$F$314,,0)</f>
        <v>England</v>
      </c>
      <c r="H894" t="str">
        <f>VLOOKUP(C894,customers!$A$2:$I$314,7,FALSE)</f>
        <v>Bromsgrove</v>
      </c>
      <c r="I894" t="str">
        <f>VLOOKUP(C894,customers!$A$2:$I$314,9,FALSE)</f>
        <v>No</v>
      </c>
      <c r="J894" t="str">
        <f>INDEX(products!$A$1:$F$11,MATCH(orders!$D894,products!$A$1:$A$11,0),MATCH(orders!J$1,products!$A$1:$F$1,0))</f>
        <v>Denim Jeans Boyfriend Cut</v>
      </c>
      <c r="K894" t="str">
        <f>INDEX(products!$A$1:$F$11,MATCH(orders!$D894,products!$A$1:$A$11,0),MATCH(orders!K$1,products!$A$1:$F$1,0))</f>
        <v>Pants</v>
      </c>
      <c r="L894" t="str">
        <f>INDEX(products!$A$1:$F$11,MATCH(orders!$D894,products!$A$1:$A$11,0),MATCH(orders!L$1,products!$A$1:$F$1,0))</f>
        <v>Light Blue</v>
      </c>
      <c r="M894">
        <f>INDEX(products!$A$1:$F$11,MATCH(orders!$D894,products!$A$1:$A$11,0),MATCH(orders!M$1,products!$A$1:$F$1,0))</f>
        <v>27.99</v>
      </c>
      <c r="N894">
        <f>INDEX(products!$A$1:$F$11,MATCH(orders!$D894,products!$A$1:$A$11,0),MATCH(orders!N$1,products!$A$1:$F$1,0))</f>
        <v>12.99</v>
      </c>
      <c r="O894">
        <f t="shared" si="26"/>
        <v>29.999999999999996</v>
      </c>
      <c r="P894">
        <f t="shared" si="27"/>
        <v>55.98</v>
      </c>
    </row>
    <row r="895" spans="1:16" x14ac:dyDescent="0.45">
      <c r="A895" t="s">
        <v>2664</v>
      </c>
      <c r="B895" s="1">
        <v>45025</v>
      </c>
      <c r="C895" t="s">
        <v>418</v>
      </c>
      <c r="D895">
        <v>6</v>
      </c>
      <c r="E895">
        <v>3</v>
      </c>
      <c r="F895" t="str">
        <f>_xlfn.XLOOKUP(C895,customers!$A$2:$A$314,customers!$B$2:$B$314,,0)</f>
        <v>Bram Revel</v>
      </c>
      <c r="G895" t="str">
        <f>_xlfn.XLOOKUP(C895,customers!$A$2:$A$314,customers!$F$2:$F$314,,0)</f>
        <v>England</v>
      </c>
      <c r="H895" t="str">
        <f>VLOOKUP(C895,customers!$A$2:$I$314,7,FALSE)</f>
        <v>Scunthorpe</v>
      </c>
      <c r="I895" t="str">
        <f>VLOOKUP(C895,customers!$A$2:$I$314,9,FALSE)</f>
        <v>No</v>
      </c>
      <c r="J895" t="str">
        <f>INDEX(products!$A$1:$F$11,MATCH(orders!$D895,products!$A$1:$A$11,0),MATCH(orders!J$1,products!$A$1:$F$1,0))</f>
        <v>Denim Jacket Hooded</v>
      </c>
      <c r="K895" t="str">
        <f>INDEX(products!$A$1:$F$11,MATCH(orders!$D895,products!$A$1:$A$11,0),MATCH(orders!K$1,products!$A$1:$F$1,0))</f>
        <v>Jacket</v>
      </c>
      <c r="L895" t="str">
        <f>INDEX(products!$A$1:$F$11,MATCH(orders!$D895,products!$A$1:$A$11,0),MATCH(orders!L$1,products!$A$1:$F$1,0))</f>
        <v>Light Blue</v>
      </c>
      <c r="M895">
        <f>INDEX(products!$A$1:$F$11,MATCH(orders!$D895,products!$A$1:$A$11,0),MATCH(orders!M$1,products!$A$1:$F$1,0))</f>
        <v>27.99</v>
      </c>
      <c r="N895">
        <f>INDEX(products!$A$1:$F$11,MATCH(orders!$D895,products!$A$1:$A$11,0),MATCH(orders!N$1,products!$A$1:$F$1,0))</f>
        <v>14.99</v>
      </c>
      <c r="O895">
        <f t="shared" si="26"/>
        <v>38.999999999999993</v>
      </c>
      <c r="P895">
        <f t="shared" si="27"/>
        <v>83.97</v>
      </c>
    </row>
    <row r="896" spans="1:16" x14ac:dyDescent="0.45">
      <c r="A896" t="s">
        <v>2665</v>
      </c>
      <c r="B896" s="1">
        <v>45026</v>
      </c>
      <c r="C896" t="s">
        <v>818</v>
      </c>
      <c r="D896">
        <v>6</v>
      </c>
      <c r="E896">
        <v>3</v>
      </c>
      <c r="F896" t="str">
        <f>_xlfn.XLOOKUP(C896,customers!$A$2:$A$314,customers!$B$2:$B$314,,0)</f>
        <v>Constance Halfhide</v>
      </c>
      <c r="G896" t="str">
        <f>_xlfn.XLOOKUP(C896,customers!$A$2:$A$314,customers!$F$2:$F$314,,0)</f>
        <v>England</v>
      </c>
      <c r="H896" t="str">
        <f>VLOOKUP(C896,customers!$A$2:$I$314,7,FALSE)</f>
        <v>Ilkley</v>
      </c>
      <c r="I896" t="str">
        <f>VLOOKUP(C896,customers!$A$2:$I$314,9,FALSE)</f>
        <v>No</v>
      </c>
      <c r="J896" t="str">
        <f>INDEX(products!$A$1:$F$11,MATCH(orders!$D896,products!$A$1:$A$11,0),MATCH(orders!J$1,products!$A$1:$F$1,0))</f>
        <v>Denim Jacket Hooded</v>
      </c>
      <c r="K896" t="str">
        <f>INDEX(products!$A$1:$F$11,MATCH(orders!$D896,products!$A$1:$A$11,0),MATCH(orders!K$1,products!$A$1:$F$1,0))</f>
        <v>Jacket</v>
      </c>
      <c r="L896" t="str">
        <f>INDEX(products!$A$1:$F$11,MATCH(orders!$D896,products!$A$1:$A$11,0),MATCH(orders!L$1,products!$A$1:$F$1,0))</f>
        <v>Light Blue</v>
      </c>
      <c r="M896">
        <f>INDEX(products!$A$1:$F$11,MATCH(orders!$D896,products!$A$1:$A$11,0),MATCH(orders!M$1,products!$A$1:$F$1,0))</f>
        <v>27.99</v>
      </c>
      <c r="N896">
        <f>INDEX(products!$A$1:$F$11,MATCH(orders!$D896,products!$A$1:$A$11,0),MATCH(orders!N$1,products!$A$1:$F$1,0))</f>
        <v>14.99</v>
      </c>
      <c r="O896">
        <f t="shared" si="26"/>
        <v>38.999999999999993</v>
      </c>
      <c r="P896">
        <f t="shared" si="27"/>
        <v>83.97</v>
      </c>
    </row>
    <row r="897" spans="1:16" x14ac:dyDescent="0.45">
      <c r="A897" t="s">
        <v>2666</v>
      </c>
      <c r="B897" s="1">
        <v>45026</v>
      </c>
      <c r="C897" t="s">
        <v>1091</v>
      </c>
      <c r="D897">
        <v>6</v>
      </c>
      <c r="E897">
        <v>3</v>
      </c>
      <c r="F897" t="str">
        <f>_xlfn.XLOOKUP(C897,customers!$A$2:$A$314,customers!$B$2:$B$314,,0)</f>
        <v>Emlynne Palfrey</v>
      </c>
      <c r="G897" t="str">
        <f>_xlfn.XLOOKUP(C897,customers!$A$2:$A$314,customers!$F$2:$F$314,,0)</f>
        <v>Wales</v>
      </c>
      <c r="H897" t="str">
        <f>VLOOKUP(C897,customers!$A$2:$I$314,7,FALSE)</f>
        <v>Holyhead</v>
      </c>
      <c r="I897" t="str">
        <f>VLOOKUP(C897,customers!$A$2:$I$314,9,FALSE)</f>
        <v>No</v>
      </c>
      <c r="J897" t="str">
        <f>INDEX(products!$A$1:$F$11,MATCH(orders!$D897,products!$A$1:$A$11,0),MATCH(orders!J$1,products!$A$1:$F$1,0))</f>
        <v>Denim Jacket Hooded</v>
      </c>
      <c r="K897" t="str">
        <f>INDEX(products!$A$1:$F$11,MATCH(orders!$D897,products!$A$1:$A$11,0),MATCH(orders!K$1,products!$A$1:$F$1,0))</f>
        <v>Jacket</v>
      </c>
      <c r="L897" t="str">
        <f>INDEX(products!$A$1:$F$11,MATCH(orders!$D897,products!$A$1:$A$11,0),MATCH(orders!L$1,products!$A$1:$F$1,0))</f>
        <v>Light Blue</v>
      </c>
      <c r="M897">
        <f>INDEX(products!$A$1:$F$11,MATCH(orders!$D897,products!$A$1:$A$11,0),MATCH(orders!M$1,products!$A$1:$F$1,0))</f>
        <v>27.99</v>
      </c>
      <c r="N897">
        <f>INDEX(products!$A$1:$F$11,MATCH(orders!$D897,products!$A$1:$A$11,0),MATCH(orders!N$1,products!$A$1:$F$1,0))</f>
        <v>14.99</v>
      </c>
      <c r="O897">
        <f t="shared" si="26"/>
        <v>38.999999999999993</v>
      </c>
      <c r="P897">
        <f t="shared" si="27"/>
        <v>83.97</v>
      </c>
    </row>
    <row r="898" spans="1:16" x14ac:dyDescent="0.45">
      <c r="A898" t="s">
        <v>2667</v>
      </c>
      <c r="B898" s="1">
        <v>45026</v>
      </c>
      <c r="C898" t="s">
        <v>434</v>
      </c>
      <c r="D898">
        <v>3</v>
      </c>
      <c r="E898">
        <v>1</v>
      </c>
      <c r="F898" t="str">
        <f>_xlfn.XLOOKUP(C898,customers!$A$2:$A$314,customers!$B$2:$B$314,,0)</f>
        <v>Pen Wye</v>
      </c>
      <c r="G898" t="str">
        <f>_xlfn.XLOOKUP(C898,customers!$A$2:$A$314,customers!$F$2:$F$314,,0)</f>
        <v>England</v>
      </c>
      <c r="H898" t="str">
        <f>VLOOKUP(C898,customers!$A$2:$I$314,7,FALSE)</f>
        <v>Grimsby</v>
      </c>
      <c r="I898" t="str">
        <f>VLOOKUP(C898,customers!$A$2:$I$314,9,FALSE)</f>
        <v>No</v>
      </c>
      <c r="J898" t="str">
        <f>INDEX(products!$A$1:$F$11,MATCH(orders!$D898,products!$A$1:$A$11,0),MATCH(orders!J$1,products!$A$1:$F$1,0))</f>
        <v>Denim Jeans Boyfriend Cut</v>
      </c>
      <c r="K898" t="str">
        <f>INDEX(products!$A$1:$F$11,MATCH(orders!$D898,products!$A$1:$A$11,0),MATCH(orders!K$1,products!$A$1:$F$1,0))</f>
        <v>Pants</v>
      </c>
      <c r="L898" t="str">
        <f>INDEX(products!$A$1:$F$11,MATCH(orders!$D898,products!$A$1:$A$11,0),MATCH(orders!L$1,products!$A$1:$F$1,0))</f>
        <v>Light Blue</v>
      </c>
      <c r="M898">
        <f>INDEX(products!$A$1:$F$11,MATCH(orders!$D898,products!$A$1:$A$11,0),MATCH(orders!M$1,products!$A$1:$F$1,0))</f>
        <v>27.99</v>
      </c>
      <c r="N898">
        <f>INDEX(products!$A$1:$F$11,MATCH(orders!$D898,products!$A$1:$A$11,0),MATCH(orders!N$1,products!$A$1:$F$1,0))</f>
        <v>12.99</v>
      </c>
      <c r="O898">
        <f t="shared" si="26"/>
        <v>14.999999999999998</v>
      </c>
      <c r="P898">
        <f t="shared" si="27"/>
        <v>27.99</v>
      </c>
    </row>
    <row r="899" spans="1:16" x14ac:dyDescent="0.45">
      <c r="A899" t="s">
        <v>2668</v>
      </c>
      <c r="B899" s="1">
        <v>45028</v>
      </c>
      <c r="C899" t="s">
        <v>930</v>
      </c>
      <c r="D899">
        <v>2</v>
      </c>
      <c r="E899">
        <v>3</v>
      </c>
      <c r="F899" t="str">
        <f>_xlfn.XLOOKUP(C899,customers!$A$2:$A$314,customers!$B$2:$B$314,,0)</f>
        <v>Carlie Harce</v>
      </c>
      <c r="G899" t="str">
        <f>_xlfn.XLOOKUP(C899,customers!$A$2:$A$314,customers!$F$2:$F$314,,0)</f>
        <v>Scotland</v>
      </c>
      <c r="H899" t="str">
        <f>VLOOKUP(C899,customers!$A$2:$I$314,7,FALSE)</f>
        <v>Callander</v>
      </c>
      <c r="I899" t="str">
        <f>VLOOKUP(C899,customers!$A$2:$I$314,9,FALSE)</f>
        <v>No</v>
      </c>
      <c r="J899" t="str">
        <f>INDEX(products!$A$1:$F$11,MATCH(orders!$D899,products!$A$1:$A$11,0),MATCH(orders!J$1,products!$A$1:$F$1,0))</f>
        <v>Denim Jacket Classic</v>
      </c>
      <c r="K899" t="str">
        <f>INDEX(products!$A$1:$F$11,MATCH(orders!$D899,products!$A$1:$A$11,0),MATCH(orders!K$1,products!$A$1:$F$1,0))</f>
        <v>Jacket</v>
      </c>
      <c r="L899" t="str">
        <f>INDEX(products!$A$1:$F$11,MATCH(orders!$D899,products!$A$1:$A$11,0),MATCH(orders!L$1,products!$A$1:$F$1,0))</f>
        <v>Dark Blue</v>
      </c>
      <c r="M899">
        <f>INDEX(products!$A$1:$F$11,MATCH(orders!$D899,products!$A$1:$A$11,0),MATCH(orders!M$1,products!$A$1:$F$1,0))</f>
        <v>29.99</v>
      </c>
      <c r="N899">
        <f>INDEX(products!$A$1:$F$11,MATCH(orders!$D899,products!$A$1:$A$11,0),MATCH(orders!N$1,products!$A$1:$F$1,0))</f>
        <v>16.989999999999998</v>
      </c>
      <c r="O899">
        <f t="shared" ref="O899:O962" si="28">(M899-N899)*E899</f>
        <v>39</v>
      </c>
      <c r="P899">
        <f t="shared" ref="P899:P962" si="29">M899*E899</f>
        <v>89.97</v>
      </c>
    </row>
    <row r="900" spans="1:16" x14ac:dyDescent="0.45">
      <c r="A900" t="s">
        <v>2669</v>
      </c>
      <c r="B900" s="1">
        <v>45028</v>
      </c>
      <c r="C900" t="s">
        <v>359</v>
      </c>
      <c r="D900">
        <v>6</v>
      </c>
      <c r="E900">
        <v>3</v>
      </c>
      <c r="F900" t="str">
        <f>_xlfn.XLOOKUP(C900,customers!$A$2:$A$314,customers!$B$2:$B$314,,0)</f>
        <v>Beitris Keaveney</v>
      </c>
      <c r="G900" t="str">
        <f>_xlfn.XLOOKUP(C900,customers!$A$2:$A$314,customers!$F$2:$F$314,,0)</f>
        <v>England</v>
      </c>
      <c r="H900" t="str">
        <f>VLOOKUP(C900,customers!$A$2:$I$314,7,FALSE)</f>
        <v>Newbury</v>
      </c>
      <c r="I900" t="str">
        <f>VLOOKUP(C900,customers!$A$2:$I$314,9,FALSE)</f>
        <v>No</v>
      </c>
      <c r="J900" t="str">
        <f>INDEX(products!$A$1:$F$11,MATCH(orders!$D900,products!$A$1:$A$11,0),MATCH(orders!J$1,products!$A$1:$F$1,0))</f>
        <v>Denim Jacket Hooded</v>
      </c>
      <c r="K900" t="str">
        <f>INDEX(products!$A$1:$F$11,MATCH(orders!$D900,products!$A$1:$A$11,0),MATCH(orders!K$1,products!$A$1:$F$1,0))</f>
        <v>Jacket</v>
      </c>
      <c r="L900" t="str">
        <f>INDEX(products!$A$1:$F$11,MATCH(orders!$D900,products!$A$1:$A$11,0),MATCH(orders!L$1,products!$A$1:$F$1,0))</f>
        <v>Light Blue</v>
      </c>
      <c r="M900">
        <f>INDEX(products!$A$1:$F$11,MATCH(orders!$D900,products!$A$1:$A$11,0),MATCH(orders!M$1,products!$A$1:$F$1,0))</f>
        <v>27.99</v>
      </c>
      <c r="N900">
        <f>INDEX(products!$A$1:$F$11,MATCH(orders!$D900,products!$A$1:$A$11,0),MATCH(orders!N$1,products!$A$1:$F$1,0))</f>
        <v>14.99</v>
      </c>
      <c r="O900">
        <f t="shared" si="28"/>
        <v>38.999999999999993</v>
      </c>
      <c r="P900">
        <f t="shared" si="29"/>
        <v>83.97</v>
      </c>
    </row>
    <row r="901" spans="1:16" x14ac:dyDescent="0.45">
      <c r="A901" t="s">
        <v>2670</v>
      </c>
      <c r="B901" s="1">
        <v>45028</v>
      </c>
      <c r="C901" t="s">
        <v>1154</v>
      </c>
      <c r="D901">
        <v>6</v>
      </c>
      <c r="E901">
        <v>3</v>
      </c>
      <c r="F901" t="str">
        <f>_xlfn.XLOOKUP(C901,customers!$A$2:$A$314,customers!$B$2:$B$314,,0)</f>
        <v>Cybill Graddell</v>
      </c>
      <c r="G901" t="str">
        <f>_xlfn.XLOOKUP(C901,customers!$A$2:$A$314,customers!$F$2:$F$314,,0)</f>
        <v>Scotland</v>
      </c>
      <c r="H901" t="str">
        <f>VLOOKUP(C901,customers!$A$2:$I$314,7,FALSE)</f>
        <v>Dunoon</v>
      </c>
      <c r="I901" t="str">
        <f>VLOOKUP(C901,customers!$A$2:$I$314,9,FALSE)</f>
        <v>No</v>
      </c>
      <c r="J901" t="str">
        <f>INDEX(products!$A$1:$F$11,MATCH(orders!$D901,products!$A$1:$A$11,0),MATCH(orders!J$1,products!$A$1:$F$1,0))</f>
        <v>Denim Jacket Hooded</v>
      </c>
      <c r="K901" t="str">
        <f>INDEX(products!$A$1:$F$11,MATCH(orders!$D901,products!$A$1:$A$11,0),MATCH(orders!K$1,products!$A$1:$F$1,0))</f>
        <v>Jacket</v>
      </c>
      <c r="L901" t="str">
        <f>INDEX(products!$A$1:$F$11,MATCH(orders!$D901,products!$A$1:$A$11,0),MATCH(orders!L$1,products!$A$1:$F$1,0))</f>
        <v>Light Blue</v>
      </c>
      <c r="M901">
        <f>INDEX(products!$A$1:$F$11,MATCH(orders!$D901,products!$A$1:$A$11,0),MATCH(orders!M$1,products!$A$1:$F$1,0))</f>
        <v>27.99</v>
      </c>
      <c r="N901">
        <f>INDEX(products!$A$1:$F$11,MATCH(orders!$D901,products!$A$1:$A$11,0),MATCH(orders!N$1,products!$A$1:$F$1,0))</f>
        <v>14.99</v>
      </c>
      <c r="O901">
        <f t="shared" si="28"/>
        <v>38.999999999999993</v>
      </c>
      <c r="P901">
        <f t="shared" si="29"/>
        <v>83.97</v>
      </c>
    </row>
    <row r="902" spans="1:16" x14ac:dyDescent="0.45">
      <c r="A902" t="s">
        <v>2671</v>
      </c>
      <c r="B902" s="1">
        <v>45029</v>
      </c>
      <c r="C902" t="s">
        <v>1154</v>
      </c>
      <c r="D902">
        <v>6</v>
      </c>
      <c r="E902">
        <v>3</v>
      </c>
      <c r="F902" t="str">
        <f>_xlfn.XLOOKUP(C902,customers!$A$2:$A$314,customers!$B$2:$B$314,,0)</f>
        <v>Cybill Graddell</v>
      </c>
      <c r="G902" t="str">
        <f>_xlfn.XLOOKUP(C902,customers!$A$2:$A$314,customers!$F$2:$F$314,,0)</f>
        <v>Scotland</v>
      </c>
      <c r="H902" t="str">
        <f>VLOOKUP(C902,customers!$A$2:$I$314,7,FALSE)</f>
        <v>Dunoon</v>
      </c>
      <c r="I902" t="str">
        <f>VLOOKUP(C902,customers!$A$2:$I$314,9,FALSE)</f>
        <v>No</v>
      </c>
      <c r="J902" t="str">
        <f>INDEX(products!$A$1:$F$11,MATCH(orders!$D902,products!$A$1:$A$11,0),MATCH(orders!J$1,products!$A$1:$F$1,0))</f>
        <v>Denim Jacket Hooded</v>
      </c>
      <c r="K902" t="str">
        <f>INDEX(products!$A$1:$F$11,MATCH(orders!$D902,products!$A$1:$A$11,0),MATCH(orders!K$1,products!$A$1:$F$1,0))</f>
        <v>Jacket</v>
      </c>
      <c r="L902" t="str">
        <f>INDEX(products!$A$1:$F$11,MATCH(orders!$D902,products!$A$1:$A$11,0),MATCH(orders!L$1,products!$A$1:$F$1,0))</f>
        <v>Light Blue</v>
      </c>
      <c r="M902">
        <f>INDEX(products!$A$1:$F$11,MATCH(orders!$D902,products!$A$1:$A$11,0),MATCH(orders!M$1,products!$A$1:$F$1,0))</f>
        <v>27.99</v>
      </c>
      <c r="N902">
        <f>INDEX(products!$A$1:$F$11,MATCH(orders!$D902,products!$A$1:$A$11,0),MATCH(orders!N$1,products!$A$1:$F$1,0))</f>
        <v>14.99</v>
      </c>
      <c r="O902">
        <f t="shared" si="28"/>
        <v>38.999999999999993</v>
      </c>
      <c r="P902">
        <f t="shared" si="29"/>
        <v>83.97</v>
      </c>
    </row>
    <row r="903" spans="1:16" x14ac:dyDescent="0.45">
      <c r="A903" t="s">
        <v>2672</v>
      </c>
      <c r="B903" s="1">
        <v>45030</v>
      </c>
      <c r="C903" t="s">
        <v>1067</v>
      </c>
      <c r="D903">
        <v>3</v>
      </c>
      <c r="E903">
        <v>3</v>
      </c>
      <c r="F903" t="str">
        <f>_xlfn.XLOOKUP(C903,customers!$A$2:$A$314,customers!$B$2:$B$314,,0)</f>
        <v>Zachariah Carlson</v>
      </c>
      <c r="G903" t="str">
        <f>_xlfn.XLOOKUP(C903,customers!$A$2:$A$314,customers!$F$2:$F$314,,0)</f>
        <v>Wales</v>
      </c>
      <c r="H903" t="str">
        <f>VLOOKUP(C903,customers!$A$2:$I$314,7,FALSE)</f>
        <v>Colwyn Bay</v>
      </c>
      <c r="I903" t="str">
        <f>VLOOKUP(C903,customers!$A$2:$I$314,9,FALSE)</f>
        <v>No</v>
      </c>
      <c r="J903" t="str">
        <f>INDEX(products!$A$1:$F$11,MATCH(orders!$D903,products!$A$1:$A$11,0),MATCH(orders!J$1,products!$A$1:$F$1,0))</f>
        <v>Denim Jeans Boyfriend Cut</v>
      </c>
      <c r="K903" t="str">
        <f>INDEX(products!$A$1:$F$11,MATCH(orders!$D903,products!$A$1:$A$11,0),MATCH(orders!K$1,products!$A$1:$F$1,0))</f>
        <v>Pants</v>
      </c>
      <c r="L903" t="str">
        <f>INDEX(products!$A$1:$F$11,MATCH(orders!$D903,products!$A$1:$A$11,0),MATCH(orders!L$1,products!$A$1:$F$1,0))</f>
        <v>Light Blue</v>
      </c>
      <c r="M903">
        <f>INDEX(products!$A$1:$F$11,MATCH(orders!$D903,products!$A$1:$A$11,0),MATCH(orders!M$1,products!$A$1:$F$1,0))</f>
        <v>27.99</v>
      </c>
      <c r="N903">
        <f>INDEX(products!$A$1:$F$11,MATCH(orders!$D903,products!$A$1:$A$11,0),MATCH(orders!N$1,products!$A$1:$F$1,0))</f>
        <v>12.99</v>
      </c>
      <c r="O903">
        <f t="shared" si="28"/>
        <v>44.999999999999993</v>
      </c>
      <c r="P903">
        <f t="shared" si="29"/>
        <v>83.97</v>
      </c>
    </row>
    <row r="904" spans="1:16" x14ac:dyDescent="0.45">
      <c r="A904" t="s">
        <v>2673</v>
      </c>
      <c r="B904" s="1">
        <v>45031</v>
      </c>
      <c r="C904" t="s">
        <v>822</v>
      </c>
      <c r="D904">
        <v>9</v>
      </c>
      <c r="E904">
        <v>1</v>
      </c>
      <c r="F904" t="str">
        <f>_xlfn.XLOOKUP(C904,customers!$A$2:$A$314,customers!$B$2:$B$314,,0)</f>
        <v>Fransisco Malecky</v>
      </c>
      <c r="G904" t="str">
        <f>_xlfn.XLOOKUP(C904,customers!$A$2:$A$314,customers!$F$2:$F$314,,0)</f>
        <v>Wales</v>
      </c>
      <c r="H904" t="str">
        <f>VLOOKUP(C904,customers!$A$2:$I$314,7,FALSE)</f>
        <v>Carmarthen</v>
      </c>
      <c r="I904" t="str">
        <f>VLOOKUP(C904,customers!$A$2:$I$314,9,FALSE)</f>
        <v>No</v>
      </c>
      <c r="J904" t="str">
        <f>INDEX(products!$A$1:$F$11,MATCH(orders!$D904,products!$A$1:$A$11,0),MATCH(orders!J$1,products!$A$1:$F$1,0))</f>
        <v>Denim Jacket Embroidered</v>
      </c>
      <c r="K904" t="str">
        <f>INDEX(products!$A$1:$F$11,MATCH(orders!$D904,products!$A$1:$A$11,0),MATCH(orders!K$1,products!$A$1:$F$1,0))</f>
        <v>Jacket</v>
      </c>
      <c r="L904" t="str">
        <f>INDEX(products!$A$1:$F$11,MATCH(orders!$D904,products!$A$1:$A$11,0),MATCH(orders!L$1,products!$A$1:$F$1,0))</f>
        <v>Light Blue</v>
      </c>
      <c r="M904">
        <f>INDEX(products!$A$1:$F$11,MATCH(orders!$D904,products!$A$1:$A$11,0),MATCH(orders!M$1,products!$A$1:$F$1,0))</f>
        <v>32.99</v>
      </c>
      <c r="N904">
        <f>INDEX(products!$A$1:$F$11,MATCH(orders!$D904,products!$A$1:$A$11,0),MATCH(orders!N$1,products!$A$1:$F$1,0))</f>
        <v>18.989999999999998</v>
      </c>
      <c r="O904">
        <f t="shared" si="28"/>
        <v>14.000000000000004</v>
      </c>
      <c r="P904">
        <f t="shared" si="29"/>
        <v>32.99</v>
      </c>
    </row>
    <row r="905" spans="1:16" x14ac:dyDescent="0.45">
      <c r="A905" t="s">
        <v>2674</v>
      </c>
      <c r="B905" s="1">
        <v>45032</v>
      </c>
      <c r="C905" t="s">
        <v>473</v>
      </c>
      <c r="D905">
        <v>6</v>
      </c>
      <c r="E905">
        <v>3</v>
      </c>
      <c r="F905" t="str">
        <f>_xlfn.XLOOKUP(C905,customers!$A$2:$A$314,customers!$B$2:$B$314,,0)</f>
        <v>Brook Drage</v>
      </c>
      <c r="G905" t="str">
        <f>_xlfn.XLOOKUP(C905,customers!$A$2:$A$314,customers!$F$2:$F$314,,0)</f>
        <v>England</v>
      </c>
      <c r="H905" t="str">
        <f>VLOOKUP(C905,customers!$A$2:$I$314,7,FALSE)</f>
        <v>Scarborough</v>
      </c>
      <c r="I905" t="str">
        <f>VLOOKUP(C905,customers!$A$2:$I$314,9,FALSE)</f>
        <v>No</v>
      </c>
      <c r="J905" t="str">
        <f>INDEX(products!$A$1:$F$11,MATCH(orders!$D905,products!$A$1:$A$11,0),MATCH(orders!J$1,products!$A$1:$F$1,0))</f>
        <v>Denim Jacket Hooded</v>
      </c>
      <c r="K905" t="str">
        <f>INDEX(products!$A$1:$F$11,MATCH(orders!$D905,products!$A$1:$A$11,0),MATCH(orders!K$1,products!$A$1:$F$1,0))</f>
        <v>Jacket</v>
      </c>
      <c r="L905" t="str">
        <f>INDEX(products!$A$1:$F$11,MATCH(orders!$D905,products!$A$1:$A$11,0),MATCH(orders!L$1,products!$A$1:$F$1,0))</f>
        <v>Light Blue</v>
      </c>
      <c r="M905">
        <f>INDEX(products!$A$1:$F$11,MATCH(orders!$D905,products!$A$1:$A$11,0),MATCH(orders!M$1,products!$A$1:$F$1,0))</f>
        <v>27.99</v>
      </c>
      <c r="N905">
        <f>INDEX(products!$A$1:$F$11,MATCH(orders!$D905,products!$A$1:$A$11,0),MATCH(orders!N$1,products!$A$1:$F$1,0))</f>
        <v>14.99</v>
      </c>
      <c r="O905">
        <f t="shared" si="28"/>
        <v>38.999999999999993</v>
      </c>
      <c r="P905">
        <f t="shared" si="29"/>
        <v>83.97</v>
      </c>
    </row>
    <row r="906" spans="1:16" x14ac:dyDescent="0.45">
      <c r="A906" t="s">
        <v>2675</v>
      </c>
      <c r="B906" s="1">
        <v>45032</v>
      </c>
      <c r="C906" t="s">
        <v>528</v>
      </c>
      <c r="D906">
        <v>6</v>
      </c>
      <c r="E906">
        <v>3</v>
      </c>
      <c r="F906" t="str">
        <f>_xlfn.XLOOKUP(C906,customers!$A$2:$A$314,customers!$B$2:$B$314,,0)</f>
        <v>Bobinette Hindsberg</v>
      </c>
      <c r="G906" t="str">
        <f>_xlfn.XLOOKUP(C906,customers!$A$2:$A$314,customers!$F$2:$F$314,,0)</f>
        <v>England</v>
      </c>
      <c r="H906" t="str">
        <f>VLOOKUP(C906,customers!$A$2:$I$314,7,FALSE)</f>
        <v>Bridgwater</v>
      </c>
      <c r="I906" t="str">
        <f>VLOOKUP(C906,customers!$A$2:$I$314,9,FALSE)</f>
        <v>No</v>
      </c>
      <c r="J906" t="str">
        <f>INDEX(products!$A$1:$F$11,MATCH(orders!$D906,products!$A$1:$A$11,0),MATCH(orders!J$1,products!$A$1:$F$1,0))</f>
        <v>Denim Jacket Hooded</v>
      </c>
      <c r="K906" t="str">
        <f>INDEX(products!$A$1:$F$11,MATCH(orders!$D906,products!$A$1:$A$11,0),MATCH(orders!K$1,products!$A$1:$F$1,0))</f>
        <v>Jacket</v>
      </c>
      <c r="L906" t="str">
        <f>INDEX(products!$A$1:$F$11,MATCH(orders!$D906,products!$A$1:$A$11,0),MATCH(orders!L$1,products!$A$1:$F$1,0))</f>
        <v>Light Blue</v>
      </c>
      <c r="M906">
        <f>INDEX(products!$A$1:$F$11,MATCH(orders!$D906,products!$A$1:$A$11,0),MATCH(orders!M$1,products!$A$1:$F$1,0))</f>
        <v>27.99</v>
      </c>
      <c r="N906">
        <f>INDEX(products!$A$1:$F$11,MATCH(orders!$D906,products!$A$1:$A$11,0),MATCH(orders!N$1,products!$A$1:$F$1,0))</f>
        <v>14.99</v>
      </c>
      <c r="O906">
        <f t="shared" si="28"/>
        <v>38.999999999999993</v>
      </c>
      <c r="P906">
        <f t="shared" si="29"/>
        <v>83.97</v>
      </c>
    </row>
    <row r="907" spans="1:16" x14ac:dyDescent="0.45">
      <c r="A907" t="s">
        <v>2676</v>
      </c>
      <c r="B907" s="1">
        <v>45034</v>
      </c>
      <c r="C907" t="s">
        <v>907</v>
      </c>
      <c r="D907">
        <v>6</v>
      </c>
      <c r="E907">
        <v>3</v>
      </c>
      <c r="F907" t="str">
        <f>_xlfn.XLOOKUP(C907,customers!$A$2:$A$314,customers!$B$2:$B$314,,0)</f>
        <v>Portie Cutchie</v>
      </c>
      <c r="G907" t="str">
        <f>_xlfn.XLOOKUP(C907,customers!$A$2:$A$314,customers!$F$2:$F$314,,0)</f>
        <v>Scotland</v>
      </c>
      <c r="H907" t="str">
        <f>VLOOKUP(C907,customers!$A$2:$I$314,7,FALSE)</f>
        <v>Moffat</v>
      </c>
      <c r="I907" t="str">
        <f>VLOOKUP(C907,customers!$A$2:$I$314,9,FALSE)</f>
        <v>No</v>
      </c>
      <c r="J907" t="str">
        <f>INDEX(products!$A$1:$F$11,MATCH(orders!$D907,products!$A$1:$A$11,0),MATCH(orders!J$1,products!$A$1:$F$1,0))</f>
        <v>Denim Jacket Hooded</v>
      </c>
      <c r="K907" t="str">
        <f>INDEX(products!$A$1:$F$11,MATCH(orders!$D907,products!$A$1:$A$11,0),MATCH(orders!K$1,products!$A$1:$F$1,0))</f>
        <v>Jacket</v>
      </c>
      <c r="L907" t="str">
        <f>INDEX(products!$A$1:$F$11,MATCH(orders!$D907,products!$A$1:$A$11,0),MATCH(orders!L$1,products!$A$1:$F$1,0))</f>
        <v>Light Blue</v>
      </c>
      <c r="M907">
        <f>INDEX(products!$A$1:$F$11,MATCH(orders!$D907,products!$A$1:$A$11,0),MATCH(orders!M$1,products!$A$1:$F$1,0))</f>
        <v>27.99</v>
      </c>
      <c r="N907">
        <f>INDEX(products!$A$1:$F$11,MATCH(orders!$D907,products!$A$1:$A$11,0),MATCH(orders!N$1,products!$A$1:$F$1,0))</f>
        <v>14.99</v>
      </c>
      <c r="O907">
        <f t="shared" si="28"/>
        <v>38.999999999999993</v>
      </c>
      <c r="P907">
        <f t="shared" si="29"/>
        <v>83.97</v>
      </c>
    </row>
    <row r="908" spans="1:16" x14ac:dyDescent="0.45">
      <c r="A908" t="s">
        <v>2677</v>
      </c>
      <c r="B908" s="1">
        <v>45036</v>
      </c>
      <c r="C908" t="s">
        <v>528</v>
      </c>
      <c r="D908">
        <v>6</v>
      </c>
      <c r="E908">
        <v>3</v>
      </c>
      <c r="F908" t="str">
        <f>_xlfn.XLOOKUP(C908,customers!$A$2:$A$314,customers!$B$2:$B$314,,0)</f>
        <v>Bobinette Hindsberg</v>
      </c>
      <c r="G908" t="str">
        <f>_xlfn.XLOOKUP(C908,customers!$A$2:$A$314,customers!$F$2:$F$314,,0)</f>
        <v>England</v>
      </c>
      <c r="H908" t="str">
        <f>VLOOKUP(C908,customers!$A$2:$I$314,7,FALSE)</f>
        <v>Bridgwater</v>
      </c>
      <c r="I908" t="str">
        <f>VLOOKUP(C908,customers!$A$2:$I$314,9,FALSE)</f>
        <v>No</v>
      </c>
      <c r="J908" t="str">
        <f>INDEX(products!$A$1:$F$11,MATCH(orders!$D908,products!$A$1:$A$11,0),MATCH(orders!J$1,products!$A$1:$F$1,0))</f>
        <v>Denim Jacket Hooded</v>
      </c>
      <c r="K908" t="str">
        <f>INDEX(products!$A$1:$F$11,MATCH(orders!$D908,products!$A$1:$A$11,0),MATCH(orders!K$1,products!$A$1:$F$1,0))</f>
        <v>Jacket</v>
      </c>
      <c r="L908" t="str">
        <f>INDEX(products!$A$1:$F$11,MATCH(orders!$D908,products!$A$1:$A$11,0),MATCH(orders!L$1,products!$A$1:$F$1,0))</f>
        <v>Light Blue</v>
      </c>
      <c r="M908">
        <f>INDEX(products!$A$1:$F$11,MATCH(orders!$D908,products!$A$1:$A$11,0),MATCH(orders!M$1,products!$A$1:$F$1,0))</f>
        <v>27.99</v>
      </c>
      <c r="N908">
        <f>INDEX(products!$A$1:$F$11,MATCH(orders!$D908,products!$A$1:$A$11,0),MATCH(orders!N$1,products!$A$1:$F$1,0))</f>
        <v>14.99</v>
      </c>
      <c r="O908">
        <f t="shared" si="28"/>
        <v>38.999999999999993</v>
      </c>
      <c r="P908">
        <f t="shared" si="29"/>
        <v>83.97</v>
      </c>
    </row>
    <row r="909" spans="1:16" x14ac:dyDescent="0.45">
      <c r="A909" t="s">
        <v>2678</v>
      </c>
      <c r="B909" s="1">
        <v>45038</v>
      </c>
      <c r="C909" t="s">
        <v>945</v>
      </c>
      <c r="D909">
        <v>6</v>
      </c>
      <c r="E909">
        <v>3</v>
      </c>
      <c r="F909" t="str">
        <f>_xlfn.XLOOKUP(C909,customers!$A$2:$A$314,customers!$B$2:$B$314,,0)</f>
        <v>Codi Littrell</v>
      </c>
      <c r="G909" t="str">
        <f>_xlfn.XLOOKUP(C909,customers!$A$2:$A$314,customers!$F$2:$F$314,,0)</f>
        <v>Scotland</v>
      </c>
      <c r="H909" t="str">
        <f>VLOOKUP(C909,customers!$A$2:$I$314,7,FALSE)</f>
        <v>Ullapool</v>
      </c>
      <c r="I909" t="str">
        <f>VLOOKUP(C909,customers!$A$2:$I$314,9,FALSE)</f>
        <v>No</v>
      </c>
      <c r="J909" t="str">
        <f>INDEX(products!$A$1:$F$11,MATCH(orders!$D909,products!$A$1:$A$11,0),MATCH(orders!J$1,products!$A$1:$F$1,0))</f>
        <v>Denim Jacket Hooded</v>
      </c>
      <c r="K909" t="str">
        <f>INDEX(products!$A$1:$F$11,MATCH(orders!$D909,products!$A$1:$A$11,0),MATCH(orders!K$1,products!$A$1:$F$1,0))</f>
        <v>Jacket</v>
      </c>
      <c r="L909" t="str">
        <f>INDEX(products!$A$1:$F$11,MATCH(orders!$D909,products!$A$1:$A$11,0),MATCH(orders!L$1,products!$A$1:$F$1,0))</f>
        <v>Light Blue</v>
      </c>
      <c r="M909">
        <f>INDEX(products!$A$1:$F$11,MATCH(orders!$D909,products!$A$1:$A$11,0),MATCH(orders!M$1,products!$A$1:$F$1,0))</f>
        <v>27.99</v>
      </c>
      <c r="N909">
        <f>INDEX(products!$A$1:$F$11,MATCH(orders!$D909,products!$A$1:$A$11,0),MATCH(orders!N$1,products!$A$1:$F$1,0))</f>
        <v>14.99</v>
      </c>
      <c r="O909">
        <f t="shared" si="28"/>
        <v>38.999999999999993</v>
      </c>
      <c r="P909">
        <f t="shared" si="29"/>
        <v>83.97</v>
      </c>
    </row>
    <row r="910" spans="1:16" x14ac:dyDescent="0.45">
      <c r="A910" t="s">
        <v>2679</v>
      </c>
      <c r="B910" s="1">
        <v>45038</v>
      </c>
      <c r="C910" t="s">
        <v>1091</v>
      </c>
      <c r="D910">
        <v>6</v>
      </c>
      <c r="E910">
        <v>3</v>
      </c>
      <c r="F910" t="str">
        <f>_xlfn.XLOOKUP(C910,customers!$A$2:$A$314,customers!$B$2:$B$314,,0)</f>
        <v>Emlynne Palfrey</v>
      </c>
      <c r="G910" t="str">
        <f>_xlfn.XLOOKUP(C910,customers!$A$2:$A$314,customers!$F$2:$F$314,,0)</f>
        <v>Wales</v>
      </c>
      <c r="H910" t="str">
        <f>VLOOKUP(C910,customers!$A$2:$I$314,7,FALSE)</f>
        <v>Holyhead</v>
      </c>
      <c r="I910" t="str">
        <f>VLOOKUP(C910,customers!$A$2:$I$314,9,FALSE)</f>
        <v>No</v>
      </c>
      <c r="J910" t="str">
        <f>INDEX(products!$A$1:$F$11,MATCH(orders!$D910,products!$A$1:$A$11,0),MATCH(orders!J$1,products!$A$1:$F$1,0))</f>
        <v>Denim Jacket Hooded</v>
      </c>
      <c r="K910" t="str">
        <f>INDEX(products!$A$1:$F$11,MATCH(orders!$D910,products!$A$1:$A$11,0),MATCH(orders!K$1,products!$A$1:$F$1,0))</f>
        <v>Jacket</v>
      </c>
      <c r="L910" t="str">
        <f>INDEX(products!$A$1:$F$11,MATCH(orders!$D910,products!$A$1:$A$11,0),MATCH(orders!L$1,products!$A$1:$F$1,0))</f>
        <v>Light Blue</v>
      </c>
      <c r="M910">
        <f>INDEX(products!$A$1:$F$11,MATCH(orders!$D910,products!$A$1:$A$11,0),MATCH(orders!M$1,products!$A$1:$F$1,0))</f>
        <v>27.99</v>
      </c>
      <c r="N910">
        <f>INDEX(products!$A$1:$F$11,MATCH(orders!$D910,products!$A$1:$A$11,0),MATCH(orders!N$1,products!$A$1:$F$1,0))</f>
        <v>14.99</v>
      </c>
      <c r="O910">
        <f t="shared" si="28"/>
        <v>38.999999999999993</v>
      </c>
      <c r="P910">
        <f t="shared" si="29"/>
        <v>83.97</v>
      </c>
    </row>
    <row r="911" spans="1:16" x14ac:dyDescent="0.45">
      <c r="A911" t="s">
        <v>2680</v>
      </c>
      <c r="B911" s="1">
        <v>45039</v>
      </c>
      <c r="C911" t="s">
        <v>907</v>
      </c>
      <c r="D911">
        <v>6</v>
      </c>
      <c r="E911">
        <v>3</v>
      </c>
      <c r="F911" t="str">
        <f>_xlfn.XLOOKUP(C911,customers!$A$2:$A$314,customers!$B$2:$B$314,,0)</f>
        <v>Portie Cutchie</v>
      </c>
      <c r="G911" t="str">
        <f>_xlfn.XLOOKUP(C911,customers!$A$2:$A$314,customers!$F$2:$F$314,,0)</f>
        <v>Scotland</v>
      </c>
      <c r="H911" t="str">
        <f>VLOOKUP(C911,customers!$A$2:$I$314,7,FALSE)</f>
        <v>Moffat</v>
      </c>
      <c r="I911" t="str">
        <f>VLOOKUP(C911,customers!$A$2:$I$314,9,FALSE)</f>
        <v>No</v>
      </c>
      <c r="J911" t="str">
        <f>INDEX(products!$A$1:$F$11,MATCH(orders!$D911,products!$A$1:$A$11,0),MATCH(orders!J$1,products!$A$1:$F$1,0))</f>
        <v>Denim Jacket Hooded</v>
      </c>
      <c r="K911" t="str">
        <f>INDEX(products!$A$1:$F$11,MATCH(orders!$D911,products!$A$1:$A$11,0),MATCH(orders!K$1,products!$A$1:$F$1,0))</f>
        <v>Jacket</v>
      </c>
      <c r="L911" t="str">
        <f>INDEX(products!$A$1:$F$11,MATCH(orders!$D911,products!$A$1:$A$11,0),MATCH(orders!L$1,products!$A$1:$F$1,0))</f>
        <v>Light Blue</v>
      </c>
      <c r="M911">
        <f>INDEX(products!$A$1:$F$11,MATCH(orders!$D911,products!$A$1:$A$11,0),MATCH(orders!M$1,products!$A$1:$F$1,0))</f>
        <v>27.99</v>
      </c>
      <c r="N911">
        <f>INDEX(products!$A$1:$F$11,MATCH(orders!$D911,products!$A$1:$A$11,0),MATCH(orders!N$1,products!$A$1:$F$1,0))</f>
        <v>14.99</v>
      </c>
      <c r="O911">
        <f t="shared" si="28"/>
        <v>38.999999999999993</v>
      </c>
      <c r="P911">
        <f t="shared" si="29"/>
        <v>83.97</v>
      </c>
    </row>
    <row r="912" spans="1:16" x14ac:dyDescent="0.45">
      <c r="A912" t="s">
        <v>2681</v>
      </c>
      <c r="B912" s="1">
        <v>45040</v>
      </c>
      <c r="C912" t="s">
        <v>890</v>
      </c>
      <c r="D912">
        <v>6</v>
      </c>
      <c r="E912">
        <v>3</v>
      </c>
      <c r="F912" t="str">
        <f>_xlfn.XLOOKUP(C912,customers!$A$2:$A$314,customers!$B$2:$B$314,,0)</f>
        <v>Anabelle Hutchens</v>
      </c>
      <c r="G912" t="str">
        <f>_xlfn.XLOOKUP(C912,customers!$A$2:$A$314,customers!$F$2:$F$314,,0)</f>
        <v>England</v>
      </c>
      <c r="H912" t="str">
        <f>VLOOKUP(C912,customers!$A$2:$I$314,7,FALSE)</f>
        <v>Kendal</v>
      </c>
      <c r="I912" t="str">
        <f>VLOOKUP(C912,customers!$A$2:$I$314,9,FALSE)</f>
        <v>No</v>
      </c>
      <c r="J912" t="str">
        <f>INDEX(products!$A$1:$F$11,MATCH(orders!$D912,products!$A$1:$A$11,0),MATCH(orders!J$1,products!$A$1:$F$1,0))</f>
        <v>Denim Jacket Hooded</v>
      </c>
      <c r="K912" t="str">
        <f>INDEX(products!$A$1:$F$11,MATCH(orders!$D912,products!$A$1:$A$11,0),MATCH(orders!K$1,products!$A$1:$F$1,0))</f>
        <v>Jacket</v>
      </c>
      <c r="L912" t="str">
        <f>INDEX(products!$A$1:$F$11,MATCH(orders!$D912,products!$A$1:$A$11,0),MATCH(orders!L$1,products!$A$1:$F$1,0))</f>
        <v>Light Blue</v>
      </c>
      <c r="M912">
        <f>INDEX(products!$A$1:$F$11,MATCH(orders!$D912,products!$A$1:$A$11,0),MATCH(orders!M$1,products!$A$1:$F$1,0))</f>
        <v>27.99</v>
      </c>
      <c r="N912">
        <f>INDEX(products!$A$1:$F$11,MATCH(orders!$D912,products!$A$1:$A$11,0),MATCH(orders!N$1,products!$A$1:$F$1,0))</f>
        <v>14.99</v>
      </c>
      <c r="O912">
        <f t="shared" si="28"/>
        <v>38.999999999999993</v>
      </c>
      <c r="P912">
        <f t="shared" si="29"/>
        <v>83.97</v>
      </c>
    </row>
    <row r="913" spans="1:16" x14ac:dyDescent="0.45">
      <c r="A913" t="s">
        <v>2682</v>
      </c>
      <c r="B913" s="1">
        <v>45040</v>
      </c>
      <c r="C913" t="s">
        <v>1091</v>
      </c>
      <c r="D913">
        <v>6</v>
      </c>
      <c r="E913">
        <v>3</v>
      </c>
      <c r="F913" t="str">
        <f>_xlfn.XLOOKUP(C913,customers!$A$2:$A$314,customers!$B$2:$B$314,,0)</f>
        <v>Emlynne Palfrey</v>
      </c>
      <c r="G913" t="str">
        <f>_xlfn.XLOOKUP(C913,customers!$A$2:$A$314,customers!$F$2:$F$314,,0)</f>
        <v>Wales</v>
      </c>
      <c r="H913" t="str">
        <f>VLOOKUP(C913,customers!$A$2:$I$314,7,FALSE)</f>
        <v>Holyhead</v>
      </c>
      <c r="I913" t="str">
        <f>VLOOKUP(C913,customers!$A$2:$I$314,9,FALSE)</f>
        <v>No</v>
      </c>
      <c r="J913" t="str">
        <f>INDEX(products!$A$1:$F$11,MATCH(orders!$D913,products!$A$1:$A$11,0),MATCH(orders!J$1,products!$A$1:$F$1,0))</f>
        <v>Denim Jacket Hooded</v>
      </c>
      <c r="K913" t="str">
        <f>INDEX(products!$A$1:$F$11,MATCH(orders!$D913,products!$A$1:$A$11,0),MATCH(orders!K$1,products!$A$1:$F$1,0))</f>
        <v>Jacket</v>
      </c>
      <c r="L913" t="str">
        <f>INDEX(products!$A$1:$F$11,MATCH(orders!$D913,products!$A$1:$A$11,0),MATCH(orders!L$1,products!$A$1:$F$1,0))</f>
        <v>Light Blue</v>
      </c>
      <c r="M913">
        <f>INDEX(products!$A$1:$F$11,MATCH(orders!$D913,products!$A$1:$A$11,0),MATCH(orders!M$1,products!$A$1:$F$1,0))</f>
        <v>27.99</v>
      </c>
      <c r="N913">
        <f>INDEX(products!$A$1:$F$11,MATCH(orders!$D913,products!$A$1:$A$11,0),MATCH(orders!N$1,products!$A$1:$F$1,0))</f>
        <v>14.99</v>
      </c>
      <c r="O913">
        <f t="shared" si="28"/>
        <v>38.999999999999993</v>
      </c>
      <c r="P913">
        <f t="shared" si="29"/>
        <v>83.97</v>
      </c>
    </row>
    <row r="914" spans="1:16" x14ac:dyDescent="0.45">
      <c r="A914" t="s">
        <v>2683</v>
      </c>
      <c r="B914" s="1">
        <v>45042</v>
      </c>
      <c r="C914" t="s">
        <v>521</v>
      </c>
      <c r="D914">
        <v>6</v>
      </c>
      <c r="E914">
        <v>3</v>
      </c>
      <c r="F914" t="str">
        <f>_xlfn.XLOOKUP(C914,customers!$A$2:$A$314,customers!$B$2:$B$314,,0)</f>
        <v>Evelina Dacca</v>
      </c>
      <c r="G914" t="str">
        <f>_xlfn.XLOOKUP(C914,customers!$A$2:$A$314,customers!$F$2:$F$314,,0)</f>
        <v>Scotland</v>
      </c>
      <c r="H914" t="str">
        <f>VLOOKUP(C914,customers!$A$2:$I$314,7,FALSE)</f>
        <v>Dumfries</v>
      </c>
      <c r="I914" t="str">
        <f>VLOOKUP(C914,customers!$A$2:$I$314,9,FALSE)</f>
        <v>No</v>
      </c>
      <c r="J914" t="str">
        <f>INDEX(products!$A$1:$F$11,MATCH(orders!$D914,products!$A$1:$A$11,0),MATCH(orders!J$1,products!$A$1:$F$1,0))</f>
        <v>Denim Jacket Hooded</v>
      </c>
      <c r="K914" t="str">
        <f>INDEX(products!$A$1:$F$11,MATCH(orders!$D914,products!$A$1:$A$11,0),MATCH(orders!K$1,products!$A$1:$F$1,0))</f>
        <v>Jacket</v>
      </c>
      <c r="L914" t="str">
        <f>INDEX(products!$A$1:$F$11,MATCH(orders!$D914,products!$A$1:$A$11,0),MATCH(orders!L$1,products!$A$1:$F$1,0))</f>
        <v>Light Blue</v>
      </c>
      <c r="M914">
        <f>INDEX(products!$A$1:$F$11,MATCH(orders!$D914,products!$A$1:$A$11,0),MATCH(orders!M$1,products!$A$1:$F$1,0))</f>
        <v>27.99</v>
      </c>
      <c r="N914">
        <f>INDEX(products!$A$1:$F$11,MATCH(orders!$D914,products!$A$1:$A$11,0),MATCH(orders!N$1,products!$A$1:$F$1,0))</f>
        <v>14.99</v>
      </c>
      <c r="O914">
        <f t="shared" si="28"/>
        <v>38.999999999999993</v>
      </c>
      <c r="P914">
        <f t="shared" si="29"/>
        <v>83.97</v>
      </c>
    </row>
    <row r="915" spans="1:16" x14ac:dyDescent="0.45">
      <c r="A915" t="s">
        <v>2684</v>
      </c>
      <c r="B915" s="1">
        <v>45042</v>
      </c>
      <c r="C915" t="s">
        <v>359</v>
      </c>
      <c r="D915">
        <v>6</v>
      </c>
      <c r="E915">
        <v>3</v>
      </c>
      <c r="F915" t="str">
        <f>_xlfn.XLOOKUP(C915,customers!$A$2:$A$314,customers!$B$2:$B$314,,0)</f>
        <v>Beitris Keaveney</v>
      </c>
      <c r="G915" t="str">
        <f>_xlfn.XLOOKUP(C915,customers!$A$2:$A$314,customers!$F$2:$F$314,,0)</f>
        <v>England</v>
      </c>
      <c r="H915" t="str">
        <f>VLOOKUP(C915,customers!$A$2:$I$314,7,FALSE)</f>
        <v>Newbury</v>
      </c>
      <c r="I915" t="str">
        <f>VLOOKUP(C915,customers!$A$2:$I$314,9,FALSE)</f>
        <v>No</v>
      </c>
      <c r="J915" t="str">
        <f>INDEX(products!$A$1:$F$11,MATCH(orders!$D915,products!$A$1:$A$11,0),MATCH(orders!J$1,products!$A$1:$F$1,0))</f>
        <v>Denim Jacket Hooded</v>
      </c>
      <c r="K915" t="str">
        <f>INDEX(products!$A$1:$F$11,MATCH(orders!$D915,products!$A$1:$A$11,0),MATCH(orders!K$1,products!$A$1:$F$1,0))</f>
        <v>Jacket</v>
      </c>
      <c r="L915" t="str">
        <f>INDEX(products!$A$1:$F$11,MATCH(orders!$D915,products!$A$1:$A$11,0),MATCH(orders!L$1,products!$A$1:$F$1,0))</f>
        <v>Light Blue</v>
      </c>
      <c r="M915">
        <f>INDEX(products!$A$1:$F$11,MATCH(orders!$D915,products!$A$1:$A$11,0),MATCH(orders!M$1,products!$A$1:$F$1,0))</f>
        <v>27.99</v>
      </c>
      <c r="N915">
        <f>INDEX(products!$A$1:$F$11,MATCH(orders!$D915,products!$A$1:$A$11,0),MATCH(orders!N$1,products!$A$1:$F$1,0))</f>
        <v>14.99</v>
      </c>
      <c r="O915">
        <f t="shared" si="28"/>
        <v>38.999999999999993</v>
      </c>
      <c r="P915">
        <f t="shared" si="29"/>
        <v>83.97</v>
      </c>
    </row>
    <row r="916" spans="1:16" x14ac:dyDescent="0.45">
      <c r="A916" t="s">
        <v>2685</v>
      </c>
      <c r="B916" s="1">
        <v>45043</v>
      </c>
      <c r="C916" t="s">
        <v>401</v>
      </c>
      <c r="D916">
        <v>6</v>
      </c>
      <c r="E916">
        <v>3</v>
      </c>
      <c r="F916" t="str">
        <f>_xlfn.XLOOKUP(C916,customers!$A$2:$A$314,customers!$B$2:$B$314,,0)</f>
        <v>Ruy Cancellieri</v>
      </c>
      <c r="G916" t="str">
        <f>_xlfn.XLOOKUP(C916,customers!$A$2:$A$314,customers!$F$2:$F$314,,0)</f>
        <v>Scotland</v>
      </c>
      <c r="H916" t="str">
        <f>VLOOKUP(C916,customers!$A$2:$I$314,7,FALSE)</f>
        <v>Arbroath</v>
      </c>
      <c r="I916" t="str">
        <f>VLOOKUP(C916,customers!$A$2:$I$314,9,FALSE)</f>
        <v>No</v>
      </c>
      <c r="J916" t="str">
        <f>INDEX(products!$A$1:$F$11,MATCH(orders!$D916,products!$A$1:$A$11,0),MATCH(orders!J$1,products!$A$1:$F$1,0))</f>
        <v>Denim Jacket Hooded</v>
      </c>
      <c r="K916" t="str">
        <f>INDEX(products!$A$1:$F$11,MATCH(orders!$D916,products!$A$1:$A$11,0),MATCH(orders!K$1,products!$A$1:$F$1,0))</f>
        <v>Jacket</v>
      </c>
      <c r="L916" t="str">
        <f>INDEX(products!$A$1:$F$11,MATCH(orders!$D916,products!$A$1:$A$11,0),MATCH(orders!L$1,products!$A$1:$F$1,0))</f>
        <v>Light Blue</v>
      </c>
      <c r="M916">
        <f>INDEX(products!$A$1:$F$11,MATCH(orders!$D916,products!$A$1:$A$11,0),MATCH(orders!M$1,products!$A$1:$F$1,0))</f>
        <v>27.99</v>
      </c>
      <c r="N916">
        <f>INDEX(products!$A$1:$F$11,MATCH(orders!$D916,products!$A$1:$A$11,0),MATCH(orders!N$1,products!$A$1:$F$1,0))</f>
        <v>14.99</v>
      </c>
      <c r="O916">
        <f t="shared" si="28"/>
        <v>38.999999999999993</v>
      </c>
      <c r="P916">
        <f t="shared" si="29"/>
        <v>83.97</v>
      </c>
    </row>
    <row r="917" spans="1:16" x14ac:dyDescent="0.45">
      <c r="A917" t="s">
        <v>2686</v>
      </c>
      <c r="B917" s="1">
        <v>45046</v>
      </c>
      <c r="C917" t="s">
        <v>749</v>
      </c>
      <c r="D917">
        <v>6</v>
      </c>
      <c r="E917">
        <v>3</v>
      </c>
      <c r="F917" t="str">
        <f>_xlfn.XLOOKUP(C917,customers!$A$2:$A$314,customers!$B$2:$B$314,,0)</f>
        <v>Madelene Prinn</v>
      </c>
      <c r="G917" t="str">
        <f>_xlfn.XLOOKUP(C917,customers!$A$2:$A$314,customers!$F$2:$F$314,,0)</f>
        <v>England</v>
      </c>
      <c r="H917" t="str">
        <f>VLOOKUP(C917,customers!$A$2:$I$314,7,FALSE)</f>
        <v>Stamford</v>
      </c>
      <c r="I917" t="str">
        <f>VLOOKUP(C917,customers!$A$2:$I$314,9,FALSE)</f>
        <v>No</v>
      </c>
      <c r="J917" t="str">
        <f>INDEX(products!$A$1:$F$11,MATCH(orders!$D917,products!$A$1:$A$11,0),MATCH(orders!J$1,products!$A$1:$F$1,0))</f>
        <v>Denim Jacket Hooded</v>
      </c>
      <c r="K917" t="str">
        <f>INDEX(products!$A$1:$F$11,MATCH(orders!$D917,products!$A$1:$A$11,0),MATCH(orders!K$1,products!$A$1:$F$1,0))</f>
        <v>Jacket</v>
      </c>
      <c r="L917" t="str">
        <f>INDEX(products!$A$1:$F$11,MATCH(orders!$D917,products!$A$1:$A$11,0),MATCH(orders!L$1,products!$A$1:$F$1,0))</f>
        <v>Light Blue</v>
      </c>
      <c r="M917">
        <f>INDEX(products!$A$1:$F$11,MATCH(orders!$D917,products!$A$1:$A$11,0),MATCH(orders!M$1,products!$A$1:$F$1,0))</f>
        <v>27.99</v>
      </c>
      <c r="N917">
        <f>INDEX(products!$A$1:$F$11,MATCH(orders!$D917,products!$A$1:$A$11,0),MATCH(orders!N$1,products!$A$1:$F$1,0))</f>
        <v>14.99</v>
      </c>
      <c r="O917">
        <f t="shared" si="28"/>
        <v>38.999999999999993</v>
      </c>
      <c r="P917">
        <f t="shared" si="29"/>
        <v>83.97</v>
      </c>
    </row>
    <row r="918" spans="1:16" x14ac:dyDescent="0.45">
      <c r="A918" t="s">
        <v>2687</v>
      </c>
      <c r="B918" s="1">
        <v>45047</v>
      </c>
      <c r="C918" t="s">
        <v>937</v>
      </c>
      <c r="D918">
        <v>6</v>
      </c>
      <c r="E918">
        <v>3</v>
      </c>
      <c r="F918" t="str">
        <f>_xlfn.XLOOKUP(C918,customers!$A$2:$A$314,customers!$B$2:$B$314,,0)</f>
        <v>Friederike Drysdale</v>
      </c>
      <c r="G918" t="str">
        <f>_xlfn.XLOOKUP(C918,customers!$A$2:$A$314,customers!$F$2:$F$314,,0)</f>
        <v>Scotland</v>
      </c>
      <c r="H918" t="str">
        <f>VLOOKUP(C918,customers!$A$2:$I$314,7,FALSE)</f>
        <v>Oban</v>
      </c>
      <c r="I918" t="str">
        <f>VLOOKUP(C918,customers!$A$2:$I$314,9,FALSE)</f>
        <v>No</v>
      </c>
      <c r="J918" t="str">
        <f>INDEX(products!$A$1:$F$11,MATCH(orders!$D918,products!$A$1:$A$11,0),MATCH(orders!J$1,products!$A$1:$F$1,0))</f>
        <v>Denim Jacket Hooded</v>
      </c>
      <c r="K918" t="str">
        <f>INDEX(products!$A$1:$F$11,MATCH(orders!$D918,products!$A$1:$A$11,0),MATCH(orders!K$1,products!$A$1:$F$1,0))</f>
        <v>Jacket</v>
      </c>
      <c r="L918" t="str">
        <f>INDEX(products!$A$1:$F$11,MATCH(orders!$D918,products!$A$1:$A$11,0),MATCH(orders!L$1,products!$A$1:$F$1,0))</f>
        <v>Light Blue</v>
      </c>
      <c r="M918">
        <f>INDEX(products!$A$1:$F$11,MATCH(orders!$D918,products!$A$1:$A$11,0),MATCH(orders!M$1,products!$A$1:$F$1,0))</f>
        <v>27.99</v>
      </c>
      <c r="N918">
        <f>INDEX(products!$A$1:$F$11,MATCH(orders!$D918,products!$A$1:$A$11,0),MATCH(orders!N$1,products!$A$1:$F$1,0))</f>
        <v>14.99</v>
      </c>
      <c r="O918">
        <f t="shared" si="28"/>
        <v>38.999999999999993</v>
      </c>
      <c r="P918">
        <f t="shared" si="29"/>
        <v>83.97</v>
      </c>
    </row>
    <row r="919" spans="1:16" x14ac:dyDescent="0.45">
      <c r="A919" t="s">
        <v>2688</v>
      </c>
      <c r="B919" s="1">
        <v>45048</v>
      </c>
      <c r="C919" t="s">
        <v>595</v>
      </c>
      <c r="D919">
        <v>5</v>
      </c>
      <c r="E919">
        <v>3</v>
      </c>
      <c r="F919" t="str">
        <f>_xlfn.XLOOKUP(C919,customers!$A$2:$A$314,customers!$B$2:$B$314,,0)</f>
        <v>Gerard Pirdy</v>
      </c>
      <c r="G919" t="str">
        <f>_xlfn.XLOOKUP(C919,customers!$A$2:$A$314,customers!$F$2:$F$314,,0)</f>
        <v>England</v>
      </c>
      <c r="H919" t="str">
        <f>VLOOKUP(C919,customers!$A$2:$I$314,7,FALSE)</f>
        <v>Leighton Buzzard</v>
      </c>
      <c r="I919" t="str">
        <f>VLOOKUP(C919,customers!$A$2:$I$314,9,FALSE)</f>
        <v>No</v>
      </c>
      <c r="J919" t="str">
        <f>INDEX(products!$A$1:$F$11,MATCH(orders!$D919,products!$A$1:$A$11,0),MATCH(orders!J$1,products!$A$1:$F$1,0))</f>
        <v>Denim Jeans Flare Cut</v>
      </c>
      <c r="K919" t="str">
        <f>INDEX(products!$A$1:$F$11,MATCH(orders!$D919,products!$A$1:$A$11,0),MATCH(orders!K$1,products!$A$1:$F$1,0))</f>
        <v>Pants</v>
      </c>
      <c r="L919" t="str">
        <f>INDEX(products!$A$1:$F$11,MATCH(orders!$D919,products!$A$1:$A$11,0),MATCH(orders!L$1,products!$A$1:$F$1,0))</f>
        <v>Dark Blue</v>
      </c>
      <c r="M919">
        <f>INDEX(products!$A$1:$F$11,MATCH(orders!$D919,products!$A$1:$A$11,0),MATCH(orders!M$1,products!$A$1:$F$1,0))</f>
        <v>28.99</v>
      </c>
      <c r="N919">
        <f>INDEX(products!$A$1:$F$11,MATCH(orders!$D919,products!$A$1:$A$11,0),MATCH(orders!N$1,products!$A$1:$F$1,0))</f>
        <v>12.99</v>
      </c>
      <c r="O919">
        <f t="shared" si="28"/>
        <v>47.999999999999993</v>
      </c>
      <c r="P919">
        <f t="shared" si="29"/>
        <v>86.97</v>
      </c>
    </row>
    <row r="920" spans="1:16" x14ac:dyDescent="0.45">
      <c r="A920" t="s">
        <v>2689</v>
      </c>
      <c r="B920" s="1">
        <v>45048</v>
      </c>
      <c r="C920" t="s">
        <v>1102</v>
      </c>
      <c r="D920">
        <v>6</v>
      </c>
      <c r="E920">
        <v>3</v>
      </c>
      <c r="F920" t="str">
        <f>_xlfn.XLOOKUP(C920,customers!$A$2:$A$314,customers!$B$2:$B$314,,0)</f>
        <v>Karlan Karby</v>
      </c>
      <c r="G920" t="str">
        <f>_xlfn.XLOOKUP(C920,customers!$A$2:$A$314,customers!$F$2:$F$314,,0)</f>
        <v>Scotland</v>
      </c>
      <c r="H920" t="str">
        <f>VLOOKUP(C920,customers!$A$2:$I$314,7,FALSE)</f>
        <v>Keith</v>
      </c>
      <c r="I920" t="str">
        <f>VLOOKUP(C920,customers!$A$2:$I$314,9,FALSE)</f>
        <v>No</v>
      </c>
      <c r="J920" t="str">
        <f>INDEX(products!$A$1:$F$11,MATCH(orders!$D920,products!$A$1:$A$11,0),MATCH(orders!J$1,products!$A$1:$F$1,0))</f>
        <v>Denim Jacket Hooded</v>
      </c>
      <c r="K920" t="str">
        <f>INDEX(products!$A$1:$F$11,MATCH(orders!$D920,products!$A$1:$A$11,0),MATCH(orders!K$1,products!$A$1:$F$1,0))</f>
        <v>Jacket</v>
      </c>
      <c r="L920" t="str">
        <f>INDEX(products!$A$1:$F$11,MATCH(orders!$D920,products!$A$1:$A$11,0),MATCH(orders!L$1,products!$A$1:$F$1,0))</f>
        <v>Light Blue</v>
      </c>
      <c r="M920">
        <f>INDEX(products!$A$1:$F$11,MATCH(orders!$D920,products!$A$1:$A$11,0),MATCH(orders!M$1,products!$A$1:$F$1,0))</f>
        <v>27.99</v>
      </c>
      <c r="N920">
        <f>INDEX(products!$A$1:$F$11,MATCH(orders!$D920,products!$A$1:$A$11,0),MATCH(orders!N$1,products!$A$1:$F$1,0))</f>
        <v>14.99</v>
      </c>
      <c r="O920">
        <f t="shared" si="28"/>
        <v>38.999999999999993</v>
      </c>
      <c r="P920">
        <f t="shared" si="29"/>
        <v>83.97</v>
      </c>
    </row>
    <row r="921" spans="1:16" x14ac:dyDescent="0.45">
      <c r="A921" t="s">
        <v>2690</v>
      </c>
      <c r="B921" s="1">
        <v>45048</v>
      </c>
      <c r="C921" t="s">
        <v>521</v>
      </c>
      <c r="D921">
        <v>6</v>
      </c>
      <c r="E921">
        <v>3</v>
      </c>
      <c r="F921" t="str">
        <f>_xlfn.XLOOKUP(C921,customers!$A$2:$A$314,customers!$B$2:$B$314,,0)</f>
        <v>Evelina Dacca</v>
      </c>
      <c r="G921" t="str">
        <f>_xlfn.XLOOKUP(C921,customers!$A$2:$A$314,customers!$F$2:$F$314,,0)</f>
        <v>Scotland</v>
      </c>
      <c r="H921" t="str">
        <f>VLOOKUP(C921,customers!$A$2:$I$314,7,FALSE)</f>
        <v>Dumfries</v>
      </c>
      <c r="I921" t="str">
        <f>VLOOKUP(C921,customers!$A$2:$I$314,9,FALSE)</f>
        <v>No</v>
      </c>
      <c r="J921" t="str">
        <f>INDEX(products!$A$1:$F$11,MATCH(orders!$D921,products!$A$1:$A$11,0),MATCH(orders!J$1,products!$A$1:$F$1,0))</f>
        <v>Denim Jacket Hooded</v>
      </c>
      <c r="K921" t="str">
        <f>INDEX(products!$A$1:$F$11,MATCH(orders!$D921,products!$A$1:$A$11,0),MATCH(orders!K$1,products!$A$1:$F$1,0))</f>
        <v>Jacket</v>
      </c>
      <c r="L921" t="str">
        <f>INDEX(products!$A$1:$F$11,MATCH(orders!$D921,products!$A$1:$A$11,0),MATCH(orders!L$1,products!$A$1:$F$1,0))</f>
        <v>Light Blue</v>
      </c>
      <c r="M921">
        <f>INDEX(products!$A$1:$F$11,MATCH(orders!$D921,products!$A$1:$A$11,0),MATCH(orders!M$1,products!$A$1:$F$1,0))</f>
        <v>27.99</v>
      </c>
      <c r="N921">
        <f>INDEX(products!$A$1:$F$11,MATCH(orders!$D921,products!$A$1:$A$11,0),MATCH(orders!N$1,products!$A$1:$F$1,0))</f>
        <v>14.99</v>
      </c>
      <c r="O921">
        <f t="shared" si="28"/>
        <v>38.999999999999993</v>
      </c>
      <c r="P921">
        <f t="shared" si="29"/>
        <v>83.97</v>
      </c>
    </row>
    <row r="922" spans="1:16" x14ac:dyDescent="0.45">
      <c r="A922" t="s">
        <v>2691</v>
      </c>
      <c r="B922" s="1">
        <v>45050</v>
      </c>
      <c r="C922" t="s">
        <v>646</v>
      </c>
      <c r="D922">
        <v>6</v>
      </c>
      <c r="E922">
        <v>3</v>
      </c>
      <c r="F922" t="str">
        <f>_xlfn.XLOOKUP(C922,customers!$A$2:$A$314,customers!$B$2:$B$314,,0)</f>
        <v>Gerardo Schonfeld</v>
      </c>
      <c r="G922" t="str">
        <f>_xlfn.XLOOKUP(C922,customers!$A$2:$A$314,customers!$F$2:$F$314,,0)</f>
        <v>England</v>
      </c>
      <c r="H922" t="str">
        <f>VLOOKUP(C922,customers!$A$2:$I$314,7,FALSE)</f>
        <v>Halesowen</v>
      </c>
      <c r="I922" t="str">
        <f>VLOOKUP(C922,customers!$A$2:$I$314,9,FALSE)</f>
        <v>No</v>
      </c>
      <c r="J922" t="str">
        <f>INDEX(products!$A$1:$F$11,MATCH(orders!$D922,products!$A$1:$A$11,0),MATCH(orders!J$1,products!$A$1:$F$1,0))</f>
        <v>Denim Jacket Hooded</v>
      </c>
      <c r="K922" t="str">
        <f>INDEX(products!$A$1:$F$11,MATCH(orders!$D922,products!$A$1:$A$11,0),MATCH(orders!K$1,products!$A$1:$F$1,0))</f>
        <v>Jacket</v>
      </c>
      <c r="L922" t="str">
        <f>INDEX(products!$A$1:$F$11,MATCH(orders!$D922,products!$A$1:$A$11,0),MATCH(orders!L$1,products!$A$1:$F$1,0))</f>
        <v>Light Blue</v>
      </c>
      <c r="M922">
        <f>INDEX(products!$A$1:$F$11,MATCH(orders!$D922,products!$A$1:$A$11,0),MATCH(orders!M$1,products!$A$1:$F$1,0))</f>
        <v>27.99</v>
      </c>
      <c r="N922">
        <f>INDEX(products!$A$1:$F$11,MATCH(orders!$D922,products!$A$1:$A$11,0),MATCH(orders!N$1,products!$A$1:$F$1,0))</f>
        <v>14.99</v>
      </c>
      <c r="O922">
        <f t="shared" si="28"/>
        <v>38.999999999999993</v>
      </c>
      <c r="P922">
        <f t="shared" si="29"/>
        <v>83.97</v>
      </c>
    </row>
    <row r="923" spans="1:16" x14ac:dyDescent="0.45">
      <c r="A923" t="s">
        <v>2692</v>
      </c>
      <c r="B923" s="1">
        <v>45051</v>
      </c>
      <c r="C923" t="s">
        <v>694</v>
      </c>
      <c r="D923">
        <v>6</v>
      </c>
      <c r="E923">
        <v>3</v>
      </c>
      <c r="F923" t="str">
        <f>_xlfn.XLOOKUP(C923,customers!$A$2:$A$314,customers!$B$2:$B$314,,0)</f>
        <v>Odille Thynne</v>
      </c>
      <c r="G923" t="str">
        <f>_xlfn.XLOOKUP(C923,customers!$A$2:$A$314,customers!$F$2:$F$314,,0)</f>
        <v>England</v>
      </c>
      <c r="H923" t="str">
        <f>VLOOKUP(C923,customers!$A$2:$I$314,7,FALSE)</f>
        <v>Nelson</v>
      </c>
      <c r="I923" t="str">
        <f>VLOOKUP(C923,customers!$A$2:$I$314,9,FALSE)</f>
        <v>No</v>
      </c>
      <c r="J923" t="str">
        <f>INDEX(products!$A$1:$F$11,MATCH(orders!$D923,products!$A$1:$A$11,0),MATCH(orders!J$1,products!$A$1:$F$1,0))</f>
        <v>Denim Jacket Hooded</v>
      </c>
      <c r="K923" t="str">
        <f>INDEX(products!$A$1:$F$11,MATCH(orders!$D923,products!$A$1:$A$11,0),MATCH(orders!K$1,products!$A$1:$F$1,0))</f>
        <v>Jacket</v>
      </c>
      <c r="L923" t="str">
        <f>INDEX(products!$A$1:$F$11,MATCH(orders!$D923,products!$A$1:$A$11,0),MATCH(orders!L$1,products!$A$1:$F$1,0))</f>
        <v>Light Blue</v>
      </c>
      <c r="M923">
        <f>INDEX(products!$A$1:$F$11,MATCH(orders!$D923,products!$A$1:$A$11,0),MATCH(orders!M$1,products!$A$1:$F$1,0))</f>
        <v>27.99</v>
      </c>
      <c r="N923">
        <f>INDEX(products!$A$1:$F$11,MATCH(orders!$D923,products!$A$1:$A$11,0),MATCH(orders!N$1,products!$A$1:$F$1,0))</f>
        <v>14.99</v>
      </c>
      <c r="O923">
        <f t="shared" si="28"/>
        <v>38.999999999999993</v>
      </c>
      <c r="P923">
        <f t="shared" si="29"/>
        <v>83.97</v>
      </c>
    </row>
    <row r="924" spans="1:16" x14ac:dyDescent="0.45">
      <c r="A924" t="s">
        <v>2693</v>
      </c>
      <c r="B924" s="1">
        <v>45053</v>
      </c>
      <c r="C924" t="s">
        <v>426</v>
      </c>
      <c r="D924">
        <v>6</v>
      </c>
      <c r="E924">
        <v>3</v>
      </c>
      <c r="F924" t="str">
        <f>_xlfn.XLOOKUP(C924,customers!$A$2:$A$314,customers!$B$2:$B$314,,0)</f>
        <v>Queenie Veel</v>
      </c>
      <c r="G924" t="str">
        <f>_xlfn.XLOOKUP(C924,customers!$A$2:$A$314,customers!$F$2:$F$314,,0)</f>
        <v>England</v>
      </c>
      <c r="H924" t="str">
        <f>VLOOKUP(C924,customers!$A$2:$I$314,7,FALSE)</f>
        <v>Wakefield</v>
      </c>
      <c r="I924" t="str">
        <f>VLOOKUP(C924,customers!$A$2:$I$314,9,FALSE)</f>
        <v>No</v>
      </c>
      <c r="J924" t="str">
        <f>INDEX(products!$A$1:$F$11,MATCH(orders!$D924,products!$A$1:$A$11,0),MATCH(orders!J$1,products!$A$1:$F$1,0))</f>
        <v>Denim Jacket Hooded</v>
      </c>
      <c r="K924" t="str">
        <f>INDEX(products!$A$1:$F$11,MATCH(orders!$D924,products!$A$1:$A$11,0),MATCH(orders!K$1,products!$A$1:$F$1,0))</f>
        <v>Jacket</v>
      </c>
      <c r="L924" t="str">
        <f>INDEX(products!$A$1:$F$11,MATCH(orders!$D924,products!$A$1:$A$11,0),MATCH(orders!L$1,products!$A$1:$F$1,0))</f>
        <v>Light Blue</v>
      </c>
      <c r="M924">
        <f>INDEX(products!$A$1:$F$11,MATCH(orders!$D924,products!$A$1:$A$11,0),MATCH(orders!M$1,products!$A$1:$F$1,0))</f>
        <v>27.99</v>
      </c>
      <c r="N924">
        <f>INDEX(products!$A$1:$F$11,MATCH(orders!$D924,products!$A$1:$A$11,0),MATCH(orders!N$1,products!$A$1:$F$1,0))</f>
        <v>14.99</v>
      </c>
      <c r="O924">
        <f t="shared" si="28"/>
        <v>38.999999999999993</v>
      </c>
      <c r="P924">
        <f t="shared" si="29"/>
        <v>83.97</v>
      </c>
    </row>
    <row r="925" spans="1:16" x14ac:dyDescent="0.45">
      <c r="A925" t="s">
        <v>2694</v>
      </c>
      <c r="B925" s="1">
        <v>45053</v>
      </c>
      <c r="C925" t="s">
        <v>528</v>
      </c>
      <c r="D925">
        <v>6</v>
      </c>
      <c r="E925">
        <v>3</v>
      </c>
      <c r="F925" t="str">
        <f>_xlfn.XLOOKUP(C925,customers!$A$2:$A$314,customers!$B$2:$B$314,,0)</f>
        <v>Bobinette Hindsberg</v>
      </c>
      <c r="G925" t="str">
        <f>_xlfn.XLOOKUP(C925,customers!$A$2:$A$314,customers!$F$2:$F$314,,0)</f>
        <v>England</v>
      </c>
      <c r="H925" t="str">
        <f>VLOOKUP(C925,customers!$A$2:$I$314,7,FALSE)</f>
        <v>Bridgwater</v>
      </c>
      <c r="I925" t="str">
        <f>VLOOKUP(C925,customers!$A$2:$I$314,9,FALSE)</f>
        <v>No</v>
      </c>
      <c r="J925" t="str">
        <f>INDEX(products!$A$1:$F$11,MATCH(orders!$D925,products!$A$1:$A$11,0),MATCH(orders!J$1,products!$A$1:$F$1,0))</f>
        <v>Denim Jacket Hooded</v>
      </c>
      <c r="K925" t="str">
        <f>INDEX(products!$A$1:$F$11,MATCH(orders!$D925,products!$A$1:$A$11,0),MATCH(orders!K$1,products!$A$1:$F$1,0))</f>
        <v>Jacket</v>
      </c>
      <c r="L925" t="str">
        <f>INDEX(products!$A$1:$F$11,MATCH(orders!$D925,products!$A$1:$A$11,0),MATCH(orders!L$1,products!$A$1:$F$1,0))</f>
        <v>Light Blue</v>
      </c>
      <c r="M925">
        <f>INDEX(products!$A$1:$F$11,MATCH(orders!$D925,products!$A$1:$A$11,0),MATCH(orders!M$1,products!$A$1:$F$1,0))</f>
        <v>27.99</v>
      </c>
      <c r="N925">
        <f>INDEX(products!$A$1:$F$11,MATCH(orders!$D925,products!$A$1:$A$11,0),MATCH(orders!N$1,products!$A$1:$F$1,0))</f>
        <v>14.99</v>
      </c>
      <c r="O925">
        <f t="shared" si="28"/>
        <v>38.999999999999993</v>
      </c>
      <c r="P925">
        <f t="shared" si="29"/>
        <v>83.97</v>
      </c>
    </row>
    <row r="926" spans="1:16" x14ac:dyDescent="0.45">
      <c r="A926" t="s">
        <v>2695</v>
      </c>
      <c r="B926" s="1">
        <v>45053</v>
      </c>
      <c r="C926" t="s">
        <v>694</v>
      </c>
      <c r="D926">
        <v>6</v>
      </c>
      <c r="E926">
        <v>3</v>
      </c>
      <c r="F926" t="str">
        <f>_xlfn.XLOOKUP(C926,customers!$A$2:$A$314,customers!$B$2:$B$314,,0)</f>
        <v>Odille Thynne</v>
      </c>
      <c r="G926" t="str">
        <f>_xlfn.XLOOKUP(C926,customers!$A$2:$A$314,customers!$F$2:$F$314,,0)</f>
        <v>England</v>
      </c>
      <c r="H926" t="str">
        <f>VLOOKUP(C926,customers!$A$2:$I$314,7,FALSE)</f>
        <v>Nelson</v>
      </c>
      <c r="I926" t="str">
        <f>VLOOKUP(C926,customers!$A$2:$I$314,9,FALSE)</f>
        <v>No</v>
      </c>
      <c r="J926" t="str">
        <f>INDEX(products!$A$1:$F$11,MATCH(orders!$D926,products!$A$1:$A$11,0),MATCH(orders!J$1,products!$A$1:$F$1,0))</f>
        <v>Denim Jacket Hooded</v>
      </c>
      <c r="K926" t="str">
        <f>INDEX(products!$A$1:$F$11,MATCH(orders!$D926,products!$A$1:$A$11,0),MATCH(orders!K$1,products!$A$1:$F$1,0))</f>
        <v>Jacket</v>
      </c>
      <c r="L926" t="str">
        <f>INDEX(products!$A$1:$F$11,MATCH(orders!$D926,products!$A$1:$A$11,0),MATCH(orders!L$1,products!$A$1:$F$1,0))</f>
        <v>Light Blue</v>
      </c>
      <c r="M926">
        <f>INDEX(products!$A$1:$F$11,MATCH(orders!$D926,products!$A$1:$A$11,0),MATCH(orders!M$1,products!$A$1:$F$1,0))</f>
        <v>27.99</v>
      </c>
      <c r="N926">
        <f>INDEX(products!$A$1:$F$11,MATCH(orders!$D926,products!$A$1:$A$11,0),MATCH(orders!N$1,products!$A$1:$F$1,0))</f>
        <v>14.99</v>
      </c>
      <c r="O926">
        <f t="shared" si="28"/>
        <v>38.999999999999993</v>
      </c>
      <c r="P926">
        <f t="shared" si="29"/>
        <v>83.97</v>
      </c>
    </row>
    <row r="927" spans="1:16" x14ac:dyDescent="0.45">
      <c r="A927" t="s">
        <v>2696</v>
      </c>
      <c r="B927" s="1">
        <v>45054</v>
      </c>
      <c r="C927" t="s">
        <v>367</v>
      </c>
      <c r="D927">
        <v>6</v>
      </c>
      <c r="E927">
        <v>3</v>
      </c>
      <c r="F927" t="str">
        <f>_xlfn.XLOOKUP(C927,customers!$A$2:$A$314,customers!$B$2:$B$314,,0)</f>
        <v>Torie Gottelier</v>
      </c>
      <c r="G927" t="str">
        <f>_xlfn.XLOOKUP(C927,customers!$A$2:$A$314,customers!$F$2:$F$314,,0)</f>
        <v>Scotland</v>
      </c>
      <c r="H927" t="str">
        <f>VLOOKUP(C927,customers!$A$2:$I$314,7,FALSE)</f>
        <v>Kirkcaldy</v>
      </c>
      <c r="I927" t="str">
        <f>VLOOKUP(C927,customers!$A$2:$I$314,9,FALSE)</f>
        <v>No</v>
      </c>
      <c r="J927" t="str">
        <f>INDEX(products!$A$1:$F$11,MATCH(orders!$D927,products!$A$1:$A$11,0),MATCH(orders!J$1,products!$A$1:$F$1,0))</f>
        <v>Denim Jacket Hooded</v>
      </c>
      <c r="K927" t="str">
        <f>INDEX(products!$A$1:$F$11,MATCH(orders!$D927,products!$A$1:$A$11,0),MATCH(orders!K$1,products!$A$1:$F$1,0))</f>
        <v>Jacket</v>
      </c>
      <c r="L927" t="str">
        <f>INDEX(products!$A$1:$F$11,MATCH(orders!$D927,products!$A$1:$A$11,0),MATCH(orders!L$1,products!$A$1:$F$1,0))</f>
        <v>Light Blue</v>
      </c>
      <c r="M927">
        <f>INDEX(products!$A$1:$F$11,MATCH(orders!$D927,products!$A$1:$A$11,0),MATCH(orders!M$1,products!$A$1:$F$1,0))</f>
        <v>27.99</v>
      </c>
      <c r="N927">
        <f>INDEX(products!$A$1:$F$11,MATCH(orders!$D927,products!$A$1:$A$11,0),MATCH(orders!N$1,products!$A$1:$F$1,0))</f>
        <v>14.99</v>
      </c>
      <c r="O927">
        <f t="shared" si="28"/>
        <v>38.999999999999993</v>
      </c>
      <c r="P927">
        <f t="shared" si="29"/>
        <v>83.97</v>
      </c>
    </row>
    <row r="928" spans="1:16" x14ac:dyDescent="0.45">
      <c r="A928" t="s">
        <v>2697</v>
      </c>
      <c r="B928" s="1">
        <v>45055</v>
      </c>
      <c r="C928" t="s">
        <v>414</v>
      </c>
      <c r="D928">
        <v>5</v>
      </c>
      <c r="E928">
        <v>1</v>
      </c>
      <c r="F928" t="str">
        <f>_xlfn.XLOOKUP(C928,customers!$A$2:$A$314,customers!$B$2:$B$314,,0)</f>
        <v>Dyanna Aizikovitz</v>
      </c>
      <c r="G928" t="str">
        <f>_xlfn.XLOOKUP(C928,customers!$A$2:$A$314,customers!$F$2:$F$314,,0)</f>
        <v>Scotland</v>
      </c>
      <c r="H928" t="str">
        <f>VLOOKUP(C928,customers!$A$2:$I$314,7,FALSE)</f>
        <v>Montrose</v>
      </c>
      <c r="I928" t="str">
        <f>VLOOKUP(C928,customers!$A$2:$I$314,9,FALSE)</f>
        <v>No</v>
      </c>
      <c r="J928" t="str">
        <f>INDEX(products!$A$1:$F$11,MATCH(orders!$D928,products!$A$1:$A$11,0),MATCH(orders!J$1,products!$A$1:$F$1,0))</f>
        <v>Denim Jeans Flare Cut</v>
      </c>
      <c r="K928" t="str">
        <f>INDEX(products!$A$1:$F$11,MATCH(orders!$D928,products!$A$1:$A$11,0),MATCH(orders!K$1,products!$A$1:$F$1,0))</f>
        <v>Pants</v>
      </c>
      <c r="L928" t="str">
        <f>INDEX(products!$A$1:$F$11,MATCH(orders!$D928,products!$A$1:$A$11,0),MATCH(orders!L$1,products!$A$1:$F$1,0))</f>
        <v>Dark Blue</v>
      </c>
      <c r="M928">
        <f>INDEX(products!$A$1:$F$11,MATCH(orders!$D928,products!$A$1:$A$11,0),MATCH(orders!M$1,products!$A$1:$F$1,0))</f>
        <v>28.99</v>
      </c>
      <c r="N928">
        <f>INDEX(products!$A$1:$F$11,MATCH(orders!$D928,products!$A$1:$A$11,0),MATCH(orders!N$1,products!$A$1:$F$1,0))</f>
        <v>12.99</v>
      </c>
      <c r="O928">
        <f t="shared" si="28"/>
        <v>15.999999999999998</v>
      </c>
      <c r="P928">
        <f t="shared" si="29"/>
        <v>28.99</v>
      </c>
    </row>
    <row r="929" spans="1:16" x14ac:dyDescent="0.45">
      <c r="A929" t="s">
        <v>2698</v>
      </c>
      <c r="B929" s="1">
        <v>45057</v>
      </c>
      <c r="C929" t="s">
        <v>717</v>
      </c>
      <c r="D929">
        <v>6</v>
      </c>
      <c r="E929">
        <v>3</v>
      </c>
      <c r="F929" t="str">
        <f>_xlfn.XLOOKUP(C929,customers!$A$2:$A$314,customers!$B$2:$B$314,,0)</f>
        <v>Anny Mundford</v>
      </c>
      <c r="G929" t="str">
        <f>_xlfn.XLOOKUP(C929,customers!$A$2:$A$314,customers!$F$2:$F$314,,0)</f>
        <v>England</v>
      </c>
      <c r="H929" t="str">
        <f>VLOOKUP(C929,customers!$A$2:$I$314,7,FALSE)</f>
        <v>Penrith</v>
      </c>
      <c r="I929" t="str">
        <f>VLOOKUP(C929,customers!$A$2:$I$314,9,FALSE)</f>
        <v>No</v>
      </c>
      <c r="J929" t="str">
        <f>INDEX(products!$A$1:$F$11,MATCH(orders!$D929,products!$A$1:$A$11,0),MATCH(orders!J$1,products!$A$1:$F$1,0))</f>
        <v>Denim Jacket Hooded</v>
      </c>
      <c r="K929" t="str">
        <f>INDEX(products!$A$1:$F$11,MATCH(orders!$D929,products!$A$1:$A$11,0),MATCH(orders!K$1,products!$A$1:$F$1,0))</f>
        <v>Jacket</v>
      </c>
      <c r="L929" t="str">
        <f>INDEX(products!$A$1:$F$11,MATCH(orders!$D929,products!$A$1:$A$11,0),MATCH(orders!L$1,products!$A$1:$F$1,0))</f>
        <v>Light Blue</v>
      </c>
      <c r="M929">
        <f>INDEX(products!$A$1:$F$11,MATCH(orders!$D929,products!$A$1:$A$11,0),MATCH(orders!M$1,products!$A$1:$F$1,0))</f>
        <v>27.99</v>
      </c>
      <c r="N929">
        <f>INDEX(products!$A$1:$F$11,MATCH(orders!$D929,products!$A$1:$A$11,0),MATCH(orders!N$1,products!$A$1:$F$1,0))</f>
        <v>14.99</v>
      </c>
      <c r="O929">
        <f t="shared" si="28"/>
        <v>38.999999999999993</v>
      </c>
      <c r="P929">
        <f t="shared" si="29"/>
        <v>83.97</v>
      </c>
    </row>
    <row r="930" spans="1:16" x14ac:dyDescent="0.45">
      <c r="A930" t="s">
        <v>2699</v>
      </c>
      <c r="B930" s="1">
        <v>45057</v>
      </c>
      <c r="C930" t="s">
        <v>890</v>
      </c>
      <c r="D930">
        <v>6</v>
      </c>
      <c r="E930">
        <v>3</v>
      </c>
      <c r="F930" t="str">
        <f>_xlfn.XLOOKUP(C930,customers!$A$2:$A$314,customers!$B$2:$B$314,,0)</f>
        <v>Anabelle Hutchens</v>
      </c>
      <c r="G930" t="str">
        <f>_xlfn.XLOOKUP(C930,customers!$A$2:$A$314,customers!$F$2:$F$314,,0)</f>
        <v>England</v>
      </c>
      <c r="H930" t="str">
        <f>VLOOKUP(C930,customers!$A$2:$I$314,7,FALSE)</f>
        <v>Kendal</v>
      </c>
      <c r="I930" t="str">
        <f>VLOOKUP(C930,customers!$A$2:$I$314,9,FALSE)</f>
        <v>No</v>
      </c>
      <c r="J930" t="str">
        <f>INDEX(products!$A$1:$F$11,MATCH(orders!$D930,products!$A$1:$A$11,0),MATCH(orders!J$1,products!$A$1:$F$1,0))</f>
        <v>Denim Jacket Hooded</v>
      </c>
      <c r="K930" t="str">
        <f>INDEX(products!$A$1:$F$11,MATCH(orders!$D930,products!$A$1:$A$11,0),MATCH(orders!K$1,products!$A$1:$F$1,0))</f>
        <v>Jacket</v>
      </c>
      <c r="L930" t="str">
        <f>INDEX(products!$A$1:$F$11,MATCH(orders!$D930,products!$A$1:$A$11,0),MATCH(orders!L$1,products!$A$1:$F$1,0))</f>
        <v>Light Blue</v>
      </c>
      <c r="M930">
        <f>INDEX(products!$A$1:$F$11,MATCH(orders!$D930,products!$A$1:$A$11,0),MATCH(orders!M$1,products!$A$1:$F$1,0))</f>
        <v>27.99</v>
      </c>
      <c r="N930">
        <f>INDEX(products!$A$1:$F$11,MATCH(orders!$D930,products!$A$1:$A$11,0),MATCH(orders!N$1,products!$A$1:$F$1,0))</f>
        <v>14.99</v>
      </c>
      <c r="O930">
        <f t="shared" si="28"/>
        <v>38.999999999999993</v>
      </c>
      <c r="P930">
        <f t="shared" si="29"/>
        <v>83.97</v>
      </c>
    </row>
    <row r="931" spans="1:16" x14ac:dyDescent="0.45">
      <c r="A931" t="s">
        <v>2700</v>
      </c>
      <c r="B931" s="1">
        <v>45058</v>
      </c>
      <c r="C931" t="s">
        <v>972</v>
      </c>
      <c r="D931">
        <v>6</v>
      </c>
      <c r="E931">
        <v>3</v>
      </c>
      <c r="F931" t="str">
        <f>_xlfn.XLOOKUP(C931,customers!$A$2:$A$314,customers!$B$2:$B$314,,0)</f>
        <v>Delmar Beasant</v>
      </c>
      <c r="G931" t="str">
        <f>_xlfn.XLOOKUP(C931,customers!$A$2:$A$314,customers!$F$2:$F$314,,0)</f>
        <v>Scotland</v>
      </c>
      <c r="H931" t="str">
        <f>VLOOKUP(C931,customers!$A$2:$I$314,7,FALSE)</f>
        <v>Fortrose</v>
      </c>
      <c r="I931" t="str">
        <f>VLOOKUP(C931,customers!$A$2:$I$314,9,FALSE)</f>
        <v>No</v>
      </c>
      <c r="J931" t="str">
        <f>INDEX(products!$A$1:$F$11,MATCH(orders!$D931,products!$A$1:$A$11,0),MATCH(orders!J$1,products!$A$1:$F$1,0))</f>
        <v>Denim Jacket Hooded</v>
      </c>
      <c r="K931" t="str">
        <f>INDEX(products!$A$1:$F$11,MATCH(orders!$D931,products!$A$1:$A$11,0),MATCH(orders!K$1,products!$A$1:$F$1,0))</f>
        <v>Jacket</v>
      </c>
      <c r="L931" t="str">
        <f>INDEX(products!$A$1:$F$11,MATCH(orders!$D931,products!$A$1:$A$11,0),MATCH(orders!L$1,products!$A$1:$F$1,0))</f>
        <v>Light Blue</v>
      </c>
      <c r="M931">
        <f>INDEX(products!$A$1:$F$11,MATCH(orders!$D931,products!$A$1:$A$11,0),MATCH(orders!M$1,products!$A$1:$F$1,0))</f>
        <v>27.99</v>
      </c>
      <c r="N931">
        <f>INDEX(products!$A$1:$F$11,MATCH(orders!$D931,products!$A$1:$A$11,0),MATCH(orders!N$1,products!$A$1:$F$1,0))</f>
        <v>14.99</v>
      </c>
      <c r="O931">
        <f t="shared" si="28"/>
        <v>38.999999999999993</v>
      </c>
      <c r="P931">
        <f t="shared" si="29"/>
        <v>83.97</v>
      </c>
    </row>
    <row r="932" spans="1:16" x14ac:dyDescent="0.45">
      <c r="A932" t="s">
        <v>2701</v>
      </c>
      <c r="B932" s="1">
        <v>45058</v>
      </c>
      <c r="C932" t="s">
        <v>497</v>
      </c>
      <c r="D932">
        <v>6</v>
      </c>
      <c r="E932">
        <v>3</v>
      </c>
      <c r="F932" t="str">
        <f>_xlfn.XLOOKUP(C932,customers!$A$2:$A$314,customers!$B$2:$B$314,,0)</f>
        <v>Doll Beauchamp</v>
      </c>
      <c r="G932" t="str">
        <f>_xlfn.XLOOKUP(C932,customers!$A$2:$A$314,customers!$F$2:$F$314,,0)</f>
        <v>England</v>
      </c>
      <c r="H932" t="str">
        <f>VLOOKUP(C932,customers!$A$2:$I$314,7,FALSE)</f>
        <v>Wrexham</v>
      </c>
      <c r="I932" t="str">
        <f>VLOOKUP(C932,customers!$A$2:$I$314,9,FALSE)</f>
        <v>No</v>
      </c>
      <c r="J932" t="str">
        <f>INDEX(products!$A$1:$F$11,MATCH(orders!$D932,products!$A$1:$A$11,0),MATCH(orders!J$1,products!$A$1:$F$1,0))</f>
        <v>Denim Jacket Hooded</v>
      </c>
      <c r="K932" t="str">
        <f>INDEX(products!$A$1:$F$11,MATCH(orders!$D932,products!$A$1:$A$11,0),MATCH(orders!K$1,products!$A$1:$F$1,0))</f>
        <v>Jacket</v>
      </c>
      <c r="L932" t="str">
        <f>INDEX(products!$A$1:$F$11,MATCH(orders!$D932,products!$A$1:$A$11,0),MATCH(orders!L$1,products!$A$1:$F$1,0))</f>
        <v>Light Blue</v>
      </c>
      <c r="M932">
        <f>INDEX(products!$A$1:$F$11,MATCH(orders!$D932,products!$A$1:$A$11,0),MATCH(orders!M$1,products!$A$1:$F$1,0))</f>
        <v>27.99</v>
      </c>
      <c r="N932">
        <f>INDEX(products!$A$1:$F$11,MATCH(orders!$D932,products!$A$1:$A$11,0),MATCH(orders!N$1,products!$A$1:$F$1,0))</f>
        <v>14.99</v>
      </c>
      <c r="O932">
        <f t="shared" si="28"/>
        <v>38.999999999999993</v>
      </c>
      <c r="P932">
        <f t="shared" si="29"/>
        <v>83.97</v>
      </c>
    </row>
    <row r="933" spans="1:16" x14ac:dyDescent="0.45">
      <c r="A933" t="s">
        <v>2702</v>
      </c>
      <c r="B933" s="1">
        <v>45058</v>
      </c>
      <c r="C933" t="s">
        <v>945</v>
      </c>
      <c r="D933">
        <v>6</v>
      </c>
      <c r="E933">
        <v>3</v>
      </c>
      <c r="F933" t="str">
        <f>_xlfn.XLOOKUP(C933,customers!$A$2:$A$314,customers!$B$2:$B$314,,0)</f>
        <v>Codi Littrell</v>
      </c>
      <c r="G933" t="str">
        <f>_xlfn.XLOOKUP(C933,customers!$A$2:$A$314,customers!$F$2:$F$314,,0)</f>
        <v>Scotland</v>
      </c>
      <c r="H933" t="str">
        <f>VLOOKUP(C933,customers!$A$2:$I$314,7,FALSE)</f>
        <v>Ullapool</v>
      </c>
      <c r="I933" t="str">
        <f>VLOOKUP(C933,customers!$A$2:$I$314,9,FALSE)</f>
        <v>No</v>
      </c>
      <c r="J933" t="str">
        <f>INDEX(products!$A$1:$F$11,MATCH(orders!$D933,products!$A$1:$A$11,0),MATCH(orders!J$1,products!$A$1:$F$1,0))</f>
        <v>Denim Jacket Hooded</v>
      </c>
      <c r="K933" t="str">
        <f>INDEX(products!$A$1:$F$11,MATCH(orders!$D933,products!$A$1:$A$11,0),MATCH(orders!K$1,products!$A$1:$F$1,0))</f>
        <v>Jacket</v>
      </c>
      <c r="L933" t="str">
        <f>INDEX(products!$A$1:$F$11,MATCH(orders!$D933,products!$A$1:$A$11,0),MATCH(orders!L$1,products!$A$1:$F$1,0))</f>
        <v>Light Blue</v>
      </c>
      <c r="M933">
        <f>INDEX(products!$A$1:$F$11,MATCH(orders!$D933,products!$A$1:$A$11,0),MATCH(orders!M$1,products!$A$1:$F$1,0))</f>
        <v>27.99</v>
      </c>
      <c r="N933">
        <f>INDEX(products!$A$1:$F$11,MATCH(orders!$D933,products!$A$1:$A$11,0),MATCH(orders!N$1,products!$A$1:$F$1,0))</f>
        <v>14.99</v>
      </c>
      <c r="O933">
        <f t="shared" si="28"/>
        <v>38.999999999999993</v>
      </c>
      <c r="P933">
        <f t="shared" si="29"/>
        <v>83.97</v>
      </c>
    </row>
    <row r="934" spans="1:16" x14ac:dyDescent="0.45">
      <c r="A934" t="s">
        <v>2703</v>
      </c>
      <c r="B934" s="1">
        <v>45058</v>
      </c>
      <c r="C934" t="s">
        <v>814</v>
      </c>
      <c r="D934">
        <v>6</v>
      </c>
      <c r="E934">
        <v>3</v>
      </c>
      <c r="F934" t="str">
        <f>_xlfn.XLOOKUP(C934,customers!$A$2:$A$314,customers!$B$2:$B$314,,0)</f>
        <v>Orbadiah Duny</v>
      </c>
      <c r="G934" t="str">
        <f>_xlfn.XLOOKUP(C934,customers!$A$2:$A$314,customers!$F$2:$F$314,,0)</f>
        <v>England</v>
      </c>
      <c r="H934" t="str">
        <f>VLOOKUP(C934,customers!$A$2:$I$314,7,FALSE)</f>
        <v>Sherborne</v>
      </c>
      <c r="I934" t="str">
        <f>VLOOKUP(C934,customers!$A$2:$I$314,9,FALSE)</f>
        <v>No</v>
      </c>
      <c r="J934" t="str">
        <f>INDEX(products!$A$1:$F$11,MATCH(orders!$D934,products!$A$1:$A$11,0),MATCH(orders!J$1,products!$A$1:$F$1,0))</f>
        <v>Denim Jacket Hooded</v>
      </c>
      <c r="K934" t="str">
        <f>INDEX(products!$A$1:$F$11,MATCH(orders!$D934,products!$A$1:$A$11,0),MATCH(orders!K$1,products!$A$1:$F$1,0))</f>
        <v>Jacket</v>
      </c>
      <c r="L934" t="str">
        <f>INDEX(products!$A$1:$F$11,MATCH(orders!$D934,products!$A$1:$A$11,0),MATCH(orders!L$1,products!$A$1:$F$1,0))</f>
        <v>Light Blue</v>
      </c>
      <c r="M934">
        <f>INDEX(products!$A$1:$F$11,MATCH(orders!$D934,products!$A$1:$A$11,0),MATCH(orders!M$1,products!$A$1:$F$1,0))</f>
        <v>27.99</v>
      </c>
      <c r="N934">
        <f>INDEX(products!$A$1:$F$11,MATCH(orders!$D934,products!$A$1:$A$11,0),MATCH(orders!N$1,products!$A$1:$F$1,0))</f>
        <v>14.99</v>
      </c>
      <c r="O934">
        <f t="shared" si="28"/>
        <v>38.999999999999993</v>
      </c>
      <c r="P934">
        <f t="shared" si="29"/>
        <v>83.97</v>
      </c>
    </row>
    <row r="935" spans="1:16" x14ac:dyDescent="0.45">
      <c r="A935" t="s">
        <v>2704</v>
      </c>
      <c r="B935" s="1">
        <v>45059</v>
      </c>
      <c r="C935" t="s">
        <v>1154</v>
      </c>
      <c r="D935">
        <v>6</v>
      </c>
      <c r="E935">
        <v>3</v>
      </c>
      <c r="F935" t="str">
        <f>_xlfn.XLOOKUP(C935,customers!$A$2:$A$314,customers!$B$2:$B$314,,0)</f>
        <v>Cybill Graddell</v>
      </c>
      <c r="G935" t="str">
        <f>_xlfn.XLOOKUP(C935,customers!$A$2:$A$314,customers!$F$2:$F$314,,0)</f>
        <v>Scotland</v>
      </c>
      <c r="H935" t="str">
        <f>VLOOKUP(C935,customers!$A$2:$I$314,7,FALSE)</f>
        <v>Dunoon</v>
      </c>
      <c r="I935" t="str">
        <f>VLOOKUP(C935,customers!$A$2:$I$314,9,FALSE)</f>
        <v>No</v>
      </c>
      <c r="J935" t="str">
        <f>INDEX(products!$A$1:$F$11,MATCH(orders!$D935,products!$A$1:$A$11,0),MATCH(orders!J$1,products!$A$1:$F$1,0))</f>
        <v>Denim Jacket Hooded</v>
      </c>
      <c r="K935" t="str">
        <f>INDEX(products!$A$1:$F$11,MATCH(orders!$D935,products!$A$1:$A$11,0),MATCH(orders!K$1,products!$A$1:$F$1,0))</f>
        <v>Jacket</v>
      </c>
      <c r="L935" t="str">
        <f>INDEX(products!$A$1:$F$11,MATCH(orders!$D935,products!$A$1:$A$11,0),MATCH(orders!L$1,products!$A$1:$F$1,0))</f>
        <v>Light Blue</v>
      </c>
      <c r="M935">
        <f>INDEX(products!$A$1:$F$11,MATCH(orders!$D935,products!$A$1:$A$11,0),MATCH(orders!M$1,products!$A$1:$F$1,0))</f>
        <v>27.99</v>
      </c>
      <c r="N935">
        <f>INDEX(products!$A$1:$F$11,MATCH(orders!$D935,products!$A$1:$A$11,0),MATCH(orders!N$1,products!$A$1:$F$1,0))</f>
        <v>14.99</v>
      </c>
      <c r="O935">
        <f t="shared" si="28"/>
        <v>38.999999999999993</v>
      </c>
      <c r="P935">
        <f t="shared" si="29"/>
        <v>83.97</v>
      </c>
    </row>
    <row r="936" spans="1:16" x14ac:dyDescent="0.45">
      <c r="A936" t="s">
        <v>2705</v>
      </c>
      <c r="B936" s="1">
        <v>45060</v>
      </c>
      <c r="C936" t="s">
        <v>945</v>
      </c>
      <c r="D936">
        <v>6</v>
      </c>
      <c r="E936">
        <v>3</v>
      </c>
      <c r="F936" t="str">
        <f>_xlfn.XLOOKUP(C936,customers!$A$2:$A$314,customers!$B$2:$B$314,,0)</f>
        <v>Codi Littrell</v>
      </c>
      <c r="G936" t="str">
        <f>_xlfn.XLOOKUP(C936,customers!$A$2:$A$314,customers!$F$2:$F$314,,0)</f>
        <v>Scotland</v>
      </c>
      <c r="H936" t="str">
        <f>VLOOKUP(C936,customers!$A$2:$I$314,7,FALSE)</f>
        <v>Ullapool</v>
      </c>
      <c r="I936" t="str">
        <f>VLOOKUP(C936,customers!$A$2:$I$314,9,FALSE)</f>
        <v>No</v>
      </c>
      <c r="J936" t="str">
        <f>INDEX(products!$A$1:$F$11,MATCH(orders!$D936,products!$A$1:$A$11,0),MATCH(orders!J$1,products!$A$1:$F$1,0))</f>
        <v>Denim Jacket Hooded</v>
      </c>
      <c r="K936" t="str">
        <f>INDEX(products!$A$1:$F$11,MATCH(orders!$D936,products!$A$1:$A$11,0),MATCH(orders!K$1,products!$A$1:$F$1,0))</f>
        <v>Jacket</v>
      </c>
      <c r="L936" t="str">
        <f>INDEX(products!$A$1:$F$11,MATCH(orders!$D936,products!$A$1:$A$11,0),MATCH(orders!L$1,products!$A$1:$F$1,0))</f>
        <v>Light Blue</v>
      </c>
      <c r="M936">
        <f>INDEX(products!$A$1:$F$11,MATCH(orders!$D936,products!$A$1:$A$11,0),MATCH(orders!M$1,products!$A$1:$F$1,0))</f>
        <v>27.99</v>
      </c>
      <c r="N936">
        <f>INDEX(products!$A$1:$F$11,MATCH(orders!$D936,products!$A$1:$A$11,0),MATCH(orders!N$1,products!$A$1:$F$1,0))</f>
        <v>14.99</v>
      </c>
      <c r="O936">
        <f t="shared" si="28"/>
        <v>38.999999999999993</v>
      </c>
      <c r="P936">
        <f t="shared" si="29"/>
        <v>83.97</v>
      </c>
    </row>
    <row r="937" spans="1:16" x14ac:dyDescent="0.45">
      <c r="A937" t="s">
        <v>2706</v>
      </c>
      <c r="B937" s="1">
        <v>45061</v>
      </c>
      <c r="C937" t="s">
        <v>609</v>
      </c>
      <c r="D937">
        <v>1</v>
      </c>
      <c r="E937">
        <v>2</v>
      </c>
      <c r="F937" t="str">
        <f>_xlfn.XLOOKUP(C937,customers!$A$2:$A$314,customers!$B$2:$B$314,,0)</f>
        <v>Hetti Penson</v>
      </c>
      <c r="G937" t="str">
        <f>_xlfn.XLOOKUP(C937,customers!$A$2:$A$314,customers!$F$2:$F$314,,0)</f>
        <v>England</v>
      </c>
      <c r="H937" t="str">
        <f>VLOOKUP(C937,customers!$A$2:$I$314,7,FALSE)</f>
        <v>Bracknell</v>
      </c>
      <c r="I937" t="str">
        <f>VLOOKUP(C937,customers!$A$2:$I$314,9,FALSE)</f>
        <v>No</v>
      </c>
      <c r="J937" t="str">
        <f>INDEX(products!$A$1:$F$11,MATCH(orders!$D937,products!$A$1:$A$11,0),MATCH(orders!J$1,products!$A$1:$F$1,0))</f>
        <v>Denim Jeans Bootcut</v>
      </c>
      <c r="K937" t="str">
        <f>INDEX(products!$A$1:$F$11,MATCH(orders!$D937,products!$A$1:$A$11,0),MATCH(orders!K$1,products!$A$1:$F$1,0))</f>
        <v>Pants</v>
      </c>
      <c r="L937" t="str">
        <f>INDEX(products!$A$1:$F$11,MATCH(orders!$D937,products!$A$1:$A$11,0),MATCH(orders!L$1,products!$A$1:$F$1,0))</f>
        <v>Light Blue</v>
      </c>
      <c r="M937">
        <f>INDEX(products!$A$1:$F$11,MATCH(orders!$D937,products!$A$1:$A$11,0),MATCH(orders!M$1,products!$A$1:$F$1,0))</f>
        <v>25.99</v>
      </c>
      <c r="N937">
        <f>INDEX(products!$A$1:$F$11,MATCH(orders!$D937,products!$A$1:$A$11,0),MATCH(orders!N$1,products!$A$1:$F$1,0))</f>
        <v>13.99</v>
      </c>
      <c r="O937">
        <f t="shared" si="28"/>
        <v>23.999999999999996</v>
      </c>
      <c r="P937">
        <f t="shared" si="29"/>
        <v>51.98</v>
      </c>
    </row>
    <row r="938" spans="1:16" x14ac:dyDescent="0.45">
      <c r="A938" t="s">
        <v>2707</v>
      </c>
      <c r="B938" s="1">
        <v>45061</v>
      </c>
      <c r="C938" t="s">
        <v>473</v>
      </c>
      <c r="D938">
        <v>6</v>
      </c>
      <c r="E938">
        <v>3</v>
      </c>
      <c r="F938" t="str">
        <f>_xlfn.XLOOKUP(C938,customers!$A$2:$A$314,customers!$B$2:$B$314,,0)</f>
        <v>Brook Drage</v>
      </c>
      <c r="G938" t="str">
        <f>_xlfn.XLOOKUP(C938,customers!$A$2:$A$314,customers!$F$2:$F$314,,0)</f>
        <v>England</v>
      </c>
      <c r="H938" t="str">
        <f>VLOOKUP(C938,customers!$A$2:$I$314,7,FALSE)</f>
        <v>Scarborough</v>
      </c>
      <c r="I938" t="str">
        <f>VLOOKUP(C938,customers!$A$2:$I$314,9,FALSE)</f>
        <v>No</v>
      </c>
      <c r="J938" t="str">
        <f>INDEX(products!$A$1:$F$11,MATCH(orders!$D938,products!$A$1:$A$11,0),MATCH(orders!J$1,products!$A$1:$F$1,0))</f>
        <v>Denim Jacket Hooded</v>
      </c>
      <c r="K938" t="str">
        <f>INDEX(products!$A$1:$F$11,MATCH(orders!$D938,products!$A$1:$A$11,0),MATCH(orders!K$1,products!$A$1:$F$1,0))</f>
        <v>Jacket</v>
      </c>
      <c r="L938" t="str">
        <f>INDEX(products!$A$1:$F$11,MATCH(orders!$D938,products!$A$1:$A$11,0),MATCH(orders!L$1,products!$A$1:$F$1,0))</f>
        <v>Light Blue</v>
      </c>
      <c r="M938">
        <f>INDEX(products!$A$1:$F$11,MATCH(orders!$D938,products!$A$1:$A$11,0),MATCH(orders!M$1,products!$A$1:$F$1,0))</f>
        <v>27.99</v>
      </c>
      <c r="N938">
        <f>INDEX(products!$A$1:$F$11,MATCH(orders!$D938,products!$A$1:$A$11,0),MATCH(orders!N$1,products!$A$1:$F$1,0))</f>
        <v>14.99</v>
      </c>
      <c r="O938">
        <f t="shared" si="28"/>
        <v>38.999999999999993</v>
      </c>
      <c r="P938">
        <f t="shared" si="29"/>
        <v>83.97</v>
      </c>
    </row>
    <row r="939" spans="1:16" x14ac:dyDescent="0.45">
      <c r="A939" t="s">
        <v>2708</v>
      </c>
      <c r="B939" s="1">
        <v>45062</v>
      </c>
      <c r="C939" t="s">
        <v>675</v>
      </c>
      <c r="D939">
        <v>6</v>
      </c>
      <c r="E939">
        <v>3</v>
      </c>
      <c r="F939" t="str">
        <f>_xlfn.XLOOKUP(C939,customers!$A$2:$A$314,customers!$B$2:$B$314,,0)</f>
        <v>Minny Chamberlayne</v>
      </c>
      <c r="G939" t="str">
        <f>_xlfn.XLOOKUP(C939,customers!$A$2:$A$314,customers!$F$2:$F$314,,0)</f>
        <v>England</v>
      </c>
      <c r="H939" t="str">
        <f>VLOOKUP(C939,customers!$A$2:$I$314,7,FALSE)</f>
        <v>Southport</v>
      </c>
      <c r="I939" t="str">
        <f>VLOOKUP(C939,customers!$A$2:$I$314,9,FALSE)</f>
        <v>No</v>
      </c>
      <c r="J939" t="str">
        <f>INDEX(products!$A$1:$F$11,MATCH(orders!$D939,products!$A$1:$A$11,0),MATCH(orders!J$1,products!$A$1:$F$1,0))</f>
        <v>Denim Jacket Hooded</v>
      </c>
      <c r="K939" t="str">
        <f>INDEX(products!$A$1:$F$11,MATCH(orders!$D939,products!$A$1:$A$11,0),MATCH(orders!K$1,products!$A$1:$F$1,0))</f>
        <v>Jacket</v>
      </c>
      <c r="L939" t="str">
        <f>INDEX(products!$A$1:$F$11,MATCH(orders!$D939,products!$A$1:$A$11,0),MATCH(orders!L$1,products!$A$1:$F$1,0))</f>
        <v>Light Blue</v>
      </c>
      <c r="M939">
        <f>INDEX(products!$A$1:$F$11,MATCH(orders!$D939,products!$A$1:$A$11,0),MATCH(orders!M$1,products!$A$1:$F$1,0))</f>
        <v>27.99</v>
      </c>
      <c r="N939">
        <f>INDEX(products!$A$1:$F$11,MATCH(orders!$D939,products!$A$1:$A$11,0),MATCH(orders!N$1,products!$A$1:$F$1,0))</f>
        <v>14.99</v>
      </c>
      <c r="O939">
        <f t="shared" si="28"/>
        <v>38.999999999999993</v>
      </c>
      <c r="P939">
        <f t="shared" si="29"/>
        <v>83.97</v>
      </c>
    </row>
    <row r="940" spans="1:16" x14ac:dyDescent="0.45">
      <c r="A940" t="s">
        <v>2709</v>
      </c>
      <c r="B940" s="1">
        <v>45063</v>
      </c>
      <c r="C940" t="s">
        <v>493</v>
      </c>
      <c r="D940">
        <v>8</v>
      </c>
      <c r="E940">
        <v>2</v>
      </c>
      <c r="F940" t="str">
        <f>_xlfn.XLOOKUP(C940,customers!$A$2:$A$314,customers!$B$2:$B$314,,0)</f>
        <v>Mahala Ludwell</v>
      </c>
      <c r="G940" t="str">
        <f>_xlfn.XLOOKUP(C940,customers!$A$2:$A$314,customers!$F$2:$F$314,,0)</f>
        <v>England</v>
      </c>
      <c r="H940" t="str">
        <f>VLOOKUP(C940,customers!$A$2:$I$314,7,FALSE)</f>
        <v>Solihull</v>
      </c>
      <c r="I940" t="str">
        <f>VLOOKUP(C940,customers!$A$2:$I$314,9,FALSE)</f>
        <v>No</v>
      </c>
      <c r="J940" t="str">
        <f>INDEX(products!$A$1:$F$11,MATCH(orders!$D940,products!$A$1:$A$11,0),MATCH(orders!J$1,products!$A$1:$F$1,0))</f>
        <v>Denim Jeans Vintage Wash</v>
      </c>
      <c r="K940" t="str">
        <f>INDEX(products!$A$1:$F$11,MATCH(orders!$D940,products!$A$1:$A$11,0),MATCH(orders!K$1,products!$A$1:$F$1,0))</f>
        <v>Jacket</v>
      </c>
      <c r="L940" t="str">
        <f>INDEX(products!$A$1:$F$11,MATCH(orders!$D940,products!$A$1:$A$11,0),MATCH(orders!L$1,products!$A$1:$F$1,0))</f>
        <v>Light Blue</v>
      </c>
      <c r="M940">
        <f>INDEX(products!$A$1:$F$11,MATCH(orders!$D940,products!$A$1:$A$11,0),MATCH(orders!M$1,products!$A$1:$F$1,0))</f>
        <v>21.99</v>
      </c>
      <c r="N940">
        <f>INDEX(products!$A$1:$F$11,MATCH(orders!$D940,products!$A$1:$A$11,0),MATCH(orders!N$1,products!$A$1:$F$1,0))</f>
        <v>11.99</v>
      </c>
      <c r="O940">
        <f t="shared" si="28"/>
        <v>19.999999999999996</v>
      </c>
      <c r="P940">
        <f t="shared" si="29"/>
        <v>43.98</v>
      </c>
    </row>
    <row r="941" spans="1:16" x14ac:dyDescent="0.45">
      <c r="A941" t="s">
        <v>2710</v>
      </c>
      <c r="B941" s="1">
        <v>45064</v>
      </c>
      <c r="C941" t="s">
        <v>1026</v>
      </c>
      <c r="D941">
        <v>6</v>
      </c>
      <c r="E941">
        <v>3</v>
      </c>
      <c r="F941" t="str">
        <f>_xlfn.XLOOKUP(C941,customers!$A$2:$A$314,customers!$B$2:$B$314,,0)</f>
        <v>Monique Canty</v>
      </c>
      <c r="G941" t="str">
        <f>_xlfn.XLOOKUP(C941,customers!$A$2:$A$314,customers!$F$2:$F$314,,0)</f>
        <v>England</v>
      </c>
      <c r="H941" t="str">
        <f>VLOOKUP(C941,customers!$A$2:$I$314,7,FALSE)</f>
        <v>Leek</v>
      </c>
      <c r="I941" t="str">
        <f>VLOOKUP(C941,customers!$A$2:$I$314,9,FALSE)</f>
        <v>No</v>
      </c>
      <c r="J941" t="str">
        <f>INDEX(products!$A$1:$F$11,MATCH(orders!$D941,products!$A$1:$A$11,0),MATCH(orders!J$1,products!$A$1:$F$1,0))</f>
        <v>Denim Jacket Hooded</v>
      </c>
      <c r="K941" t="str">
        <f>INDEX(products!$A$1:$F$11,MATCH(orders!$D941,products!$A$1:$A$11,0),MATCH(orders!K$1,products!$A$1:$F$1,0))</f>
        <v>Jacket</v>
      </c>
      <c r="L941" t="str">
        <f>INDEX(products!$A$1:$F$11,MATCH(orders!$D941,products!$A$1:$A$11,0),MATCH(orders!L$1,products!$A$1:$F$1,0))</f>
        <v>Light Blue</v>
      </c>
      <c r="M941">
        <f>INDEX(products!$A$1:$F$11,MATCH(orders!$D941,products!$A$1:$A$11,0),MATCH(orders!M$1,products!$A$1:$F$1,0))</f>
        <v>27.99</v>
      </c>
      <c r="N941">
        <f>INDEX(products!$A$1:$F$11,MATCH(orders!$D941,products!$A$1:$A$11,0),MATCH(orders!N$1,products!$A$1:$F$1,0))</f>
        <v>14.99</v>
      </c>
      <c r="O941">
        <f t="shared" si="28"/>
        <v>38.999999999999993</v>
      </c>
      <c r="P941">
        <f t="shared" si="29"/>
        <v>83.97</v>
      </c>
    </row>
    <row r="942" spans="1:16" x14ac:dyDescent="0.45">
      <c r="A942" t="s">
        <v>2711</v>
      </c>
      <c r="B942" s="1">
        <v>45065</v>
      </c>
      <c r="C942" t="s">
        <v>525</v>
      </c>
      <c r="D942">
        <v>8</v>
      </c>
      <c r="E942">
        <v>2</v>
      </c>
      <c r="F942" t="str">
        <f>_xlfn.XLOOKUP(C942,customers!$A$2:$A$314,customers!$B$2:$B$314,,0)</f>
        <v>Bidget Tremellier</v>
      </c>
      <c r="G942" t="str">
        <f>_xlfn.XLOOKUP(C942,customers!$A$2:$A$314,customers!$F$2:$F$314,,0)</f>
        <v>England</v>
      </c>
      <c r="H942" t="str">
        <f>VLOOKUP(C942,customers!$A$2:$I$314,7,FALSE)</f>
        <v>Bognor Regis</v>
      </c>
      <c r="I942" t="str">
        <f>VLOOKUP(C942,customers!$A$2:$I$314,9,FALSE)</f>
        <v>No</v>
      </c>
      <c r="J942" t="str">
        <f>INDEX(products!$A$1:$F$11,MATCH(orders!$D942,products!$A$1:$A$11,0),MATCH(orders!J$1,products!$A$1:$F$1,0))</f>
        <v>Denim Jeans Vintage Wash</v>
      </c>
      <c r="K942" t="str">
        <f>INDEX(products!$A$1:$F$11,MATCH(orders!$D942,products!$A$1:$A$11,0),MATCH(orders!K$1,products!$A$1:$F$1,0))</f>
        <v>Jacket</v>
      </c>
      <c r="L942" t="str">
        <f>INDEX(products!$A$1:$F$11,MATCH(orders!$D942,products!$A$1:$A$11,0),MATCH(orders!L$1,products!$A$1:$F$1,0))</f>
        <v>Light Blue</v>
      </c>
      <c r="M942">
        <f>INDEX(products!$A$1:$F$11,MATCH(orders!$D942,products!$A$1:$A$11,0),MATCH(orders!M$1,products!$A$1:$F$1,0))</f>
        <v>21.99</v>
      </c>
      <c r="N942">
        <f>INDEX(products!$A$1:$F$11,MATCH(orders!$D942,products!$A$1:$A$11,0),MATCH(orders!N$1,products!$A$1:$F$1,0))</f>
        <v>11.99</v>
      </c>
      <c r="O942">
        <f t="shared" si="28"/>
        <v>19.999999999999996</v>
      </c>
      <c r="P942">
        <f t="shared" si="29"/>
        <v>43.98</v>
      </c>
    </row>
    <row r="943" spans="1:16" x14ac:dyDescent="0.45">
      <c r="A943" t="s">
        <v>2712</v>
      </c>
      <c r="B943" s="1">
        <v>45066</v>
      </c>
      <c r="C943" t="s">
        <v>381</v>
      </c>
      <c r="D943">
        <v>6</v>
      </c>
      <c r="E943">
        <v>3</v>
      </c>
      <c r="F943" t="str">
        <f>_xlfn.XLOOKUP(C943,customers!$A$2:$A$314,customers!$B$2:$B$314,,0)</f>
        <v>Else Langcaster</v>
      </c>
      <c r="G943" t="str">
        <f>_xlfn.XLOOKUP(C943,customers!$A$2:$A$314,customers!$F$2:$F$314,,0)</f>
        <v>Scotland</v>
      </c>
      <c r="H943" t="str">
        <f>VLOOKUP(C943,customers!$A$2:$I$314,7,FALSE)</f>
        <v>Elgin</v>
      </c>
      <c r="I943" t="str">
        <f>VLOOKUP(C943,customers!$A$2:$I$314,9,FALSE)</f>
        <v>No</v>
      </c>
      <c r="J943" t="str">
        <f>INDEX(products!$A$1:$F$11,MATCH(orders!$D943,products!$A$1:$A$11,0),MATCH(orders!J$1,products!$A$1:$F$1,0))</f>
        <v>Denim Jacket Hooded</v>
      </c>
      <c r="K943" t="str">
        <f>INDEX(products!$A$1:$F$11,MATCH(orders!$D943,products!$A$1:$A$11,0),MATCH(orders!K$1,products!$A$1:$F$1,0))</f>
        <v>Jacket</v>
      </c>
      <c r="L943" t="str">
        <f>INDEX(products!$A$1:$F$11,MATCH(orders!$D943,products!$A$1:$A$11,0),MATCH(orders!L$1,products!$A$1:$F$1,0))</f>
        <v>Light Blue</v>
      </c>
      <c r="M943">
        <f>INDEX(products!$A$1:$F$11,MATCH(orders!$D943,products!$A$1:$A$11,0),MATCH(orders!M$1,products!$A$1:$F$1,0))</f>
        <v>27.99</v>
      </c>
      <c r="N943">
        <f>INDEX(products!$A$1:$F$11,MATCH(orders!$D943,products!$A$1:$A$11,0),MATCH(orders!N$1,products!$A$1:$F$1,0))</f>
        <v>14.99</v>
      </c>
      <c r="O943">
        <f t="shared" si="28"/>
        <v>38.999999999999993</v>
      </c>
      <c r="P943">
        <f t="shared" si="29"/>
        <v>83.97</v>
      </c>
    </row>
    <row r="944" spans="1:16" x14ac:dyDescent="0.45">
      <c r="A944" t="s">
        <v>2713</v>
      </c>
      <c r="B944" s="1">
        <v>45070</v>
      </c>
      <c r="C944" t="s">
        <v>359</v>
      </c>
      <c r="D944">
        <v>6</v>
      </c>
      <c r="E944">
        <v>3</v>
      </c>
      <c r="F944" t="str">
        <f>_xlfn.XLOOKUP(C944,customers!$A$2:$A$314,customers!$B$2:$B$314,,0)</f>
        <v>Beitris Keaveney</v>
      </c>
      <c r="G944" t="str">
        <f>_xlfn.XLOOKUP(C944,customers!$A$2:$A$314,customers!$F$2:$F$314,,0)</f>
        <v>England</v>
      </c>
      <c r="H944" t="str">
        <f>VLOOKUP(C944,customers!$A$2:$I$314,7,FALSE)</f>
        <v>Newbury</v>
      </c>
      <c r="I944" t="str">
        <f>VLOOKUP(C944,customers!$A$2:$I$314,9,FALSE)</f>
        <v>No</v>
      </c>
      <c r="J944" t="str">
        <f>INDEX(products!$A$1:$F$11,MATCH(orders!$D944,products!$A$1:$A$11,0),MATCH(orders!J$1,products!$A$1:$F$1,0))</f>
        <v>Denim Jacket Hooded</v>
      </c>
      <c r="K944" t="str">
        <f>INDEX(products!$A$1:$F$11,MATCH(orders!$D944,products!$A$1:$A$11,0),MATCH(orders!K$1,products!$A$1:$F$1,0))</f>
        <v>Jacket</v>
      </c>
      <c r="L944" t="str">
        <f>INDEX(products!$A$1:$F$11,MATCH(orders!$D944,products!$A$1:$A$11,0),MATCH(orders!L$1,products!$A$1:$F$1,0))</f>
        <v>Light Blue</v>
      </c>
      <c r="M944">
        <f>INDEX(products!$A$1:$F$11,MATCH(orders!$D944,products!$A$1:$A$11,0),MATCH(orders!M$1,products!$A$1:$F$1,0))</f>
        <v>27.99</v>
      </c>
      <c r="N944">
        <f>INDEX(products!$A$1:$F$11,MATCH(orders!$D944,products!$A$1:$A$11,0),MATCH(orders!N$1,products!$A$1:$F$1,0))</f>
        <v>14.99</v>
      </c>
      <c r="O944">
        <f t="shared" si="28"/>
        <v>38.999999999999993</v>
      </c>
      <c r="P944">
        <f t="shared" si="29"/>
        <v>83.97</v>
      </c>
    </row>
    <row r="945" spans="1:16" x14ac:dyDescent="0.45">
      <c r="A945" t="s">
        <v>2714</v>
      </c>
      <c r="B945" s="1">
        <v>45071</v>
      </c>
      <c r="C945" t="s">
        <v>879</v>
      </c>
      <c r="D945">
        <v>6</v>
      </c>
      <c r="E945">
        <v>3</v>
      </c>
      <c r="F945" t="str">
        <f>_xlfn.XLOOKUP(C945,customers!$A$2:$A$314,customers!$B$2:$B$314,,0)</f>
        <v>Bobbe Piggott</v>
      </c>
      <c r="G945" t="str">
        <f>_xlfn.XLOOKUP(C945,customers!$A$2:$A$314,customers!$F$2:$F$314,,0)</f>
        <v>Wales</v>
      </c>
      <c r="H945" t="str">
        <f>VLOOKUP(C945,customers!$A$2:$I$314,7,FALSE)</f>
        <v>Llandovery</v>
      </c>
      <c r="I945" t="str">
        <f>VLOOKUP(C945,customers!$A$2:$I$314,9,FALSE)</f>
        <v>No</v>
      </c>
      <c r="J945" t="str">
        <f>INDEX(products!$A$1:$F$11,MATCH(orders!$D945,products!$A$1:$A$11,0),MATCH(orders!J$1,products!$A$1:$F$1,0))</f>
        <v>Denim Jacket Hooded</v>
      </c>
      <c r="K945" t="str">
        <f>INDEX(products!$A$1:$F$11,MATCH(orders!$D945,products!$A$1:$A$11,0),MATCH(orders!K$1,products!$A$1:$F$1,0))</f>
        <v>Jacket</v>
      </c>
      <c r="L945" t="str">
        <f>INDEX(products!$A$1:$F$11,MATCH(orders!$D945,products!$A$1:$A$11,0),MATCH(orders!L$1,products!$A$1:$F$1,0))</f>
        <v>Light Blue</v>
      </c>
      <c r="M945">
        <f>INDEX(products!$A$1:$F$11,MATCH(orders!$D945,products!$A$1:$A$11,0),MATCH(orders!M$1,products!$A$1:$F$1,0))</f>
        <v>27.99</v>
      </c>
      <c r="N945">
        <f>INDEX(products!$A$1:$F$11,MATCH(orders!$D945,products!$A$1:$A$11,0),MATCH(orders!N$1,products!$A$1:$F$1,0))</f>
        <v>14.99</v>
      </c>
      <c r="O945">
        <f t="shared" si="28"/>
        <v>38.999999999999993</v>
      </c>
      <c r="P945">
        <f t="shared" si="29"/>
        <v>83.97</v>
      </c>
    </row>
    <row r="946" spans="1:16" x14ac:dyDescent="0.45">
      <c r="A946" t="s">
        <v>2715</v>
      </c>
      <c r="B946" s="1">
        <v>45072</v>
      </c>
      <c r="C946" t="s">
        <v>879</v>
      </c>
      <c r="D946">
        <v>6</v>
      </c>
      <c r="E946">
        <v>3</v>
      </c>
      <c r="F946" t="str">
        <f>_xlfn.XLOOKUP(C946,customers!$A$2:$A$314,customers!$B$2:$B$314,,0)</f>
        <v>Bobbe Piggott</v>
      </c>
      <c r="G946" t="str">
        <f>_xlfn.XLOOKUP(C946,customers!$A$2:$A$314,customers!$F$2:$F$314,,0)</f>
        <v>Wales</v>
      </c>
      <c r="H946" t="str">
        <f>VLOOKUP(C946,customers!$A$2:$I$314,7,FALSE)</f>
        <v>Llandovery</v>
      </c>
      <c r="I946" t="str">
        <f>VLOOKUP(C946,customers!$A$2:$I$314,9,FALSE)</f>
        <v>No</v>
      </c>
      <c r="J946" t="str">
        <f>INDEX(products!$A$1:$F$11,MATCH(orders!$D946,products!$A$1:$A$11,0),MATCH(orders!J$1,products!$A$1:$F$1,0))</f>
        <v>Denim Jacket Hooded</v>
      </c>
      <c r="K946" t="str">
        <f>INDEX(products!$A$1:$F$11,MATCH(orders!$D946,products!$A$1:$A$11,0),MATCH(orders!K$1,products!$A$1:$F$1,0))</f>
        <v>Jacket</v>
      </c>
      <c r="L946" t="str">
        <f>INDEX(products!$A$1:$F$11,MATCH(orders!$D946,products!$A$1:$A$11,0),MATCH(orders!L$1,products!$A$1:$F$1,0))</f>
        <v>Light Blue</v>
      </c>
      <c r="M946">
        <f>INDEX(products!$A$1:$F$11,MATCH(orders!$D946,products!$A$1:$A$11,0),MATCH(orders!M$1,products!$A$1:$F$1,0))</f>
        <v>27.99</v>
      </c>
      <c r="N946">
        <f>INDEX(products!$A$1:$F$11,MATCH(orders!$D946,products!$A$1:$A$11,0),MATCH(orders!N$1,products!$A$1:$F$1,0))</f>
        <v>14.99</v>
      </c>
      <c r="O946">
        <f t="shared" si="28"/>
        <v>38.999999999999993</v>
      </c>
      <c r="P946">
        <f t="shared" si="29"/>
        <v>83.97</v>
      </c>
    </row>
    <row r="947" spans="1:16" x14ac:dyDescent="0.45">
      <c r="A947" t="s">
        <v>2716</v>
      </c>
      <c r="B947" s="1">
        <v>45075</v>
      </c>
      <c r="C947" t="s">
        <v>903</v>
      </c>
      <c r="D947">
        <v>4</v>
      </c>
      <c r="E947">
        <v>4</v>
      </c>
      <c r="F947" t="str">
        <f>_xlfn.XLOOKUP(C947,customers!$A$2:$A$314,customers!$B$2:$B$314,,0)</f>
        <v>Kristos Streight</v>
      </c>
      <c r="G947" t="str">
        <f>_xlfn.XLOOKUP(C947,customers!$A$2:$A$314,customers!$F$2:$F$314,,0)</f>
        <v>England</v>
      </c>
      <c r="H947" t="str">
        <f>VLOOKUP(C947,customers!$A$2:$I$314,7,FALSE)</f>
        <v>Ivybridge</v>
      </c>
      <c r="I947" t="str">
        <f>VLOOKUP(C947,customers!$A$2:$I$314,9,FALSE)</f>
        <v>No</v>
      </c>
      <c r="J947" t="str">
        <f>INDEX(products!$A$1:$F$11,MATCH(orders!$D947,products!$A$1:$A$11,0),MATCH(orders!J$1,products!$A$1:$F$1,0))</f>
        <v>Denim Jacket Cropped</v>
      </c>
      <c r="K947" t="str">
        <f>INDEX(products!$A$1:$F$11,MATCH(orders!$D947,products!$A$1:$A$11,0),MATCH(orders!K$1,products!$A$1:$F$1,0))</f>
        <v>Jacket</v>
      </c>
      <c r="L947" t="str">
        <f>INDEX(products!$A$1:$F$11,MATCH(orders!$D947,products!$A$1:$A$11,0),MATCH(orders!L$1,products!$A$1:$F$1,0))</f>
        <v>Light Blue</v>
      </c>
      <c r="M947">
        <f>INDEX(products!$A$1:$F$11,MATCH(orders!$D947,products!$A$1:$A$11,0),MATCH(orders!M$1,products!$A$1:$F$1,0))</f>
        <v>26.99</v>
      </c>
      <c r="N947">
        <f>INDEX(products!$A$1:$F$11,MATCH(orders!$D947,products!$A$1:$A$11,0),MATCH(orders!N$1,products!$A$1:$F$1,0))</f>
        <v>11.99</v>
      </c>
      <c r="O947">
        <f t="shared" si="28"/>
        <v>59.999999999999993</v>
      </c>
      <c r="P947">
        <f t="shared" si="29"/>
        <v>107.96</v>
      </c>
    </row>
    <row r="948" spans="1:16" x14ac:dyDescent="0.45">
      <c r="A948" t="s">
        <v>2717</v>
      </c>
      <c r="B948" s="1">
        <v>45075</v>
      </c>
      <c r="C948" t="s">
        <v>986</v>
      </c>
      <c r="D948">
        <v>6</v>
      </c>
      <c r="E948">
        <v>3</v>
      </c>
      <c r="F948" t="str">
        <f>_xlfn.XLOOKUP(C948,customers!$A$2:$A$314,customers!$B$2:$B$314,,0)</f>
        <v>Connor Heaviside</v>
      </c>
      <c r="G948" t="str">
        <f>_xlfn.XLOOKUP(C948,customers!$A$2:$A$314,customers!$F$2:$F$314,,0)</f>
        <v>England</v>
      </c>
      <c r="H948" t="str">
        <f>VLOOKUP(C948,customers!$A$2:$I$314,7,FALSE)</f>
        <v>Ashbourne</v>
      </c>
      <c r="I948" t="str">
        <f>VLOOKUP(C948,customers!$A$2:$I$314,9,FALSE)</f>
        <v>No</v>
      </c>
      <c r="J948" t="str">
        <f>INDEX(products!$A$1:$F$11,MATCH(orders!$D948,products!$A$1:$A$11,0),MATCH(orders!J$1,products!$A$1:$F$1,0))</f>
        <v>Denim Jacket Hooded</v>
      </c>
      <c r="K948" t="str">
        <f>INDEX(products!$A$1:$F$11,MATCH(orders!$D948,products!$A$1:$A$11,0),MATCH(orders!K$1,products!$A$1:$F$1,0))</f>
        <v>Jacket</v>
      </c>
      <c r="L948" t="str">
        <f>INDEX(products!$A$1:$F$11,MATCH(orders!$D948,products!$A$1:$A$11,0),MATCH(orders!L$1,products!$A$1:$F$1,0))</f>
        <v>Light Blue</v>
      </c>
      <c r="M948">
        <f>INDEX(products!$A$1:$F$11,MATCH(orders!$D948,products!$A$1:$A$11,0),MATCH(orders!M$1,products!$A$1:$F$1,0))</f>
        <v>27.99</v>
      </c>
      <c r="N948">
        <f>INDEX(products!$A$1:$F$11,MATCH(orders!$D948,products!$A$1:$A$11,0),MATCH(orders!N$1,products!$A$1:$F$1,0))</f>
        <v>14.99</v>
      </c>
      <c r="O948">
        <f t="shared" si="28"/>
        <v>38.999999999999993</v>
      </c>
      <c r="P948">
        <f t="shared" si="29"/>
        <v>83.97</v>
      </c>
    </row>
    <row r="949" spans="1:16" x14ac:dyDescent="0.45">
      <c r="A949" t="s">
        <v>2718</v>
      </c>
      <c r="B949" s="1">
        <v>45076</v>
      </c>
      <c r="C949" t="s">
        <v>1214</v>
      </c>
      <c r="D949">
        <v>6</v>
      </c>
      <c r="E949">
        <v>3</v>
      </c>
      <c r="F949" t="str">
        <f>_xlfn.XLOOKUP(C949,customers!$A$2:$A$314,customers!$B$2:$B$314,,0)</f>
        <v>Paola Brydell</v>
      </c>
      <c r="G949" t="str">
        <f>_xlfn.XLOOKUP(C949,customers!$A$2:$A$314,customers!$F$2:$F$314,,0)</f>
        <v>Scotland</v>
      </c>
      <c r="H949" t="str">
        <f>VLOOKUP(C949,customers!$A$2:$I$314,7,FALSE)</f>
        <v>Dunblane</v>
      </c>
      <c r="I949" t="str">
        <f>VLOOKUP(C949,customers!$A$2:$I$314,9,FALSE)</f>
        <v>No</v>
      </c>
      <c r="J949" t="str">
        <f>INDEX(products!$A$1:$F$11,MATCH(orders!$D949,products!$A$1:$A$11,0),MATCH(orders!J$1,products!$A$1:$F$1,0))</f>
        <v>Denim Jacket Hooded</v>
      </c>
      <c r="K949" t="str">
        <f>INDEX(products!$A$1:$F$11,MATCH(orders!$D949,products!$A$1:$A$11,0),MATCH(orders!K$1,products!$A$1:$F$1,0))</f>
        <v>Jacket</v>
      </c>
      <c r="L949" t="str">
        <f>INDEX(products!$A$1:$F$11,MATCH(orders!$D949,products!$A$1:$A$11,0),MATCH(orders!L$1,products!$A$1:$F$1,0))</f>
        <v>Light Blue</v>
      </c>
      <c r="M949">
        <f>INDEX(products!$A$1:$F$11,MATCH(orders!$D949,products!$A$1:$A$11,0),MATCH(orders!M$1,products!$A$1:$F$1,0))</f>
        <v>27.99</v>
      </c>
      <c r="N949">
        <f>INDEX(products!$A$1:$F$11,MATCH(orders!$D949,products!$A$1:$A$11,0),MATCH(orders!N$1,products!$A$1:$F$1,0))</f>
        <v>14.99</v>
      </c>
      <c r="O949">
        <f t="shared" si="28"/>
        <v>38.999999999999993</v>
      </c>
      <c r="P949">
        <f t="shared" si="29"/>
        <v>83.97</v>
      </c>
    </row>
    <row r="950" spans="1:16" x14ac:dyDescent="0.45">
      <c r="A950" t="s">
        <v>2719</v>
      </c>
      <c r="B950" s="1">
        <v>45077</v>
      </c>
      <c r="C950" t="s">
        <v>1177</v>
      </c>
      <c r="D950">
        <v>6</v>
      </c>
      <c r="E950">
        <v>3</v>
      </c>
      <c r="F950" t="str">
        <f>_xlfn.XLOOKUP(C950,customers!$A$2:$A$314,customers!$B$2:$B$314,,0)</f>
        <v>Trescha Jedrachowicz</v>
      </c>
      <c r="G950" t="str">
        <f>_xlfn.XLOOKUP(C950,customers!$A$2:$A$314,customers!$F$2:$F$314,,0)</f>
        <v>Scotland</v>
      </c>
      <c r="H950" t="str">
        <f>VLOOKUP(C950,customers!$A$2:$I$314,7,FALSE)</f>
        <v>Pitlochry</v>
      </c>
      <c r="I950" t="str">
        <f>VLOOKUP(C950,customers!$A$2:$I$314,9,FALSE)</f>
        <v>No</v>
      </c>
      <c r="J950" t="str">
        <f>INDEX(products!$A$1:$F$11,MATCH(orders!$D950,products!$A$1:$A$11,0),MATCH(orders!J$1,products!$A$1:$F$1,0))</f>
        <v>Denim Jacket Hooded</v>
      </c>
      <c r="K950" t="str">
        <f>INDEX(products!$A$1:$F$11,MATCH(orders!$D950,products!$A$1:$A$11,0),MATCH(orders!K$1,products!$A$1:$F$1,0))</f>
        <v>Jacket</v>
      </c>
      <c r="L950" t="str">
        <f>INDEX(products!$A$1:$F$11,MATCH(orders!$D950,products!$A$1:$A$11,0),MATCH(orders!L$1,products!$A$1:$F$1,0))</f>
        <v>Light Blue</v>
      </c>
      <c r="M950">
        <f>INDEX(products!$A$1:$F$11,MATCH(orders!$D950,products!$A$1:$A$11,0),MATCH(orders!M$1,products!$A$1:$F$1,0))</f>
        <v>27.99</v>
      </c>
      <c r="N950">
        <f>INDEX(products!$A$1:$F$11,MATCH(orders!$D950,products!$A$1:$A$11,0),MATCH(orders!N$1,products!$A$1:$F$1,0))</f>
        <v>14.99</v>
      </c>
      <c r="O950">
        <f t="shared" si="28"/>
        <v>38.999999999999993</v>
      </c>
      <c r="P950">
        <f t="shared" si="29"/>
        <v>83.97</v>
      </c>
    </row>
    <row r="951" spans="1:16" x14ac:dyDescent="0.45">
      <c r="A951" t="s">
        <v>2720</v>
      </c>
      <c r="B951" s="1">
        <v>45077</v>
      </c>
      <c r="C951" t="s">
        <v>517</v>
      </c>
      <c r="D951">
        <v>7</v>
      </c>
      <c r="E951">
        <v>4</v>
      </c>
      <c r="F951" t="str">
        <f>_xlfn.XLOOKUP(C951,customers!$A$2:$A$314,customers!$B$2:$B$314,,0)</f>
        <v>Timofei Woofinden</v>
      </c>
      <c r="G951" t="str">
        <f>_xlfn.XLOOKUP(C951,customers!$A$2:$A$314,customers!$F$2:$F$314,,0)</f>
        <v>England</v>
      </c>
      <c r="H951" t="str">
        <f>VLOOKUP(C951,customers!$A$2:$I$314,7,FALSE)</f>
        <v>Ashford</v>
      </c>
      <c r="I951" t="str">
        <f>VLOOKUP(C951,customers!$A$2:$I$314,9,FALSE)</f>
        <v>No</v>
      </c>
      <c r="J951" t="str">
        <f>INDEX(products!$A$1:$F$11,MATCH(orders!$D951,products!$A$1:$A$11,0),MATCH(orders!J$1,products!$A$1:$F$1,0))</f>
        <v>Denim Jeans Loose Fit</v>
      </c>
      <c r="K951" t="str">
        <f>INDEX(products!$A$1:$F$11,MATCH(orders!$D951,products!$A$1:$A$11,0),MATCH(orders!K$1,products!$A$1:$F$1,0))</f>
        <v>Pants</v>
      </c>
      <c r="L951" t="str">
        <f>INDEX(products!$A$1:$F$11,MATCH(orders!$D951,products!$A$1:$A$11,0),MATCH(orders!L$1,products!$A$1:$F$1,0))</f>
        <v>Dark Blue</v>
      </c>
      <c r="M951">
        <f>INDEX(products!$A$1:$F$11,MATCH(orders!$D951,products!$A$1:$A$11,0),MATCH(orders!M$1,products!$A$1:$F$1,0))</f>
        <v>26.99</v>
      </c>
      <c r="N951">
        <f>INDEX(products!$A$1:$F$11,MATCH(orders!$D951,products!$A$1:$A$11,0),MATCH(orders!N$1,products!$A$1:$F$1,0))</f>
        <v>14.99</v>
      </c>
      <c r="O951">
        <f t="shared" si="28"/>
        <v>47.999999999999993</v>
      </c>
      <c r="P951">
        <f t="shared" si="29"/>
        <v>107.96</v>
      </c>
    </row>
    <row r="952" spans="1:16" x14ac:dyDescent="0.45">
      <c r="A952" t="s">
        <v>2721</v>
      </c>
      <c r="B952" s="1">
        <v>45079</v>
      </c>
      <c r="C952" t="s">
        <v>1154</v>
      </c>
      <c r="D952">
        <v>5</v>
      </c>
      <c r="E952">
        <v>3</v>
      </c>
      <c r="F952" t="str">
        <f>_xlfn.XLOOKUP(C952,customers!$A$2:$A$314,customers!$B$2:$B$314,,0)</f>
        <v>Cybill Graddell</v>
      </c>
      <c r="G952" t="str">
        <f>_xlfn.XLOOKUP(C952,customers!$A$2:$A$314,customers!$F$2:$F$314,,0)</f>
        <v>Scotland</v>
      </c>
      <c r="H952" t="str">
        <f>VLOOKUP(C952,customers!$A$2:$I$314,7,FALSE)</f>
        <v>Dunoon</v>
      </c>
      <c r="I952" t="str">
        <f>VLOOKUP(C952,customers!$A$2:$I$314,9,FALSE)</f>
        <v>No</v>
      </c>
      <c r="J952" t="str">
        <f>INDEX(products!$A$1:$F$11,MATCH(orders!$D952,products!$A$1:$A$11,0),MATCH(orders!J$1,products!$A$1:$F$1,0))</f>
        <v>Denim Jeans Flare Cut</v>
      </c>
      <c r="K952" t="str">
        <f>INDEX(products!$A$1:$F$11,MATCH(orders!$D952,products!$A$1:$A$11,0),MATCH(orders!K$1,products!$A$1:$F$1,0))</f>
        <v>Pants</v>
      </c>
      <c r="L952" t="str">
        <f>INDEX(products!$A$1:$F$11,MATCH(orders!$D952,products!$A$1:$A$11,0),MATCH(orders!L$1,products!$A$1:$F$1,0))</f>
        <v>Dark Blue</v>
      </c>
      <c r="M952">
        <f>INDEX(products!$A$1:$F$11,MATCH(orders!$D952,products!$A$1:$A$11,0),MATCH(orders!M$1,products!$A$1:$F$1,0))</f>
        <v>28.99</v>
      </c>
      <c r="N952">
        <f>INDEX(products!$A$1:$F$11,MATCH(orders!$D952,products!$A$1:$A$11,0),MATCH(orders!N$1,products!$A$1:$F$1,0))</f>
        <v>12.99</v>
      </c>
      <c r="O952">
        <f t="shared" si="28"/>
        <v>47.999999999999993</v>
      </c>
      <c r="P952">
        <f t="shared" si="29"/>
        <v>86.97</v>
      </c>
    </row>
    <row r="953" spans="1:16" x14ac:dyDescent="0.45">
      <c r="A953" t="s">
        <v>2722</v>
      </c>
      <c r="B953" s="1">
        <v>45079</v>
      </c>
      <c r="C953" t="s">
        <v>753</v>
      </c>
      <c r="D953">
        <v>5</v>
      </c>
      <c r="E953">
        <v>4</v>
      </c>
      <c r="F953" t="str">
        <f>_xlfn.XLOOKUP(C953,customers!$A$2:$A$314,customers!$B$2:$B$314,,0)</f>
        <v>Alisun Baudino</v>
      </c>
      <c r="G953" t="str">
        <f>_xlfn.XLOOKUP(C953,customers!$A$2:$A$314,customers!$F$2:$F$314,,0)</f>
        <v>Wales</v>
      </c>
      <c r="H953" t="str">
        <f>VLOOKUP(C953,customers!$A$2:$I$314,7,FALSE)</f>
        <v>Brecon</v>
      </c>
      <c r="I953" t="str">
        <f>VLOOKUP(C953,customers!$A$2:$I$314,9,FALSE)</f>
        <v>No</v>
      </c>
      <c r="J953" t="str">
        <f>INDEX(products!$A$1:$F$11,MATCH(orders!$D953,products!$A$1:$A$11,0),MATCH(orders!J$1,products!$A$1:$F$1,0))</f>
        <v>Denim Jeans Flare Cut</v>
      </c>
      <c r="K953" t="str">
        <f>INDEX(products!$A$1:$F$11,MATCH(orders!$D953,products!$A$1:$A$11,0),MATCH(orders!K$1,products!$A$1:$F$1,0))</f>
        <v>Pants</v>
      </c>
      <c r="L953" t="str">
        <f>INDEX(products!$A$1:$F$11,MATCH(orders!$D953,products!$A$1:$A$11,0),MATCH(orders!L$1,products!$A$1:$F$1,0))</f>
        <v>Dark Blue</v>
      </c>
      <c r="M953">
        <f>INDEX(products!$A$1:$F$11,MATCH(orders!$D953,products!$A$1:$A$11,0),MATCH(orders!M$1,products!$A$1:$F$1,0))</f>
        <v>28.99</v>
      </c>
      <c r="N953">
        <f>INDEX(products!$A$1:$F$11,MATCH(orders!$D953,products!$A$1:$A$11,0),MATCH(orders!N$1,products!$A$1:$F$1,0))</f>
        <v>12.99</v>
      </c>
      <c r="O953">
        <f t="shared" si="28"/>
        <v>63.999999999999993</v>
      </c>
      <c r="P953">
        <f t="shared" si="29"/>
        <v>115.96</v>
      </c>
    </row>
    <row r="954" spans="1:16" x14ac:dyDescent="0.45">
      <c r="A954" t="s">
        <v>2723</v>
      </c>
      <c r="B954" s="1">
        <v>45079</v>
      </c>
      <c r="C954" t="s">
        <v>907</v>
      </c>
      <c r="D954">
        <v>6</v>
      </c>
      <c r="E954">
        <v>3</v>
      </c>
      <c r="F954" t="str">
        <f>_xlfn.XLOOKUP(C954,customers!$A$2:$A$314,customers!$B$2:$B$314,,0)</f>
        <v>Portie Cutchie</v>
      </c>
      <c r="G954" t="str">
        <f>_xlfn.XLOOKUP(C954,customers!$A$2:$A$314,customers!$F$2:$F$314,,0)</f>
        <v>Scotland</v>
      </c>
      <c r="H954" t="str">
        <f>VLOOKUP(C954,customers!$A$2:$I$314,7,FALSE)</f>
        <v>Moffat</v>
      </c>
      <c r="I954" t="str">
        <f>VLOOKUP(C954,customers!$A$2:$I$314,9,FALSE)</f>
        <v>No</v>
      </c>
      <c r="J954" t="str">
        <f>INDEX(products!$A$1:$F$11,MATCH(orders!$D954,products!$A$1:$A$11,0),MATCH(orders!J$1,products!$A$1:$F$1,0))</f>
        <v>Denim Jacket Hooded</v>
      </c>
      <c r="K954" t="str">
        <f>INDEX(products!$A$1:$F$11,MATCH(orders!$D954,products!$A$1:$A$11,0),MATCH(orders!K$1,products!$A$1:$F$1,0))</f>
        <v>Jacket</v>
      </c>
      <c r="L954" t="str">
        <f>INDEX(products!$A$1:$F$11,MATCH(orders!$D954,products!$A$1:$A$11,0),MATCH(orders!L$1,products!$A$1:$F$1,0))</f>
        <v>Light Blue</v>
      </c>
      <c r="M954">
        <f>INDEX(products!$A$1:$F$11,MATCH(orders!$D954,products!$A$1:$A$11,0),MATCH(orders!M$1,products!$A$1:$F$1,0))</f>
        <v>27.99</v>
      </c>
      <c r="N954">
        <f>INDEX(products!$A$1:$F$11,MATCH(orders!$D954,products!$A$1:$A$11,0),MATCH(orders!N$1,products!$A$1:$F$1,0))</f>
        <v>14.99</v>
      </c>
      <c r="O954">
        <f t="shared" si="28"/>
        <v>38.999999999999993</v>
      </c>
      <c r="P954">
        <f t="shared" si="29"/>
        <v>83.97</v>
      </c>
    </row>
    <row r="955" spans="1:16" x14ac:dyDescent="0.45">
      <c r="A955" t="s">
        <v>2724</v>
      </c>
      <c r="B955" s="1">
        <v>45080</v>
      </c>
      <c r="C955" t="s">
        <v>80</v>
      </c>
      <c r="D955">
        <v>5</v>
      </c>
      <c r="E955">
        <v>4</v>
      </c>
      <c r="F955" t="str">
        <f>_xlfn.XLOOKUP(C955,customers!$A$2:$A$314,customers!$B$2:$B$314,,0)</f>
        <v>Patrice Trobe</v>
      </c>
      <c r="G955" t="str">
        <f>_xlfn.XLOOKUP(C955,customers!$A$2:$A$314,customers!$F$2:$F$314,,0)</f>
        <v>England</v>
      </c>
      <c r="H955" t="str">
        <f>VLOOKUP(C955,customers!$A$2:$I$314,7,FALSE)</f>
        <v>Oxford</v>
      </c>
      <c r="I955" t="str">
        <f>VLOOKUP(C955,customers!$A$2:$I$314,9,FALSE)</f>
        <v>Yes</v>
      </c>
      <c r="J955" t="str">
        <f>INDEX(products!$A$1:$F$11,MATCH(orders!$D955,products!$A$1:$A$11,0),MATCH(orders!J$1,products!$A$1:$F$1,0))</f>
        <v>Denim Jeans Flare Cut</v>
      </c>
      <c r="K955" t="str">
        <f>INDEX(products!$A$1:$F$11,MATCH(orders!$D955,products!$A$1:$A$11,0),MATCH(orders!K$1,products!$A$1:$F$1,0))</f>
        <v>Pants</v>
      </c>
      <c r="L955" t="str">
        <f>INDEX(products!$A$1:$F$11,MATCH(orders!$D955,products!$A$1:$A$11,0),MATCH(orders!L$1,products!$A$1:$F$1,0))</f>
        <v>Dark Blue</v>
      </c>
      <c r="M955">
        <f>INDEX(products!$A$1:$F$11,MATCH(orders!$D955,products!$A$1:$A$11,0),MATCH(orders!M$1,products!$A$1:$F$1,0))</f>
        <v>28.99</v>
      </c>
      <c r="N955">
        <f>INDEX(products!$A$1:$F$11,MATCH(orders!$D955,products!$A$1:$A$11,0),MATCH(orders!N$1,products!$A$1:$F$1,0))</f>
        <v>12.99</v>
      </c>
      <c r="O955">
        <f t="shared" si="28"/>
        <v>63.999999999999993</v>
      </c>
      <c r="P955">
        <f t="shared" si="29"/>
        <v>115.96</v>
      </c>
    </row>
    <row r="956" spans="1:16" x14ac:dyDescent="0.45">
      <c r="A956" t="s">
        <v>2725</v>
      </c>
      <c r="B956" s="1">
        <v>45081</v>
      </c>
      <c r="C956" t="s">
        <v>675</v>
      </c>
      <c r="D956">
        <v>6</v>
      </c>
      <c r="E956">
        <v>3</v>
      </c>
      <c r="F956" t="str">
        <f>_xlfn.XLOOKUP(C956,customers!$A$2:$A$314,customers!$B$2:$B$314,,0)</f>
        <v>Minny Chamberlayne</v>
      </c>
      <c r="G956" t="str">
        <f>_xlfn.XLOOKUP(C956,customers!$A$2:$A$314,customers!$F$2:$F$314,,0)</f>
        <v>England</v>
      </c>
      <c r="H956" t="str">
        <f>VLOOKUP(C956,customers!$A$2:$I$314,7,FALSE)</f>
        <v>Southport</v>
      </c>
      <c r="I956" t="str">
        <f>VLOOKUP(C956,customers!$A$2:$I$314,9,FALSE)</f>
        <v>No</v>
      </c>
      <c r="J956" t="str">
        <f>INDEX(products!$A$1:$F$11,MATCH(orders!$D956,products!$A$1:$A$11,0),MATCH(orders!J$1,products!$A$1:$F$1,0))</f>
        <v>Denim Jacket Hooded</v>
      </c>
      <c r="K956" t="str">
        <f>INDEX(products!$A$1:$F$11,MATCH(orders!$D956,products!$A$1:$A$11,0),MATCH(orders!K$1,products!$A$1:$F$1,0))</f>
        <v>Jacket</v>
      </c>
      <c r="L956" t="str">
        <f>INDEX(products!$A$1:$F$11,MATCH(orders!$D956,products!$A$1:$A$11,0),MATCH(orders!L$1,products!$A$1:$F$1,0))</f>
        <v>Light Blue</v>
      </c>
      <c r="M956">
        <f>INDEX(products!$A$1:$F$11,MATCH(orders!$D956,products!$A$1:$A$11,0),MATCH(orders!M$1,products!$A$1:$F$1,0))</f>
        <v>27.99</v>
      </c>
      <c r="N956">
        <f>INDEX(products!$A$1:$F$11,MATCH(orders!$D956,products!$A$1:$A$11,0),MATCH(orders!N$1,products!$A$1:$F$1,0))</f>
        <v>14.99</v>
      </c>
      <c r="O956">
        <f t="shared" si="28"/>
        <v>38.999999999999993</v>
      </c>
      <c r="P956">
        <f t="shared" si="29"/>
        <v>83.97</v>
      </c>
    </row>
    <row r="957" spans="1:16" x14ac:dyDescent="0.45">
      <c r="A957" t="s">
        <v>2726</v>
      </c>
      <c r="B957" s="1">
        <v>45081</v>
      </c>
      <c r="C957" t="s">
        <v>986</v>
      </c>
      <c r="D957">
        <v>6</v>
      </c>
      <c r="E957">
        <v>3</v>
      </c>
      <c r="F957" t="str">
        <f>_xlfn.XLOOKUP(C957,customers!$A$2:$A$314,customers!$B$2:$B$314,,0)</f>
        <v>Connor Heaviside</v>
      </c>
      <c r="G957" t="str">
        <f>_xlfn.XLOOKUP(C957,customers!$A$2:$A$314,customers!$F$2:$F$314,,0)</f>
        <v>England</v>
      </c>
      <c r="H957" t="str">
        <f>VLOOKUP(C957,customers!$A$2:$I$314,7,FALSE)</f>
        <v>Ashbourne</v>
      </c>
      <c r="I957" t="str">
        <f>VLOOKUP(C957,customers!$A$2:$I$314,9,FALSE)</f>
        <v>No</v>
      </c>
      <c r="J957" t="str">
        <f>INDEX(products!$A$1:$F$11,MATCH(orders!$D957,products!$A$1:$A$11,0),MATCH(orders!J$1,products!$A$1:$F$1,0))</f>
        <v>Denim Jacket Hooded</v>
      </c>
      <c r="K957" t="str">
        <f>INDEX(products!$A$1:$F$11,MATCH(orders!$D957,products!$A$1:$A$11,0),MATCH(orders!K$1,products!$A$1:$F$1,0))</f>
        <v>Jacket</v>
      </c>
      <c r="L957" t="str">
        <f>INDEX(products!$A$1:$F$11,MATCH(orders!$D957,products!$A$1:$A$11,0),MATCH(orders!L$1,products!$A$1:$F$1,0))</f>
        <v>Light Blue</v>
      </c>
      <c r="M957">
        <f>INDEX(products!$A$1:$F$11,MATCH(orders!$D957,products!$A$1:$A$11,0),MATCH(orders!M$1,products!$A$1:$F$1,0))</f>
        <v>27.99</v>
      </c>
      <c r="N957">
        <f>INDEX(products!$A$1:$F$11,MATCH(orders!$D957,products!$A$1:$A$11,0),MATCH(orders!N$1,products!$A$1:$F$1,0))</f>
        <v>14.99</v>
      </c>
      <c r="O957">
        <f t="shared" si="28"/>
        <v>38.999999999999993</v>
      </c>
      <c r="P957">
        <f t="shared" si="29"/>
        <v>83.97</v>
      </c>
    </row>
    <row r="958" spans="1:16" x14ac:dyDescent="0.45">
      <c r="A958" t="s">
        <v>2727</v>
      </c>
      <c r="B958" s="1">
        <v>45081</v>
      </c>
      <c r="C958" t="s">
        <v>951</v>
      </c>
      <c r="D958">
        <v>4</v>
      </c>
      <c r="E958">
        <v>4</v>
      </c>
      <c r="F958" t="str">
        <f>_xlfn.XLOOKUP(C958,customers!$A$2:$A$314,customers!$B$2:$B$314,,0)</f>
        <v>Sibella Rushbrooke</v>
      </c>
      <c r="G958" t="str">
        <f>_xlfn.XLOOKUP(C958,customers!$A$2:$A$314,customers!$F$2:$F$314,,0)</f>
        <v>Wales</v>
      </c>
      <c r="H958" t="str">
        <f>VLOOKUP(C958,customers!$A$2:$I$314,7,FALSE)</f>
        <v>Caernarfon</v>
      </c>
      <c r="I958" t="str">
        <f>VLOOKUP(C958,customers!$A$2:$I$314,9,FALSE)</f>
        <v>No</v>
      </c>
      <c r="J958" t="str">
        <f>INDEX(products!$A$1:$F$11,MATCH(orders!$D958,products!$A$1:$A$11,0),MATCH(orders!J$1,products!$A$1:$F$1,0))</f>
        <v>Denim Jacket Cropped</v>
      </c>
      <c r="K958" t="str">
        <f>INDEX(products!$A$1:$F$11,MATCH(orders!$D958,products!$A$1:$A$11,0),MATCH(orders!K$1,products!$A$1:$F$1,0))</f>
        <v>Jacket</v>
      </c>
      <c r="L958" t="str">
        <f>INDEX(products!$A$1:$F$11,MATCH(orders!$D958,products!$A$1:$A$11,0),MATCH(orders!L$1,products!$A$1:$F$1,0))</f>
        <v>Light Blue</v>
      </c>
      <c r="M958">
        <f>INDEX(products!$A$1:$F$11,MATCH(orders!$D958,products!$A$1:$A$11,0),MATCH(orders!M$1,products!$A$1:$F$1,0))</f>
        <v>26.99</v>
      </c>
      <c r="N958">
        <f>INDEX(products!$A$1:$F$11,MATCH(orders!$D958,products!$A$1:$A$11,0),MATCH(orders!N$1,products!$A$1:$F$1,0))</f>
        <v>11.99</v>
      </c>
      <c r="O958">
        <f t="shared" si="28"/>
        <v>59.999999999999993</v>
      </c>
      <c r="P958">
        <f t="shared" si="29"/>
        <v>107.96</v>
      </c>
    </row>
    <row r="959" spans="1:16" x14ac:dyDescent="0.45">
      <c r="A959" t="s">
        <v>2728</v>
      </c>
      <c r="B959" s="1">
        <v>45081</v>
      </c>
      <c r="C959" t="s">
        <v>39</v>
      </c>
      <c r="D959">
        <v>4</v>
      </c>
      <c r="E959">
        <v>3</v>
      </c>
      <c r="F959" t="str">
        <f>_xlfn.XLOOKUP(C959,customers!$A$2:$A$314,customers!$B$2:$B$314,,0)</f>
        <v>Dene Azema</v>
      </c>
      <c r="G959" t="str">
        <f>_xlfn.XLOOKUP(C959,customers!$A$2:$A$314,customers!$F$2:$F$314,,0)</f>
        <v>England</v>
      </c>
      <c r="H959" t="str">
        <f>VLOOKUP(C959,customers!$A$2:$I$314,7,FALSE)</f>
        <v>Birmingham</v>
      </c>
      <c r="I959" t="str">
        <f>VLOOKUP(C959,customers!$A$2:$I$314,9,FALSE)</f>
        <v>Yes</v>
      </c>
      <c r="J959" t="str">
        <f>INDEX(products!$A$1:$F$11,MATCH(orders!$D959,products!$A$1:$A$11,0),MATCH(orders!J$1,products!$A$1:$F$1,0))</f>
        <v>Denim Jacket Cropped</v>
      </c>
      <c r="K959" t="str">
        <f>INDEX(products!$A$1:$F$11,MATCH(orders!$D959,products!$A$1:$A$11,0),MATCH(orders!K$1,products!$A$1:$F$1,0))</f>
        <v>Jacket</v>
      </c>
      <c r="L959" t="str">
        <f>INDEX(products!$A$1:$F$11,MATCH(orders!$D959,products!$A$1:$A$11,0),MATCH(orders!L$1,products!$A$1:$F$1,0))</f>
        <v>Light Blue</v>
      </c>
      <c r="M959">
        <f>INDEX(products!$A$1:$F$11,MATCH(orders!$D959,products!$A$1:$A$11,0),MATCH(orders!M$1,products!$A$1:$F$1,0))</f>
        <v>26.99</v>
      </c>
      <c r="N959">
        <f>INDEX(products!$A$1:$F$11,MATCH(orders!$D959,products!$A$1:$A$11,0),MATCH(orders!N$1,products!$A$1:$F$1,0))</f>
        <v>11.99</v>
      </c>
      <c r="O959">
        <f t="shared" si="28"/>
        <v>44.999999999999993</v>
      </c>
      <c r="P959">
        <f t="shared" si="29"/>
        <v>80.97</v>
      </c>
    </row>
    <row r="960" spans="1:16" x14ac:dyDescent="0.45">
      <c r="A960" t="s">
        <v>2729</v>
      </c>
      <c r="B960" s="1">
        <v>45081</v>
      </c>
      <c r="C960" t="s">
        <v>642</v>
      </c>
      <c r="D960">
        <v>5</v>
      </c>
      <c r="E960">
        <v>3</v>
      </c>
      <c r="F960" t="str">
        <f>_xlfn.XLOOKUP(C960,customers!$A$2:$A$314,customers!$B$2:$B$314,,0)</f>
        <v>Dottie Tift</v>
      </c>
      <c r="G960" t="str">
        <f>_xlfn.XLOOKUP(C960,customers!$A$2:$A$314,customers!$F$2:$F$314,,0)</f>
        <v>Scotland</v>
      </c>
      <c r="H960" t="str">
        <f>VLOOKUP(C960,customers!$A$2:$I$314,7,FALSE)</f>
        <v>Dingwall</v>
      </c>
      <c r="I960" t="str">
        <f>VLOOKUP(C960,customers!$A$2:$I$314,9,FALSE)</f>
        <v>No</v>
      </c>
      <c r="J960" t="str">
        <f>INDEX(products!$A$1:$F$11,MATCH(orders!$D960,products!$A$1:$A$11,0),MATCH(orders!J$1,products!$A$1:$F$1,0))</f>
        <v>Denim Jeans Flare Cut</v>
      </c>
      <c r="K960" t="str">
        <f>INDEX(products!$A$1:$F$11,MATCH(orders!$D960,products!$A$1:$A$11,0),MATCH(orders!K$1,products!$A$1:$F$1,0))</f>
        <v>Pants</v>
      </c>
      <c r="L960" t="str">
        <f>INDEX(products!$A$1:$F$11,MATCH(orders!$D960,products!$A$1:$A$11,0),MATCH(orders!L$1,products!$A$1:$F$1,0))</f>
        <v>Dark Blue</v>
      </c>
      <c r="M960">
        <f>INDEX(products!$A$1:$F$11,MATCH(orders!$D960,products!$A$1:$A$11,0),MATCH(orders!M$1,products!$A$1:$F$1,0))</f>
        <v>28.99</v>
      </c>
      <c r="N960">
        <f>INDEX(products!$A$1:$F$11,MATCH(orders!$D960,products!$A$1:$A$11,0),MATCH(orders!N$1,products!$A$1:$F$1,0))</f>
        <v>12.99</v>
      </c>
      <c r="O960">
        <f t="shared" si="28"/>
        <v>47.999999999999993</v>
      </c>
      <c r="P960">
        <f t="shared" si="29"/>
        <v>86.97</v>
      </c>
    </row>
    <row r="961" spans="1:16" x14ac:dyDescent="0.45">
      <c r="A961" t="s">
        <v>2730</v>
      </c>
      <c r="B961" s="1">
        <v>45082</v>
      </c>
      <c r="C961" t="s">
        <v>963</v>
      </c>
      <c r="D961">
        <v>6</v>
      </c>
      <c r="E961">
        <v>3</v>
      </c>
      <c r="F961" t="str">
        <f>_xlfn.XLOOKUP(C961,customers!$A$2:$A$314,customers!$B$2:$B$314,,0)</f>
        <v>Lexie Mallan</v>
      </c>
      <c r="G961" t="str">
        <f>_xlfn.XLOOKUP(C961,customers!$A$2:$A$314,customers!$F$2:$F$314,,0)</f>
        <v>England</v>
      </c>
      <c r="H961" t="str">
        <f>VLOOKUP(C961,customers!$A$2:$I$314,7,FALSE)</f>
        <v>Radstock</v>
      </c>
      <c r="I961" t="str">
        <f>VLOOKUP(C961,customers!$A$2:$I$314,9,FALSE)</f>
        <v>No</v>
      </c>
      <c r="J961" t="str">
        <f>INDEX(products!$A$1:$F$11,MATCH(orders!$D961,products!$A$1:$A$11,0),MATCH(orders!J$1,products!$A$1:$F$1,0))</f>
        <v>Denim Jacket Hooded</v>
      </c>
      <c r="K961" t="str">
        <f>INDEX(products!$A$1:$F$11,MATCH(orders!$D961,products!$A$1:$A$11,0),MATCH(orders!K$1,products!$A$1:$F$1,0))</f>
        <v>Jacket</v>
      </c>
      <c r="L961" t="str">
        <f>INDEX(products!$A$1:$F$11,MATCH(orders!$D961,products!$A$1:$A$11,0),MATCH(orders!L$1,products!$A$1:$F$1,0))</f>
        <v>Light Blue</v>
      </c>
      <c r="M961">
        <f>INDEX(products!$A$1:$F$11,MATCH(orders!$D961,products!$A$1:$A$11,0),MATCH(orders!M$1,products!$A$1:$F$1,0))</f>
        <v>27.99</v>
      </c>
      <c r="N961">
        <f>INDEX(products!$A$1:$F$11,MATCH(orders!$D961,products!$A$1:$A$11,0),MATCH(orders!N$1,products!$A$1:$F$1,0))</f>
        <v>14.99</v>
      </c>
      <c r="O961">
        <f t="shared" si="28"/>
        <v>38.999999999999993</v>
      </c>
      <c r="P961">
        <f t="shared" si="29"/>
        <v>83.97</v>
      </c>
    </row>
    <row r="962" spans="1:16" x14ac:dyDescent="0.45">
      <c r="A962" t="s">
        <v>2731</v>
      </c>
      <c r="B962" s="1">
        <v>45082</v>
      </c>
      <c r="C962" t="s">
        <v>646</v>
      </c>
      <c r="D962">
        <v>6</v>
      </c>
      <c r="E962">
        <v>3</v>
      </c>
      <c r="F962" t="str">
        <f>_xlfn.XLOOKUP(C962,customers!$A$2:$A$314,customers!$B$2:$B$314,,0)</f>
        <v>Gerardo Schonfeld</v>
      </c>
      <c r="G962" t="str">
        <f>_xlfn.XLOOKUP(C962,customers!$A$2:$A$314,customers!$F$2:$F$314,,0)</f>
        <v>England</v>
      </c>
      <c r="H962" t="str">
        <f>VLOOKUP(C962,customers!$A$2:$I$314,7,FALSE)</f>
        <v>Halesowen</v>
      </c>
      <c r="I962" t="str">
        <f>VLOOKUP(C962,customers!$A$2:$I$314,9,FALSE)</f>
        <v>No</v>
      </c>
      <c r="J962" t="str">
        <f>INDEX(products!$A$1:$F$11,MATCH(orders!$D962,products!$A$1:$A$11,0),MATCH(orders!J$1,products!$A$1:$F$1,0))</f>
        <v>Denim Jacket Hooded</v>
      </c>
      <c r="K962" t="str">
        <f>INDEX(products!$A$1:$F$11,MATCH(orders!$D962,products!$A$1:$A$11,0),MATCH(orders!K$1,products!$A$1:$F$1,0))</f>
        <v>Jacket</v>
      </c>
      <c r="L962" t="str">
        <f>INDEX(products!$A$1:$F$11,MATCH(orders!$D962,products!$A$1:$A$11,0),MATCH(orders!L$1,products!$A$1:$F$1,0))</f>
        <v>Light Blue</v>
      </c>
      <c r="M962">
        <f>INDEX(products!$A$1:$F$11,MATCH(orders!$D962,products!$A$1:$A$11,0),MATCH(orders!M$1,products!$A$1:$F$1,0))</f>
        <v>27.99</v>
      </c>
      <c r="N962">
        <f>INDEX(products!$A$1:$F$11,MATCH(orders!$D962,products!$A$1:$A$11,0),MATCH(orders!N$1,products!$A$1:$F$1,0))</f>
        <v>14.99</v>
      </c>
      <c r="O962">
        <f t="shared" si="28"/>
        <v>38.999999999999993</v>
      </c>
      <c r="P962">
        <f t="shared" si="29"/>
        <v>83.97</v>
      </c>
    </row>
    <row r="963" spans="1:16" x14ac:dyDescent="0.45">
      <c r="A963" t="s">
        <v>2732</v>
      </c>
      <c r="B963" s="1">
        <v>45082</v>
      </c>
      <c r="C963" t="s">
        <v>56</v>
      </c>
      <c r="D963">
        <v>5</v>
      </c>
      <c r="E963">
        <v>3</v>
      </c>
      <c r="F963" t="str">
        <f>_xlfn.XLOOKUP(C963,customers!$A$2:$A$314,customers!$B$2:$B$314,,0)</f>
        <v>Guthrey Petracci</v>
      </c>
      <c r="G963" t="str">
        <f>_xlfn.XLOOKUP(C963,customers!$A$2:$A$314,customers!$F$2:$F$314,,0)</f>
        <v>England</v>
      </c>
      <c r="H963" t="str">
        <f>VLOOKUP(C963,customers!$A$2:$I$314,7,FALSE)</f>
        <v>Bristol</v>
      </c>
      <c r="I963" t="str">
        <f>VLOOKUP(C963,customers!$A$2:$I$314,9,FALSE)</f>
        <v>Yes</v>
      </c>
      <c r="J963" t="str">
        <f>INDEX(products!$A$1:$F$11,MATCH(orders!$D963,products!$A$1:$A$11,0),MATCH(orders!J$1,products!$A$1:$F$1,0))</f>
        <v>Denim Jeans Flare Cut</v>
      </c>
      <c r="K963" t="str">
        <f>INDEX(products!$A$1:$F$11,MATCH(orders!$D963,products!$A$1:$A$11,0),MATCH(orders!K$1,products!$A$1:$F$1,0))</f>
        <v>Pants</v>
      </c>
      <c r="L963" t="str">
        <f>INDEX(products!$A$1:$F$11,MATCH(orders!$D963,products!$A$1:$A$11,0),MATCH(orders!L$1,products!$A$1:$F$1,0))</f>
        <v>Dark Blue</v>
      </c>
      <c r="M963">
        <f>INDEX(products!$A$1:$F$11,MATCH(orders!$D963,products!$A$1:$A$11,0),MATCH(orders!M$1,products!$A$1:$F$1,0))</f>
        <v>28.99</v>
      </c>
      <c r="N963">
        <f>INDEX(products!$A$1:$F$11,MATCH(orders!$D963,products!$A$1:$A$11,0),MATCH(orders!N$1,products!$A$1:$F$1,0))</f>
        <v>12.99</v>
      </c>
      <c r="O963">
        <f t="shared" ref="O963:O1026" si="30">(M963-N963)*E963</f>
        <v>47.999999999999993</v>
      </c>
      <c r="P963">
        <f t="shared" ref="P963:P1026" si="31">M963*E963</f>
        <v>86.97</v>
      </c>
    </row>
    <row r="964" spans="1:16" x14ac:dyDescent="0.45">
      <c r="A964" t="s">
        <v>2733</v>
      </c>
      <c r="B964" s="1">
        <v>45082</v>
      </c>
      <c r="C964" t="s">
        <v>53</v>
      </c>
      <c r="D964">
        <v>4</v>
      </c>
      <c r="E964">
        <v>2</v>
      </c>
      <c r="F964" t="str">
        <f>_xlfn.XLOOKUP(C964,customers!$A$2:$A$314,customers!$B$2:$B$314,,0)</f>
        <v>Melvin Wharfe</v>
      </c>
      <c r="G964" t="str">
        <f>_xlfn.XLOOKUP(C964,customers!$A$2:$A$314,customers!$F$2:$F$314,,0)</f>
        <v>Scotland</v>
      </c>
      <c r="H964" t="str">
        <f>VLOOKUP(C964,customers!$A$2:$I$314,7,FALSE)</f>
        <v>Aberdeen</v>
      </c>
      <c r="I964" t="str">
        <f>VLOOKUP(C964,customers!$A$2:$I$314,9,FALSE)</f>
        <v>Yes</v>
      </c>
      <c r="J964" t="str">
        <f>INDEX(products!$A$1:$F$11,MATCH(orders!$D964,products!$A$1:$A$11,0),MATCH(orders!J$1,products!$A$1:$F$1,0))</f>
        <v>Denim Jacket Cropped</v>
      </c>
      <c r="K964" t="str">
        <f>INDEX(products!$A$1:$F$11,MATCH(orders!$D964,products!$A$1:$A$11,0),MATCH(orders!K$1,products!$A$1:$F$1,0))</f>
        <v>Jacket</v>
      </c>
      <c r="L964" t="str">
        <f>INDEX(products!$A$1:$F$11,MATCH(orders!$D964,products!$A$1:$A$11,0),MATCH(orders!L$1,products!$A$1:$F$1,0))</f>
        <v>Light Blue</v>
      </c>
      <c r="M964">
        <f>INDEX(products!$A$1:$F$11,MATCH(orders!$D964,products!$A$1:$A$11,0),MATCH(orders!M$1,products!$A$1:$F$1,0))</f>
        <v>26.99</v>
      </c>
      <c r="N964">
        <f>INDEX(products!$A$1:$F$11,MATCH(orders!$D964,products!$A$1:$A$11,0),MATCH(orders!N$1,products!$A$1:$F$1,0))</f>
        <v>11.99</v>
      </c>
      <c r="O964">
        <f t="shared" si="30"/>
        <v>29.999999999999996</v>
      </c>
      <c r="P964">
        <f t="shared" si="31"/>
        <v>53.98</v>
      </c>
    </row>
    <row r="965" spans="1:16" x14ac:dyDescent="0.45">
      <c r="A965" t="s">
        <v>2734</v>
      </c>
      <c r="B965" s="1">
        <v>45083</v>
      </c>
      <c r="C965" t="s">
        <v>226</v>
      </c>
      <c r="D965">
        <v>5</v>
      </c>
      <c r="E965">
        <v>4</v>
      </c>
      <c r="F965" t="str">
        <f>_xlfn.XLOOKUP(C965,customers!$A$2:$A$314,customers!$B$2:$B$314,,0)</f>
        <v>Hartley Mattioli</v>
      </c>
      <c r="G965" t="str">
        <f>_xlfn.XLOOKUP(C965,customers!$A$2:$A$314,customers!$F$2:$F$314,,0)</f>
        <v>England</v>
      </c>
      <c r="H965" t="str">
        <f>VLOOKUP(C965,customers!$A$2:$I$314,7,FALSE)</f>
        <v>Warrington</v>
      </c>
      <c r="I965" t="str">
        <f>VLOOKUP(C965,customers!$A$2:$I$314,9,FALSE)</f>
        <v>Yes</v>
      </c>
      <c r="J965" t="str">
        <f>INDEX(products!$A$1:$F$11,MATCH(orders!$D965,products!$A$1:$A$11,0),MATCH(orders!J$1,products!$A$1:$F$1,0))</f>
        <v>Denim Jeans Flare Cut</v>
      </c>
      <c r="K965" t="str">
        <f>INDEX(products!$A$1:$F$11,MATCH(orders!$D965,products!$A$1:$A$11,0),MATCH(orders!K$1,products!$A$1:$F$1,0))</f>
        <v>Pants</v>
      </c>
      <c r="L965" t="str">
        <f>INDEX(products!$A$1:$F$11,MATCH(orders!$D965,products!$A$1:$A$11,0),MATCH(orders!L$1,products!$A$1:$F$1,0))</f>
        <v>Dark Blue</v>
      </c>
      <c r="M965">
        <f>INDEX(products!$A$1:$F$11,MATCH(orders!$D965,products!$A$1:$A$11,0),MATCH(orders!M$1,products!$A$1:$F$1,0))</f>
        <v>28.99</v>
      </c>
      <c r="N965">
        <f>INDEX(products!$A$1:$F$11,MATCH(orders!$D965,products!$A$1:$A$11,0),MATCH(orders!N$1,products!$A$1:$F$1,0))</f>
        <v>12.99</v>
      </c>
      <c r="O965">
        <f t="shared" si="30"/>
        <v>63.999999999999993</v>
      </c>
      <c r="P965">
        <f t="shared" si="31"/>
        <v>115.96</v>
      </c>
    </row>
    <row r="966" spans="1:16" x14ac:dyDescent="0.45">
      <c r="A966" t="s">
        <v>2735</v>
      </c>
      <c r="B966" s="1">
        <v>45084</v>
      </c>
      <c r="C966" t="s">
        <v>222</v>
      </c>
      <c r="D966">
        <v>4</v>
      </c>
      <c r="E966">
        <v>4</v>
      </c>
      <c r="F966" t="str">
        <f>_xlfn.XLOOKUP(C966,customers!$A$2:$A$314,customers!$B$2:$B$314,,0)</f>
        <v>Karry Flanders</v>
      </c>
      <c r="G966" t="str">
        <f>_xlfn.XLOOKUP(C966,customers!$A$2:$A$314,customers!$F$2:$F$314,,0)</f>
        <v>Wales</v>
      </c>
      <c r="H966" t="str">
        <f>VLOOKUP(C966,customers!$A$2:$I$314,7,FALSE)</f>
        <v>Swansea</v>
      </c>
      <c r="I966" t="str">
        <f>VLOOKUP(C966,customers!$A$2:$I$314,9,FALSE)</f>
        <v>Yes</v>
      </c>
      <c r="J966" t="str">
        <f>INDEX(products!$A$1:$F$11,MATCH(orders!$D966,products!$A$1:$A$11,0),MATCH(orders!J$1,products!$A$1:$F$1,0))</f>
        <v>Denim Jacket Cropped</v>
      </c>
      <c r="K966" t="str">
        <f>INDEX(products!$A$1:$F$11,MATCH(orders!$D966,products!$A$1:$A$11,0),MATCH(orders!K$1,products!$A$1:$F$1,0))</f>
        <v>Jacket</v>
      </c>
      <c r="L966" t="str">
        <f>INDEX(products!$A$1:$F$11,MATCH(orders!$D966,products!$A$1:$A$11,0),MATCH(orders!L$1,products!$A$1:$F$1,0))</f>
        <v>Light Blue</v>
      </c>
      <c r="M966">
        <f>INDEX(products!$A$1:$F$11,MATCH(orders!$D966,products!$A$1:$A$11,0),MATCH(orders!M$1,products!$A$1:$F$1,0))</f>
        <v>26.99</v>
      </c>
      <c r="N966">
        <f>INDEX(products!$A$1:$F$11,MATCH(orders!$D966,products!$A$1:$A$11,0),MATCH(orders!N$1,products!$A$1:$F$1,0))</f>
        <v>11.99</v>
      </c>
      <c r="O966">
        <f t="shared" si="30"/>
        <v>59.999999999999993</v>
      </c>
      <c r="P966">
        <f t="shared" si="31"/>
        <v>107.96</v>
      </c>
    </row>
    <row r="967" spans="1:16" x14ac:dyDescent="0.45">
      <c r="A967" t="s">
        <v>2736</v>
      </c>
      <c r="B967" s="1">
        <v>45084</v>
      </c>
      <c r="C967" t="s">
        <v>107</v>
      </c>
      <c r="D967">
        <v>5</v>
      </c>
      <c r="E967">
        <v>4</v>
      </c>
      <c r="F967" t="str">
        <f>_xlfn.XLOOKUP(C967,customers!$A$2:$A$314,customers!$B$2:$B$314,,0)</f>
        <v>Avrit Davidowsky</v>
      </c>
      <c r="G967" t="str">
        <f>_xlfn.XLOOKUP(C967,customers!$A$2:$A$314,customers!$F$2:$F$314,,0)</f>
        <v>England</v>
      </c>
      <c r="H967" t="str">
        <f>VLOOKUP(C967,customers!$A$2:$I$314,7,FALSE)</f>
        <v>Reading</v>
      </c>
      <c r="I967" t="str">
        <f>VLOOKUP(C967,customers!$A$2:$I$314,9,FALSE)</f>
        <v>Yes</v>
      </c>
      <c r="J967" t="str">
        <f>INDEX(products!$A$1:$F$11,MATCH(orders!$D967,products!$A$1:$A$11,0),MATCH(orders!J$1,products!$A$1:$F$1,0))</f>
        <v>Denim Jeans Flare Cut</v>
      </c>
      <c r="K967" t="str">
        <f>INDEX(products!$A$1:$F$11,MATCH(orders!$D967,products!$A$1:$A$11,0),MATCH(orders!K$1,products!$A$1:$F$1,0))</f>
        <v>Pants</v>
      </c>
      <c r="L967" t="str">
        <f>INDEX(products!$A$1:$F$11,MATCH(orders!$D967,products!$A$1:$A$11,0),MATCH(orders!L$1,products!$A$1:$F$1,0))</f>
        <v>Dark Blue</v>
      </c>
      <c r="M967">
        <f>INDEX(products!$A$1:$F$11,MATCH(orders!$D967,products!$A$1:$A$11,0),MATCH(orders!M$1,products!$A$1:$F$1,0))</f>
        <v>28.99</v>
      </c>
      <c r="N967">
        <f>INDEX(products!$A$1:$F$11,MATCH(orders!$D967,products!$A$1:$A$11,0),MATCH(orders!N$1,products!$A$1:$F$1,0))</f>
        <v>12.99</v>
      </c>
      <c r="O967">
        <f t="shared" si="30"/>
        <v>63.999999999999993</v>
      </c>
      <c r="P967">
        <f t="shared" si="31"/>
        <v>115.96</v>
      </c>
    </row>
    <row r="968" spans="1:16" x14ac:dyDescent="0.45">
      <c r="A968" t="s">
        <v>2737</v>
      </c>
      <c r="B968" s="1">
        <v>45085</v>
      </c>
      <c r="C968" t="s">
        <v>184</v>
      </c>
      <c r="D968">
        <v>4</v>
      </c>
      <c r="E968">
        <v>2</v>
      </c>
      <c r="F968" t="str">
        <f>_xlfn.XLOOKUP(C968,customers!$A$2:$A$314,customers!$B$2:$B$314,,0)</f>
        <v>Lorenzo Yeoland</v>
      </c>
      <c r="G968" t="str">
        <f>_xlfn.XLOOKUP(C968,customers!$A$2:$A$314,customers!$F$2:$F$314,,0)</f>
        <v>England</v>
      </c>
      <c r="H968" t="str">
        <f>VLOOKUP(C968,customers!$A$2:$I$314,7,FALSE)</f>
        <v>Stoke-on-Trent</v>
      </c>
      <c r="I968" t="str">
        <f>VLOOKUP(C968,customers!$A$2:$I$314,9,FALSE)</f>
        <v>Yes</v>
      </c>
      <c r="J968" t="str">
        <f>INDEX(products!$A$1:$F$11,MATCH(orders!$D968,products!$A$1:$A$11,0),MATCH(orders!J$1,products!$A$1:$F$1,0))</f>
        <v>Denim Jacket Cropped</v>
      </c>
      <c r="K968" t="str">
        <f>INDEX(products!$A$1:$F$11,MATCH(orders!$D968,products!$A$1:$A$11,0),MATCH(orders!K$1,products!$A$1:$F$1,0))</f>
        <v>Jacket</v>
      </c>
      <c r="L968" t="str">
        <f>INDEX(products!$A$1:$F$11,MATCH(orders!$D968,products!$A$1:$A$11,0),MATCH(orders!L$1,products!$A$1:$F$1,0))</f>
        <v>Light Blue</v>
      </c>
      <c r="M968">
        <f>INDEX(products!$A$1:$F$11,MATCH(orders!$D968,products!$A$1:$A$11,0),MATCH(orders!M$1,products!$A$1:$F$1,0))</f>
        <v>26.99</v>
      </c>
      <c r="N968">
        <f>INDEX(products!$A$1:$F$11,MATCH(orders!$D968,products!$A$1:$A$11,0),MATCH(orders!N$1,products!$A$1:$F$1,0))</f>
        <v>11.99</v>
      </c>
      <c r="O968">
        <f t="shared" si="30"/>
        <v>29.999999999999996</v>
      </c>
      <c r="P968">
        <f t="shared" si="31"/>
        <v>53.98</v>
      </c>
    </row>
    <row r="969" spans="1:16" x14ac:dyDescent="0.45">
      <c r="A969" t="s">
        <v>2738</v>
      </c>
      <c r="B969" s="1">
        <v>45085</v>
      </c>
      <c r="C969" t="s">
        <v>271</v>
      </c>
      <c r="D969">
        <v>4</v>
      </c>
      <c r="E969">
        <v>3</v>
      </c>
      <c r="F969" t="str">
        <f>_xlfn.XLOOKUP(C969,customers!$A$2:$A$314,customers!$B$2:$B$314,,0)</f>
        <v>Felecia Dodgson</v>
      </c>
      <c r="G969" t="str">
        <f>_xlfn.XLOOKUP(C969,customers!$A$2:$A$314,customers!$F$2:$F$314,,0)</f>
        <v>England</v>
      </c>
      <c r="H969" t="str">
        <f>VLOOKUP(C969,customers!$A$2:$I$314,7,FALSE)</f>
        <v>Guildford</v>
      </c>
      <c r="I969" t="str">
        <f>VLOOKUP(C969,customers!$A$2:$I$314,9,FALSE)</f>
        <v>Yes</v>
      </c>
      <c r="J969" t="str">
        <f>INDEX(products!$A$1:$F$11,MATCH(orders!$D969,products!$A$1:$A$11,0),MATCH(orders!J$1,products!$A$1:$F$1,0))</f>
        <v>Denim Jacket Cropped</v>
      </c>
      <c r="K969" t="str">
        <f>INDEX(products!$A$1:$F$11,MATCH(orders!$D969,products!$A$1:$A$11,0),MATCH(orders!K$1,products!$A$1:$F$1,0))</f>
        <v>Jacket</v>
      </c>
      <c r="L969" t="str">
        <f>INDEX(products!$A$1:$F$11,MATCH(orders!$D969,products!$A$1:$A$11,0),MATCH(orders!L$1,products!$A$1:$F$1,0))</f>
        <v>Light Blue</v>
      </c>
      <c r="M969">
        <f>INDEX(products!$A$1:$F$11,MATCH(orders!$D969,products!$A$1:$A$11,0),MATCH(orders!M$1,products!$A$1:$F$1,0))</f>
        <v>26.99</v>
      </c>
      <c r="N969">
        <f>INDEX(products!$A$1:$F$11,MATCH(orders!$D969,products!$A$1:$A$11,0),MATCH(orders!N$1,products!$A$1:$F$1,0))</f>
        <v>11.99</v>
      </c>
      <c r="O969">
        <f t="shared" si="30"/>
        <v>44.999999999999993</v>
      </c>
      <c r="P969">
        <f t="shared" si="31"/>
        <v>80.97</v>
      </c>
    </row>
    <row r="970" spans="1:16" x14ac:dyDescent="0.45">
      <c r="A970" t="s">
        <v>2739</v>
      </c>
      <c r="B970" s="1">
        <v>45085</v>
      </c>
      <c r="C970" t="s">
        <v>299</v>
      </c>
      <c r="D970">
        <v>4</v>
      </c>
      <c r="E970">
        <v>4</v>
      </c>
      <c r="F970" t="str">
        <f>_xlfn.XLOOKUP(C970,customers!$A$2:$A$314,customers!$B$2:$B$314,,0)</f>
        <v>Shirlene Edmondson</v>
      </c>
      <c r="G970" t="str">
        <f>_xlfn.XLOOKUP(C970,customers!$A$2:$A$314,customers!$F$2:$F$314,,0)</f>
        <v>England</v>
      </c>
      <c r="H970" t="str">
        <f>VLOOKUP(C970,customers!$A$2:$I$314,7,FALSE)</f>
        <v>Hereford</v>
      </c>
      <c r="I970" t="str">
        <f>VLOOKUP(C970,customers!$A$2:$I$314,9,FALSE)</f>
        <v>Yes</v>
      </c>
      <c r="J970" t="str">
        <f>INDEX(products!$A$1:$F$11,MATCH(orders!$D970,products!$A$1:$A$11,0),MATCH(orders!J$1,products!$A$1:$F$1,0))</f>
        <v>Denim Jacket Cropped</v>
      </c>
      <c r="K970" t="str">
        <f>INDEX(products!$A$1:$F$11,MATCH(orders!$D970,products!$A$1:$A$11,0),MATCH(orders!K$1,products!$A$1:$F$1,0))</f>
        <v>Jacket</v>
      </c>
      <c r="L970" t="str">
        <f>INDEX(products!$A$1:$F$11,MATCH(orders!$D970,products!$A$1:$A$11,0),MATCH(orders!L$1,products!$A$1:$F$1,0))</f>
        <v>Light Blue</v>
      </c>
      <c r="M970">
        <f>INDEX(products!$A$1:$F$11,MATCH(orders!$D970,products!$A$1:$A$11,0),MATCH(orders!M$1,products!$A$1:$F$1,0))</f>
        <v>26.99</v>
      </c>
      <c r="N970">
        <f>INDEX(products!$A$1:$F$11,MATCH(orders!$D970,products!$A$1:$A$11,0),MATCH(orders!N$1,products!$A$1:$F$1,0))</f>
        <v>11.99</v>
      </c>
      <c r="O970">
        <f t="shared" si="30"/>
        <v>59.999999999999993</v>
      </c>
      <c r="P970">
        <f t="shared" si="31"/>
        <v>107.96</v>
      </c>
    </row>
    <row r="971" spans="1:16" x14ac:dyDescent="0.45">
      <c r="A971" t="s">
        <v>2740</v>
      </c>
      <c r="B971" s="1">
        <v>45085</v>
      </c>
      <c r="C971" t="s">
        <v>1040</v>
      </c>
      <c r="D971">
        <v>9</v>
      </c>
      <c r="E971">
        <v>4</v>
      </c>
      <c r="F971" t="str">
        <f>_xlfn.XLOOKUP(C971,customers!$A$2:$A$314,customers!$B$2:$B$314,,0)</f>
        <v>Violette Hellmore</v>
      </c>
      <c r="G971" t="str">
        <f>_xlfn.XLOOKUP(C971,customers!$A$2:$A$314,customers!$F$2:$F$314,,0)</f>
        <v>England</v>
      </c>
      <c r="H971" t="str">
        <f>VLOOKUP(C971,customers!$A$2:$I$314,7,FALSE)</f>
        <v>Sandbach</v>
      </c>
      <c r="I971" t="str">
        <f>VLOOKUP(C971,customers!$A$2:$I$314,9,FALSE)</f>
        <v>No</v>
      </c>
      <c r="J971" t="str">
        <f>INDEX(products!$A$1:$F$11,MATCH(orders!$D971,products!$A$1:$A$11,0),MATCH(orders!J$1,products!$A$1:$F$1,0))</f>
        <v>Denim Jacket Embroidered</v>
      </c>
      <c r="K971" t="str">
        <f>INDEX(products!$A$1:$F$11,MATCH(orders!$D971,products!$A$1:$A$11,0),MATCH(orders!K$1,products!$A$1:$F$1,0))</f>
        <v>Jacket</v>
      </c>
      <c r="L971" t="str">
        <f>INDEX(products!$A$1:$F$11,MATCH(orders!$D971,products!$A$1:$A$11,0),MATCH(orders!L$1,products!$A$1:$F$1,0))</f>
        <v>Light Blue</v>
      </c>
      <c r="M971">
        <f>INDEX(products!$A$1:$F$11,MATCH(orders!$D971,products!$A$1:$A$11,0),MATCH(orders!M$1,products!$A$1:$F$1,0))</f>
        <v>32.99</v>
      </c>
      <c r="N971">
        <f>INDEX(products!$A$1:$F$11,MATCH(orders!$D971,products!$A$1:$A$11,0),MATCH(orders!N$1,products!$A$1:$F$1,0))</f>
        <v>18.989999999999998</v>
      </c>
      <c r="O971">
        <f t="shared" si="30"/>
        <v>56.000000000000014</v>
      </c>
      <c r="P971">
        <f t="shared" si="31"/>
        <v>131.96</v>
      </c>
    </row>
    <row r="972" spans="1:16" x14ac:dyDescent="0.45">
      <c r="A972" t="s">
        <v>2741</v>
      </c>
      <c r="B972" s="1">
        <v>45085</v>
      </c>
      <c r="C972" t="s">
        <v>104</v>
      </c>
      <c r="D972">
        <v>5</v>
      </c>
      <c r="E972">
        <v>4</v>
      </c>
      <c r="F972" t="str">
        <f>_xlfn.XLOOKUP(C972,customers!$A$2:$A$314,customers!$B$2:$B$314,,0)</f>
        <v>Kendal Scardefield</v>
      </c>
      <c r="G972" t="str">
        <f>_xlfn.XLOOKUP(C972,customers!$A$2:$A$314,customers!$F$2:$F$314,,0)</f>
        <v>Scotland</v>
      </c>
      <c r="H972" t="str">
        <f>VLOOKUP(C972,customers!$A$2:$I$314,7,FALSE)</f>
        <v>Inverness</v>
      </c>
      <c r="I972" t="str">
        <f>VLOOKUP(C972,customers!$A$2:$I$314,9,FALSE)</f>
        <v>Yes</v>
      </c>
      <c r="J972" t="str">
        <f>INDEX(products!$A$1:$F$11,MATCH(orders!$D972,products!$A$1:$A$11,0),MATCH(orders!J$1,products!$A$1:$F$1,0))</f>
        <v>Denim Jeans Flare Cut</v>
      </c>
      <c r="K972" t="str">
        <f>INDEX(products!$A$1:$F$11,MATCH(orders!$D972,products!$A$1:$A$11,0),MATCH(orders!K$1,products!$A$1:$F$1,0))</f>
        <v>Pants</v>
      </c>
      <c r="L972" t="str">
        <f>INDEX(products!$A$1:$F$11,MATCH(orders!$D972,products!$A$1:$A$11,0),MATCH(orders!L$1,products!$A$1:$F$1,0))</f>
        <v>Dark Blue</v>
      </c>
      <c r="M972">
        <f>INDEX(products!$A$1:$F$11,MATCH(orders!$D972,products!$A$1:$A$11,0),MATCH(orders!M$1,products!$A$1:$F$1,0))</f>
        <v>28.99</v>
      </c>
      <c r="N972">
        <f>INDEX(products!$A$1:$F$11,MATCH(orders!$D972,products!$A$1:$A$11,0),MATCH(orders!N$1,products!$A$1:$F$1,0))</f>
        <v>12.99</v>
      </c>
      <c r="O972">
        <f t="shared" si="30"/>
        <v>63.999999999999993</v>
      </c>
      <c r="P972">
        <f t="shared" si="31"/>
        <v>115.96</v>
      </c>
    </row>
    <row r="973" spans="1:16" x14ac:dyDescent="0.45">
      <c r="A973" t="s">
        <v>2742</v>
      </c>
      <c r="B973" s="1">
        <v>45086</v>
      </c>
      <c r="C973" t="s">
        <v>646</v>
      </c>
      <c r="D973">
        <v>5</v>
      </c>
      <c r="E973">
        <v>2</v>
      </c>
      <c r="F973" t="str">
        <f>_xlfn.XLOOKUP(C973,customers!$A$2:$A$314,customers!$B$2:$B$314,,0)</f>
        <v>Gerardo Schonfeld</v>
      </c>
      <c r="G973" t="str">
        <f>_xlfn.XLOOKUP(C973,customers!$A$2:$A$314,customers!$F$2:$F$314,,0)</f>
        <v>England</v>
      </c>
      <c r="H973" t="str">
        <f>VLOOKUP(C973,customers!$A$2:$I$314,7,FALSE)</f>
        <v>Halesowen</v>
      </c>
      <c r="I973" t="str">
        <f>VLOOKUP(C973,customers!$A$2:$I$314,9,FALSE)</f>
        <v>No</v>
      </c>
      <c r="J973" t="str">
        <f>INDEX(products!$A$1:$F$11,MATCH(orders!$D973,products!$A$1:$A$11,0),MATCH(orders!J$1,products!$A$1:$F$1,0))</f>
        <v>Denim Jeans Flare Cut</v>
      </c>
      <c r="K973" t="str">
        <f>INDEX(products!$A$1:$F$11,MATCH(orders!$D973,products!$A$1:$A$11,0),MATCH(orders!K$1,products!$A$1:$F$1,0))</f>
        <v>Pants</v>
      </c>
      <c r="L973" t="str">
        <f>INDEX(products!$A$1:$F$11,MATCH(orders!$D973,products!$A$1:$A$11,0),MATCH(orders!L$1,products!$A$1:$F$1,0))</f>
        <v>Dark Blue</v>
      </c>
      <c r="M973">
        <f>INDEX(products!$A$1:$F$11,MATCH(orders!$D973,products!$A$1:$A$11,0),MATCH(orders!M$1,products!$A$1:$F$1,0))</f>
        <v>28.99</v>
      </c>
      <c r="N973">
        <f>INDEX(products!$A$1:$F$11,MATCH(orders!$D973,products!$A$1:$A$11,0),MATCH(orders!N$1,products!$A$1:$F$1,0))</f>
        <v>12.99</v>
      </c>
      <c r="O973">
        <f t="shared" si="30"/>
        <v>31.999999999999996</v>
      </c>
      <c r="P973">
        <f t="shared" si="31"/>
        <v>57.98</v>
      </c>
    </row>
    <row r="974" spans="1:16" x14ac:dyDescent="0.45">
      <c r="A974" t="s">
        <v>2743</v>
      </c>
      <c r="B974" s="1">
        <v>45087</v>
      </c>
      <c r="C974" t="s">
        <v>967</v>
      </c>
      <c r="D974">
        <v>5</v>
      </c>
      <c r="E974">
        <v>2</v>
      </c>
      <c r="F974" t="str">
        <f>_xlfn.XLOOKUP(C974,customers!$A$2:$A$314,customers!$B$2:$B$314,,0)</f>
        <v>Georgena Bentjens</v>
      </c>
      <c r="G974" t="str">
        <f>_xlfn.XLOOKUP(C974,customers!$A$2:$A$314,customers!$F$2:$F$314,,0)</f>
        <v>Scotland</v>
      </c>
      <c r="H974" t="str">
        <f>VLOOKUP(C974,customers!$A$2:$I$314,7,FALSE)</f>
        <v>Dornoch</v>
      </c>
      <c r="I974" t="str">
        <f>VLOOKUP(C974,customers!$A$2:$I$314,9,FALSE)</f>
        <v>No</v>
      </c>
      <c r="J974" t="str">
        <f>INDEX(products!$A$1:$F$11,MATCH(orders!$D974,products!$A$1:$A$11,0),MATCH(orders!J$1,products!$A$1:$F$1,0))</f>
        <v>Denim Jeans Flare Cut</v>
      </c>
      <c r="K974" t="str">
        <f>INDEX(products!$A$1:$F$11,MATCH(orders!$D974,products!$A$1:$A$11,0),MATCH(orders!K$1,products!$A$1:$F$1,0))</f>
        <v>Pants</v>
      </c>
      <c r="L974" t="str">
        <f>INDEX(products!$A$1:$F$11,MATCH(orders!$D974,products!$A$1:$A$11,0),MATCH(orders!L$1,products!$A$1:$F$1,0))</f>
        <v>Dark Blue</v>
      </c>
      <c r="M974">
        <f>INDEX(products!$A$1:$F$11,MATCH(orders!$D974,products!$A$1:$A$11,0),MATCH(orders!M$1,products!$A$1:$F$1,0))</f>
        <v>28.99</v>
      </c>
      <c r="N974">
        <f>INDEX(products!$A$1:$F$11,MATCH(orders!$D974,products!$A$1:$A$11,0),MATCH(orders!N$1,products!$A$1:$F$1,0))</f>
        <v>12.99</v>
      </c>
      <c r="O974">
        <f t="shared" si="30"/>
        <v>31.999999999999996</v>
      </c>
      <c r="P974">
        <f t="shared" si="31"/>
        <v>57.98</v>
      </c>
    </row>
    <row r="975" spans="1:16" x14ac:dyDescent="0.45">
      <c r="A975" t="s">
        <v>2744</v>
      </c>
      <c r="B975" s="1">
        <v>45087</v>
      </c>
      <c r="C975" t="s">
        <v>501</v>
      </c>
      <c r="D975">
        <v>6</v>
      </c>
      <c r="E975">
        <v>3</v>
      </c>
      <c r="F975" t="str">
        <f>_xlfn.XLOOKUP(C975,customers!$A$2:$A$314,customers!$B$2:$B$314,,0)</f>
        <v>Stanford Rodliff</v>
      </c>
      <c r="G975" t="str">
        <f>_xlfn.XLOOKUP(C975,customers!$A$2:$A$314,customers!$F$2:$F$314,,0)</f>
        <v>England</v>
      </c>
      <c r="H975" t="str">
        <f>VLOOKUP(C975,customers!$A$2:$I$314,7,FALSE)</f>
        <v>Rugby</v>
      </c>
      <c r="I975" t="str">
        <f>VLOOKUP(C975,customers!$A$2:$I$314,9,FALSE)</f>
        <v>No</v>
      </c>
      <c r="J975" t="str">
        <f>INDEX(products!$A$1:$F$11,MATCH(orders!$D975,products!$A$1:$A$11,0),MATCH(orders!J$1,products!$A$1:$F$1,0))</f>
        <v>Denim Jacket Hooded</v>
      </c>
      <c r="K975" t="str">
        <f>INDEX(products!$A$1:$F$11,MATCH(orders!$D975,products!$A$1:$A$11,0),MATCH(orders!K$1,products!$A$1:$F$1,0))</f>
        <v>Jacket</v>
      </c>
      <c r="L975" t="str">
        <f>INDEX(products!$A$1:$F$11,MATCH(orders!$D975,products!$A$1:$A$11,0),MATCH(orders!L$1,products!$A$1:$F$1,0))</f>
        <v>Light Blue</v>
      </c>
      <c r="M975">
        <f>INDEX(products!$A$1:$F$11,MATCH(orders!$D975,products!$A$1:$A$11,0),MATCH(orders!M$1,products!$A$1:$F$1,0))</f>
        <v>27.99</v>
      </c>
      <c r="N975">
        <f>INDEX(products!$A$1:$F$11,MATCH(orders!$D975,products!$A$1:$A$11,0),MATCH(orders!N$1,products!$A$1:$F$1,0))</f>
        <v>14.99</v>
      </c>
      <c r="O975">
        <f t="shared" si="30"/>
        <v>38.999999999999993</v>
      </c>
      <c r="P975">
        <f t="shared" si="31"/>
        <v>83.97</v>
      </c>
    </row>
    <row r="976" spans="1:16" x14ac:dyDescent="0.45">
      <c r="A976" t="s">
        <v>2745</v>
      </c>
      <c r="B976" s="1">
        <v>45087</v>
      </c>
      <c r="C976" t="s">
        <v>521</v>
      </c>
      <c r="D976">
        <v>6</v>
      </c>
      <c r="E976">
        <v>3</v>
      </c>
      <c r="F976" t="str">
        <f>_xlfn.XLOOKUP(C976,customers!$A$2:$A$314,customers!$B$2:$B$314,,0)</f>
        <v>Evelina Dacca</v>
      </c>
      <c r="G976" t="str">
        <f>_xlfn.XLOOKUP(C976,customers!$A$2:$A$314,customers!$F$2:$F$314,,0)</f>
        <v>Scotland</v>
      </c>
      <c r="H976" t="str">
        <f>VLOOKUP(C976,customers!$A$2:$I$314,7,FALSE)</f>
        <v>Dumfries</v>
      </c>
      <c r="I976" t="str">
        <f>VLOOKUP(C976,customers!$A$2:$I$314,9,FALSE)</f>
        <v>No</v>
      </c>
      <c r="J976" t="str">
        <f>INDEX(products!$A$1:$F$11,MATCH(orders!$D976,products!$A$1:$A$11,0),MATCH(orders!J$1,products!$A$1:$F$1,0))</f>
        <v>Denim Jacket Hooded</v>
      </c>
      <c r="K976" t="str">
        <f>INDEX(products!$A$1:$F$11,MATCH(orders!$D976,products!$A$1:$A$11,0),MATCH(orders!K$1,products!$A$1:$F$1,0))</f>
        <v>Jacket</v>
      </c>
      <c r="L976" t="str">
        <f>INDEX(products!$A$1:$F$11,MATCH(orders!$D976,products!$A$1:$A$11,0),MATCH(orders!L$1,products!$A$1:$F$1,0))</f>
        <v>Light Blue</v>
      </c>
      <c r="M976">
        <f>INDEX(products!$A$1:$F$11,MATCH(orders!$D976,products!$A$1:$A$11,0),MATCH(orders!M$1,products!$A$1:$F$1,0))</f>
        <v>27.99</v>
      </c>
      <c r="N976">
        <f>INDEX(products!$A$1:$F$11,MATCH(orders!$D976,products!$A$1:$A$11,0),MATCH(orders!N$1,products!$A$1:$F$1,0))</f>
        <v>14.99</v>
      </c>
      <c r="O976">
        <f t="shared" si="30"/>
        <v>38.999999999999993</v>
      </c>
      <c r="P976">
        <f t="shared" si="31"/>
        <v>83.97</v>
      </c>
    </row>
    <row r="977" spans="1:16" x14ac:dyDescent="0.45">
      <c r="A977" t="s">
        <v>2746</v>
      </c>
      <c r="B977" s="1">
        <v>45087</v>
      </c>
      <c r="C977" t="s">
        <v>547</v>
      </c>
      <c r="D977">
        <v>6</v>
      </c>
      <c r="E977">
        <v>3</v>
      </c>
      <c r="F977" t="str">
        <f>_xlfn.XLOOKUP(C977,customers!$A$2:$A$314,customers!$B$2:$B$314,,0)</f>
        <v>Lowell Keenleyside</v>
      </c>
      <c r="G977" t="str">
        <f>_xlfn.XLOOKUP(C977,customers!$A$2:$A$314,customers!$F$2:$F$314,,0)</f>
        <v>England</v>
      </c>
      <c r="H977" t="str">
        <f>VLOOKUP(C977,customers!$A$2:$I$314,7,FALSE)</f>
        <v>Thetford</v>
      </c>
      <c r="I977" t="str">
        <f>VLOOKUP(C977,customers!$A$2:$I$314,9,FALSE)</f>
        <v>No</v>
      </c>
      <c r="J977" t="str">
        <f>INDEX(products!$A$1:$F$11,MATCH(orders!$D977,products!$A$1:$A$11,0),MATCH(orders!J$1,products!$A$1:$F$1,0))</f>
        <v>Denim Jacket Hooded</v>
      </c>
      <c r="K977" t="str">
        <f>INDEX(products!$A$1:$F$11,MATCH(orders!$D977,products!$A$1:$A$11,0),MATCH(orders!K$1,products!$A$1:$F$1,0))</f>
        <v>Jacket</v>
      </c>
      <c r="L977" t="str">
        <f>INDEX(products!$A$1:$F$11,MATCH(orders!$D977,products!$A$1:$A$11,0),MATCH(orders!L$1,products!$A$1:$F$1,0))</f>
        <v>Light Blue</v>
      </c>
      <c r="M977">
        <f>INDEX(products!$A$1:$F$11,MATCH(orders!$D977,products!$A$1:$A$11,0),MATCH(orders!M$1,products!$A$1:$F$1,0))</f>
        <v>27.99</v>
      </c>
      <c r="N977">
        <f>INDEX(products!$A$1:$F$11,MATCH(orders!$D977,products!$A$1:$A$11,0),MATCH(orders!N$1,products!$A$1:$F$1,0))</f>
        <v>14.99</v>
      </c>
      <c r="O977">
        <f t="shared" si="30"/>
        <v>38.999999999999993</v>
      </c>
      <c r="P977">
        <f t="shared" si="31"/>
        <v>83.97</v>
      </c>
    </row>
    <row r="978" spans="1:16" x14ac:dyDescent="0.45">
      <c r="A978" t="s">
        <v>2747</v>
      </c>
      <c r="B978" s="1">
        <v>45087</v>
      </c>
      <c r="C978" t="s">
        <v>192</v>
      </c>
      <c r="D978">
        <v>5</v>
      </c>
      <c r="E978">
        <v>3</v>
      </c>
      <c r="F978" t="str">
        <f>_xlfn.XLOOKUP(C978,customers!$A$2:$A$314,customers!$B$2:$B$314,,0)</f>
        <v>Maurie Bartol</v>
      </c>
      <c r="G978" t="str">
        <f>_xlfn.XLOOKUP(C978,customers!$A$2:$A$314,customers!$F$2:$F$314,,0)</f>
        <v>England</v>
      </c>
      <c r="H978" t="str">
        <f>VLOOKUP(C978,customers!$A$2:$I$314,7,FALSE)</f>
        <v>Bournemouth</v>
      </c>
      <c r="I978" t="str">
        <f>VLOOKUP(C978,customers!$A$2:$I$314,9,FALSE)</f>
        <v>Yes</v>
      </c>
      <c r="J978" t="str">
        <f>INDEX(products!$A$1:$F$11,MATCH(orders!$D978,products!$A$1:$A$11,0),MATCH(orders!J$1,products!$A$1:$F$1,0))</f>
        <v>Denim Jeans Flare Cut</v>
      </c>
      <c r="K978" t="str">
        <f>INDEX(products!$A$1:$F$11,MATCH(orders!$D978,products!$A$1:$A$11,0),MATCH(orders!K$1,products!$A$1:$F$1,0))</f>
        <v>Pants</v>
      </c>
      <c r="L978" t="str">
        <f>INDEX(products!$A$1:$F$11,MATCH(orders!$D978,products!$A$1:$A$11,0),MATCH(orders!L$1,products!$A$1:$F$1,0))</f>
        <v>Dark Blue</v>
      </c>
      <c r="M978">
        <f>INDEX(products!$A$1:$F$11,MATCH(orders!$D978,products!$A$1:$A$11,0),MATCH(orders!M$1,products!$A$1:$F$1,0))</f>
        <v>28.99</v>
      </c>
      <c r="N978">
        <f>INDEX(products!$A$1:$F$11,MATCH(orders!$D978,products!$A$1:$A$11,0),MATCH(orders!N$1,products!$A$1:$F$1,0))</f>
        <v>12.99</v>
      </c>
      <c r="O978">
        <f t="shared" si="30"/>
        <v>47.999999999999993</v>
      </c>
      <c r="P978">
        <f t="shared" si="31"/>
        <v>86.97</v>
      </c>
    </row>
    <row r="979" spans="1:16" x14ac:dyDescent="0.45">
      <c r="A979" t="s">
        <v>2748</v>
      </c>
      <c r="B979" s="1">
        <v>45088</v>
      </c>
      <c r="C979" t="s">
        <v>336</v>
      </c>
      <c r="D979">
        <v>4</v>
      </c>
      <c r="E979">
        <v>4</v>
      </c>
      <c r="F979" t="str">
        <f>_xlfn.XLOOKUP(C979,customers!$A$2:$A$314,customers!$B$2:$B$314,,0)</f>
        <v>Sheppard Yann</v>
      </c>
      <c r="G979" t="str">
        <f>_xlfn.XLOOKUP(C979,customers!$A$2:$A$314,customers!$F$2:$F$314,,0)</f>
        <v>England</v>
      </c>
      <c r="H979" t="str">
        <f>VLOOKUP(C979,customers!$A$2:$I$314,7,FALSE)</f>
        <v>Truro</v>
      </c>
      <c r="I979" t="str">
        <f>VLOOKUP(C979,customers!$A$2:$I$314,9,FALSE)</f>
        <v>Yes</v>
      </c>
      <c r="J979" t="str">
        <f>INDEX(products!$A$1:$F$11,MATCH(orders!$D979,products!$A$1:$A$11,0),MATCH(orders!J$1,products!$A$1:$F$1,0))</f>
        <v>Denim Jacket Cropped</v>
      </c>
      <c r="K979" t="str">
        <f>INDEX(products!$A$1:$F$11,MATCH(orders!$D979,products!$A$1:$A$11,0),MATCH(orders!K$1,products!$A$1:$F$1,0))</f>
        <v>Jacket</v>
      </c>
      <c r="L979" t="str">
        <f>INDEX(products!$A$1:$F$11,MATCH(orders!$D979,products!$A$1:$A$11,0),MATCH(orders!L$1,products!$A$1:$F$1,0))</f>
        <v>Light Blue</v>
      </c>
      <c r="M979">
        <f>INDEX(products!$A$1:$F$11,MATCH(orders!$D979,products!$A$1:$A$11,0),MATCH(orders!M$1,products!$A$1:$F$1,0))</f>
        <v>26.99</v>
      </c>
      <c r="N979">
        <f>INDEX(products!$A$1:$F$11,MATCH(orders!$D979,products!$A$1:$A$11,0),MATCH(orders!N$1,products!$A$1:$F$1,0))</f>
        <v>11.99</v>
      </c>
      <c r="O979">
        <f t="shared" si="30"/>
        <v>59.999999999999993</v>
      </c>
      <c r="P979">
        <f t="shared" si="31"/>
        <v>107.96</v>
      </c>
    </row>
    <row r="980" spans="1:16" x14ac:dyDescent="0.45">
      <c r="A980" t="s">
        <v>2749</v>
      </c>
      <c r="B980" s="1">
        <v>45088</v>
      </c>
      <c r="C980" t="s">
        <v>264</v>
      </c>
      <c r="D980">
        <v>4</v>
      </c>
      <c r="E980">
        <v>3</v>
      </c>
      <c r="F980" t="str">
        <f>_xlfn.XLOOKUP(C980,customers!$A$2:$A$314,customers!$B$2:$B$314,,0)</f>
        <v>Nona Linklater</v>
      </c>
      <c r="G980" t="str">
        <f>_xlfn.XLOOKUP(C980,customers!$A$2:$A$314,customers!$F$2:$F$314,,0)</f>
        <v>England</v>
      </c>
      <c r="H980" t="str">
        <f>VLOOKUP(C980,customers!$A$2:$I$314,7,FALSE)</f>
        <v>Northampton</v>
      </c>
      <c r="I980" t="str">
        <f>VLOOKUP(C980,customers!$A$2:$I$314,9,FALSE)</f>
        <v>Yes</v>
      </c>
      <c r="J980" t="str">
        <f>INDEX(products!$A$1:$F$11,MATCH(orders!$D980,products!$A$1:$A$11,0),MATCH(orders!J$1,products!$A$1:$F$1,0))</f>
        <v>Denim Jacket Cropped</v>
      </c>
      <c r="K980" t="str">
        <f>INDEX(products!$A$1:$F$11,MATCH(orders!$D980,products!$A$1:$A$11,0),MATCH(orders!K$1,products!$A$1:$F$1,0))</f>
        <v>Jacket</v>
      </c>
      <c r="L980" t="str">
        <f>INDEX(products!$A$1:$F$11,MATCH(orders!$D980,products!$A$1:$A$11,0),MATCH(orders!L$1,products!$A$1:$F$1,0))</f>
        <v>Light Blue</v>
      </c>
      <c r="M980">
        <f>INDEX(products!$A$1:$F$11,MATCH(orders!$D980,products!$A$1:$A$11,0),MATCH(orders!M$1,products!$A$1:$F$1,0))</f>
        <v>26.99</v>
      </c>
      <c r="N980">
        <f>INDEX(products!$A$1:$F$11,MATCH(orders!$D980,products!$A$1:$A$11,0),MATCH(orders!N$1,products!$A$1:$F$1,0))</f>
        <v>11.99</v>
      </c>
      <c r="O980">
        <f t="shared" si="30"/>
        <v>44.999999999999993</v>
      </c>
      <c r="P980">
        <f t="shared" si="31"/>
        <v>80.97</v>
      </c>
    </row>
    <row r="981" spans="1:16" x14ac:dyDescent="0.45">
      <c r="A981" t="s">
        <v>2750</v>
      </c>
      <c r="B981" s="1">
        <v>45089</v>
      </c>
      <c r="C981" t="s">
        <v>64</v>
      </c>
      <c r="D981">
        <v>5</v>
      </c>
      <c r="E981">
        <v>3</v>
      </c>
      <c r="F981" t="str">
        <f>_xlfn.XLOOKUP(C981,customers!$A$2:$A$314,customers!$B$2:$B$314,,0)</f>
        <v>Ferrell Ferber</v>
      </c>
      <c r="G981" t="str">
        <f>_xlfn.XLOOKUP(C981,customers!$A$2:$A$314,customers!$F$2:$F$314,,0)</f>
        <v>England</v>
      </c>
      <c r="H981" t="str">
        <f>VLOOKUP(C981,customers!$A$2:$I$314,7,FALSE)</f>
        <v>Newcastle</v>
      </c>
      <c r="I981" t="str">
        <f>VLOOKUP(C981,customers!$A$2:$I$314,9,FALSE)</f>
        <v>Yes</v>
      </c>
      <c r="J981" t="str">
        <f>INDEX(products!$A$1:$F$11,MATCH(orders!$D981,products!$A$1:$A$11,0),MATCH(orders!J$1,products!$A$1:$F$1,0))</f>
        <v>Denim Jeans Flare Cut</v>
      </c>
      <c r="K981" t="str">
        <f>INDEX(products!$A$1:$F$11,MATCH(orders!$D981,products!$A$1:$A$11,0),MATCH(orders!K$1,products!$A$1:$F$1,0))</f>
        <v>Pants</v>
      </c>
      <c r="L981" t="str">
        <f>INDEX(products!$A$1:$F$11,MATCH(orders!$D981,products!$A$1:$A$11,0),MATCH(orders!L$1,products!$A$1:$F$1,0))</f>
        <v>Dark Blue</v>
      </c>
      <c r="M981">
        <f>INDEX(products!$A$1:$F$11,MATCH(orders!$D981,products!$A$1:$A$11,0),MATCH(orders!M$1,products!$A$1:$F$1,0))</f>
        <v>28.99</v>
      </c>
      <c r="N981">
        <f>INDEX(products!$A$1:$F$11,MATCH(orders!$D981,products!$A$1:$A$11,0),MATCH(orders!N$1,products!$A$1:$F$1,0))</f>
        <v>12.99</v>
      </c>
      <c r="O981">
        <f t="shared" si="30"/>
        <v>47.999999999999993</v>
      </c>
      <c r="P981">
        <f t="shared" si="31"/>
        <v>86.97</v>
      </c>
    </row>
    <row r="982" spans="1:16" x14ac:dyDescent="0.45">
      <c r="A982" t="s">
        <v>2751</v>
      </c>
      <c r="B982" s="1">
        <v>45089</v>
      </c>
      <c r="C982" t="s">
        <v>501</v>
      </c>
      <c r="D982">
        <v>6</v>
      </c>
      <c r="E982">
        <v>3</v>
      </c>
      <c r="F982" t="str">
        <f>_xlfn.XLOOKUP(C982,customers!$A$2:$A$314,customers!$B$2:$B$314,,0)</f>
        <v>Stanford Rodliff</v>
      </c>
      <c r="G982" t="str">
        <f>_xlfn.XLOOKUP(C982,customers!$A$2:$A$314,customers!$F$2:$F$314,,0)</f>
        <v>England</v>
      </c>
      <c r="H982" t="str">
        <f>VLOOKUP(C982,customers!$A$2:$I$314,7,FALSE)</f>
        <v>Rugby</v>
      </c>
      <c r="I982" t="str">
        <f>VLOOKUP(C982,customers!$A$2:$I$314,9,FALSE)</f>
        <v>No</v>
      </c>
      <c r="J982" t="str">
        <f>INDEX(products!$A$1:$F$11,MATCH(orders!$D982,products!$A$1:$A$11,0),MATCH(orders!J$1,products!$A$1:$F$1,0))</f>
        <v>Denim Jacket Hooded</v>
      </c>
      <c r="K982" t="str">
        <f>INDEX(products!$A$1:$F$11,MATCH(orders!$D982,products!$A$1:$A$11,0),MATCH(orders!K$1,products!$A$1:$F$1,0))</f>
        <v>Jacket</v>
      </c>
      <c r="L982" t="str">
        <f>INDEX(products!$A$1:$F$11,MATCH(orders!$D982,products!$A$1:$A$11,0),MATCH(orders!L$1,products!$A$1:$F$1,0))</f>
        <v>Light Blue</v>
      </c>
      <c r="M982">
        <f>INDEX(products!$A$1:$F$11,MATCH(orders!$D982,products!$A$1:$A$11,0),MATCH(orders!M$1,products!$A$1:$F$1,0))</f>
        <v>27.99</v>
      </c>
      <c r="N982">
        <f>INDEX(products!$A$1:$F$11,MATCH(orders!$D982,products!$A$1:$A$11,0),MATCH(orders!N$1,products!$A$1:$F$1,0))</f>
        <v>14.99</v>
      </c>
      <c r="O982">
        <f t="shared" si="30"/>
        <v>38.999999999999993</v>
      </c>
      <c r="P982">
        <f t="shared" si="31"/>
        <v>83.97</v>
      </c>
    </row>
    <row r="983" spans="1:16" x14ac:dyDescent="0.45">
      <c r="A983" t="s">
        <v>2752</v>
      </c>
      <c r="B983" s="1">
        <v>45089</v>
      </c>
      <c r="C983" t="s">
        <v>53</v>
      </c>
      <c r="D983">
        <v>4</v>
      </c>
      <c r="E983">
        <v>2</v>
      </c>
      <c r="F983" t="str">
        <f>_xlfn.XLOOKUP(C983,customers!$A$2:$A$314,customers!$B$2:$B$314,,0)</f>
        <v>Melvin Wharfe</v>
      </c>
      <c r="G983" t="str">
        <f>_xlfn.XLOOKUP(C983,customers!$A$2:$A$314,customers!$F$2:$F$314,,0)</f>
        <v>Scotland</v>
      </c>
      <c r="H983" t="str">
        <f>VLOOKUP(C983,customers!$A$2:$I$314,7,FALSE)</f>
        <v>Aberdeen</v>
      </c>
      <c r="I983" t="str">
        <f>VLOOKUP(C983,customers!$A$2:$I$314,9,FALSE)</f>
        <v>Yes</v>
      </c>
      <c r="J983" t="str">
        <f>INDEX(products!$A$1:$F$11,MATCH(orders!$D983,products!$A$1:$A$11,0),MATCH(orders!J$1,products!$A$1:$F$1,0))</f>
        <v>Denim Jacket Cropped</v>
      </c>
      <c r="K983" t="str">
        <f>INDEX(products!$A$1:$F$11,MATCH(orders!$D983,products!$A$1:$A$11,0),MATCH(orders!K$1,products!$A$1:$F$1,0))</f>
        <v>Jacket</v>
      </c>
      <c r="L983" t="str">
        <f>INDEX(products!$A$1:$F$11,MATCH(orders!$D983,products!$A$1:$A$11,0),MATCH(orders!L$1,products!$A$1:$F$1,0))</f>
        <v>Light Blue</v>
      </c>
      <c r="M983">
        <f>INDEX(products!$A$1:$F$11,MATCH(orders!$D983,products!$A$1:$A$11,0),MATCH(orders!M$1,products!$A$1:$F$1,0))</f>
        <v>26.99</v>
      </c>
      <c r="N983">
        <f>INDEX(products!$A$1:$F$11,MATCH(orders!$D983,products!$A$1:$A$11,0),MATCH(orders!N$1,products!$A$1:$F$1,0))</f>
        <v>11.99</v>
      </c>
      <c r="O983">
        <f t="shared" si="30"/>
        <v>29.999999999999996</v>
      </c>
      <c r="P983">
        <f t="shared" si="31"/>
        <v>53.98</v>
      </c>
    </row>
    <row r="984" spans="1:16" x14ac:dyDescent="0.45">
      <c r="A984" t="s">
        <v>2753</v>
      </c>
      <c r="B984" s="1">
        <v>45090</v>
      </c>
      <c r="C984" t="s">
        <v>967</v>
      </c>
      <c r="D984">
        <v>6</v>
      </c>
      <c r="E984">
        <v>3</v>
      </c>
      <c r="F984" t="str">
        <f>_xlfn.XLOOKUP(C984,customers!$A$2:$A$314,customers!$B$2:$B$314,,0)</f>
        <v>Georgena Bentjens</v>
      </c>
      <c r="G984" t="str">
        <f>_xlfn.XLOOKUP(C984,customers!$A$2:$A$314,customers!$F$2:$F$314,,0)</f>
        <v>Scotland</v>
      </c>
      <c r="H984" t="str">
        <f>VLOOKUP(C984,customers!$A$2:$I$314,7,FALSE)</f>
        <v>Dornoch</v>
      </c>
      <c r="I984" t="str">
        <f>VLOOKUP(C984,customers!$A$2:$I$314,9,FALSE)</f>
        <v>No</v>
      </c>
      <c r="J984" t="str">
        <f>INDEX(products!$A$1:$F$11,MATCH(orders!$D984,products!$A$1:$A$11,0),MATCH(orders!J$1,products!$A$1:$F$1,0))</f>
        <v>Denim Jacket Hooded</v>
      </c>
      <c r="K984" t="str">
        <f>INDEX(products!$A$1:$F$11,MATCH(orders!$D984,products!$A$1:$A$11,0),MATCH(orders!K$1,products!$A$1:$F$1,0))</f>
        <v>Jacket</v>
      </c>
      <c r="L984" t="str">
        <f>INDEX(products!$A$1:$F$11,MATCH(orders!$D984,products!$A$1:$A$11,0),MATCH(orders!L$1,products!$A$1:$F$1,0))</f>
        <v>Light Blue</v>
      </c>
      <c r="M984">
        <f>INDEX(products!$A$1:$F$11,MATCH(orders!$D984,products!$A$1:$A$11,0),MATCH(orders!M$1,products!$A$1:$F$1,0))</f>
        <v>27.99</v>
      </c>
      <c r="N984">
        <f>INDEX(products!$A$1:$F$11,MATCH(orders!$D984,products!$A$1:$A$11,0),MATCH(orders!N$1,products!$A$1:$F$1,0))</f>
        <v>14.99</v>
      </c>
      <c r="O984">
        <f t="shared" si="30"/>
        <v>38.999999999999993</v>
      </c>
      <c r="P984">
        <f t="shared" si="31"/>
        <v>83.97</v>
      </c>
    </row>
    <row r="985" spans="1:16" x14ac:dyDescent="0.45">
      <c r="A985" t="s">
        <v>2754</v>
      </c>
      <c r="B985" s="1">
        <v>45090</v>
      </c>
      <c r="C985" t="s">
        <v>818</v>
      </c>
      <c r="D985">
        <v>5</v>
      </c>
      <c r="E985">
        <v>4</v>
      </c>
      <c r="F985" t="str">
        <f>_xlfn.XLOOKUP(C985,customers!$A$2:$A$314,customers!$B$2:$B$314,,0)</f>
        <v>Constance Halfhide</v>
      </c>
      <c r="G985" t="str">
        <f>_xlfn.XLOOKUP(C985,customers!$A$2:$A$314,customers!$F$2:$F$314,,0)</f>
        <v>England</v>
      </c>
      <c r="H985" t="str">
        <f>VLOOKUP(C985,customers!$A$2:$I$314,7,FALSE)</f>
        <v>Ilkley</v>
      </c>
      <c r="I985" t="str">
        <f>VLOOKUP(C985,customers!$A$2:$I$314,9,FALSE)</f>
        <v>No</v>
      </c>
      <c r="J985" t="str">
        <f>INDEX(products!$A$1:$F$11,MATCH(orders!$D985,products!$A$1:$A$11,0),MATCH(orders!J$1,products!$A$1:$F$1,0))</f>
        <v>Denim Jeans Flare Cut</v>
      </c>
      <c r="K985" t="str">
        <f>INDEX(products!$A$1:$F$11,MATCH(orders!$D985,products!$A$1:$A$11,0),MATCH(orders!K$1,products!$A$1:$F$1,0))</f>
        <v>Pants</v>
      </c>
      <c r="L985" t="str">
        <f>INDEX(products!$A$1:$F$11,MATCH(orders!$D985,products!$A$1:$A$11,0),MATCH(orders!L$1,products!$A$1:$F$1,0))</f>
        <v>Dark Blue</v>
      </c>
      <c r="M985">
        <f>INDEX(products!$A$1:$F$11,MATCH(orders!$D985,products!$A$1:$A$11,0),MATCH(orders!M$1,products!$A$1:$F$1,0))</f>
        <v>28.99</v>
      </c>
      <c r="N985">
        <f>INDEX(products!$A$1:$F$11,MATCH(orders!$D985,products!$A$1:$A$11,0),MATCH(orders!N$1,products!$A$1:$F$1,0))</f>
        <v>12.99</v>
      </c>
      <c r="O985">
        <f t="shared" si="30"/>
        <v>63.999999999999993</v>
      </c>
      <c r="P985">
        <f t="shared" si="31"/>
        <v>115.96</v>
      </c>
    </row>
    <row r="986" spans="1:16" x14ac:dyDescent="0.45">
      <c r="A986" t="s">
        <v>2755</v>
      </c>
      <c r="B986" s="1">
        <v>45090</v>
      </c>
      <c r="C986" t="s">
        <v>43</v>
      </c>
      <c r="D986">
        <v>4</v>
      </c>
      <c r="E986">
        <v>4</v>
      </c>
      <c r="F986" t="str">
        <f>_xlfn.XLOOKUP(C986,customers!$A$2:$A$314,customers!$B$2:$B$314,,0)</f>
        <v>Christoffer O' Shea</v>
      </c>
      <c r="G986" t="str">
        <f>_xlfn.XLOOKUP(C986,customers!$A$2:$A$314,customers!$F$2:$F$314,,0)</f>
        <v>Scotland</v>
      </c>
      <c r="H986" t="str">
        <f>VLOOKUP(C986,customers!$A$2:$I$314,7,FALSE)</f>
        <v>Glasgow</v>
      </c>
      <c r="I986" t="str">
        <f>VLOOKUP(C986,customers!$A$2:$I$314,9,FALSE)</f>
        <v>Yes</v>
      </c>
      <c r="J986" t="str">
        <f>INDEX(products!$A$1:$F$11,MATCH(orders!$D986,products!$A$1:$A$11,0),MATCH(orders!J$1,products!$A$1:$F$1,0))</f>
        <v>Denim Jacket Cropped</v>
      </c>
      <c r="K986" t="str">
        <f>INDEX(products!$A$1:$F$11,MATCH(orders!$D986,products!$A$1:$A$11,0),MATCH(orders!K$1,products!$A$1:$F$1,0))</f>
        <v>Jacket</v>
      </c>
      <c r="L986" t="str">
        <f>INDEX(products!$A$1:$F$11,MATCH(orders!$D986,products!$A$1:$A$11,0),MATCH(orders!L$1,products!$A$1:$F$1,0))</f>
        <v>Light Blue</v>
      </c>
      <c r="M986">
        <f>INDEX(products!$A$1:$F$11,MATCH(orders!$D986,products!$A$1:$A$11,0),MATCH(orders!M$1,products!$A$1:$F$1,0))</f>
        <v>26.99</v>
      </c>
      <c r="N986">
        <f>INDEX(products!$A$1:$F$11,MATCH(orders!$D986,products!$A$1:$A$11,0),MATCH(orders!N$1,products!$A$1:$F$1,0))</f>
        <v>11.99</v>
      </c>
      <c r="O986">
        <f t="shared" si="30"/>
        <v>59.999999999999993</v>
      </c>
      <c r="P986">
        <f t="shared" si="31"/>
        <v>107.96</v>
      </c>
    </row>
    <row r="987" spans="1:16" x14ac:dyDescent="0.45">
      <c r="A987" t="s">
        <v>2756</v>
      </c>
      <c r="B987" s="1">
        <v>45091</v>
      </c>
      <c r="C987" t="s">
        <v>60</v>
      </c>
      <c r="D987">
        <v>4</v>
      </c>
      <c r="E987">
        <v>3</v>
      </c>
      <c r="F987" t="str">
        <f>_xlfn.XLOOKUP(C987,customers!$A$2:$A$314,customers!$B$2:$B$314,,0)</f>
        <v>Rodger Raven</v>
      </c>
      <c r="G987" t="str">
        <f>_xlfn.XLOOKUP(C987,customers!$A$2:$A$314,customers!$F$2:$F$314,,0)</f>
        <v>England</v>
      </c>
      <c r="H987" t="str">
        <f>VLOOKUP(C987,customers!$A$2:$I$314,7,FALSE)</f>
        <v>Sheffield</v>
      </c>
      <c r="I987" t="str">
        <f>VLOOKUP(C987,customers!$A$2:$I$314,9,FALSE)</f>
        <v>Yes</v>
      </c>
      <c r="J987" t="str">
        <f>INDEX(products!$A$1:$F$11,MATCH(orders!$D987,products!$A$1:$A$11,0),MATCH(orders!J$1,products!$A$1:$F$1,0))</f>
        <v>Denim Jacket Cropped</v>
      </c>
      <c r="K987" t="str">
        <f>INDEX(products!$A$1:$F$11,MATCH(orders!$D987,products!$A$1:$A$11,0),MATCH(orders!K$1,products!$A$1:$F$1,0))</f>
        <v>Jacket</v>
      </c>
      <c r="L987" t="str">
        <f>INDEX(products!$A$1:$F$11,MATCH(orders!$D987,products!$A$1:$A$11,0),MATCH(orders!L$1,products!$A$1:$F$1,0))</f>
        <v>Light Blue</v>
      </c>
      <c r="M987">
        <f>INDEX(products!$A$1:$F$11,MATCH(orders!$D987,products!$A$1:$A$11,0),MATCH(orders!M$1,products!$A$1:$F$1,0))</f>
        <v>26.99</v>
      </c>
      <c r="N987">
        <f>INDEX(products!$A$1:$F$11,MATCH(orders!$D987,products!$A$1:$A$11,0),MATCH(orders!N$1,products!$A$1:$F$1,0))</f>
        <v>11.99</v>
      </c>
      <c r="O987">
        <f t="shared" si="30"/>
        <v>44.999999999999993</v>
      </c>
      <c r="P987">
        <f t="shared" si="31"/>
        <v>80.97</v>
      </c>
    </row>
    <row r="988" spans="1:16" x14ac:dyDescent="0.45">
      <c r="A988" t="s">
        <v>2757</v>
      </c>
      <c r="B988" s="1">
        <v>45091</v>
      </c>
      <c r="C988" t="s">
        <v>602</v>
      </c>
      <c r="D988">
        <v>6</v>
      </c>
      <c r="E988">
        <v>3</v>
      </c>
      <c r="F988" t="str">
        <f>_xlfn.XLOOKUP(C988,customers!$A$2:$A$314,customers!$B$2:$B$314,,0)</f>
        <v>Quinton Fouracres</v>
      </c>
      <c r="G988" t="str">
        <f>_xlfn.XLOOKUP(C988,customers!$A$2:$A$314,customers!$F$2:$F$314,,0)</f>
        <v>England</v>
      </c>
      <c r="H988" t="str">
        <f>VLOOKUP(C988,customers!$A$2:$I$314,7,FALSE)</f>
        <v>St Albans</v>
      </c>
      <c r="I988" t="str">
        <f>VLOOKUP(C988,customers!$A$2:$I$314,9,FALSE)</f>
        <v>No</v>
      </c>
      <c r="J988" t="str">
        <f>INDEX(products!$A$1:$F$11,MATCH(orders!$D988,products!$A$1:$A$11,0),MATCH(orders!J$1,products!$A$1:$F$1,0))</f>
        <v>Denim Jacket Hooded</v>
      </c>
      <c r="K988" t="str">
        <f>INDEX(products!$A$1:$F$11,MATCH(orders!$D988,products!$A$1:$A$11,0),MATCH(orders!K$1,products!$A$1:$F$1,0))</f>
        <v>Jacket</v>
      </c>
      <c r="L988" t="str">
        <f>INDEX(products!$A$1:$F$11,MATCH(orders!$D988,products!$A$1:$A$11,0),MATCH(orders!L$1,products!$A$1:$F$1,0))</f>
        <v>Light Blue</v>
      </c>
      <c r="M988">
        <f>INDEX(products!$A$1:$F$11,MATCH(orders!$D988,products!$A$1:$A$11,0),MATCH(orders!M$1,products!$A$1:$F$1,0))</f>
        <v>27.99</v>
      </c>
      <c r="N988">
        <f>INDEX(products!$A$1:$F$11,MATCH(orders!$D988,products!$A$1:$A$11,0),MATCH(orders!N$1,products!$A$1:$F$1,0))</f>
        <v>14.99</v>
      </c>
      <c r="O988">
        <f t="shared" si="30"/>
        <v>38.999999999999993</v>
      </c>
      <c r="P988">
        <f t="shared" si="31"/>
        <v>83.97</v>
      </c>
    </row>
    <row r="989" spans="1:16" x14ac:dyDescent="0.45">
      <c r="A989" t="s">
        <v>2758</v>
      </c>
      <c r="B989" s="1">
        <v>45092</v>
      </c>
      <c r="C989" t="s">
        <v>993</v>
      </c>
      <c r="D989">
        <v>6</v>
      </c>
      <c r="E989">
        <v>3</v>
      </c>
      <c r="F989" t="str">
        <f>_xlfn.XLOOKUP(C989,customers!$A$2:$A$314,customers!$B$2:$B$314,,0)</f>
        <v>Leia Kernan</v>
      </c>
      <c r="G989" t="str">
        <f>_xlfn.XLOOKUP(C989,customers!$A$2:$A$314,customers!$F$2:$F$314,,0)</f>
        <v>England</v>
      </c>
      <c r="H989" t="str">
        <f>VLOOKUP(C989,customers!$A$2:$I$314,7,FALSE)</f>
        <v>Tenbury Wells</v>
      </c>
      <c r="I989" t="str">
        <f>VLOOKUP(C989,customers!$A$2:$I$314,9,FALSE)</f>
        <v>No</v>
      </c>
      <c r="J989" t="str">
        <f>INDEX(products!$A$1:$F$11,MATCH(orders!$D989,products!$A$1:$A$11,0),MATCH(orders!J$1,products!$A$1:$F$1,0))</f>
        <v>Denim Jacket Hooded</v>
      </c>
      <c r="K989" t="str">
        <f>INDEX(products!$A$1:$F$11,MATCH(orders!$D989,products!$A$1:$A$11,0),MATCH(orders!K$1,products!$A$1:$F$1,0))</f>
        <v>Jacket</v>
      </c>
      <c r="L989" t="str">
        <f>INDEX(products!$A$1:$F$11,MATCH(orders!$D989,products!$A$1:$A$11,0),MATCH(orders!L$1,products!$A$1:$F$1,0))</f>
        <v>Light Blue</v>
      </c>
      <c r="M989">
        <f>INDEX(products!$A$1:$F$11,MATCH(orders!$D989,products!$A$1:$A$11,0),MATCH(orders!M$1,products!$A$1:$F$1,0))</f>
        <v>27.99</v>
      </c>
      <c r="N989">
        <f>INDEX(products!$A$1:$F$11,MATCH(orders!$D989,products!$A$1:$A$11,0),MATCH(orders!N$1,products!$A$1:$F$1,0))</f>
        <v>14.99</v>
      </c>
      <c r="O989">
        <f t="shared" si="30"/>
        <v>38.999999999999993</v>
      </c>
      <c r="P989">
        <f t="shared" si="31"/>
        <v>83.97</v>
      </c>
    </row>
    <row r="990" spans="1:16" x14ac:dyDescent="0.45">
      <c r="A990" t="s">
        <v>2759</v>
      </c>
      <c r="B990" s="1">
        <v>45093</v>
      </c>
      <c r="C990" t="s">
        <v>332</v>
      </c>
      <c r="D990">
        <v>4</v>
      </c>
      <c r="E990">
        <v>2</v>
      </c>
      <c r="F990" t="str">
        <f>_xlfn.XLOOKUP(C990,customers!$A$2:$A$314,customers!$B$2:$B$314,,0)</f>
        <v>Ami Arnow</v>
      </c>
      <c r="G990" t="str">
        <f>_xlfn.XLOOKUP(C990,customers!$A$2:$A$314,customers!$F$2:$F$314,,0)</f>
        <v>England</v>
      </c>
      <c r="H990" t="str">
        <f>VLOOKUP(C990,customers!$A$2:$I$314,7,FALSE)</f>
        <v>Winchester</v>
      </c>
      <c r="I990" t="str">
        <f>VLOOKUP(C990,customers!$A$2:$I$314,9,FALSE)</f>
        <v>Yes</v>
      </c>
      <c r="J990" t="str">
        <f>INDEX(products!$A$1:$F$11,MATCH(orders!$D990,products!$A$1:$A$11,0),MATCH(orders!J$1,products!$A$1:$F$1,0))</f>
        <v>Denim Jacket Cropped</v>
      </c>
      <c r="K990" t="str">
        <f>INDEX(products!$A$1:$F$11,MATCH(orders!$D990,products!$A$1:$A$11,0),MATCH(orders!K$1,products!$A$1:$F$1,0))</f>
        <v>Jacket</v>
      </c>
      <c r="L990" t="str">
        <f>INDEX(products!$A$1:$F$11,MATCH(orders!$D990,products!$A$1:$A$11,0),MATCH(orders!L$1,products!$A$1:$F$1,0))</f>
        <v>Light Blue</v>
      </c>
      <c r="M990">
        <f>INDEX(products!$A$1:$F$11,MATCH(orders!$D990,products!$A$1:$A$11,0),MATCH(orders!M$1,products!$A$1:$F$1,0))</f>
        <v>26.99</v>
      </c>
      <c r="N990">
        <f>INDEX(products!$A$1:$F$11,MATCH(orders!$D990,products!$A$1:$A$11,0),MATCH(orders!N$1,products!$A$1:$F$1,0))</f>
        <v>11.99</v>
      </c>
      <c r="O990">
        <f t="shared" si="30"/>
        <v>29.999999999999996</v>
      </c>
      <c r="P990">
        <f t="shared" si="31"/>
        <v>53.98</v>
      </c>
    </row>
    <row r="991" spans="1:16" x14ac:dyDescent="0.45">
      <c r="A991" t="s">
        <v>2760</v>
      </c>
      <c r="B991" s="1">
        <v>45093</v>
      </c>
      <c r="C991" t="s">
        <v>123</v>
      </c>
      <c r="D991">
        <v>4</v>
      </c>
      <c r="E991">
        <v>4</v>
      </c>
      <c r="F991" t="str">
        <f>_xlfn.XLOOKUP(C991,customers!$A$2:$A$314,customers!$B$2:$B$314,,0)</f>
        <v>Culley Farris</v>
      </c>
      <c r="G991" t="str">
        <f>_xlfn.XLOOKUP(C991,customers!$A$2:$A$314,customers!$F$2:$F$314,,0)</f>
        <v>England</v>
      </c>
      <c r="H991" t="str">
        <f>VLOOKUP(C991,customers!$A$2:$I$314,7,FALSE)</f>
        <v>Norwich</v>
      </c>
      <c r="I991" t="str">
        <f>VLOOKUP(C991,customers!$A$2:$I$314,9,FALSE)</f>
        <v>Yes</v>
      </c>
      <c r="J991" t="str">
        <f>INDEX(products!$A$1:$F$11,MATCH(orders!$D991,products!$A$1:$A$11,0),MATCH(orders!J$1,products!$A$1:$F$1,0))</f>
        <v>Denim Jacket Cropped</v>
      </c>
      <c r="K991" t="str">
        <f>INDEX(products!$A$1:$F$11,MATCH(orders!$D991,products!$A$1:$A$11,0),MATCH(orders!K$1,products!$A$1:$F$1,0))</f>
        <v>Jacket</v>
      </c>
      <c r="L991" t="str">
        <f>INDEX(products!$A$1:$F$11,MATCH(orders!$D991,products!$A$1:$A$11,0),MATCH(orders!L$1,products!$A$1:$F$1,0))</f>
        <v>Light Blue</v>
      </c>
      <c r="M991">
        <f>INDEX(products!$A$1:$F$11,MATCH(orders!$D991,products!$A$1:$A$11,0),MATCH(orders!M$1,products!$A$1:$F$1,0))</f>
        <v>26.99</v>
      </c>
      <c r="N991">
        <f>INDEX(products!$A$1:$F$11,MATCH(orders!$D991,products!$A$1:$A$11,0),MATCH(orders!N$1,products!$A$1:$F$1,0))</f>
        <v>11.99</v>
      </c>
      <c r="O991">
        <f t="shared" si="30"/>
        <v>59.999999999999993</v>
      </c>
      <c r="P991">
        <f t="shared" si="31"/>
        <v>107.96</v>
      </c>
    </row>
    <row r="992" spans="1:16" x14ac:dyDescent="0.45">
      <c r="A992" t="s">
        <v>2761</v>
      </c>
      <c r="B992" s="1">
        <v>45093</v>
      </c>
      <c r="C992" t="s">
        <v>646</v>
      </c>
      <c r="D992">
        <v>5</v>
      </c>
      <c r="E992">
        <v>3</v>
      </c>
      <c r="F992" t="str">
        <f>_xlfn.XLOOKUP(C992,customers!$A$2:$A$314,customers!$B$2:$B$314,,0)</f>
        <v>Gerardo Schonfeld</v>
      </c>
      <c r="G992" t="str">
        <f>_xlfn.XLOOKUP(C992,customers!$A$2:$A$314,customers!$F$2:$F$314,,0)</f>
        <v>England</v>
      </c>
      <c r="H992" t="str">
        <f>VLOOKUP(C992,customers!$A$2:$I$314,7,FALSE)</f>
        <v>Halesowen</v>
      </c>
      <c r="I992" t="str">
        <f>VLOOKUP(C992,customers!$A$2:$I$314,9,FALSE)</f>
        <v>No</v>
      </c>
      <c r="J992" t="str">
        <f>INDEX(products!$A$1:$F$11,MATCH(orders!$D992,products!$A$1:$A$11,0),MATCH(orders!J$1,products!$A$1:$F$1,0))</f>
        <v>Denim Jeans Flare Cut</v>
      </c>
      <c r="K992" t="str">
        <f>INDEX(products!$A$1:$F$11,MATCH(orders!$D992,products!$A$1:$A$11,0),MATCH(orders!K$1,products!$A$1:$F$1,0))</f>
        <v>Pants</v>
      </c>
      <c r="L992" t="str">
        <f>INDEX(products!$A$1:$F$11,MATCH(orders!$D992,products!$A$1:$A$11,0),MATCH(orders!L$1,products!$A$1:$F$1,0))</f>
        <v>Dark Blue</v>
      </c>
      <c r="M992">
        <f>INDEX(products!$A$1:$F$11,MATCH(orders!$D992,products!$A$1:$A$11,0),MATCH(orders!M$1,products!$A$1:$F$1,0))</f>
        <v>28.99</v>
      </c>
      <c r="N992">
        <f>INDEX(products!$A$1:$F$11,MATCH(orders!$D992,products!$A$1:$A$11,0),MATCH(orders!N$1,products!$A$1:$F$1,0))</f>
        <v>12.99</v>
      </c>
      <c r="O992">
        <f t="shared" si="30"/>
        <v>47.999999999999993</v>
      </c>
      <c r="P992">
        <f t="shared" si="31"/>
        <v>86.97</v>
      </c>
    </row>
    <row r="993" spans="1:16" x14ac:dyDescent="0.45">
      <c r="A993" t="s">
        <v>2762</v>
      </c>
      <c r="B993" s="1">
        <v>45093</v>
      </c>
      <c r="C993" t="s">
        <v>210</v>
      </c>
      <c r="D993">
        <v>4</v>
      </c>
      <c r="E993">
        <v>4</v>
      </c>
      <c r="F993" t="str">
        <f>_xlfn.XLOOKUP(C993,customers!$A$2:$A$314,customers!$B$2:$B$314,,0)</f>
        <v>Raynor McGilvary</v>
      </c>
      <c r="G993" t="str">
        <f>_xlfn.XLOOKUP(C993,customers!$A$2:$A$314,customers!$F$2:$F$314,,0)</f>
        <v>England</v>
      </c>
      <c r="H993" t="str">
        <f>VLOOKUP(C993,customers!$A$2:$I$314,7,FALSE)</f>
        <v>Watford</v>
      </c>
      <c r="I993" t="str">
        <f>VLOOKUP(C993,customers!$A$2:$I$314,9,FALSE)</f>
        <v>Yes</v>
      </c>
      <c r="J993" t="str">
        <f>INDEX(products!$A$1:$F$11,MATCH(orders!$D993,products!$A$1:$A$11,0),MATCH(orders!J$1,products!$A$1:$F$1,0))</f>
        <v>Denim Jacket Cropped</v>
      </c>
      <c r="K993" t="str">
        <f>INDEX(products!$A$1:$F$11,MATCH(orders!$D993,products!$A$1:$A$11,0),MATCH(orders!K$1,products!$A$1:$F$1,0))</f>
        <v>Jacket</v>
      </c>
      <c r="L993" t="str">
        <f>INDEX(products!$A$1:$F$11,MATCH(orders!$D993,products!$A$1:$A$11,0),MATCH(orders!L$1,products!$A$1:$F$1,0))</f>
        <v>Light Blue</v>
      </c>
      <c r="M993">
        <f>INDEX(products!$A$1:$F$11,MATCH(orders!$D993,products!$A$1:$A$11,0),MATCH(orders!M$1,products!$A$1:$F$1,0))</f>
        <v>26.99</v>
      </c>
      <c r="N993">
        <f>INDEX(products!$A$1:$F$11,MATCH(orders!$D993,products!$A$1:$A$11,0),MATCH(orders!N$1,products!$A$1:$F$1,0))</f>
        <v>11.99</v>
      </c>
      <c r="O993">
        <f t="shared" si="30"/>
        <v>59.999999999999993</v>
      </c>
      <c r="P993">
        <f t="shared" si="31"/>
        <v>107.96</v>
      </c>
    </row>
    <row r="994" spans="1:16" x14ac:dyDescent="0.45">
      <c r="A994" t="s">
        <v>2763</v>
      </c>
      <c r="B994" s="1">
        <v>45094</v>
      </c>
      <c r="C994" t="s">
        <v>157</v>
      </c>
      <c r="D994">
        <v>5</v>
      </c>
      <c r="E994">
        <v>2</v>
      </c>
      <c r="F994" t="str">
        <f>_xlfn.XLOOKUP(C994,customers!$A$2:$A$314,customers!$B$2:$B$314,,0)</f>
        <v>Una Welberry</v>
      </c>
      <c r="G994" t="str">
        <f>_xlfn.XLOOKUP(C994,customers!$A$2:$A$314,customers!$F$2:$F$314,,0)</f>
        <v>Wales</v>
      </c>
      <c r="H994" t="str">
        <f>VLOOKUP(C994,customers!$A$2:$I$314,7,FALSE)</f>
        <v>Cardiff</v>
      </c>
      <c r="I994" t="str">
        <f>VLOOKUP(C994,customers!$A$2:$I$314,9,FALSE)</f>
        <v>Yes</v>
      </c>
      <c r="J994" t="str">
        <f>INDEX(products!$A$1:$F$11,MATCH(orders!$D994,products!$A$1:$A$11,0),MATCH(orders!J$1,products!$A$1:$F$1,0))</f>
        <v>Denim Jeans Flare Cut</v>
      </c>
      <c r="K994" t="str">
        <f>INDEX(products!$A$1:$F$11,MATCH(orders!$D994,products!$A$1:$A$11,0),MATCH(orders!K$1,products!$A$1:$F$1,0))</f>
        <v>Pants</v>
      </c>
      <c r="L994" t="str">
        <f>INDEX(products!$A$1:$F$11,MATCH(orders!$D994,products!$A$1:$A$11,0),MATCH(orders!L$1,products!$A$1:$F$1,0))</f>
        <v>Dark Blue</v>
      </c>
      <c r="M994">
        <f>INDEX(products!$A$1:$F$11,MATCH(orders!$D994,products!$A$1:$A$11,0),MATCH(orders!M$1,products!$A$1:$F$1,0))</f>
        <v>28.99</v>
      </c>
      <c r="N994">
        <f>INDEX(products!$A$1:$F$11,MATCH(orders!$D994,products!$A$1:$A$11,0),MATCH(orders!N$1,products!$A$1:$F$1,0))</f>
        <v>12.99</v>
      </c>
      <c r="O994">
        <f t="shared" si="30"/>
        <v>31.999999999999996</v>
      </c>
      <c r="P994">
        <f t="shared" si="31"/>
        <v>57.98</v>
      </c>
    </row>
    <row r="995" spans="1:16" x14ac:dyDescent="0.45">
      <c r="A995" t="s">
        <v>2764</v>
      </c>
      <c r="B995" s="1">
        <v>45094</v>
      </c>
      <c r="C995" t="s">
        <v>56</v>
      </c>
      <c r="D995">
        <v>4</v>
      </c>
      <c r="E995">
        <v>4</v>
      </c>
      <c r="F995" t="str">
        <f>_xlfn.XLOOKUP(C995,customers!$A$2:$A$314,customers!$B$2:$B$314,,0)</f>
        <v>Guthrey Petracci</v>
      </c>
      <c r="G995" t="str">
        <f>_xlfn.XLOOKUP(C995,customers!$A$2:$A$314,customers!$F$2:$F$314,,0)</f>
        <v>England</v>
      </c>
      <c r="H995" t="str">
        <f>VLOOKUP(C995,customers!$A$2:$I$314,7,FALSE)</f>
        <v>Bristol</v>
      </c>
      <c r="I995" t="str">
        <f>VLOOKUP(C995,customers!$A$2:$I$314,9,FALSE)</f>
        <v>Yes</v>
      </c>
      <c r="J995" t="str">
        <f>INDEX(products!$A$1:$F$11,MATCH(orders!$D995,products!$A$1:$A$11,0),MATCH(orders!J$1,products!$A$1:$F$1,0))</f>
        <v>Denim Jacket Cropped</v>
      </c>
      <c r="K995" t="str">
        <f>INDEX(products!$A$1:$F$11,MATCH(orders!$D995,products!$A$1:$A$11,0),MATCH(orders!K$1,products!$A$1:$F$1,0))</f>
        <v>Jacket</v>
      </c>
      <c r="L995" t="str">
        <f>INDEX(products!$A$1:$F$11,MATCH(orders!$D995,products!$A$1:$A$11,0),MATCH(orders!L$1,products!$A$1:$F$1,0))</f>
        <v>Light Blue</v>
      </c>
      <c r="M995">
        <f>INDEX(products!$A$1:$F$11,MATCH(orders!$D995,products!$A$1:$A$11,0),MATCH(orders!M$1,products!$A$1:$F$1,0))</f>
        <v>26.99</v>
      </c>
      <c r="N995">
        <f>INDEX(products!$A$1:$F$11,MATCH(orders!$D995,products!$A$1:$A$11,0),MATCH(orders!N$1,products!$A$1:$F$1,0))</f>
        <v>11.99</v>
      </c>
      <c r="O995">
        <f t="shared" si="30"/>
        <v>59.999999999999993</v>
      </c>
      <c r="P995">
        <f t="shared" si="31"/>
        <v>107.96</v>
      </c>
    </row>
    <row r="996" spans="1:16" x14ac:dyDescent="0.45">
      <c r="A996" t="s">
        <v>2765</v>
      </c>
      <c r="B996" s="1">
        <v>45094</v>
      </c>
      <c r="C996" t="s">
        <v>753</v>
      </c>
      <c r="D996">
        <v>5</v>
      </c>
      <c r="E996">
        <v>2</v>
      </c>
      <c r="F996" t="str">
        <f>_xlfn.XLOOKUP(C996,customers!$A$2:$A$314,customers!$B$2:$B$314,,0)</f>
        <v>Alisun Baudino</v>
      </c>
      <c r="G996" t="str">
        <f>_xlfn.XLOOKUP(C996,customers!$A$2:$A$314,customers!$F$2:$F$314,,0)</f>
        <v>Wales</v>
      </c>
      <c r="H996" t="str">
        <f>VLOOKUP(C996,customers!$A$2:$I$314,7,FALSE)</f>
        <v>Brecon</v>
      </c>
      <c r="I996" t="str">
        <f>VLOOKUP(C996,customers!$A$2:$I$314,9,FALSE)</f>
        <v>No</v>
      </c>
      <c r="J996" t="str">
        <f>INDEX(products!$A$1:$F$11,MATCH(orders!$D996,products!$A$1:$A$11,0),MATCH(orders!J$1,products!$A$1:$F$1,0))</f>
        <v>Denim Jeans Flare Cut</v>
      </c>
      <c r="K996" t="str">
        <f>INDEX(products!$A$1:$F$11,MATCH(orders!$D996,products!$A$1:$A$11,0),MATCH(orders!K$1,products!$A$1:$F$1,0))</f>
        <v>Pants</v>
      </c>
      <c r="L996" t="str">
        <f>INDEX(products!$A$1:$F$11,MATCH(orders!$D996,products!$A$1:$A$11,0),MATCH(orders!L$1,products!$A$1:$F$1,0))</f>
        <v>Dark Blue</v>
      </c>
      <c r="M996">
        <f>INDEX(products!$A$1:$F$11,MATCH(orders!$D996,products!$A$1:$A$11,0),MATCH(orders!M$1,products!$A$1:$F$1,0))</f>
        <v>28.99</v>
      </c>
      <c r="N996">
        <f>INDEX(products!$A$1:$F$11,MATCH(orders!$D996,products!$A$1:$A$11,0),MATCH(orders!N$1,products!$A$1:$F$1,0))</f>
        <v>12.99</v>
      </c>
      <c r="O996">
        <f t="shared" si="30"/>
        <v>31.999999999999996</v>
      </c>
      <c r="P996">
        <f t="shared" si="31"/>
        <v>57.98</v>
      </c>
    </row>
    <row r="997" spans="1:16" x14ac:dyDescent="0.45">
      <c r="A997" t="s">
        <v>2766</v>
      </c>
      <c r="B997" s="1">
        <v>45095</v>
      </c>
      <c r="C997" t="s">
        <v>206</v>
      </c>
      <c r="D997">
        <v>5</v>
      </c>
      <c r="E997">
        <v>3</v>
      </c>
      <c r="F997" t="str">
        <f>_xlfn.XLOOKUP(C997,customers!$A$2:$A$314,customers!$B$2:$B$314,,0)</f>
        <v>Arda Curley</v>
      </c>
      <c r="G997" t="str">
        <f>_xlfn.XLOOKUP(C997,customers!$A$2:$A$314,customers!$F$2:$F$314,,0)</f>
        <v>England</v>
      </c>
      <c r="H997" t="str">
        <f>VLOOKUP(C997,customers!$A$2:$I$314,7,FALSE)</f>
        <v>Milton Keynes</v>
      </c>
      <c r="I997" t="str">
        <f>VLOOKUP(C997,customers!$A$2:$I$314,9,FALSE)</f>
        <v>Yes</v>
      </c>
      <c r="J997" t="str">
        <f>INDEX(products!$A$1:$F$11,MATCH(orders!$D997,products!$A$1:$A$11,0),MATCH(orders!J$1,products!$A$1:$F$1,0))</f>
        <v>Denim Jeans Flare Cut</v>
      </c>
      <c r="K997" t="str">
        <f>INDEX(products!$A$1:$F$11,MATCH(orders!$D997,products!$A$1:$A$11,0),MATCH(orders!K$1,products!$A$1:$F$1,0))</f>
        <v>Pants</v>
      </c>
      <c r="L997" t="str">
        <f>INDEX(products!$A$1:$F$11,MATCH(orders!$D997,products!$A$1:$A$11,0),MATCH(orders!L$1,products!$A$1:$F$1,0))</f>
        <v>Dark Blue</v>
      </c>
      <c r="M997">
        <f>INDEX(products!$A$1:$F$11,MATCH(orders!$D997,products!$A$1:$A$11,0),MATCH(orders!M$1,products!$A$1:$F$1,0))</f>
        <v>28.99</v>
      </c>
      <c r="N997">
        <f>INDEX(products!$A$1:$F$11,MATCH(orders!$D997,products!$A$1:$A$11,0),MATCH(orders!N$1,products!$A$1:$F$1,0))</f>
        <v>12.99</v>
      </c>
      <c r="O997">
        <f t="shared" si="30"/>
        <v>47.999999999999993</v>
      </c>
      <c r="P997">
        <f t="shared" si="31"/>
        <v>86.97</v>
      </c>
    </row>
    <row r="998" spans="1:16" x14ac:dyDescent="0.45">
      <c r="A998" t="s">
        <v>2767</v>
      </c>
      <c r="B998" s="1">
        <v>45095</v>
      </c>
      <c r="C998" t="s">
        <v>324</v>
      </c>
      <c r="D998">
        <v>5</v>
      </c>
      <c r="E998">
        <v>3</v>
      </c>
      <c r="F998" t="str">
        <f>_xlfn.XLOOKUP(C998,customers!$A$2:$A$314,customers!$B$2:$B$314,,0)</f>
        <v>Lothaire Mizzi</v>
      </c>
      <c r="G998" t="str">
        <f>_xlfn.XLOOKUP(C998,customers!$A$2:$A$314,customers!$F$2:$F$314,,0)</f>
        <v>England</v>
      </c>
      <c r="H998" t="str">
        <f>VLOOKUP(C998,customers!$A$2:$I$314,7,FALSE)</f>
        <v>Newbury</v>
      </c>
      <c r="I998" t="str">
        <f>VLOOKUP(C998,customers!$A$2:$I$314,9,FALSE)</f>
        <v>Yes</v>
      </c>
      <c r="J998" t="str">
        <f>INDEX(products!$A$1:$F$11,MATCH(orders!$D998,products!$A$1:$A$11,0),MATCH(orders!J$1,products!$A$1:$F$1,0))</f>
        <v>Denim Jeans Flare Cut</v>
      </c>
      <c r="K998" t="str">
        <f>INDEX(products!$A$1:$F$11,MATCH(orders!$D998,products!$A$1:$A$11,0),MATCH(orders!K$1,products!$A$1:$F$1,0))</f>
        <v>Pants</v>
      </c>
      <c r="L998" t="str">
        <f>INDEX(products!$A$1:$F$11,MATCH(orders!$D998,products!$A$1:$A$11,0),MATCH(orders!L$1,products!$A$1:$F$1,0))</f>
        <v>Dark Blue</v>
      </c>
      <c r="M998">
        <f>INDEX(products!$A$1:$F$11,MATCH(orders!$D998,products!$A$1:$A$11,0),MATCH(orders!M$1,products!$A$1:$F$1,0))</f>
        <v>28.99</v>
      </c>
      <c r="N998">
        <f>INDEX(products!$A$1:$F$11,MATCH(orders!$D998,products!$A$1:$A$11,0),MATCH(orders!N$1,products!$A$1:$F$1,0))</f>
        <v>12.99</v>
      </c>
      <c r="O998">
        <f t="shared" si="30"/>
        <v>47.999999999999993</v>
      </c>
      <c r="P998">
        <f t="shared" si="31"/>
        <v>86.97</v>
      </c>
    </row>
    <row r="999" spans="1:16" x14ac:dyDescent="0.45">
      <c r="A999" t="s">
        <v>2768</v>
      </c>
      <c r="B999" s="1">
        <v>45095</v>
      </c>
      <c r="C999" t="s">
        <v>702</v>
      </c>
      <c r="D999">
        <v>6</v>
      </c>
      <c r="E999">
        <v>3</v>
      </c>
      <c r="F999" t="str">
        <f>_xlfn.XLOOKUP(C999,customers!$A$2:$A$314,customers!$B$2:$B$314,,0)</f>
        <v>Katerina Melloi</v>
      </c>
      <c r="G999" t="str">
        <f>_xlfn.XLOOKUP(C999,customers!$A$2:$A$314,customers!$F$2:$F$314,,0)</f>
        <v>England</v>
      </c>
      <c r="H999" t="str">
        <f>VLOOKUP(C999,customers!$A$2:$I$314,7,FALSE)</f>
        <v>Chester-le-Street</v>
      </c>
      <c r="I999" t="str">
        <f>VLOOKUP(C999,customers!$A$2:$I$314,9,FALSE)</f>
        <v>No</v>
      </c>
      <c r="J999" t="str">
        <f>INDEX(products!$A$1:$F$11,MATCH(orders!$D999,products!$A$1:$A$11,0),MATCH(orders!J$1,products!$A$1:$F$1,0))</f>
        <v>Denim Jacket Hooded</v>
      </c>
      <c r="K999" t="str">
        <f>INDEX(products!$A$1:$F$11,MATCH(orders!$D999,products!$A$1:$A$11,0),MATCH(orders!K$1,products!$A$1:$F$1,0))</f>
        <v>Jacket</v>
      </c>
      <c r="L999" t="str">
        <f>INDEX(products!$A$1:$F$11,MATCH(orders!$D999,products!$A$1:$A$11,0),MATCH(orders!L$1,products!$A$1:$F$1,0))</f>
        <v>Light Blue</v>
      </c>
      <c r="M999">
        <f>INDEX(products!$A$1:$F$11,MATCH(orders!$D999,products!$A$1:$A$11,0),MATCH(orders!M$1,products!$A$1:$F$1,0))</f>
        <v>27.99</v>
      </c>
      <c r="N999">
        <f>INDEX(products!$A$1:$F$11,MATCH(orders!$D999,products!$A$1:$A$11,0),MATCH(orders!N$1,products!$A$1:$F$1,0))</f>
        <v>14.99</v>
      </c>
      <c r="O999">
        <f t="shared" si="30"/>
        <v>38.999999999999993</v>
      </c>
      <c r="P999">
        <f t="shared" si="31"/>
        <v>83.97</v>
      </c>
    </row>
    <row r="1000" spans="1:16" x14ac:dyDescent="0.45">
      <c r="A1000" t="s">
        <v>2769</v>
      </c>
      <c r="B1000" s="1">
        <v>45096</v>
      </c>
      <c r="C1000" t="s">
        <v>753</v>
      </c>
      <c r="D1000">
        <v>6</v>
      </c>
      <c r="E1000">
        <v>3</v>
      </c>
      <c r="F1000" t="str">
        <f>_xlfn.XLOOKUP(C1000,customers!$A$2:$A$314,customers!$B$2:$B$314,,0)</f>
        <v>Alisun Baudino</v>
      </c>
      <c r="G1000" t="str">
        <f>_xlfn.XLOOKUP(C1000,customers!$A$2:$A$314,customers!$F$2:$F$314,,0)</f>
        <v>Wales</v>
      </c>
      <c r="H1000" t="str">
        <f>VLOOKUP(C1000,customers!$A$2:$I$314,7,FALSE)</f>
        <v>Brecon</v>
      </c>
      <c r="I1000" t="str">
        <f>VLOOKUP(C1000,customers!$A$2:$I$314,9,FALSE)</f>
        <v>No</v>
      </c>
      <c r="J1000" t="str">
        <f>INDEX(products!$A$1:$F$11,MATCH(orders!$D1000,products!$A$1:$A$11,0),MATCH(orders!J$1,products!$A$1:$F$1,0))</f>
        <v>Denim Jacket Hooded</v>
      </c>
      <c r="K1000" t="str">
        <f>INDEX(products!$A$1:$F$11,MATCH(orders!$D1000,products!$A$1:$A$11,0),MATCH(orders!K$1,products!$A$1:$F$1,0))</f>
        <v>Jacket</v>
      </c>
      <c r="L1000" t="str">
        <f>INDEX(products!$A$1:$F$11,MATCH(orders!$D1000,products!$A$1:$A$11,0),MATCH(orders!L$1,products!$A$1:$F$1,0))</f>
        <v>Light Blue</v>
      </c>
      <c r="M1000">
        <f>INDEX(products!$A$1:$F$11,MATCH(orders!$D1000,products!$A$1:$A$11,0),MATCH(orders!M$1,products!$A$1:$F$1,0))</f>
        <v>27.99</v>
      </c>
      <c r="N1000">
        <f>INDEX(products!$A$1:$F$11,MATCH(orders!$D1000,products!$A$1:$A$11,0),MATCH(orders!N$1,products!$A$1:$F$1,0))</f>
        <v>14.99</v>
      </c>
      <c r="O1000">
        <f t="shared" si="30"/>
        <v>38.999999999999993</v>
      </c>
      <c r="P1000">
        <f t="shared" si="31"/>
        <v>83.97</v>
      </c>
    </row>
    <row r="1001" spans="1:16" x14ac:dyDescent="0.45">
      <c r="A1001" t="s">
        <v>2770</v>
      </c>
      <c r="B1001" s="1">
        <v>45096</v>
      </c>
      <c r="C1001" t="s">
        <v>39</v>
      </c>
      <c r="D1001">
        <v>5</v>
      </c>
      <c r="E1001">
        <v>3</v>
      </c>
      <c r="F1001" t="str">
        <f>_xlfn.XLOOKUP(C1001,customers!$A$2:$A$314,customers!$B$2:$B$314,,0)</f>
        <v>Dene Azema</v>
      </c>
      <c r="G1001" t="str">
        <f>_xlfn.XLOOKUP(C1001,customers!$A$2:$A$314,customers!$F$2:$F$314,,0)</f>
        <v>England</v>
      </c>
      <c r="H1001" t="str">
        <f>VLOOKUP(C1001,customers!$A$2:$I$314,7,FALSE)</f>
        <v>Birmingham</v>
      </c>
      <c r="I1001" t="str">
        <f>VLOOKUP(C1001,customers!$A$2:$I$314,9,FALSE)</f>
        <v>Yes</v>
      </c>
      <c r="J1001" t="str">
        <f>INDEX(products!$A$1:$F$11,MATCH(orders!$D1001,products!$A$1:$A$11,0),MATCH(orders!J$1,products!$A$1:$F$1,0))</f>
        <v>Denim Jeans Flare Cut</v>
      </c>
      <c r="K1001" t="str">
        <f>INDEX(products!$A$1:$F$11,MATCH(orders!$D1001,products!$A$1:$A$11,0),MATCH(orders!K$1,products!$A$1:$F$1,0))</f>
        <v>Pants</v>
      </c>
      <c r="L1001" t="str">
        <f>INDEX(products!$A$1:$F$11,MATCH(orders!$D1001,products!$A$1:$A$11,0),MATCH(orders!L$1,products!$A$1:$F$1,0))</f>
        <v>Dark Blue</v>
      </c>
      <c r="M1001">
        <f>INDEX(products!$A$1:$F$11,MATCH(orders!$D1001,products!$A$1:$A$11,0),MATCH(orders!M$1,products!$A$1:$F$1,0))</f>
        <v>28.99</v>
      </c>
      <c r="N1001">
        <f>INDEX(products!$A$1:$F$11,MATCH(orders!$D1001,products!$A$1:$A$11,0),MATCH(orders!N$1,products!$A$1:$F$1,0))</f>
        <v>12.99</v>
      </c>
      <c r="O1001">
        <f t="shared" si="30"/>
        <v>47.999999999999993</v>
      </c>
      <c r="P1001">
        <f t="shared" si="31"/>
        <v>86.97</v>
      </c>
    </row>
    <row r="1002" spans="1:16" x14ac:dyDescent="0.45">
      <c r="A1002" t="s">
        <v>2771</v>
      </c>
      <c r="B1002" s="1">
        <v>45096</v>
      </c>
      <c r="C1002" t="s">
        <v>170</v>
      </c>
      <c r="D1002">
        <v>5</v>
      </c>
      <c r="E1002">
        <v>3</v>
      </c>
      <c r="F1002" t="str">
        <f>_xlfn.XLOOKUP(C1002,customers!$A$2:$A$314,customers!$B$2:$B$314,,0)</f>
        <v>Silvio Strase</v>
      </c>
      <c r="G1002" t="str">
        <f>_xlfn.XLOOKUP(C1002,customers!$A$2:$A$314,customers!$F$2:$F$314,,0)</f>
        <v>England</v>
      </c>
      <c r="H1002" t="str">
        <f>VLOOKUP(C1002,customers!$A$2:$I$314,7,FALSE)</f>
        <v>Canterbury</v>
      </c>
      <c r="I1002" t="str">
        <f>VLOOKUP(C1002,customers!$A$2:$I$314,9,FALSE)</f>
        <v>Yes</v>
      </c>
      <c r="J1002" t="str">
        <f>INDEX(products!$A$1:$F$11,MATCH(orders!$D1002,products!$A$1:$A$11,0),MATCH(orders!J$1,products!$A$1:$F$1,0))</f>
        <v>Denim Jeans Flare Cut</v>
      </c>
      <c r="K1002" t="str">
        <f>INDEX(products!$A$1:$F$11,MATCH(orders!$D1002,products!$A$1:$A$11,0),MATCH(orders!K$1,products!$A$1:$F$1,0))</f>
        <v>Pants</v>
      </c>
      <c r="L1002" t="str">
        <f>INDEX(products!$A$1:$F$11,MATCH(orders!$D1002,products!$A$1:$A$11,0),MATCH(orders!L$1,products!$A$1:$F$1,0))</f>
        <v>Dark Blue</v>
      </c>
      <c r="M1002">
        <f>INDEX(products!$A$1:$F$11,MATCH(orders!$D1002,products!$A$1:$A$11,0),MATCH(orders!M$1,products!$A$1:$F$1,0))</f>
        <v>28.99</v>
      </c>
      <c r="N1002">
        <f>INDEX(products!$A$1:$F$11,MATCH(orders!$D1002,products!$A$1:$A$11,0),MATCH(orders!N$1,products!$A$1:$F$1,0))</f>
        <v>12.99</v>
      </c>
      <c r="O1002">
        <f t="shared" si="30"/>
        <v>47.999999999999993</v>
      </c>
      <c r="P1002">
        <f t="shared" si="31"/>
        <v>86.97</v>
      </c>
    </row>
    <row r="1003" spans="1:16" x14ac:dyDescent="0.45">
      <c r="A1003" t="s">
        <v>2772</v>
      </c>
      <c r="B1003" s="1">
        <v>45097</v>
      </c>
      <c r="C1003" t="s">
        <v>702</v>
      </c>
      <c r="D1003">
        <v>6</v>
      </c>
      <c r="E1003">
        <v>3</v>
      </c>
      <c r="F1003" t="str">
        <f>_xlfn.XLOOKUP(C1003,customers!$A$2:$A$314,customers!$B$2:$B$314,,0)</f>
        <v>Katerina Melloi</v>
      </c>
      <c r="G1003" t="str">
        <f>_xlfn.XLOOKUP(C1003,customers!$A$2:$A$314,customers!$F$2:$F$314,,0)</f>
        <v>England</v>
      </c>
      <c r="H1003" t="str">
        <f>VLOOKUP(C1003,customers!$A$2:$I$314,7,FALSE)</f>
        <v>Chester-le-Street</v>
      </c>
      <c r="I1003" t="str">
        <f>VLOOKUP(C1003,customers!$A$2:$I$314,9,FALSE)</f>
        <v>No</v>
      </c>
      <c r="J1003" t="str">
        <f>INDEX(products!$A$1:$F$11,MATCH(orders!$D1003,products!$A$1:$A$11,0),MATCH(orders!J$1,products!$A$1:$F$1,0))</f>
        <v>Denim Jacket Hooded</v>
      </c>
      <c r="K1003" t="str">
        <f>INDEX(products!$A$1:$F$11,MATCH(orders!$D1003,products!$A$1:$A$11,0),MATCH(orders!K$1,products!$A$1:$F$1,0))</f>
        <v>Jacket</v>
      </c>
      <c r="L1003" t="str">
        <f>INDEX(products!$A$1:$F$11,MATCH(orders!$D1003,products!$A$1:$A$11,0),MATCH(orders!L$1,products!$A$1:$F$1,0))</f>
        <v>Light Blue</v>
      </c>
      <c r="M1003">
        <f>INDEX(products!$A$1:$F$11,MATCH(orders!$D1003,products!$A$1:$A$11,0),MATCH(orders!M$1,products!$A$1:$F$1,0))</f>
        <v>27.99</v>
      </c>
      <c r="N1003">
        <f>INDEX(products!$A$1:$F$11,MATCH(orders!$D1003,products!$A$1:$A$11,0),MATCH(orders!N$1,products!$A$1:$F$1,0))</f>
        <v>14.99</v>
      </c>
      <c r="O1003">
        <f t="shared" si="30"/>
        <v>38.999999999999993</v>
      </c>
      <c r="P1003">
        <f t="shared" si="31"/>
        <v>83.97</v>
      </c>
    </row>
    <row r="1004" spans="1:16" x14ac:dyDescent="0.45">
      <c r="A1004" t="s">
        <v>2773</v>
      </c>
      <c r="B1004" s="1">
        <v>45097</v>
      </c>
      <c r="C1004" t="s">
        <v>646</v>
      </c>
      <c r="D1004">
        <v>6</v>
      </c>
      <c r="E1004">
        <v>3</v>
      </c>
      <c r="F1004" t="str">
        <f>_xlfn.XLOOKUP(C1004,customers!$A$2:$A$314,customers!$B$2:$B$314,,0)</f>
        <v>Gerardo Schonfeld</v>
      </c>
      <c r="G1004" t="str">
        <f>_xlfn.XLOOKUP(C1004,customers!$A$2:$A$314,customers!$F$2:$F$314,,0)</f>
        <v>England</v>
      </c>
      <c r="H1004" t="str">
        <f>VLOOKUP(C1004,customers!$A$2:$I$314,7,FALSE)</f>
        <v>Halesowen</v>
      </c>
      <c r="I1004" t="str">
        <f>VLOOKUP(C1004,customers!$A$2:$I$314,9,FALSE)</f>
        <v>No</v>
      </c>
      <c r="J1004" t="str">
        <f>INDEX(products!$A$1:$F$11,MATCH(orders!$D1004,products!$A$1:$A$11,0),MATCH(orders!J$1,products!$A$1:$F$1,0))</f>
        <v>Denim Jacket Hooded</v>
      </c>
      <c r="K1004" t="str">
        <f>INDEX(products!$A$1:$F$11,MATCH(orders!$D1004,products!$A$1:$A$11,0),MATCH(orders!K$1,products!$A$1:$F$1,0))</f>
        <v>Jacket</v>
      </c>
      <c r="L1004" t="str">
        <f>INDEX(products!$A$1:$F$11,MATCH(orders!$D1004,products!$A$1:$A$11,0),MATCH(orders!L$1,products!$A$1:$F$1,0))</f>
        <v>Light Blue</v>
      </c>
      <c r="M1004">
        <f>INDEX(products!$A$1:$F$11,MATCH(orders!$D1004,products!$A$1:$A$11,0),MATCH(orders!M$1,products!$A$1:$F$1,0))</f>
        <v>27.99</v>
      </c>
      <c r="N1004">
        <f>INDEX(products!$A$1:$F$11,MATCH(orders!$D1004,products!$A$1:$A$11,0),MATCH(orders!N$1,products!$A$1:$F$1,0))</f>
        <v>14.99</v>
      </c>
      <c r="O1004">
        <f t="shared" si="30"/>
        <v>38.999999999999993</v>
      </c>
      <c r="P1004">
        <f t="shared" si="31"/>
        <v>83.97</v>
      </c>
    </row>
    <row r="1005" spans="1:16" x14ac:dyDescent="0.45">
      <c r="A1005" t="s">
        <v>2774</v>
      </c>
      <c r="B1005" s="1">
        <v>45097</v>
      </c>
      <c r="C1005" t="s">
        <v>46</v>
      </c>
      <c r="D1005">
        <v>4</v>
      </c>
      <c r="E1005">
        <v>3</v>
      </c>
      <c r="F1005" t="str">
        <f>_xlfn.XLOOKUP(C1005,customers!$A$2:$A$314,customers!$B$2:$B$314,,0)</f>
        <v>Beryle Cottier</v>
      </c>
      <c r="G1005" t="str">
        <f>_xlfn.XLOOKUP(C1005,customers!$A$2:$A$314,customers!$F$2:$F$314,,0)</f>
        <v>England</v>
      </c>
      <c r="H1005" t="str">
        <f>VLOOKUP(C1005,customers!$A$2:$I$314,7,FALSE)</f>
        <v>Liverpool</v>
      </c>
      <c r="I1005" t="str">
        <f>VLOOKUP(C1005,customers!$A$2:$I$314,9,FALSE)</f>
        <v>Yes</v>
      </c>
      <c r="J1005" t="str">
        <f>INDEX(products!$A$1:$F$11,MATCH(orders!$D1005,products!$A$1:$A$11,0),MATCH(orders!J$1,products!$A$1:$F$1,0))</f>
        <v>Denim Jacket Cropped</v>
      </c>
      <c r="K1005" t="str">
        <f>INDEX(products!$A$1:$F$11,MATCH(orders!$D1005,products!$A$1:$A$11,0),MATCH(orders!K$1,products!$A$1:$F$1,0))</f>
        <v>Jacket</v>
      </c>
      <c r="L1005" t="str">
        <f>INDEX(products!$A$1:$F$11,MATCH(orders!$D1005,products!$A$1:$A$11,0),MATCH(orders!L$1,products!$A$1:$F$1,0))</f>
        <v>Light Blue</v>
      </c>
      <c r="M1005">
        <f>INDEX(products!$A$1:$F$11,MATCH(orders!$D1005,products!$A$1:$A$11,0),MATCH(orders!M$1,products!$A$1:$F$1,0))</f>
        <v>26.99</v>
      </c>
      <c r="N1005">
        <f>INDEX(products!$A$1:$F$11,MATCH(orders!$D1005,products!$A$1:$A$11,0),MATCH(orders!N$1,products!$A$1:$F$1,0))</f>
        <v>11.99</v>
      </c>
      <c r="O1005">
        <f t="shared" si="30"/>
        <v>44.999999999999993</v>
      </c>
      <c r="P1005">
        <f t="shared" si="31"/>
        <v>80.97</v>
      </c>
    </row>
    <row r="1006" spans="1:16" x14ac:dyDescent="0.45">
      <c r="A1006" t="s">
        <v>2775</v>
      </c>
      <c r="B1006" s="1">
        <v>45098</v>
      </c>
      <c r="C1006" t="s">
        <v>252</v>
      </c>
      <c r="D1006">
        <v>4</v>
      </c>
      <c r="E1006">
        <v>2</v>
      </c>
      <c r="F1006" t="str">
        <f>_xlfn.XLOOKUP(C1006,customers!$A$2:$A$314,customers!$B$2:$B$314,,0)</f>
        <v>Stanislaus Gilroy</v>
      </c>
      <c r="G1006" t="str">
        <f>_xlfn.XLOOKUP(C1006,customers!$A$2:$A$314,customers!$F$2:$F$314,,0)</f>
        <v>England</v>
      </c>
      <c r="H1006" t="str">
        <f>VLOOKUP(C1006,customers!$A$2:$I$314,7,FALSE)</f>
        <v>Hull</v>
      </c>
      <c r="I1006" t="str">
        <f>VLOOKUP(C1006,customers!$A$2:$I$314,9,FALSE)</f>
        <v>Yes</v>
      </c>
      <c r="J1006" t="str">
        <f>INDEX(products!$A$1:$F$11,MATCH(orders!$D1006,products!$A$1:$A$11,0),MATCH(orders!J$1,products!$A$1:$F$1,0))</f>
        <v>Denim Jacket Cropped</v>
      </c>
      <c r="K1006" t="str">
        <f>INDEX(products!$A$1:$F$11,MATCH(orders!$D1006,products!$A$1:$A$11,0),MATCH(orders!K$1,products!$A$1:$F$1,0))</f>
        <v>Jacket</v>
      </c>
      <c r="L1006" t="str">
        <f>INDEX(products!$A$1:$F$11,MATCH(orders!$D1006,products!$A$1:$A$11,0),MATCH(orders!L$1,products!$A$1:$F$1,0))</f>
        <v>Light Blue</v>
      </c>
      <c r="M1006">
        <f>INDEX(products!$A$1:$F$11,MATCH(orders!$D1006,products!$A$1:$A$11,0),MATCH(orders!M$1,products!$A$1:$F$1,0))</f>
        <v>26.99</v>
      </c>
      <c r="N1006">
        <f>INDEX(products!$A$1:$F$11,MATCH(orders!$D1006,products!$A$1:$A$11,0),MATCH(orders!N$1,products!$A$1:$F$1,0))</f>
        <v>11.99</v>
      </c>
      <c r="O1006">
        <f t="shared" si="30"/>
        <v>29.999999999999996</v>
      </c>
      <c r="P1006">
        <f t="shared" si="31"/>
        <v>53.98</v>
      </c>
    </row>
    <row r="1007" spans="1:16" x14ac:dyDescent="0.45">
      <c r="A1007" t="s">
        <v>2776</v>
      </c>
      <c r="B1007" s="1">
        <v>45098</v>
      </c>
      <c r="C1007" t="s">
        <v>1147</v>
      </c>
      <c r="D1007">
        <v>8</v>
      </c>
      <c r="E1007">
        <v>3</v>
      </c>
      <c r="F1007" t="str">
        <f>_xlfn.XLOOKUP(C1007,customers!$A$2:$A$314,customers!$B$2:$B$314,,0)</f>
        <v>Cassie Pinkerton</v>
      </c>
      <c r="G1007" t="str">
        <f>_xlfn.XLOOKUP(C1007,customers!$A$2:$A$314,customers!$F$2:$F$314,,0)</f>
        <v>Scotland</v>
      </c>
      <c r="H1007" t="str">
        <f>VLOOKUP(C1007,customers!$A$2:$I$314,7,FALSE)</f>
        <v>Crieff</v>
      </c>
      <c r="I1007" t="str">
        <f>VLOOKUP(C1007,customers!$A$2:$I$314,9,FALSE)</f>
        <v>No</v>
      </c>
      <c r="J1007" t="str">
        <f>INDEX(products!$A$1:$F$11,MATCH(orders!$D1007,products!$A$1:$A$11,0),MATCH(orders!J$1,products!$A$1:$F$1,0))</f>
        <v>Denim Jeans Vintage Wash</v>
      </c>
      <c r="K1007" t="str">
        <f>INDEX(products!$A$1:$F$11,MATCH(orders!$D1007,products!$A$1:$A$11,0),MATCH(orders!K$1,products!$A$1:$F$1,0))</f>
        <v>Jacket</v>
      </c>
      <c r="L1007" t="str">
        <f>INDEX(products!$A$1:$F$11,MATCH(orders!$D1007,products!$A$1:$A$11,0),MATCH(orders!L$1,products!$A$1:$F$1,0))</f>
        <v>Light Blue</v>
      </c>
      <c r="M1007">
        <f>INDEX(products!$A$1:$F$11,MATCH(orders!$D1007,products!$A$1:$A$11,0),MATCH(orders!M$1,products!$A$1:$F$1,0))</f>
        <v>21.99</v>
      </c>
      <c r="N1007">
        <f>INDEX(products!$A$1:$F$11,MATCH(orders!$D1007,products!$A$1:$A$11,0),MATCH(orders!N$1,products!$A$1:$F$1,0))</f>
        <v>11.99</v>
      </c>
      <c r="O1007">
        <f t="shared" si="30"/>
        <v>29.999999999999993</v>
      </c>
      <c r="P1007">
        <f t="shared" si="31"/>
        <v>65.97</v>
      </c>
    </row>
    <row r="1008" spans="1:16" x14ac:dyDescent="0.45">
      <c r="A1008" t="s">
        <v>2777</v>
      </c>
      <c r="B1008" s="1">
        <v>45098</v>
      </c>
      <c r="C1008" t="s">
        <v>810</v>
      </c>
      <c r="D1008">
        <v>5</v>
      </c>
      <c r="E1008">
        <v>4</v>
      </c>
      <c r="F1008" t="str">
        <f>_xlfn.XLOOKUP(C1008,customers!$A$2:$A$314,customers!$B$2:$B$314,,0)</f>
        <v>Nertie Poolman</v>
      </c>
      <c r="G1008" t="str">
        <f>_xlfn.XLOOKUP(C1008,customers!$A$2:$A$314,customers!$F$2:$F$314,,0)</f>
        <v>England</v>
      </c>
      <c r="H1008" t="str">
        <f>VLOOKUP(C1008,customers!$A$2:$I$314,7,FALSE)</f>
        <v>Clitheroe</v>
      </c>
      <c r="I1008" t="str">
        <f>VLOOKUP(C1008,customers!$A$2:$I$314,9,FALSE)</f>
        <v>No</v>
      </c>
      <c r="J1008" t="str">
        <f>INDEX(products!$A$1:$F$11,MATCH(orders!$D1008,products!$A$1:$A$11,0),MATCH(orders!J$1,products!$A$1:$F$1,0))</f>
        <v>Denim Jeans Flare Cut</v>
      </c>
      <c r="K1008" t="str">
        <f>INDEX(products!$A$1:$F$11,MATCH(orders!$D1008,products!$A$1:$A$11,0),MATCH(orders!K$1,products!$A$1:$F$1,0))</f>
        <v>Pants</v>
      </c>
      <c r="L1008" t="str">
        <f>INDEX(products!$A$1:$F$11,MATCH(orders!$D1008,products!$A$1:$A$11,0),MATCH(orders!L$1,products!$A$1:$F$1,0))</f>
        <v>Dark Blue</v>
      </c>
      <c r="M1008">
        <f>INDEX(products!$A$1:$F$11,MATCH(orders!$D1008,products!$A$1:$A$11,0),MATCH(orders!M$1,products!$A$1:$F$1,0))</f>
        <v>28.99</v>
      </c>
      <c r="N1008">
        <f>INDEX(products!$A$1:$F$11,MATCH(orders!$D1008,products!$A$1:$A$11,0),MATCH(orders!N$1,products!$A$1:$F$1,0))</f>
        <v>12.99</v>
      </c>
      <c r="O1008">
        <f t="shared" si="30"/>
        <v>63.999999999999993</v>
      </c>
      <c r="P1008">
        <f t="shared" si="31"/>
        <v>115.96</v>
      </c>
    </row>
    <row r="1009" spans="1:16" x14ac:dyDescent="0.45">
      <c r="A1009" t="s">
        <v>2778</v>
      </c>
      <c r="B1009" s="1">
        <v>45098</v>
      </c>
      <c r="C1009" t="s">
        <v>267</v>
      </c>
      <c r="D1009">
        <v>4</v>
      </c>
      <c r="E1009">
        <v>4</v>
      </c>
      <c r="F1009" t="str">
        <f>_xlfn.XLOOKUP(C1009,customers!$A$2:$A$314,customers!$B$2:$B$314,,0)</f>
        <v>Annadiane Dykes</v>
      </c>
      <c r="G1009" t="str">
        <f>_xlfn.XLOOKUP(C1009,customers!$A$2:$A$314,customers!$F$2:$F$314,,0)</f>
        <v>England</v>
      </c>
      <c r="H1009" t="str">
        <f>VLOOKUP(C1009,customers!$A$2:$I$314,7,FALSE)</f>
        <v>Blackpool</v>
      </c>
      <c r="I1009" t="str">
        <f>VLOOKUP(C1009,customers!$A$2:$I$314,9,FALSE)</f>
        <v>Yes</v>
      </c>
      <c r="J1009" t="str">
        <f>INDEX(products!$A$1:$F$11,MATCH(orders!$D1009,products!$A$1:$A$11,0),MATCH(orders!J$1,products!$A$1:$F$1,0))</f>
        <v>Denim Jacket Cropped</v>
      </c>
      <c r="K1009" t="str">
        <f>INDEX(products!$A$1:$F$11,MATCH(orders!$D1009,products!$A$1:$A$11,0),MATCH(orders!K$1,products!$A$1:$F$1,0))</f>
        <v>Jacket</v>
      </c>
      <c r="L1009" t="str">
        <f>INDEX(products!$A$1:$F$11,MATCH(orders!$D1009,products!$A$1:$A$11,0),MATCH(orders!L$1,products!$A$1:$F$1,0))</f>
        <v>Light Blue</v>
      </c>
      <c r="M1009">
        <f>INDEX(products!$A$1:$F$11,MATCH(orders!$D1009,products!$A$1:$A$11,0),MATCH(orders!M$1,products!$A$1:$F$1,0))</f>
        <v>26.99</v>
      </c>
      <c r="N1009">
        <f>INDEX(products!$A$1:$F$11,MATCH(orders!$D1009,products!$A$1:$A$11,0),MATCH(orders!N$1,products!$A$1:$F$1,0))</f>
        <v>11.99</v>
      </c>
      <c r="O1009">
        <f t="shared" si="30"/>
        <v>59.999999999999993</v>
      </c>
      <c r="P1009">
        <f t="shared" si="31"/>
        <v>107.96</v>
      </c>
    </row>
    <row r="1010" spans="1:16" x14ac:dyDescent="0.45">
      <c r="A1010" t="s">
        <v>2779</v>
      </c>
      <c r="B1010" s="1">
        <v>45099</v>
      </c>
      <c r="C1010" t="s">
        <v>1214</v>
      </c>
      <c r="D1010">
        <v>6</v>
      </c>
      <c r="E1010">
        <v>3</v>
      </c>
      <c r="F1010" t="str">
        <f>_xlfn.XLOOKUP(C1010,customers!$A$2:$A$314,customers!$B$2:$B$314,,0)</f>
        <v>Paola Brydell</v>
      </c>
      <c r="G1010" t="str">
        <f>_xlfn.XLOOKUP(C1010,customers!$A$2:$A$314,customers!$F$2:$F$314,,0)</f>
        <v>Scotland</v>
      </c>
      <c r="H1010" t="str">
        <f>VLOOKUP(C1010,customers!$A$2:$I$314,7,FALSE)</f>
        <v>Dunblane</v>
      </c>
      <c r="I1010" t="str">
        <f>VLOOKUP(C1010,customers!$A$2:$I$314,9,FALSE)</f>
        <v>No</v>
      </c>
      <c r="J1010" t="str">
        <f>INDEX(products!$A$1:$F$11,MATCH(orders!$D1010,products!$A$1:$A$11,0),MATCH(orders!J$1,products!$A$1:$F$1,0))</f>
        <v>Denim Jacket Hooded</v>
      </c>
      <c r="K1010" t="str">
        <f>INDEX(products!$A$1:$F$11,MATCH(orders!$D1010,products!$A$1:$A$11,0),MATCH(orders!K$1,products!$A$1:$F$1,0))</f>
        <v>Jacket</v>
      </c>
      <c r="L1010" t="str">
        <f>INDEX(products!$A$1:$F$11,MATCH(orders!$D1010,products!$A$1:$A$11,0),MATCH(orders!L$1,products!$A$1:$F$1,0))</f>
        <v>Light Blue</v>
      </c>
      <c r="M1010">
        <f>INDEX(products!$A$1:$F$11,MATCH(orders!$D1010,products!$A$1:$A$11,0),MATCH(orders!M$1,products!$A$1:$F$1,0))</f>
        <v>27.99</v>
      </c>
      <c r="N1010">
        <f>INDEX(products!$A$1:$F$11,MATCH(orders!$D1010,products!$A$1:$A$11,0),MATCH(orders!N$1,products!$A$1:$F$1,0))</f>
        <v>14.99</v>
      </c>
      <c r="O1010">
        <f t="shared" si="30"/>
        <v>38.999999999999993</v>
      </c>
      <c r="P1010">
        <f t="shared" si="31"/>
        <v>83.97</v>
      </c>
    </row>
    <row r="1011" spans="1:16" x14ac:dyDescent="0.45">
      <c r="A1011" t="s">
        <v>2780</v>
      </c>
      <c r="B1011" s="1">
        <v>45099</v>
      </c>
      <c r="C1011" t="s">
        <v>153</v>
      </c>
      <c r="D1011">
        <v>4</v>
      </c>
      <c r="E1011">
        <v>3</v>
      </c>
      <c r="F1011" t="str">
        <f>_xlfn.XLOOKUP(C1011,customers!$A$2:$A$314,customers!$B$2:$B$314,,0)</f>
        <v>Gallard Gatheral</v>
      </c>
      <c r="G1011" t="str">
        <f>_xlfn.XLOOKUP(C1011,customers!$A$2:$A$314,customers!$F$2:$F$314,,0)</f>
        <v>England</v>
      </c>
      <c r="H1011" t="str">
        <f>VLOOKUP(C1011,customers!$A$2:$I$314,7,FALSE)</f>
        <v>Worcester</v>
      </c>
      <c r="I1011" t="str">
        <f>VLOOKUP(C1011,customers!$A$2:$I$314,9,FALSE)</f>
        <v>Yes</v>
      </c>
      <c r="J1011" t="str">
        <f>INDEX(products!$A$1:$F$11,MATCH(orders!$D1011,products!$A$1:$A$11,0),MATCH(orders!J$1,products!$A$1:$F$1,0))</f>
        <v>Denim Jacket Cropped</v>
      </c>
      <c r="K1011" t="str">
        <f>INDEX(products!$A$1:$F$11,MATCH(orders!$D1011,products!$A$1:$A$11,0),MATCH(orders!K$1,products!$A$1:$F$1,0))</f>
        <v>Jacket</v>
      </c>
      <c r="L1011" t="str">
        <f>INDEX(products!$A$1:$F$11,MATCH(orders!$D1011,products!$A$1:$A$11,0),MATCH(orders!L$1,products!$A$1:$F$1,0))</f>
        <v>Light Blue</v>
      </c>
      <c r="M1011">
        <f>INDEX(products!$A$1:$F$11,MATCH(orders!$D1011,products!$A$1:$A$11,0),MATCH(orders!M$1,products!$A$1:$F$1,0))</f>
        <v>26.99</v>
      </c>
      <c r="N1011">
        <f>INDEX(products!$A$1:$F$11,MATCH(orders!$D1011,products!$A$1:$A$11,0),MATCH(orders!N$1,products!$A$1:$F$1,0))</f>
        <v>11.99</v>
      </c>
      <c r="O1011">
        <f t="shared" si="30"/>
        <v>44.999999999999993</v>
      </c>
      <c r="P1011">
        <f t="shared" si="31"/>
        <v>80.97</v>
      </c>
    </row>
    <row r="1012" spans="1:16" x14ac:dyDescent="0.45">
      <c r="A1012" t="s">
        <v>2781</v>
      </c>
      <c r="B1012" s="1">
        <v>45099</v>
      </c>
      <c r="C1012" t="s">
        <v>780</v>
      </c>
      <c r="D1012">
        <v>8</v>
      </c>
      <c r="E1012">
        <v>1</v>
      </c>
      <c r="F1012" t="str">
        <f>_xlfn.XLOOKUP(C1012,customers!$A$2:$A$314,customers!$B$2:$B$314,,0)</f>
        <v>Jenn Munnings</v>
      </c>
      <c r="G1012" t="str">
        <f>_xlfn.XLOOKUP(C1012,customers!$A$2:$A$314,customers!$F$2:$F$314,,0)</f>
        <v>England</v>
      </c>
      <c r="H1012" t="str">
        <f>VLOOKUP(C1012,customers!$A$2:$I$314,7,FALSE)</f>
        <v>Shaftesbury</v>
      </c>
      <c r="I1012" t="str">
        <f>VLOOKUP(C1012,customers!$A$2:$I$314,9,FALSE)</f>
        <v>No</v>
      </c>
      <c r="J1012" t="str">
        <f>INDEX(products!$A$1:$F$11,MATCH(orders!$D1012,products!$A$1:$A$11,0),MATCH(orders!J$1,products!$A$1:$F$1,0))</f>
        <v>Denim Jeans Vintage Wash</v>
      </c>
      <c r="K1012" t="str">
        <f>INDEX(products!$A$1:$F$11,MATCH(orders!$D1012,products!$A$1:$A$11,0),MATCH(orders!K$1,products!$A$1:$F$1,0))</f>
        <v>Jacket</v>
      </c>
      <c r="L1012" t="str">
        <f>INDEX(products!$A$1:$F$11,MATCH(orders!$D1012,products!$A$1:$A$11,0),MATCH(orders!L$1,products!$A$1:$F$1,0))</f>
        <v>Light Blue</v>
      </c>
      <c r="M1012">
        <f>INDEX(products!$A$1:$F$11,MATCH(orders!$D1012,products!$A$1:$A$11,0),MATCH(orders!M$1,products!$A$1:$F$1,0))</f>
        <v>21.99</v>
      </c>
      <c r="N1012">
        <f>INDEX(products!$A$1:$F$11,MATCH(orders!$D1012,products!$A$1:$A$11,0),MATCH(orders!N$1,products!$A$1:$F$1,0))</f>
        <v>11.99</v>
      </c>
      <c r="O1012">
        <f t="shared" si="30"/>
        <v>9.9999999999999982</v>
      </c>
      <c r="P1012">
        <f t="shared" si="31"/>
        <v>21.99</v>
      </c>
    </row>
    <row r="1013" spans="1:16" x14ac:dyDescent="0.45">
      <c r="A1013" t="s">
        <v>2782</v>
      </c>
      <c r="B1013" s="1">
        <v>45099</v>
      </c>
      <c r="C1013" t="s">
        <v>907</v>
      </c>
      <c r="D1013">
        <v>6</v>
      </c>
      <c r="E1013">
        <v>3</v>
      </c>
      <c r="F1013" t="str">
        <f>_xlfn.XLOOKUP(C1013,customers!$A$2:$A$314,customers!$B$2:$B$314,,0)</f>
        <v>Portie Cutchie</v>
      </c>
      <c r="G1013" t="str">
        <f>_xlfn.XLOOKUP(C1013,customers!$A$2:$A$314,customers!$F$2:$F$314,,0)</f>
        <v>Scotland</v>
      </c>
      <c r="H1013" t="str">
        <f>VLOOKUP(C1013,customers!$A$2:$I$314,7,FALSE)</f>
        <v>Moffat</v>
      </c>
      <c r="I1013" t="str">
        <f>VLOOKUP(C1013,customers!$A$2:$I$314,9,FALSE)</f>
        <v>No</v>
      </c>
      <c r="J1013" t="str">
        <f>INDEX(products!$A$1:$F$11,MATCH(orders!$D1013,products!$A$1:$A$11,0),MATCH(orders!J$1,products!$A$1:$F$1,0))</f>
        <v>Denim Jacket Hooded</v>
      </c>
      <c r="K1013" t="str">
        <f>INDEX(products!$A$1:$F$11,MATCH(orders!$D1013,products!$A$1:$A$11,0),MATCH(orders!K$1,products!$A$1:$F$1,0))</f>
        <v>Jacket</v>
      </c>
      <c r="L1013" t="str">
        <f>INDEX(products!$A$1:$F$11,MATCH(orders!$D1013,products!$A$1:$A$11,0),MATCH(orders!L$1,products!$A$1:$F$1,0))</f>
        <v>Light Blue</v>
      </c>
      <c r="M1013">
        <f>INDEX(products!$A$1:$F$11,MATCH(orders!$D1013,products!$A$1:$A$11,0),MATCH(orders!M$1,products!$A$1:$F$1,0))</f>
        <v>27.99</v>
      </c>
      <c r="N1013">
        <f>INDEX(products!$A$1:$F$11,MATCH(orders!$D1013,products!$A$1:$A$11,0),MATCH(orders!N$1,products!$A$1:$F$1,0))</f>
        <v>14.99</v>
      </c>
      <c r="O1013">
        <f t="shared" si="30"/>
        <v>38.999999999999993</v>
      </c>
      <c r="P1013">
        <f t="shared" si="31"/>
        <v>83.97</v>
      </c>
    </row>
    <row r="1014" spans="1:16" x14ac:dyDescent="0.45">
      <c r="A1014" t="s">
        <v>2783</v>
      </c>
      <c r="B1014" s="1">
        <v>45100</v>
      </c>
      <c r="C1014" t="s">
        <v>963</v>
      </c>
      <c r="D1014">
        <v>6</v>
      </c>
      <c r="E1014">
        <v>3</v>
      </c>
      <c r="F1014" t="str">
        <f>_xlfn.XLOOKUP(C1014,customers!$A$2:$A$314,customers!$B$2:$B$314,,0)</f>
        <v>Lexie Mallan</v>
      </c>
      <c r="G1014" t="str">
        <f>_xlfn.XLOOKUP(C1014,customers!$A$2:$A$314,customers!$F$2:$F$314,,0)</f>
        <v>England</v>
      </c>
      <c r="H1014" t="str">
        <f>VLOOKUP(C1014,customers!$A$2:$I$314,7,FALSE)</f>
        <v>Radstock</v>
      </c>
      <c r="I1014" t="str">
        <f>VLOOKUP(C1014,customers!$A$2:$I$314,9,FALSE)</f>
        <v>No</v>
      </c>
      <c r="J1014" t="str">
        <f>INDEX(products!$A$1:$F$11,MATCH(orders!$D1014,products!$A$1:$A$11,0),MATCH(orders!J$1,products!$A$1:$F$1,0))</f>
        <v>Denim Jacket Hooded</v>
      </c>
      <c r="K1014" t="str">
        <f>INDEX(products!$A$1:$F$11,MATCH(orders!$D1014,products!$A$1:$A$11,0),MATCH(orders!K$1,products!$A$1:$F$1,0))</f>
        <v>Jacket</v>
      </c>
      <c r="L1014" t="str">
        <f>INDEX(products!$A$1:$F$11,MATCH(orders!$D1014,products!$A$1:$A$11,0),MATCH(orders!L$1,products!$A$1:$F$1,0))</f>
        <v>Light Blue</v>
      </c>
      <c r="M1014">
        <f>INDEX(products!$A$1:$F$11,MATCH(orders!$D1014,products!$A$1:$A$11,0),MATCH(orders!M$1,products!$A$1:$F$1,0))</f>
        <v>27.99</v>
      </c>
      <c r="N1014">
        <f>INDEX(products!$A$1:$F$11,MATCH(orders!$D1014,products!$A$1:$A$11,0),MATCH(orders!N$1,products!$A$1:$F$1,0))</f>
        <v>14.99</v>
      </c>
      <c r="O1014">
        <f t="shared" si="30"/>
        <v>38.999999999999993</v>
      </c>
      <c r="P1014">
        <f t="shared" si="31"/>
        <v>83.97</v>
      </c>
    </row>
    <row r="1015" spans="1:16" x14ac:dyDescent="0.45">
      <c r="A1015" t="s">
        <v>2784</v>
      </c>
      <c r="B1015" s="1">
        <v>45100</v>
      </c>
      <c r="C1015" t="s">
        <v>438</v>
      </c>
      <c r="D1015">
        <v>10</v>
      </c>
      <c r="E1015">
        <v>1</v>
      </c>
      <c r="F1015" t="str">
        <f>_xlfn.XLOOKUP(C1015,customers!$A$2:$A$314,customers!$B$2:$B$314,,0)</f>
        <v>Isahella Hagland</v>
      </c>
      <c r="G1015" t="str">
        <f>_xlfn.XLOOKUP(C1015,customers!$A$2:$A$314,customers!$F$2:$F$314,,0)</f>
        <v>Scotland</v>
      </c>
      <c r="H1015" t="str">
        <f>VLOOKUP(C1015,customers!$A$2:$I$314,7,FALSE)</f>
        <v>Inverness</v>
      </c>
      <c r="I1015" t="str">
        <f>VLOOKUP(C1015,customers!$A$2:$I$314,9,FALSE)</f>
        <v>No</v>
      </c>
      <c r="J1015" t="str">
        <f>INDEX(products!$A$1:$F$11,MATCH(orders!$D1015,products!$A$1:$A$11,0),MATCH(orders!J$1,products!$A$1:$F$1,0))</f>
        <v>Denim Jeans Cuffed Hem</v>
      </c>
      <c r="K1015" t="str">
        <f>INDEX(products!$A$1:$F$11,MATCH(orders!$D1015,products!$A$1:$A$11,0),MATCH(orders!K$1,products!$A$1:$F$1,0))</f>
        <v>Pants</v>
      </c>
      <c r="L1015" t="str">
        <f>INDEX(products!$A$1:$F$11,MATCH(orders!$D1015,products!$A$1:$A$11,0),MATCH(orders!L$1,products!$A$1:$F$1,0))</f>
        <v>Dark Blue</v>
      </c>
      <c r="M1015">
        <f>INDEX(products!$A$1:$F$11,MATCH(orders!$D1015,products!$A$1:$A$11,0),MATCH(orders!M$1,products!$A$1:$F$1,0))</f>
        <v>22.99</v>
      </c>
      <c r="N1015">
        <f>INDEX(products!$A$1:$F$11,MATCH(orders!$D1015,products!$A$1:$A$11,0),MATCH(orders!N$1,products!$A$1:$F$1,0))</f>
        <v>10.99</v>
      </c>
      <c r="O1015">
        <f t="shared" si="30"/>
        <v>11.999999999999998</v>
      </c>
      <c r="P1015">
        <f t="shared" si="31"/>
        <v>22.99</v>
      </c>
    </row>
    <row r="1016" spans="1:16" x14ac:dyDescent="0.45">
      <c r="A1016" t="s">
        <v>2785</v>
      </c>
      <c r="B1016" s="1">
        <v>45100</v>
      </c>
      <c r="C1016" t="s">
        <v>967</v>
      </c>
      <c r="D1016">
        <v>5</v>
      </c>
      <c r="E1016">
        <v>2</v>
      </c>
      <c r="F1016" t="str">
        <f>_xlfn.XLOOKUP(C1016,customers!$A$2:$A$314,customers!$B$2:$B$314,,0)</f>
        <v>Georgena Bentjens</v>
      </c>
      <c r="G1016" t="str">
        <f>_xlfn.XLOOKUP(C1016,customers!$A$2:$A$314,customers!$F$2:$F$314,,0)</f>
        <v>Scotland</v>
      </c>
      <c r="H1016" t="str">
        <f>VLOOKUP(C1016,customers!$A$2:$I$314,7,FALSE)</f>
        <v>Dornoch</v>
      </c>
      <c r="I1016" t="str">
        <f>VLOOKUP(C1016,customers!$A$2:$I$314,9,FALSE)</f>
        <v>No</v>
      </c>
      <c r="J1016" t="str">
        <f>INDEX(products!$A$1:$F$11,MATCH(orders!$D1016,products!$A$1:$A$11,0),MATCH(orders!J$1,products!$A$1:$F$1,0))</f>
        <v>Denim Jeans Flare Cut</v>
      </c>
      <c r="K1016" t="str">
        <f>INDEX(products!$A$1:$F$11,MATCH(orders!$D1016,products!$A$1:$A$11,0),MATCH(orders!K$1,products!$A$1:$F$1,0))</f>
        <v>Pants</v>
      </c>
      <c r="L1016" t="str">
        <f>INDEX(products!$A$1:$F$11,MATCH(orders!$D1016,products!$A$1:$A$11,0),MATCH(orders!L$1,products!$A$1:$F$1,0))</f>
        <v>Dark Blue</v>
      </c>
      <c r="M1016">
        <f>INDEX(products!$A$1:$F$11,MATCH(orders!$D1016,products!$A$1:$A$11,0),MATCH(orders!M$1,products!$A$1:$F$1,0))</f>
        <v>28.99</v>
      </c>
      <c r="N1016">
        <f>INDEX(products!$A$1:$F$11,MATCH(orders!$D1016,products!$A$1:$A$11,0),MATCH(orders!N$1,products!$A$1:$F$1,0))</f>
        <v>12.99</v>
      </c>
      <c r="O1016">
        <f t="shared" si="30"/>
        <v>31.999999999999996</v>
      </c>
      <c r="P1016">
        <f t="shared" si="31"/>
        <v>57.98</v>
      </c>
    </row>
    <row r="1017" spans="1:16" x14ac:dyDescent="0.45">
      <c r="A1017" t="s">
        <v>2786</v>
      </c>
      <c r="B1017" s="1">
        <v>45100</v>
      </c>
      <c r="C1017" t="s">
        <v>1001</v>
      </c>
      <c r="D1017">
        <v>5</v>
      </c>
      <c r="E1017">
        <v>2</v>
      </c>
      <c r="F1017" t="str">
        <f>_xlfn.XLOOKUP(C1017,customers!$A$2:$A$314,customers!$B$2:$B$314,,0)</f>
        <v>Cleve Blowfelde</v>
      </c>
      <c r="G1017" t="str">
        <f>_xlfn.XLOOKUP(C1017,customers!$A$2:$A$314,customers!$F$2:$F$314,,0)</f>
        <v>Wales</v>
      </c>
      <c r="H1017" t="str">
        <f>VLOOKUP(C1017,customers!$A$2:$I$314,7,FALSE)</f>
        <v>Llanrwst</v>
      </c>
      <c r="I1017" t="str">
        <f>VLOOKUP(C1017,customers!$A$2:$I$314,9,FALSE)</f>
        <v>No</v>
      </c>
      <c r="J1017" t="str">
        <f>INDEX(products!$A$1:$F$11,MATCH(orders!$D1017,products!$A$1:$A$11,0),MATCH(orders!J$1,products!$A$1:$F$1,0))</f>
        <v>Denim Jeans Flare Cut</v>
      </c>
      <c r="K1017" t="str">
        <f>INDEX(products!$A$1:$F$11,MATCH(orders!$D1017,products!$A$1:$A$11,0),MATCH(orders!K$1,products!$A$1:$F$1,0))</f>
        <v>Pants</v>
      </c>
      <c r="L1017" t="str">
        <f>INDEX(products!$A$1:$F$11,MATCH(orders!$D1017,products!$A$1:$A$11,0),MATCH(orders!L$1,products!$A$1:$F$1,0))</f>
        <v>Dark Blue</v>
      </c>
      <c r="M1017">
        <f>INDEX(products!$A$1:$F$11,MATCH(orders!$D1017,products!$A$1:$A$11,0),MATCH(orders!M$1,products!$A$1:$F$1,0))</f>
        <v>28.99</v>
      </c>
      <c r="N1017">
        <f>INDEX(products!$A$1:$F$11,MATCH(orders!$D1017,products!$A$1:$A$11,0),MATCH(orders!N$1,products!$A$1:$F$1,0))</f>
        <v>12.99</v>
      </c>
      <c r="O1017">
        <f t="shared" si="30"/>
        <v>31.999999999999996</v>
      </c>
      <c r="P1017">
        <f t="shared" si="31"/>
        <v>57.98</v>
      </c>
    </row>
    <row r="1018" spans="1:16" x14ac:dyDescent="0.45">
      <c r="A1018" t="s">
        <v>2787</v>
      </c>
      <c r="B1018" s="1">
        <v>45101</v>
      </c>
      <c r="C1018" t="s">
        <v>702</v>
      </c>
      <c r="D1018">
        <v>5</v>
      </c>
      <c r="E1018">
        <v>4</v>
      </c>
      <c r="F1018" t="str">
        <f>_xlfn.XLOOKUP(C1018,customers!$A$2:$A$314,customers!$B$2:$B$314,,0)</f>
        <v>Katerina Melloi</v>
      </c>
      <c r="G1018" t="str">
        <f>_xlfn.XLOOKUP(C1018,customers!$A$2:$A$314,customers!$F$2:$F$314,,0)</f>
        <v>England</v>
      </c>
      <c r="H1018" t="str">
        <f>VLOOKUP(C1018,customers!$A$2:$I$314,7,FALSE)</f>
        <v>Chester-le-Street</v>
      </c>
      <c r="I1018" t="str">
        <f>VLOOKUP(C1018,customers!$A$2:$I$314,9,FALSE)</f>
        <v>No</v>
      </c>
      <c r="J1018" t="str">
        <f>INDEX(products!$A$1:$F$11,MATCH(orders!$D1018,products!$A$1:$A$11,0),MATCH(orders!J$1,products!$A$1:$F$1,0))</f>
        <v>Denim Jeans Flare Cut</v>
      </c>
      <c r="K1018" t="str">
        <f>INDEX(products!$A$1:$F$11,MATCH(orders!$D1018,products!$A$1:$A$11,0),MATCH(orders!K$1,products!$A$1:$F$1,0))</f>
        <v>Pants</v>
      </c>
      <c r="L1018" t="str">
        <f>INDEX(products!$A$1:$F$11,MATCH(orders!$D1018,products!$A$1:$A$11,0),MATCH(orders!L$1,products!$A$1:$F$1,0))</f>
        <v>Dark Blue</v>
      </c>
      <c r="M1018">
        <f>INDEX(products!$A$1:$F$11,MATCH(orders!$D1018,products!$A$1:$A$11,0),MATCH(orders!M$1,products!$A$1:$F$1,0))</f>
        <v>28.99</v>
      </c>
      <c r="N1018">
        <f>INDEX(products!$A$1:$F$11,MATCH(orders!$D1018,products!$A$1:$A$11,0),MATCH(orders!N$1,products!$A$1:$F$1,0))</f>
        <v>12.99</v>
      </c>
      <c r="O1018">
        <f t="shared" si="30"/>
        <v>63.999999999999993</v>
      </c>
      <c r="P1018">
        <f t="shared" si="31"/>
        <v>115.96</v>
      </c>
    </row>
    <row r="1019" spans="1:16" x14ac:dyDescent="0.45">
      <c r="A1019" t="s">
        <v>2788</v>
      </c>
      <c r="B1019" s="1">
        <v>45101</v>
      </c>
      <c r="C1019" t="s">
        <v>142</v>
      </c>
      <c r="D1019">
        <v>5</v>
      </c>
      <c r="E1019">
        <v>2</v>
      </c>
      <c r="F1019" t="str">
        <f>_xlfn.XLOOKUP(C1019,customers!$A$2:$A$314,customers!$B$2:$B$314,,0)</f>
        <v>Adrian Swaine</v>
      </c>
      <c r="G1019" t="str">
        <f>_xlfn.XLOOKUP(C1019,customers!$A$2:$A$314,customers!$F$2:$F$314,,0)</f>
        <v>England</v>
      </c>
      <c r="H1019" t="str">
        <f>VLOOKUP(C1019,customers!$A$2:$I$314,7,FALSE)</f>
        <v>Chester</v>
      </c>
      <c r="I1019" t="str">
        <f>VLOOKUP(C1019,customers!$A$2:$I$314,9,FALSE)</f>
        <v>Yes</v>
      </c>
      <c r="J1019" t="str">
        <f>INDEX(products!$A$1:$F$11,MATCH(orders!$D1019,products!$A$1:$A$11,0),MATCH(orders!J$1,products!$A$1:$F$1,0))</f>
        <v>Denim Jeans Flare Cut</v>
      </c>
      <c r="K1019" t="str">
        <f>INDEX(products!$A$1:$F$11,MATCH(orders!$D1019,products!$A$1:$A$11,0),MATCH(orders!K$1,products!$A$1:$F$1,0))</f>
        <v>Pants</v>
      </c>
      <c r="L1019" t="str">
        <f>INDEX(products!$A$1:$F$11,MATCH(orders!$D1019,products!$A$1:$A$11,0),MATCH(orders!L$1,products!$A$1:$F$1,0))</f>
        <v>Dark Blue</v>
      </c>
      <c r="M1019">
        <f>INDEX(products!$A$1:$F$11,MATCH(orders!$D1019,products!$A$1:$A$11,0),MATCH(orders!M$1,products!$A$1:$F$1,0))</f>
        <v>28.99</v>
      </c>
      <c r="N1019">
        <f>INDEX(products!$A$1:$F$11,MATCH(orders!$D1019,products!$A$1:$A$11,0),MATCH(orders!N$1,products!$A$1:$F$1,0))</f>
        <v>12.99</v>
      </c>
      <c r="O1019">
        <f t="shared" si="30"/>
        <v>31.999999999999996</v>
      </c>
      <c r="P1019">
        <f t="shared" si="31"/>
        <v>57.98</v>
      </c>
    </row>
    <row r="1020" spans="1:16" x14ac:dyDescent="0.45">
      <c r="A1020" t="s">
        <v>2789</v>
      </c>
      <c r="B1020" s="1">
        <v>45101</v>
      </c>
      <c r="C1020" t="s">
        <v>234</v>
      </c>
      <c r="D1020">
        <v>5</v>
      </c>
      <c r="E1020">
        <v>4</v>
      </c>
      <c r="F1020" t="str">
        <f>_xlfn.XLOOKUP(C1020,customers!$A$2:$A$314,customers!$B$2:$B$314,,0)</f>
        <v>Archambault Gillard</v>
      </c>
      <c r="G1020" t="str">
        <f>_xlfn.XLOOKUP(C1020,customers!$A$2:$A$314,customers!$F$2:$F$314,,0)</f>
        <v>England</v>
      </c>
      <c r="H1020" t="str">
        <f>VLOOKUP(C1020,customers!$A$2:$I$314,7,FALSE)</f>
        <v>Colchester</v>
      </c>
      <c r="I1020" t="str">
        <f>VLOOKUP(C1020,customers!$A$2:$I$314,9,FALSE)</f>
        <v>Yes</v>
      </c>
      <c r="J1020" t="str">
        <f>INDEX(products!$A$1:$F$11,MATCH(orders!$D1020,products!$A$1:$A$11,0),MATCH(orders!J$1,products!$A$1:$F$1,0))</f>
        <v>Denim Jeans Flare Cut</v>
      </c>
      <c r="K1020" t="str">
        <f>INDEX(products!$A$1:$F$11,MATCH(orders!$D1020,products!$A$1:$A$11,0),MATCH(orders!K$1,products!$A$1:$F$1,0))</f>
        <v>Pants</v>
      </c>
      <c r="L1020" t="str">
        <f>INDEX(products!$A$1:$F$11,MATCH(orders!$D1020,products!$A$1:$A$11,0),MATCH(orders!L$1,products!$A$1:$F$1,0))</f>
        <v>Dark Blue</v>
      </c>
      <c r="M1020">
        <f>INDEX(products!$A$1:$F$11,MATCH(orders!$D1020,products!$A$1:$A$11,0),MATCH(orders!M$1,products!$A$1:$F$1,0))</f>
        <v>28.99</v>
      </c>
      <c r="N1020">
        <f>INDEX(products!$A$1:$F$11,MATCH(orders!$D1020,products!$A$1:$A$11,0),MATCH(orders!N$1,products!$A$1:$F$1,0))</f>
        <v>12.99</v>
      </c>
      <c r="O1020">
        <f t="shared" si="30"/>
        <v>63.999999999999993</v>
      </c>
      <c r="P1020">
        <f t="shared" si="31"/>
        <v>115.96</v>
      </c>
    </row>
    <row r="1021" spans="1:16" x14ac:dyDescent="0.45">
      <c r="A1021" t="s">
        <v>2790</v>
      </c>
      <c r="B1021" s="1">
        <v>45101</v>
      </c>
      <c r="C1021" t="s">
        <v>43</v>
      </c>
      <c r="D1021">
        <v>5</v>
      </c>
      <c r="E1021">
        <v>2</v>
      </c>
      <c r="F1021" t="str">
        <f>_xlfn.XLOOKUP(C1021,customers!$A$2:$A$314,customers!$B$2:$B$314,,0)</f>
        <v>Christoffer O' Shea</v>
      </c>
      <c r="G1021" t="str">
        <f>_xlfn.XLOOKUP(C1021,customers!$A$2:$A$314,customers!$F$2:$F$314,,0)</f>
        <v>Scotland</v>
      </c>
      <c r="H1021" t="str">
        <f>VLOOKUP(C1021,customers!$A$2:$I$314,7,FALSE)</f>
        <v>Glasgow</v>
      </c>
      <c r="I1021" t="str">
        <f>VLOOKUP(C1021,customers!$A$2:$I$314,9,FALSE)</f>
        <v>Yes</v>
      </c>
      <c r="J1021" t="str">
        <f>INDEX(products!$A$1:$F$11,MATCH(orders!$D1021,products!$A$1:$A$11,0),MATCH(orders!J$1,products!$A$1:$F$1,0))</f>
        <v>Denim Jeans Flare Cut</v>
      </c>
      <c r="K1021" t="str">
        <f>INDEX(products!$A$1:$F$11,MATCH(orders!$D1021,products!$A$1:$A$11,0),MATCH(orders!K$1,products!$A$1:$F$1,0))</f>
        <v>Pants</v>
      </c>
      <c r="L1021" t="str">
        <f>INDEX(products!$A$1:$F$11,MATCH(orders!$D1021,products!$A$1:$A$11,0),MATCH(orders!L$1,products!$A$1:$F$1,0))</f>
        <v>Dark Blue</v>
      </c>
      <c r="M1021">
        <f>INDEX(products!$A$1:$F$11,MATCH(orders!$D1021,products!$A$1:$A$11,0),MATCH(orders!M$1,products!$A$1:$F$1,0))</f>
        <v>28.99</v>
      </c>
      <c r="N1021">
        <f>INDEX(products!$A$1:$F$11,MATCH(orders!$D1021,products!$A$1:$A$11,0),MATCH(orders!N$1,products!$A$1:$F$1,0))</f>
        <v>12.99</v>
      </c>
      <c r="O1021">
        <f t="shared" si="30"/>
        <v>31.999999999999996</v>
      </c>
      <c r="P1021">
        <f t="shared" si="31"/>
        <v>57.98</v>
      </c>
    </row>
    <row r="1022" spans="1:16" x14ac:dyDescent="0.45">
      <c r="A1022" t="s">
        <v>2791</v>
      </c>
      <c r="B1022" s="1">
        <v>45101</v>
      </c>
      <c r="C1022" t="s">
        <v>340</v>
      </c>
      <c r="D1022">
        <v>4</v>
      </c>
      <c r="E1022">
        <v>4</v>
      </c>
      <c r="F1022" t="str">
        <f>_xlfn.XLOOKUP(C1022,customers!$A$2:$A$314,customers!$B$2:$B$314,,0)</f>
        <v>Bunny Naulls</v>
      </c>
      <c r="G1022" t="str">
        <f>_xlfn.XLOOKUP(C1022,customers!$A$2:$A$314,customers!$F$2:$F$314,,0)</f>
        <v>England</v>
      </c>
      <c r="H1022" t="str">
        <f>VLOOKUP(C1022,customers!$A$2:$I$314,7,FALSE)</f>
        <v>Cheltenham</v>
      </c>
      <c r="I1022" t="str">
        <f>VLOOKUP(C1022,customers!$A$2:$I$314,9,FALSE)</f>
        <v>Yes</v>
      </c>
      <c r="J1022" t="str">
        <f>INDEX(products!$A$1:$F$11,MATCH(orders!$D1022,products!$A$1:$A$11,0),MATCH(orders!J$1,products!$A$1:$F$1,0))</f>
        <v>Denim Jacket Cropped</v>
      </c>
      <c r="K1022" t="str">
        <f>INDEX(products!$A$1:$F$11,MATCH(orders!$D1022,products!$A$1:$A$11,0),MATCH(orders!K$1,products!$A$1:$F$1,0))</f>
        <v>Jacket</v>
      </c>
      <c r="L1022" t="str">
        <f>INDEX(products!$A$1:$F$11,MATCH(orders!$D1022,products!$A$1:$A$11,0),MATCH(orders!L$1,products!$A$1:$F$1,0))</f>
        <v>Light Blue</v>
      </c>
      <c r="M1022">
        <f>INDEX(products!$A$1:$F$11,MATCH(orders!$D1022,products!$A$1:$A$11,0),MATCH(orders!M$1,products!$A$1:$F$1,0))</f>
        <v>26.99</v>
      </c>
      <c r="N1022">
        <f>INDEX(products!$A$1:$F$11,MATCH(orders!$D1022,products!$A$1:$A$11,0),MATCH(orders!N$1,products!$A$1:$F$1,0))</f>
        <v>11.99</v>
      </c>
      <c r="O1022">
        <f t="shared" si="30"/>
        <v>59.999999999999993</v>
      </c>
      <c r="P1022">
        <f t="shared" si="31"/>
        <v>107.96</v>
      </c>
    </row>
    <row r="1023" spans="1:16" x14ac:dyDescent="0.45">
      <c r="A1023" t="s">
        <v>2792</v>
      </c>
      <c r="B1023" s="1">
        <v>45101</v>
      </c>
      <c r="C1023" t="s">
        <v>115</v>
      </c>
      <c r="D1023">
        <v>5</v>
      </c>
      <c r="E1023">
        <v>3</v>
      </c>
      <c r="F1023" t="str">
        <f>_xlfn.XLOOKUP(C1023,customers!$A$2:$A$314,customers!$B$2:$B$314,,0)</f>
        <v>Iorgo Kleinert</v>
      </c>
      <c r="G1023" t="str">
        <f>_xlfn.XLOOKUP(C1023,customers!$A$2:$A$314,customers!$F$2:$F$314,,0)</f>
        <v>England</v>
      </c>
      <c r="H1023" t="str">
        <f>VLOOKUP(C1023,customers!$A$2:$I$314,7,FALSE)</f>
        <v>Brighton</v>
      </c>
      <c r="I1023" t="str">
        <f>VLOOKUP(C1023,customers!$A$2:$I$314,9,FALSE)</f>
        <v>Yes</v>
      </c>
      <c r="J1023" t="str">
        <f>INDEX(products!$A$1:$F$11,MATCH(orders!$D1023,products!$A$1:$A$11,0),MATCH(orders!J$1,products!$A$1:$F$1,0))</f>
        <v>Denim Jeans Flare Cut</v>
      </c>
      <c r="K1023" t="str">
        <f>INDEX(products!$A$1:$F$11,MATCH(orders!$D1023,products!$A$1:$A$11,0),MATCH(orders!K$1,products!$A$1:$F$1,0))</f>
        <v>Pants</v>
      </c>
      <c r="L1023" t="str">
        <f>INDEX(products!$A$1:$F$11,MATCH(orders!$D1023,products!$A$1:$A$11,0),MATCH(orders!L$1,products!$A$1:$F$1,0))</f>
        <v>Dark Blue</v>
      </c>
      <c r="M1023">
        <f>INDEX(products!$A$1:$F$11,MATCH(orders!$D1023,products!$A$1:$A$11,0),MATCH(orders!M$1,products!$A$1:$F$1,0))</f>
        <v>28.99</v>
      </c>
      <c r="N1023">
        <f>INDEX(products!$A$1:$F$11,MATCH(orders!$D1023,products!$A$1:$A$11,0),MATCH(orders!N$1,products!$A$1:$F$1,0))</f>
        <v>12.99</v>
      </c>
      <c r="O1023">
        <f t="shared" si="30"/>
        <v>47.999999999999993</v>
      </c>
      <c r="P1023">
        <f t="shared" si="31"/>
        <v>86.97</v>
      </c>
    </row>
    <row r="1024" spans="1:16" x14ac:dyDescent="0.45">
      <c r="A1024" t="s">
        <v>2793</v>
      </c>
      <c r="B1024" s="1">
        <v>45102</v>
      </c>
      <c r="C1024" t="s">
        <v>313</v>
      </c>
      <c r="D1024">
        <v>4</v>
      </c>
      <c r="E1024">
        <v>4</v>
      </c>
      <c r="F1024" t="str">
        <f>_xlfn.XLOOKUP(C1024,customers!$A$2:$A$314,customers!$B$2:$B$314,,0)</f>
        <v>Kipper Boorn</v>
      </c>
      <c r="G1024" t="str">
        <f>_xlfn.XLOOKUP(C1024,customers!$A$2:$A$314,customers!$F$2:$F$314,,0)</f>
        <v>Scotland</v>
      </c>
      <c r="H1024" t="str">
        <f>VLOOKUP(C1024,customers!$A$2:$I$314,7,FALSE)</f>
        <v>Fort William</v>
      </c>
      <c r="I1024" t="str">
        <f>VLOOKUP(C1024,customers!$A$2:$I$314,9,FALSE)</f>
        <v>Yes</v>
      </c>
      <c r="J1024" t="str">
        <f>INDEX(products!$A$1:$F$11,MATCH(orders!$D1024,products!$A$1:$A$11,0),MATCH(orders!J$1,products!$A$1:$F$1,0))</f>
        <v>Denim Jacket Cropped</v>
      </c>
      <c r="K1024" t="str">
        <f>INDEX(products!$A$1:$F$11,MATCH(orders!$D1024,products!$A$1:$A$11,0),MATCH(orders!K$1,products!$A$1:$F$1,0))</f>
        <v>Jacket</v>
      </c>
      <c r="L1024" t="str">
        <f>INDEX(products!$A$1:$F$11,MATCH(orders!$D1024,products!$A$1:$A$11,0),MATCH(orders!L$1,products!$A$1:$F$1,0))</f>
        <v>Light Blue</v>
      </c>
      <c r="M1024">
        <f>INDEX(products!$A$1:$F$11,MATCH(orders!$D1024,products!$A$1:$A$11,0),MATCH(orders!M$1,products!$A$1:$F$1,0))</f>
        <v>26.99</v>
      </c>
      <c r="N1024">
        <f>INDEX(products!$A$1:$F$11,MATCH(orders!$D1024,products!$A$1:$A$11,0),MATCH(orders!N$1,products!$A$1:$F$1,0))</f>
        <v>11.99</v>
      </c>
      <c r="O1024">
        <f t="shared" si="30"/>
        <v>59.999999999999993</v>
      </c>
      <c r="P1024">
        <f t="shared" si="31"/>
        <v>107.96</v>
      </c>
    </row>
    <row r="1025" spans="1:16" x14ac:dyDescent="0.45">
      <c r="A1025" t="s">
        <v>2794</v>
      </c>
      <c r="B1025" s="1">
        <v>45102</v>
      </c>
      <c r="C1025" t="s">
        <v>675</v>
      </c>
      <c r="D1025">
        <v>5</v>
      </c>
      <c r="E1025">
        <v>4</v>
      </c>
      <c r="F1025" t="str">
        <f>_xlfn.XLOOKUP(C1025,customers!$A$2:$A$314,customers!$B$2:$B$314,,0)</f>
        <v>Minny Chamberlayne</v>
      </c>
      <c r="G1025" t="str">
        <f>_xlfn.XLOOKUP(C1025,customers!$A$2:$A$314,customers!$F$2:$F$314,,0)</f>
        <v>England</v>
      </c>
      <c r="H1025" t="str">
        <f>VLOOKUP(C1025,customers!$A$2:$I$314,7,FALSE)</f>
        <v>Southport</v>
      </c>
      <c r="I1025" t="str">
        <f>VLOOKUP(C1025,customers!$A$2:$I$314,9,FALSE)</f>
        <v>No</v>
      </c>
      <c r="J1025" t="str">
        <f>INDEX(products!$A$1:$F$11,MATCH(orders!$D1025,products!$A$1:$A$11,0),MATCH(orders!J$1,products!$A$1:$F$1,0))</f>
        <v>Denim Jeans Flare Cut</v>
      </c>
      <c r="K1025" t="str">
        <f>INDEX(products!$A$1:$F$11,MATCH(orders!$D1025,products!$A$1:$A$11,0),MATCH(orders!K$1,products!$A$1:$F$1,0))</f>
        <v>Pants</v>
      </c>
      <c r="L1025" t="str">
        <f>INDEX(products!$A$1:$F$11,MATCH(orders!$D1025,products!$A$1:$A$11,0),MATCH(orders!L$1,products!$A$1:$F$1,0))</f>
        <v>Dark Blue</v>
      </c>
      <c r="M1025">
        <f>INDEX(products!$A$1:$F$11,MATCH(orders!$D1025,products!$A$1:$A$11,0),MATCH(orders!M$1,products!$A$1:$F$1,0))</f>
        <v>28.99</v>
      </c>
      <c r="N1025">
        <f>INDEX(products!$A$1:$F$11,MATCH(orders!$D1025,products!$A$1:$A$11,0),MATCH(orders!N$1,products!$A$1:$F$1,0))</f>
        <v>12.99</v>
      </c>
      <c r="O1025">
        <f t="shared" si="30"/>
        <v>63.999999999999993</v>
      </c>
      <c r="P1025">
        <f t="shared" si="31"/>
        <v>115.96</v>
      </c>
    </row>
    <row r="1026" spans="1:16" x14ac:dyDescent="0.45">
      <c r="A1026" t="s">
        <v>2795</v>
      </c>
      <c r="B1026" s="1">
        <v>45102</v>
      </c>
      <c r="C1026" t="s">
        <v>776</v>
      </c>
      <c r="D1026">
        <v>8</v>
      </c>
      <c r="E1026">
        <v>3</v>
      </c>
      <c r="F1026" t="str">
        <f>_xlfn.XLOOKUP(C1026,customers!$A$2:$A$314,customers!$B$2:$B$314,,0)</f>
        <v>Crin Vernham</v>
      </c>
      <c r="G1026" t="str">
        <f>_xlfn.XLOOKUP(C1026,customers!$A$2:$A$314,customers!$F$2:$F$314,,0)</f>
        <v>England</v>
      </c>
      <c r="H1026" t="str">
        <f>VLOOKUP(C1026,customers!$A$2:$I$314,7,FALSE)</f>
        <v>Tavistock</v>
      </c>
      <c r="I1026" t="str">
        <f>VLOOKUP(C1026,customers!$A$2:$I$314,9,FALSE)</f>
        <v>No</v>
      </c>
      <c r="J1026" t="str">
        <f>INDEX(products!$A$1:$F$11,MATCH(orders!$D1026,products!$A$1:$A$11,0),MATCH(orders!J$1,products!$A$1:$F$1,0))</f>
        <v>Denim Jeans Vintage Wash</v>
      </c>
      <c r="K1026" t="str">
        <f>INDEX(products!$A$1:$F$11,MATCH(orders!$D1026,products!$A$1:$A$11,0),MATCH(orders!K$1,products!$A$1:$F$1,0))</f>
        <v>Jacket</v>
      </c>
      <c r="L1026" t="str">
        <f>INDEX(products!$A$1:$F$11,MATCH(orders!$D1026,products!$A$1:$A$11,0),MATCH(orders!L$1,products!$A$1:$F$1,0))</f>
        <v>Light Blue</v>
      </c>
      <c r="M1026">
        <f>INDEX(products!$A$1:$F$11,MATCH(orders!$D1026,products!$A$1:$A$11,0),MATCH(orders!M$1,products!$A$1:$F$1,0))</f>
        <v>21.99</v>
      </c>
      <c r="N1026">
        <f>INDEX(products!$A$1:$F$11,MATCH(orders!$D1026,products!$A$1:$A$11,0),MATCH(orders!N$1,products!$A$1:$F$1,0))</f>
        <v>11.99</v>
      </c>
      <c r="O1026">
        <f t="shared" si="30"/>
        <v>29.999999999999993</v>
      </c>
      <c r="P1026">
        <f t="shared" si="31"/>
        <v>65.97</v>
      </c>
    </row>
    <row r="1027" spans="1:16" x14ac:dyDescent="0.45">
      <c r="A1027" t="s">
        <v>2796</v>
      </c>
      <c r="B1027" s="1">
        <v>45102</v>
      </c>
      <c r="C1027" t="s">
        <v>528</v>
      </c>
      <c r="D1027">
        <v>6</v>
      </c>
      <c r="E1027">
        <v>3</v>
      </c>
      <c r="F1027" t="str">
        <f>_xlfn.XLOOKUP(C1027,customers!$A$2:$A$314,customers!$B$2:$B$314,,0)</f>
        <v>Bobinette Hindsberg</v>
      </c>
      <c r="G1027" t="str">
        <f>_xlfn.XLOOKUP(C1027,customers!$A$2:$A$314,customers!$F$2:$F$314,,0)</f>
        <v>England</v>
      </c>
      <c r="H1027" t="str">
        <f>VLOOKUP(C1027,customers!$A$2:$I$314,7,FALSE)</f>
        <v>Bridgwater</v>
      </c>
      <c r="I1027" t="str">
        <f>VLOOKUP(C1027,customers!$A$2:$I$314,9,FALSE)</f>
        <v>No</v>
      </c>
      <c r="J1027" t="str">
        <f>INDEX(products!$A$1:$F$11,MATCH(orders!$D1027,products!$A$1:$A$11,0),MATCH(orders!J$1,products!$A$1:$F$1,0))</f>
        <v>Denim Jacket Hooded</v>
      </c>
      <c r="K1027" t="str">
        <f>INDEX(products!$A$1:$F$11,MATCH(orders!$D1027,products!$A$1:$A$11,0),MATCH(orders!K$1,products!$A$1:$F$1,0))</f>
        <v>Jacket</v>
      </c>
      <c r="L1027" t="str">
        <f>INDEX(products!$A$1:$F$11,MATCH(orders!$D1027,products!$A$1:$A$11,0),MATCH(orders!L$1,products!$A$1:$F$1,0))</f>
        <v>Light Blue</v>
      </c>
      <c r="M1027">
        <f>INDEX(products!$A$1:$F$11,MATCH(orders!$D1027,products!$A$1:$A$11,0),MATCH(orders!M$1,products!$A$1:$F$1,0))</f>
        <v>27.99</v>
      </c>
      <c r="N1027">
        <f>INDEX(products!$A$1:$F$11,MATCH(orders!$D1027,products!$A$1:$A$11,0),MATCH(orders!N$1,products!$A$1:$F$1,0))</f>
        <v>14.99</v>
      </c>
      <c r="O1027">
        <f t="shared" ref="O1027:O1090" si="32">(M1027-N1027)*E1027</f>
        <v>38.999999999999993</v>
      </c>
      <c r="P1027">
        <f t="shared" ref="P1027:P1090" si="33">M1027*E1027</f>
        <v>83.97</v>
      </c>
    </row>
    <row r="1028" spans="1:16" x14ac:dyDescent="0.45">
      <c r="A1028" t="s">
        <v>2797</v>
      </c>
      <c r="B1028" s="1">
        <v>45102</v>
      </c>
      <c r="C1028" t="s">
        <v>286</v>
      </c>
      <c r="D1028">
        <v>5</v>
      </c>
      <c r="E1028">
        <v>4</v>
      </c>
      <c r="F1028" t="str">
        <f>_xlfn.XLOOKUP(C1028,customers!$A$2:$A$314,customers!$B$2:$B$314,,0)</f>
        <v>Hayward Goulter</v>
      </c>
      <c r="G1028" t="str">
        <f>_xlfn.XLOOKUP(C1028,customers!$A$2:$A$314,customers!$F$2:$F$314,,0)</f>
        <v>Wales</v>
      </c>
      <c r="H1028" t="str">
        <f>VLOOKUP(C1028,customers!$A$2:$I$314,7,FALSE)</f>
        <v>Wrexham</v>
      </c>
      <c r="I1028" t="str">
        <f>VLOOKUP(C1028,customers!$A$2:$I$314,9,FALSE)</f>
        <v>Yes</v>
      </c>
      <c r="J1028" t="str">
        <f>INDEX(products!$A$1:$F$11,MATCH(orders!$D1028,products!$A$1:$A$11,0),MATCH(orders!J$1,products!$A$1:$F$1,0))</f>
        <v>Denim Jeans Flare Cut</v>
      </c>
      <c r="K1028" t="str">
        <f>INDEX(products!$A$1:$F$11,MATCH(orders!$D1028,products!$A$1:$A$11,0),MATCH(orders!K$1,products!$A$1:$F$1,0))</f>
        <v>Pants</v>
      </c>
      <c r="L1028" t="str">
        <f>INDEX(products!$A$1:$F$11,MATCH(orders!$D1028,products!$A$1:$A$11,0),MATCH(orders!L$1,products!$A$1:$F$1,0))</f>
        <v>Dark Blue</v>
      </c>
      <c r="M1028">
        <f>INDEX(products!$A$1:$F$11,MATCH(orders!$D1028,products!$A$1:$A$11,0),MATCH(orders!M$1,products!$A$1:$F$1,0))</f>
        <v>28.99</v>
      </c>
      <c r="N1028">
        <f>INDEX(products!$A$1:$F$11,MATCH(orders!$D1028,products!$A$1:$A$11,0),MATCH(orders!N$1,products!$A$1:$F$1,0))</f>
        <v>12.99</v>
      </c>
      <c r="O1028">
        <f t="shared" si="32"/>
        <v>63.999999999999993</v>
      </c>
      <c r="P1028">
        <f t="shared" si="33"/>
        <v>115.96</v>
      </c>
    </row>
    <row r="1029" spans="1:16" x14ac:dyDescent="0.45">
      <c r="A1029" t="s">
        <v>2798</v>
      </c>
      <c r="B1029" s="1">
        <v>45102</v>
      </c>
      <c r="C1029" t="s">
        <v>340</v>
      </c>
      <c r="D1029">
        <v>4</v>
      </c>
      <c r="E1029">
        <v>3</v>
      </c>
      <c r="F1029" t="str">
        <f>_xlfn.XLOOKUP(C1029,customers!$A$2:$A$314,customers!$B$2:$B$314,,0)</f>
        <v>Bunny Naulls</v>
      </c>
      <c r="G1029" t="str">
        <f>_xlfn.XLOOKUP(C1029,customers!$A$2:$A$314,customers!$F$2:$F$314,,0)</f>
        <v>England</v>
      </c>
      <c r="H1029" t="str">
        <f>VLOOKUP(C1029,customers!$A$2:$I$314,7,FALSE)</f>
        <v>Cheltenham</v>
      </c>
      <c r="I1029" t="str">
        <f>VLOOKUP(C1029,customers!$A$2:$I$314,9,FALSE)</f>
        <v>Yes</v>
      </c>
      <c r="J1029" t="str">
        <f>INDEX(products!$A$1:$F$11,MATCH(orders!$D1029,products!$A$1:$A$11,0),MATCH(orders!J$1,products!$A$1:$F$1,0))</f>
        <v>Denim Jacket Cropped</v>
      </c>
      <c r="K1029" t="str">
        <f>INDEX(products!$A$1:$F$11,MATCH(orders!$D1029,products!$A$1:$A$11,0),MATCH(orders!K$1,products!$A$1:$F$1,0))</f>
        <v>Jacket</v>
      </c>
      <c r="L1029" t="str">
        <f>INDEX(products!$A$1:$F$11,MATCH(orders!$D1029,products!$A$1:$A$11,0),MATCH(orders!L$1,products!$A$1:$F$1,0))</f>
        <v>Light Blue</v>
      </c>
      <c r="M1029">
        <f>INDEX(products!$A$1:$F$11,MATCH(orders!$D1029,products!$A$1:$A$11,0),MATCH(orders!M$1,products!$A$1:$F$1,0))</f>
        <v>26.99</v>
      </c>
      <c r="N1029">
        <f>INDEX(products!$A$1:$F$11,MATCH(orders!$D1029,products!$A$1:$A$11,0),MATCH(orders!N$1,products!$A$1:$F$1,0))</f>
        <v>11.99</v>
      </c>
      <c r="O1029">
        <f t="shared" si="32"/>
        <v>44.999999999999993</v>
      </c>
      <c r="P1029">
        <f t="shared" si="33"/>
        <v>80.97</v>
      </c>
    </row>
    <row r="1030" spans="1:16" x14ac:dyDescent="0.45">
      <c r="A1030" t="s">
        <v>2799</v>
      </c>
      <c r="B1030" s="1">
        <v>45103</v>
      </c>
      <c r="C1030" t="s">
        <v>138</v>
      </c>
      <c r="D1030">
        <v>4</v>
      </c>
      <c r="E1030">
        <v>4</v>
      </c>
      <c r="F1030" t="str">
        <f>_xlfn.XLOOKUP(C1030,customers!$A$2:$A$314,customers!$B$2:$B$314,,0)</f>
        <v>Mozelle Calcutt</v>
      </c>
      <c r="G1030" t="str">
        <f>_xlfn.XLOOKUP(C1030,customers!$A$2:$A$314,customers!$F$2:$F$314,,0)</f>
        <v>Scotland</v>
      </c>
      <c r="H1030" t="str">
        <f>VLOOKUP(C1030,customers!$A$2:$I$314,7,FALSE)</f>
        <v>St Andrews</v>
      </c>
      <c r="I1030" t="str">
        <f>VLOOKUP(C1030,customers!$A$2:$I$314,9,FALSE)</f>
        <v>Yes</v>
      </c>
      <c r="J1030" t="str">
        <f>INDEX(products!$A$1:$F$11,MATCH(orders!$D1030,products!$A$1:$A$11,0),MATCH(orders!J$1,products!$A$1:$F$1,0))</f>
        <v>Denim Jacket Cropped</v>
      </c>
      <c r="K1030" t="str">
        <f>INDEX(products!$A$1:$F$11,MATCH(orders!$D1030,products!$A$1:$A$11,0),MATCH(orders!K$1,products!$A$1:$F$1,0))</f>
        <v>Jacket</v>
      </c>
      <c r="L1030" t="str">
        <f>INDEX(products!$A$1:$F$11,MATCH(orders!$D1030,products!$A$1:$A$11,0),MATCH(orders!L$1,products!$A$1:$F$1,0))</f>
        <v>Light Blue</v>
      </c>
      <c r="M1030">
        <f>INDEX(products!$A$1:$F$11,MATCH(orders!$D1030,products!$A$1:$A$11,0),MATCH(orders!M$1,products!$A$1:$F$1,0))</f>
        <v>26.99</v>
      </c>
      <c r="N1030">
        <f>INDEX(products!$A$1:$F$11,MATCH(orders!$D1030,products!$A$1:$A$11,0),MATCH(orders!N$1,products!$A$1:$F$1,0))</f>
        <v>11.99</v>
      </c>
      <c r="O1030">
        <f t="shared" si="32"/>
        <v>59.999999999999993</v>
      </c>
      <c r="P1030">
        <f t="shared" si="33"/>
        <v>107.96</v>
      </c>
    </row>
    <row r="1031" spans="1:16" x14ac:dyDescent="0.45">
      <c r="A1031" t="s">
        <v>2800</v>
      </c>
      <c r="B1031" s="1">
        <v>45104</v>
      </c>
      <c r="C1031" t="s">
        <v>226</v>
      </c>
      <c r="D1031">
        <v>4</v>
      </c>
      <c r="E1031">
        <v>3</v>
      </c>
      <c r="F1031" t="str">
        <f>_xlfn.XLOOKUP(C1031,customers!$A$2:$A$314,customers!$B$2:$B$314,,0)</f>
        <v>Hartley Mattioli</v>
      </c>
      <c r="G1031" t="str">
        <f>_xlfn.XLOOKUP(C1031,customers!$A$2:$A$314,customers!$F$2:$F$314,,0)</f>
        <v>England</v>
      </c>
      <c r="H1031" t="str">
        <f>VLOOKUP(C1031,customers!$A$2:$I$314,7,FALSE)</f>
        <v>Warrington</v>
      </c>
      <c r="I1031" t="str">
        <f>VLOOKUP(C1031,customers!$A$2:$I$314,9,FALSE)</f>
        <v>Yes</v>
      </c>
      <c r="J1031" t="str">
        <f>INDEX(products!$A$1:$F$11,MATCH(orders!$D1031,products!$A$1:$A$11,0),MATCH(orders!J$1,products!$A$1:$F$1,0))</f>
        <v>Denim Jacket Cropped</v>
      </c>
      <c r="K1031" t="str">
        <f>INDEX(products!$A$1:$F$11,MATCH(orders!$D1031,products!$A$1:$A$11,0),MATCH(orders!K$1,products!$A$1:$F$1,0))</f>
        <v>Jacket</v>
      </c>
      <c r="L1031" t="str">
        <f>INDEX(products!$A$1:$F$11,MATCH(orders!$D1031,products!$A$1:$A$11,0),MATCH(orders!L$1,products!$A$1:$F$1,0))</f>
        <v>Light Blue</v>
      </c>
      <c r="M1031">
        <f>INDEX(products!$A$1:$F$11,MATCH(orders!$D1031,products!$A$1:$A$11,0),MATCH(orders!M$1,products!$A$1:$F$1,0))</f>
        <v>26.99</v>
      </c>
      <c r="N1031">
        <f>INDEX(products!$A$1:$F$11,MATCH(orders!$D1031,products!$A$1:$A$11,0),MATCH(orders!N$1,products!$A$1:$F$1,0))</f>
        <v>11.99</v>
      </c>
      <c r="O1031">
        <f t="shared" si="32"/>
        <v>44.999999999999993</v>
      </c>
      <c r="P1031">
        <f t="shared" si="33"/>
        <v>80.97</v>
      </c>
    </row>
    <row r="1032" spans="1:16" x14ac:dyDescent="0.45">
      <c r="A1032" t="s">
        <v>2801</v>
      </c>
      <c r="B1032" s="1">
        <v>45104</v>
      </c>
      <c r="C1032" t="s">
        <v>810</v>
      </c>
      <c r="D1032">
        <v>6</v>
      </c>
      <c r="E1032">
        <v>3</v>
      </c>
      <c r="F1032" t="str">
        <f>_xlfn.XLOOKUP(C1032,customers!$A$2:$A$314,customers!$B$2:$B$314,,0)</f>
        <v>Nertie Poolman</v>
      </c>
      <c r="G1032" t="str">
        <f>_xlfn.XLOOKUP(C1032,customers!$A$2:$A$314,customers!$F$2:$F$314,,0)</f>
        <v>England</v>
      </c>
      <c r="H1032" t="str">
        <f>VLOOKUP(C1032,customers!$A$2:$I$314,7,FALSE)</f>
        <v>Clitheroe</v>
      </c>
      <c r="I1032" t="str">
        <f>VLOOKUP(C1032,customers!$A$2:$I$314,9,FALSE)</f>
        <v>No</v>
      </c>
      <c r="J1032" t="str">
        <f>INDEX(products!$A$1:$F$11,MATCH(orders!$D1032,products!$A$1:$A$11,0),MATCH(orders!J$1,products!$A$1:$F$1,0))</f>
        <v>Denim Jacket Hooded</v>
      </c>
      <c r="K1032" t="str">
        <f>INDEX(products!$A$1:$F$11,MATCH(orders!$D1032,products!$A$1:$A$11,0),MATCH(orders!K$1,products!$A$1:$F$1,0))</f>
        <v>Jacket</v>
      </c>
      <c r="L1032" t="str">
        <f>INDEX(products!$A$1:$F$11,MATCH(orders!$D1032,products!$A$1:$A$11,0),MATCH(orders!L$1,products!$A$1:$F$1,0))</f>
        <v>Light Blue</v>
      </c>
      <c r="M1032">
        <f>INDEX(products!$A$1:$F$11,MATCH(orders!$D1032,products!$A$1:$A$11,0),MATCH(orders!M$1,products!$A$1:$F$1,0))</f>
        <v>27.99</v>
      </c>
      <c r="N1032">
        <f>INDEX(products!$A$1:$F$11,MATCH(orders!$D1032,products!$A$1:$A$11,0),MATCH(orders!N$1,products!$A$1:$F$1,0))</f>
        <v>14.99</v>
      </c>
      <c r="O1032">
        <f t="shared" si="32"/>
        <v>38.999999999999993</v>
      </c>
      <c r="P1032">
        <f t="shared" si="33"/>
        <v>83.97</v>
      </c>
    </row>
    <row r="1033" spans="1:16" x14ac:dyDescent="0.45">
      <c r="A1033" t="s">
        <v>2802</v>
      </c>
      <c r="B1033" s="1">
        <v>45104</v>
      </c>
      <c r="C1033" t="s">
        <v>218</v>
      </c>
      <c r="D1033">
        <v>4</v>
      </c>
      <c r="E1033">
        <v>3</v>
      </c>
      <c r="F1033" t="str">
        <f>_xlfn.XLOOKUP(C1033,customers!$A$2:$A$314,customers!$B$2:$B$314,,0)</f>
        <v>Inger Bouldon</v>
      </c>
      <c r="G1033" t="str">
        <f>_xlfn.XLOOKUP(C1033,customers!$A$2:$A$314,customers!$F$2:$F$314,,0)</f>
        <v>Scotland</v>
      </c>
      <c r="H1033" t="str">
        <f>VLOOKUP(C1033,customers!$A$2:$I$314,7,FALSE)</f>
        <v>Ayr</v>
      </c>
      <c r="I1033" t="str">
        <f>VLOOKUP(C1033,customers!$A$2:$I$314,9,FALSE)</f>
        <v>Yes</v>
      </c>
      <c r="J1033" t="str">
        <f>INDEX(products!$A$1:$F$11,MATCH(orders!$D1033,products!$A$1:$A$11,0),MATCH(orders!J$1,products!$A$1:$F$1,0))</f>
        <v>Denim Jacket Cropped</v>
      </c>
      <c r="K1033" t="str">
        <f>INDEX(products!$A$1:$F$11,MATCH(orders!$D1033,products!$A$1:$A$11,0),MATCH(orders!K$1,products!$A$1:$F$1,0))</f>
        <v>Jacket</v>
      </c>
      <c r="L1033" t="str">
        <f>INDEX(products!$A$1:$F$11,MATCH(orders!$D1033,products!$A$1:$A$11,0),MATCH(orders!L$1,products!$A$1:$F$1,0))</f>
        <v>Light Blue</v>
      </c>
      <c r="M1033">
        <f>INDEX(products!$A$1:$F$11,MATCH(orders!$D1033,products!$A$1:$A$11,0),MATCH(orders!M$1,products!$A$1:$F$1,0))</f>
        <v>26.99</v>
      </c>
      <c r="N1033">
        <f>INDEX(products!$A$1:$F$11,MATCH(orders!$D1033,products!$A$1:$A$11,0),MATCH(orders!N$1,products!$A$1:$F$1,0))</f>
        <v>11.99</v>
      </c>
      <c r="O1033">
        <f t="shared" si="32"/>
        <v>44.999999999999993</v>
      </c>
      <c r="P1033">
        <f t="shared" si="33"/>
        <v>80.97</v>
      </c>
    </row>
    <row r="1034" spans="1:16" x14ac:dyDescent="0.45">
      <c r="A1034" t="s">
        <v>2803</v>
      </c>
      <c r="B1034" s="1">
        <v>45104</v>
      </c>
      <c r="C1034" t="s">
        <v>60</v>
      </c>
      <c r="D1034">
        <v>4</v>
      </c>
      <c r="E1034">
        <v>2</v>
      </c>
      <c r="F1034" t="str">
        <f>_xlfn.XLOOKUP(C1034,customers!$A$2:$A$314,customers!$B$2:$B$314,,0)</f>
        <v>Rodger Raven</v>
      </c>
      <c r="G1034" t="str">
        <f>_xlfn.XLOOKUP(C1034,customers!$A$2:$A$314,customers!$F$2:$F$314,,0)</f>
        <v>England</v>
      </c>
      <c r="H1034" t="str">
        <f>VLOOKUP(C1034,customers!$A$2:$I$314,7,FALSE)</f>
        <v>Sheffield</v>
      </c>
      <c r="I1034" t="str">
        <f>VLOOKUP(C1034,customers!$A$2:$I$314,9,FALSE)</f>
        <v>Yes</v>
      </c>
      <c r="J1034" t="str">
        <f>INDEX(products!$A$1:$F$11,MATCH(orders!$D1034,products!$A$1:$A$11,0),MATCH(orders!J$1,products!$A$1:$F$1,0))</f>
        <v>Denim Jacket Cropped</v>
      </c>
      <c r="K1034" t="str">
        <f>INDEX(products!$A$1:$F$11,MATCH(orders!$D1034,products!$A$1:$A$11,0),MATCH(orders!K$1,products!$A$1:$F$1,0))</f>
        <v>Jacket</v>
      </c>
      <c r="L1034" t="str">
        <f>INDEX(products!$A$1:$F$11,MATCH(orders!$D1034,products!$A$1:$A$11,0),MATCH(orders!L$1,products!$A$1:$F$1,0))</f>
        <v>Light Blue</v>
      </c>
      <c r="M1034">
        <f>INDEX(products!$A$1:$F$11,MATCH(orders!$D1034,products!$A$1:$A$11,0),MATCH(orders!M$1,products!$A$1:$F$1,0))</f>
        <v>26.99</v>
      </c>
      <c r="N1034">
        <f>INDEX(products!$A$1:$F$11,MATCH(orders!$D1034,products!$A$1:$A$11,0),MATCH(orders!N$1,products!$A$1:$F$1,0))</f>
        <v>11.99</v>
      </c>
      <c r="O1034">
        <f t="shared" si="32"/>
        <v>29.999999999999996</v>
      </c>
      <c r="P1034">
        <f t="shared" si="33"/>
        <v>53.98</v>
      </c>
    </row>
    <row r="1035" spans="1:16" x14ac:dyDescent="0.45">
      <c r="A1035" t="s">
        <v>2804</v>
      </c>
      <c r="B1035" s="1">
        <v>45104</v>
      </c>
      <c r="C1035" t="s">
        <v>753</v>
      </c>
      <c r="D1035">
        <v>6</v>
      </c>
      <c r="E1035">
        <v>3</v>
      </c>
      <c r="F1035" t="str">
        <f>_xlfn.XLOOKUP(C1035,customers!$A$2:$A$314,customers!$B$2:$B$314,,0)</f>
        <v>Alisun Baudino</v>
      </c>
      <c r="G1035" t="str">
        <f>_xlfn.XLOOKUP(C1035,customers!$A$2:$A$314,customers!$F$2:$F$314,,0)</f>
        <v>Wales</v>
      </c>
      <c r="H1035" t="str">
        <f>VLOOKUP(C1035,customers!$A$2:$I$314,7,FALSE)</f>
        <v>Brecon</v>
      </c>
      <c r="I1035" t="str">
        <f>VLOOKUP(C1035,customers!$A$2:$I$314,9,FALSE)</f>
        <v>No</v>
      </c>
      <c r="J1035" t="str">
        <f>INDEX(products!$A$1:$F$11,MATCH(orders!$D1035,products!$A$1:$A$11,0),MATCH(orders!J$1,products!$A$1:$F$1,0))</f>
        <v>Denim Jacket Hooded</v>
      </c>
      <c r="K1035" t="str">
        <f>INDEX(products!$A$1:$F$11,MATCH(orders!$D1035,products!$A$1:$A$11,0),MATCH(orders!K$1,products!$A$1:$F$1,0))</f>
        <v>Jacket</v>
      </c>
      <c r="L1035" t="str">
        <f>INDEX(products!$A$1:$F$11,MATCH(orders!$D1035,products!$A$1:$A$11,0),MATCH(orders!L$1,products!$A$1:$F$1,0))</f>
        <v>Light Blue</v>
      </c>
      <c r="M1035">
        <f>INDEX(products!$A$1:$F$11,MATCH(orders!$D1035,products!$A$1:$A$11,0),MATCH(orders!M$1,products!$A$1:$F$1,0))</f>
        <v>27.99</v>
      </c>
      <c r="N1035">
        <f>INDEX(products!$A$1:$F$11,MATCH(orders!$D1035,products!$A$1:$A$11,0),MATCH(orders!N$1,products!$A$1:$F$1,0))</f>
        <v>14.99</v>
      </c>
      <c r="O1035">
        <f t="shared" si="32"/>
        <v>38.999999999999993</v>
      </c>
      <c r="P1035">
        <f t="shared" si="33"/>
        <v>83.97</v>
      </c>
    </row>
    <row r="1036" spans="1:16" x14ac:dyDescent="0.45">
      <c r="A1036" t="s">
        <v>2805</v>
      </c>
      <c r="B1036" s="1">
        <v>45104</v>
      </c>
      <c r="C1036" t="s">
        <v>260</v>
      </c>
      <c r="D1036">
        <v>4</v>
      </c>
      <c r="E1036">
        <v>4</v>
      </c>
      <c r="F1036" t="str">
        <f>_xlfn.XLOOKUP(C1036,customers!$A$2:$A$314,customers!$B$2:$B$314,,0)</f>
        <v>Pammi Endacott</v>
      </c>
      <c r="G1036" t="str">
        <f>_xlfn.XLOOKUP(C1036,customers!$A$2:$A$314,customers!$F$2:$F$314,,0)</f>
        <v>England</v>
      </c>
      <c r="H1036" t="str">
        <f>VLOOKUP(C1036,customers!$A$2:$I$314,7,FALSE)</f>
        <v>Milton Keynes</v>
      </c>
      <c r="I1036" t="str">
        <f>VLOOKUP(C1036,customers!$A$2:$I$314,9,FALSE)</f>
        <v>Yes</v>
      </c>
      <c r="J1036" t="str">
        <f>INDEX(products!$A$1:$F$11,MATCH(orders!$D1036,products!$A$1:$A$11,0),MATCH(orders!J$1,products!$A$1:$F$1,0))</f>
        <v>Denim Jacket Cropped</v>
      </c>
      <c r="K1036" t="str">
        <f>INDEX(products!$A$1:$F$11,MATCH(orders!$D1036,products!$A$1:$A$11,0),MATCH(orders!K$1,products!$A$1:$F$1,0))</f>
        <v>Jacket</v>
      </c>
      <c r="L1036" t="str">
        <f>INDEX(products!$A$1:$F$11,MATCH(orders!$D1036,products!$A$1:$A$11,0),MATCH(orders!L$1,products!$A$1:$F$1,0))</f>
        <v>Light Blue</v>
      </c>
      <c r="M1036">
        <f>INDEX(products!$A$1:$F$11,MATCH(orders!$D1036,products!$A$1:$A$11,0),MATCH(orders!M$1,products!$A$1:$F$1,0))</f>
        <v>26.99</v>
      </c>
      <c r="N1036">
        <f>INDEX(products!$A$1:$F$11,MATCH(orders!$D1036,products!$A$1:$A$11,0),MATCH(orders!N$1,products!$A$1:$F$1,0))</f>
        <v>11.99</v>
      </c>
      <c r="O1036">
        <f t="shared" si="32"/>
        <v>59.999999999999993</v>
      </c>
      <c r="P1036">
        <f t="shared" si="33"/>
        <v>107.96</v>
      </c>
    </row>
    <row r="1037" spans="1:16" x14ac:dyDescent="0.45">
      <c r="A1037" t="s">
        <v>2806</v>
      </c>
      <c r="B1037" s="1">
        <v>45105</v>
      </c>
      <c r="C1037" t="s">
        <v>49</v>
      </c>
      <c r="D1037">
        <v>4</v>
      </c>
      <c r="E1037">
        <v>3</v>
      </c>
      <c r="F1037" t="str">
        <f>_xlfn.XLOOKUP(C1037,customers!$A$2:$A$314,customers!$B$2:$B$314,,0)</f>
        <v>Shaylynn Lobe</v>
      </c>
      <c r="G1037" t="str">
        <f>_xlfn.XLOOKUP(C1037,customers!$A$2:$A$314,customers!$F$2:$F$314,,0)</f>
        <v>England</v>
      </c>
      <c r="H1037" t="str">
        <f>VLOOKUP(C1037,customers!$A$2:$I$314,7,FALSE)</f>
        <v>Leeds</v>
      </c>
      <c r="I1037" t="str">
        <f>VLOOKUP(C1037,customers!$A$2:$I$314,9,FALSE)</f>
        <v>Yes</v>
      </c>
      <c r="J1037" t="str">
        <f>INDEX(products!$A$1:$F$11,MATCH(orders!$D1037,products!$A$1:$A$11,0),MATCH(orders!J$1,products!$A$1:$F$1,0))</f>
        <v>Denim Jacket Cropped</v>
      </c>
      <c r="K1037" t="str">
        <f>INDEX(products!$A$1:$F$11,MATCH(orders!$D1037,products!$A$1:$A$11,0),MATCH(orders!K$1,products!$A$1:$F$1,0))</f>
        <v>Jacket</v>
      </c>
      <c r="L1037" t="str">
        <f>INDEX(products!$A$1:$F$11,MATCH(orders!$D1037,products!$A$1:$A$11,0),MATCH(orders!L$1,products!$A$1:$F$1,0))</f>
        <v>Light Blue</v>
      </c>
      <c r="M1037">
        <f>INDEX(products!$A$1:$F$11,MATCH(orders!$D1037,products!$A$1:$A$11,0),MATCH(orders!M$1,products!$A$1:$F$1,0))</f>
        <v>26.99</v>
      </c>
      <c r="N1037">
        <f>INDEX(products!$A$1:$F$11,MATCH(orders!$D1037,products!$A$1:$A$11,0),MATCH(orders!N$1,products!$A$1:$F$1,0))</f>
        <v>11.99</v>
      </c>
      <c r="O1037">
        <f t="shared" si="32"/>
        <v>44.999999999999993</v>
      </c>
      <c r="P1037">
        <f t="shared" si="33"/>
        <v>80.97</v>
      </c>
    </row>
    <row r="1038" spans="1:16" x14ac:dyDescent="0.45">
      <c r="A1038" t="s">
        <v>2807</v>
      </c>
      <c r="B1038" s="1">
        <v>45105</v>
      </c>
      <c r="C1038" t="s">
        <v>267</v>
      </c>
      <c r="D1038">
        <v>4</v>
      </c>
      <c r="E1038">
        <v>3</v>
      </c>
      <c r="F1038" t="str">
        <f>_xlfn.XLOOKUP(C1038,customers!$A$2:$A$314,customers!$B$2:$B$314,,0)</f>
        <v>Annadiane Dykes</v>
      </c>
      <c r="G1038" t="str">
        <f>_xlfn.XLOOKUP(C1038,customers!$A$2:$A$314,customers!$F$2:$F$314,,0)</f>
        <v>England</v>
      </c>
      <c r="H1038" t="str">
        <f>VLOOKUP(C1038,customers!$A$2:$I$314,7,FALSE)</f>
        <v>Blackpool</v>
      </c>
      <c r="I1038" t="str">
        <f>VLOOKUP(C1038,customers!$A$2:$I$314,9,FALSE)</f>
        <v>Yes</v>
      </c>
      <c r="J1038" t="str">
        <f>INDEX(products!$A$1:$F$11,MATCH(orders!$D1038,products!$A$1:$A$11,0),MATCH(orders!J$1,products!$A$1:$F$1,0))</f>
        <v>Denim Jacket Cropped</v>
      </c>
      <c r="K1038" t="str">
        <f>INDEX(products!$A$1:$F$11,MATCH(orders!$D1038,products!$A$1:$A$11,0),MATCH(orders!K$1,products!$A$1:$F$1,0))</f>
        <v>Jacket</v>
      </c>
      <c r="L1038" t="str">
        <f>INDEX(products!$A$1:$F$11,MATCH(orders!$D1038,products!$A$1:$A$11,0),MATCH(orders!L$1,products!$A$1:$F$1,0))</f>
        <v>Light Blue</v>
      </c>
      <c r="M1038">
        <f>INDEX(products!$A$1:$F$11,MATCH(orders!$D1038,products!$A$1:$A$11,0),MATCH(orders!M$1,products!$A$1:$F$1,0))</f>
        <v>26.99</v>
      </c>
      <c r="N1038">
        <f>INDEX(products!$A$1:$F$11,MATCH(orders!$D1038,products!$A$1:$A$11,0),MATCH(orders!N$1,products!$A$1:$F$1,0))</f>
        <v>11.99</v>
      </c>
      <c r="O1038">
        <f t="shared" si="32"/>
        <v>44.999999999999993</v>
      </c>
      <c r="P1038">
        <f t="shared" si="33"/>
        <v>80.97</v>
      </c>
    </row>
    <row r="1039" spans="1:16" x14ac:dyDescent="0.45">
      <c r="A1039" t="s">
        <v>2808</v>
      </c>
      <c r="B1039" s="1">
        <v>45105</v>
      </c>
      <c r="C1039" t="s">
        <v>199</v>
      </c>
      <c r="D1039">
        <v>5</v>
      </c>
      <c r="E1039">
        <v>2</v>
      </c>
      <c r="F1039" t="str">
        <f>_xlfn.XLOOKUP(C1039,customers!$A$2:$A$314,customers!$B$2:$B$314,,0)</f>
        <v>Petey Kingsbury</v>
      </c>
      <c r="G1039" t="str">
        <f>_xlfn.XLOOKUP(C1039,customers!$A$2:$A$314,customers!$F$2:$F$314,,0)</f>
        <v>England</v>
      </c>
      <c r="H1039" t="str">
        <f>VLOOKUP(C1039,customers!$A$2:$I$314,7,FALSE)</f>
        <v>Portsmouth</v>
      </c>
      <c r="I1039" t="str">
        <f>VLOOKUP(C1039,customers!$A$2:$I$314,9,FALSE)</f>
        <v>Yes</v>
      </c>
      <c r="J1039" t="str">
        <f>INDEX(products!$A$1:$F$11,MATCH(orders!$D1039,products!$A$1:$A$11,0),MATCH(orders!J$1,products!$A$1:$F$1,0))</f>
        <v>Denim Jeans Flare Cut</v>
      </c>
      <c r="K1039" t="str">
        <f>INDEX(products!$A$1:$F$11,MATCH(orders!$D1039,products!$A$1:$A$11,0),MATCH(orders!K$1,products!$A$1:$F$1,0))</f>
        <v>Pants</v>
      </c>
      <c r="L1039" t="str">
        <f>INDEX(products!$A$1:$F$11,MATCH(orders!$D1039,products!$A$1:$A$11,0),MATCH(orders!L$1,products!$A$1:$F$1,0))</f>
        <v>Dark Blue</v>
      </c>
      <c r="M1039">
        <f>INDEX(products!$A$1:$F$11,MATCH(orders!$D1039,products!$A$1:$A$11,0),MATCH(orders!M$1,products!$A$1:$F$1,0))</f>
        <v>28.99</v>
      </c>
      <c r="N1039">
        <f>INDEX(products!$A$1:$F$11,MATCH(orders!$D1039,products!$A$1:$A$11,0),MATCH(orders!N$1,products!$A$1:$F$1,0))</f>
        <v>12.99</v>
      </c>
      <c r="O1039">
        <f t="shared" si="32"/>
        <v>31.999999999999996</v>
      </c>
      <c r="P1039">
        <f t="shared" si="33"/>
        <v>57.98</v>
      </c>
    </row>
    <row r="1040" spans="1:16" x14ac:dyDescent="0.45">
      <c r="A1040" t="s">
        <v>2809</v>
      </c>
      <c r="B1040" s="1">
        <v>45105</v>
      </c>
      <c r="C1040" t="s">
        <v>831</v>
      </c>
      <c r="D1040">
        <v>5</v>
      </c>
      <c r="E1040">
        <v>4</v>
      </c>
      <c r="F1040" t="str">
        <f>_xlfn.XLOOKUP(C1040,customers!$A$2:$A$314,customers!$B$2:$B$314,,0)</f>
        <v>Minette Whellans</v>
      </c>
      <c r="G1040" t="str">
        <f>_xlfn.XLOOKUP(C1040,customers!$A$2:$A$314,customers!$F$2:$F$314,,0)</f>
        <v>Wales</v>
      </c>
      <c r="H1040" t="str">
        <f>VLOOKUP(C1040,customers!$A$2:$I$314,7,FALSE)</f>
        <v>Cowbridge</v>
      </c>
      <c r="I1040" t="str">
        <f>VLOOKUP(C1040,customers!$A$2:$I$314,9,FALSE)</f>
        <v>No</v>
      </c>
      <c r="J1040" t="str">
        <f>INDEX(products!$A$1:$F$11,MATCH(orders!$D1040,products!$A$1:$A$11,0),MATCH(orders!J$1,products!$A$1:$F$1,0))</f>
        <v>Denim Jeans Flare Cut</v>
      </c>
      <c r="K1040" t="str">
        <f>INDEX(products!$A$1:$F$11,MATCH(orders!$D1040,products!$A$1:$A$11,0),MATCH(orders!K$1,products!$A$1:$F$1,0))</f>
        <v>Pants</v>
      </c>
      <c r="L1040" t="str">
        <f>INDEX(products!$A$1:$F$11,MATCH(orders!$D1040,products!$A$1:$A$11,0),MATCH(orders!L$1,products!$A$1:$F$1,0))</f>
        <v>Dark Blue</v>
      </c>
      <c r="M1040">
        <f>INDEX(products!$A$1:$F$11,MATCH(orders!$D1040,products!$A$1:$A$11,0),MATCH(orders!M$1,products!$A$1:$F$1,0))</f>
        <v>28.99</v>
      </c>
      <c r="N1040">
        <f>INDEX(products!$A$1:$F$11,MATCH(orders!$D1040,products!$A$1:$A$11,0),MATCH(orders!N$1,products!$A$1:$F$1,0))</f>
        <v>12.99</v>
      </c>
      <c r="O1040">
        <f t="shared" si="32"/>
        <v>63.999999999999993</v>
      </c>
      <c r="P1040">
        <f t="shared" si="33"/>
        <v>115.96</v>
      </c>
    </row>
    <row r="1041" spans="1:16" x14ac:dyDescent="0.45">
      <c r="A1041" t="s">
        <v>2810</v>
      </c>
      <c r="B1041" s="1">
        <v>45105</v>
      </c>
      <c r="C1041" t="s">
        <v>320</v>
      </c>
      <c r="D1041">
        <v>4</v>
      </c>
      <c r="E1041">
        <v>2</v>
      </c>
      <c r="F1041" t="str">
        <f>_xlfn.XLOOKUP(C1041,customers!$A$2:$A$314,customers!$B$2:$B$314,,0)</f>
        <v>Colene Elgey</v>
      </c>
      <c r="G1041" t="str">
        <f>_xlfn.XLOOKUP(C1041,customers!$A$2:$A$314,customers!$F$2:$F$314,,0)</f>
        <v>England</v>
      </c>
      <c r="H1041" t="str">
        <f>VLOOKUP(C1041,customers!$A$2:$I$314,7,FALSE)</f>
        <v>Hastings</v>
      </c>
      <c r="I1041" t="str">
        <f>VLOOKUP(C1041,customers!$A$2:$I$314,9,FALSE)</f>
        <v>Yes</v>
      </c>
      <c r="J1041" t="str">
        <f>INDEX(products!$A$1:$F$11,MATCH(orders!$D1041,products!$A$1:$A$11,0),MATCH(orders!J$1,products!$A$1:$F$1,0))</f>
        <v>Denim Jacket Cropped</v>
      </c>
      <c r="K1041" t="str">
        <f>INDEX(products!$A$1:$F$11,MATCH(orders!$D1041,products!$A$1:$A$11,0),MATCH(orders!K$1,products!$A$1:$F$1,0))</f>
        <v>Jacket</v>
      </c>
      <c r="L1041" t="str">
        <f>INDEX(products!$A$1:$F$11,MATCH(orders!$D1041,products!$A$1:$A$11,0),MATCH(orders!L$1,products!$A$1:$F$1,0))</f>
        <v>Light Blue</v>
      </c>
      <c r="M1041">
        <f>INDEX(products!$A$1:$F$11,MATCH(orders!$D1041,products!$A$1:$A$11,0),MATCH(orders!M$1,products!$A$1:$F$1,0))</f>
        <v>26.99</v>
      </c>
      <c r="N1041">
        <f>INDEX(products!$A$1:$F$11,MATCH(orders!$D1041,products!$A$1:$A$11,0),MATCH(orders!N$1,products!$A$1:$F$1,0))</f>
        <v>11.99</v>
      </c>
      <c r="O1041">
        <f t="shared" si="32"/>
        <v>29.999999999999996</v>
      </c>
      <c r="P1041">
        <f t="shared" si="33"/>
        <v>53.98</v>
      </c>
    </row>
    <row r="1042" spans="1:16" x14ac:dyDescent="0.45">
      <c r="A1042" t="s">
        <v>2811</v>
      </c>
      <c r="B1042" s="1">
        <v>45105</v>
      </c>
      <c r="C1042" t="s">
        <v>340</v>
      </c>
      <c r="D1042">
        <v>4</v>
      </c>
      <c r="E1042">
        <v>4</v>
      </c>
      <c r="F1042" t="str">
        <f>_xlfn.XLOOKUP(C1042,customers!$A$2:$A$314,customers!$B$2:$B$314,,0)</f>
        <v>Bunny Naulls</v>
      </c>
      <c r="G1042" t="str">
        <f>_xlfn.XLOOKUP(C1042,customers!$A$2:$A$314,customers!$F$2:$F$314,,0)</f>
        <v>England</v>
      </c>
      <c r="H1042" t="str">
        <f>VLOOKUP(C1042,customers!$A$2:$I$314,7,FALSE)</f>
        <v>Cheltenham</v>
      </c>
      <c r="I1042" t="str">
        <f>VLOOKUP(C1042,customers!$A$2:$I$314,9,FALSE)</f>
        <v>Yes</v>
      </c>
      <c r="J1042" t="str">
        <f>INDEX(products!$A$1:$F$11,MATCH(orders!$D1042,products!$A$1:$A$11,0),MATCH(orders!J$1,products!$A$1:$F$1,0))</f>
        <v>Denim Jacket Cropped</v>
      </c>
      <c r="K1042" t="str">
        <f>INDEX(products!$A$1:$F$11,MATCH(orders!$D1042,products!$A$1:$A$11,0),MATCH(orders!K$1,products!$A$1:$F$1,0))</f>
        <v>Jacket</v>
      </c>
      <c r="L1042" t="str">
        <f>INDEX(products!$A$1:$F$11,MATCH(orders!$D1042,products!$A$1:$A$11,0),MATCH(orders!L$1,products!$A$1:$F$1,0))</f>
        <v>Light Blue</v>
      </c>
      <c r="M1042">
        <f>INDEX(products!$A$1:$F$11,MATCH(orders!$D1042,products!$A$1:$A$11,0),MATCH(orders!M$1,products!$A$1:$F$1,0))</f>
        <v>26.99</v>
      </c>
      <c r="N1042">
        <f>INDEX(products!$A$1:$F$11,MATCH(orders!$D1042,products!$A$1:$A$11,0),MATCH(orders!N$1,products!$A$1:$F$1,0))</f>
        <v>11.99</v>
      </c>
      <c r="O1042">
        <f t="shared" si="32"/>
        <v>59.999999999999993</v>
      </c>
      <c r="P1042">
        <f t="shared" si="33"/>
        <v>107.96</v>
      </c>
    </row>
    <row r="1043" spans="1:16" x14ac:dyDescent="0.45">
      <c r="A1043" t="s">
        <v>2812</v>
      </c>
      <c r="B1043" s="1">
        <v>45106</v>
      </c>
      <c r="C1043" t="s">
        <v>107</v>
      </c>
      <c r="D1043">
        <v>4</v>
      </c>
      <c r="E1043">
        <v>4</v>
      </c>
      <c r="F1043" t="str">
        <f>_xlfn.XLOOKUP(C1043,customers!$A$2:$A$314,customers!$B$2:$B$314,,0)</f>
        <v>Avrit Davidowsky</v>
      </c>
      <c r="G1043" t="str">
        <f>_xlfn.XLOOKUP(C1043,customers!$A$2:$A$314,customers!$F$2:$F$314,,0)</f>
        <v>England</v>
      </c>
      <c r="H1043" t="str">
        <f>VLOOKUP(C1043,customers!$A$2:$I$314,7,FALSE)</f>
        <v>Reading</v>
      </c>
      <c r="I1043" t="str">
        <f>VLOOKUP(C1043,customers!$A$2:$I$314,9,FALSE)</f>
        <v>Yes</v>
      </c>
      <c r="J1043" t="str">
        <f>INDEX(products!$A$1:$F$11,MATCH(orders!$D1043,products!$A$1:$A$11,0),MATCH(orders!J$1,products!$A$1:$F$1,0))</f>
        <v>Denim Jacket Cropped</v>
      </c>
      <c r="K1043" t="str">
        <f>INDEX(products!$A$1:$F$11,MATCH(orders!$D1043,products!$A$1:$A$11,0),MATCH(orders!K$1,products!$A$1:$F$1,0))</f>
        <v>Jacket</v>
      </c>
      <c r="L1043" t="str">
        <f>INDEX(products!$A$1:$F$11,MATCH(orders!$D1043,products!$A$1:$A$11,0),MATCH(orders!L$1,products!$A$1:$F$1,0))</f>
        <v>Light Blue</v>
      </c>
      <c r="M1043">
        <f>INDEX(products!$A$1:$F$11,MATCH(orders!$D1043,products!$A$1:$A$11,0),MATCH(orders!M$1,products!$A$1:$F$1,0))</f>
        <v>26.99</v>
      </c>
      <c r="N1043">
        <f>INDEX(products!$A$1:$F$11,MATCH(orders!$D1043,products!$A$1:$A$11,0),MATCH(orders!N$1,products!$A$1:$F$1,0))</f>
        <v>11.99</v>
      </c>
      <c r="O1043">
        <f t="shared" si="32"/>
        <v>59.999999999999993</v>
      </c>
      <c r="P1043">
        <f t="shared" si="33"/>
        <v>107.96</v>
      </c>
    </row>
    <row r="1044" spans="1:16" x14ac:dyDescent="0.45">
      <c r="A1044" t="s">
        <v>2813</v>
      </c>
      <c r="B1044" s="1">
        <v>45106</v>
      </c>
      <c r="C1044" t="s">
        <v>694</v>
      </c>
      <c r="D1044">
        <v>5</v>
      </c>
      <c r="E1044">
        <v>4</v>
      </c>
      <c r="F1044" t="str">
        <f>_xlfn.XLOOKUP(C1044,customers!$A$2:$A$314,customers!$B$2:$B$314,,0)</f>
        <v>Odille Thynne</v>
      </c>
      <c r="G1044" t="str">
        <f>_xlfn.XLOOKUP(C1044,customers!$A$2:$A$314,customers!$F$2:$F$314,,0)</f>
        <v>England</v>
      </c>
      <c r="H1044" t="str">
        <f>VLOOKUP(C1044,customers!$A$2:$I$314,7,FALSE)</f>
        <v>Nelson</v>
      </c>
      <c r="I1044" t="str">
        <f>VLOOKUP(C1044,customers!$A$2:$I$314,9,FALSE)</f>
        <v>No</v>
      </c>
      <c r="J1044" t="str">
        <f>INDEX(products!$A$1:$F$11,MATCH(orders!$D1044,products!$A$1:$A$11,0),MATCH(orders!J$1,products!$A$1:$F$1,0))</f>
        <v>Denim Jeans Flare Cut</v>
      </c>
      <c r="K1044" t="str">
        <f>INDEX(products!$A$1:$F$11,MATCH(orders!$D1044,products!$A$1:$A$11,0),MATCH(orders!K$1,products!$A$1:$F$1,0))</f>
        <v>Pants</v>
      </c>
      <c r="L1044" t="str">
        <f>INDEX(products!$A$1:$F$11,MATCH(orders!$D1044,products!$A$1:$A$11,0),MATCH(orders!L$1,products!$A$1:$F$1,0))</f>
        <v>Dark Blue</v>
      </c>
      <c r="M1044">
        <f>INDEX(products!$A$1:$F$11,MATCH(orders!$D1044,products!$A$1:$A$11,0),MATCH(orders!M$1,products!$A$1:$F$1,0))</f>
        <v>28.99</v>
      </c>
      <c r="N1044">
        <f>INDEX(products!$A$1:$F$11,MATCH(orders!$D1044,products!$A$1:$A$11,0),MATCH(orders!N$1,products!$A$1:$F$1,0))</f>
        <v>12.99</v>
      </c>
      <c r="O1044">
        <f t="shared" si="32"/>
        <v>63.999999999999993</v>
      </c>
      <c r="P1044">
        <f t="shared" si="33"/>
        <v>115.96</v>
      </c>
    </row>
    <row r="1045" spans="1:16" x14ac:dyDescent="0.45">
      <c r="A1045" t="s">
        <v>2814</v>
      </c>
      <c r="B1045" s="1">
        <v>45106</v>
      </c>
      <c r="C1045" t="s">
        <v>1154</v>
      </c>
      <c r="D1045">
        <v>5</v>
      </c>
      <c r="E1045">
        <v>4</v>
      </c>
      <c r="F1045" t="str">
        <f>_xlfn.XLOOKUP(C1045,customers!$A$2:$A$314,customers!$B$2:$B$314,,0)</f>
        <v>Cybill Graddell</v>
      </c>
      <c r="G1045" t="str">
        <f>_xlfn.XLOOKUP(C1045,customers!$A$2:$A$314,customers!$F$2:$F$314,,0)</f>
        <v>Scotland</v>
      </c>
      <c r="H1045" t="str">
        <f>VLOOKUP(C1045,customers!$A$2:$I$314,7,FALSE)</f>
        <v>Dunoon</v>
      </c>
      <c r="I1045" t="str">
        <f>VLOOKUP(C1045,customers!$A$2:$I$314,9,FALSE)</f>
        <v>No</v>
      </c>
      <c r="J1045" t="str">
        <f>INDEX(products!$A$1:$F$11,MATCH(orders!$D1045,products!$A$1:$A$11,0),MATCH(orders!J$1,products!$A$1:$F$1,0))</f>
        <v>Denim Jeans Flare Cut</v>
      </c>
      <c r="K1045" t="str">
        <f>INDEX(products!$A$1:$F$11,MATCH(orders!$D1045,products!$A$1:$A$11,0),MATCH(orders!K$1,products!$A$1:$F$1,0))</f>
        <v>Pants</v>
      </c>
      <c r="L1045" t="str">
        <f>INDEX(products!$A$1:$F$11,MATCH(orders!$D1045,products!$A$1:$A$11,0),MATCH(orders!L$1,products!$A$1:$F$1,0))</f>
        <v>Dark Blue</v>
      </c>
      <c r="M1045">
        <f>INDEX(products!$A$1:$F$11,MATCH(orders!$D1045,products!$A$1:$A$11,0),MATCH(orders!M$1,products!$A$1:$F$1,0))</f>
        <v>28.99</v>
      </c>
      <c r="N1045">
        <f>INDEX(products!$A$1:$F$11,MATCH(orders!$D1045,products!$A$1:$A$11,0),MATCH(orders!N$1,products!$A$1:$F$1,0))</f>
        <v>12.99</v>
      </c>
      <c r="O1045">
        <f t="shared" si="32"/>
        <v>63.999999999999993</v>
      </c>
      <c r="P1045">
        <f t="shared" si="33"/>
        <v>115.96</v>
      </c>
    </row>
    <row r="1046" spans="1:16" x14ac:dyDescent="0.45">
      <c r="A1046" t="s">
        <v>2815</v>
      </c>
      <c r="B1046" s="1">
        <v>45107</v>
      </c>
      <c r="C1046" t="s">
        <v>234</v>
      </c>
      <c r="D1046">
        <v>5</v>
      </c>
      <c r="E1046">
        <v>2</v>
      </c>
      <c r="F1046" t="str">
        <f>_xlfn.XLOOKUP(C1046,customers!$A$2:$A$314,customers!$B$2:$B$314,,0)</f>
        <v>Archambault Gillard</v>
      </c>
      <c r="G1046" t="str">
        <f>_xlfn.XLOOKUP(C1046,customers!$A$2:$A$314,customers!$F$2:$F$314,,0)</f>
        <v>England</v>
      </c>
      <c r="H1046" t="str">
        <f>VLOOKUP(C1046,customers!$A$2:$I$314,7,FALSE)</f>
        <v>Colchester</v>
      </c>
      <c r="I1046" t="str">
        <f>VLOOKUP(C1046,customers!$A$2:$I$314,9,FALSE)</f>
        <v>Yes</v>
      </c>
      <c r="J1046" t="str">
        <f>INDEX(products!$A$1:$F$11,MATCH(orders!$D1046,products!$A$1:$A$11,0),MATCH(orders!J$1,products!$A$1:$F$1,0))</f>
        <v>Denim Jeans Flare Cut</v>
      </c>
      <c r="K1046" t="str">
        <f>INDEX(products!$A$1:$F$11,MATCH(orders!$D1046,products!$A$1:$A$11,0),MATCH(orders!K$1,products!$A$1:$F$1,0))</f>
        <v>Pants</v>
      </c>
      <c r="L1046" t="str">
        <f>INDEX(products!$A$1:$F$11,MATCH(orders!$D1046,products!$A$1:$A$11,0),MATCH(orders!L$1,products!$A$1:$F$1,0))</f>
        <v>Dark Blue</v>
      </c>
      <c r="M1046">
        <f>INDEX(products!$A$1:$F$11,MATCH(orders!$D1046,products!$A$1:$A$11,0),MATCH(orders!M$1,products!$A$1:$F$1,0))</f>
        <v>28.99</v>
      </c>
      <c r="N1046">
        <f>INDEX(products!$A$1:$F$11,MATCH(orders!$D1046,products!$A$1:$A$11,0),MATCH(orders!N$1,products!$A$1:$F$1,0))</f>
        <v>12.99</v>
      </c>
      <c r="O1046">
        <f t="shared" si="32"/>
        <v>31.999999999999996</v>
      </c>
      <c r="P1046">
        <f t="shared" si="33"/>
        <v>57.98</v>
      </c>
    </row>
    <row r="1047" spans="1:16" x14ac:dyDescent="0.45">
      <c r="A1047" t="s">
        <v>2816</v>
      </c>
      <c r="B1047" s="1">
        <v>45107</v>
      </c>
      <c r="C1047" t="s">
        <v>713</v>
      </c>
      <c r="D1047">
        <v>2</v>
      </c>
      <c r="E1047">
        <v>3</v>
      </c>
      <c r="F1047" t="str">
        <f>_xlfn.XLOOKUP(C1047,customers!$A$2:$A$314,customers!$B$2:$B$314,,0)</f>
        <v>Essie Nellies</v>
      </c>
      <c r="G1047" t="str">
        <f>_xlfn.XLOOKUP(C1047,customers!$A$2:$A$314,customers!$F$2:$F$314,,0)</f>
        <v>Wales</v>
      </c>
      <c r="H1047" t="str">
        <f>VLOOKUP(C1047,customers!$A$2:$I$314,7,FALSE)</f>
        <v>Llandudno</v>
      </c>
      <c r="I1047" t="str">
        <f>VLOOKUP(C1047,customers!$A$2:$I$314,9,FALSE)</f>
        <v>No</v>
      </c>
      <c r="J1047" t="str">
        <f>INDEX(products!$A$1:$F$11,MATCH(orders!$D1047,products!$A$1:$A$11,0),MATCH(orders!J$1,products!$A$1:$F$1,0))</f>
        <v>Denim Jacket Classic</v>
      </c>
      <c r="K1047" t="str">
        <f>INDEX(products!$A$1:$F$11,MATCH(orders!$D1047,products!$A$1:$A$11,0),MATCH(orders!K$1,products!$A$1:$F$1,0))</f>
        <v>Jacket</v>
      </c>
      <c r="L1047" t="str">
        <f>INDEX(products!$A$1:$F$11,MATCH(orders!$D1047,products!$A$1:$A$11,0),MATCH(orders!L$1,products!$A$1:$F$1,0))</f>
        <v>Dark Blue</v>
      </c>
      <c r="M1047">
        <f>INDEX(products!$A$1:$F$11,MATCH(orders!$D1047,products!$A$1:$A$11,0),MATCH(orders!M$1,products!$A$1:$F$1,0))</f>
        <v>29.99</v>
      </c>
      <c r="N1047">
        <f>INDEX(products!$A$1:$F$11,MATCH(orders!$D1047,products!$A$1:$A$11,0),MATCH(orders!N$1,products!$A$1:$F$1,0))</f>
        <v>16.989999999999998</v>
      </c>
      <c r="O1047">
        <f t="shared" si="32"/>
        <v>39</v>
      </c>
      <c r="P1047">
        <f t="shared" si="33"/>
        <v>89.97</v>
      </c>
    </row>
    <row r="1048" spans="1:16" x14ac:dyDescent="0.45">
      <c r="A1048" t="s">
        <v>2817</v>
      </c>
      <c r="B1048" s="1">
        <v>45107</v>
      </c>
      <c r="C1048" t="s">
        <v>274</v>
      </c>
      <c r="D1048">
        <v>4</v>
      </c>
      <c r="E1048">
        <v>3</v>
      </c>
      <c r="F1048" t="str">
        <f>_xlfn.XLOOKUP(C1048,customers!$A$2:$A$314,customers!$B$2:$B$314,,0)</f>
        <v>Angelia Cockrem</v>
      </c>
      <c r="G1048" t="str">
        <f>_xlfn.XLOOKUP(C1048,customers!$A$2:$A$314,customers!$F$2:$F$314,,0)</f>
        <v>England</v>
      </c>
      <c r="H1048" t="str">
        <f>VLOOKUP(C1048,customers!$A$2:$I$314,7,FALSE)</f>
        <v>Darlington</v>
      </c>
      <c r="I1048" t="str">
        <f>VLOOKUP(C1048,customers!$A$2:$I$314,9,FALSE)</f>
        <v>Yes</v>
      </c>
      <c r="J1048" t="str">
        <f>INDEX(products!$A$1:$F$11,MATCH(orders!$D1048,products!$A$1:$A$11,0),MATCH(orders!J$1,products!$A$1:$F$1,0))</f>
        <v>Denim Jacket Cropped</v>
      </c>
      <c r="K1048" t="str">
        <f>INDEX(products!$A$1:$F$11,MATCH(orders!$D1048,products!$A$1:$A$11,0),MATCH(orders!K$1,products!$A$1:$F$1,0))</f>
        <v>Jacket</v>
      </c>
      <c r="L1048" t="str">
        <f>INDEX(products!$A$1:$F$11,MATCH(orders!$D1048,products!$A$1:$A$11,0),MATCH(orders!L$1,products!$A$1:$F$1,0))</f>
        <v>Light Blue</v>
      </c>
      <c r="M1048">
        <f>INDEX(products!$A$1:$F$11,MATCH(orders!$D1048,products!$A$1:$A$11,0),MATCH(orders!M$1,products!$A$1:$F$1,0))</f>
        <v>26.99</v>
      </c>
      <c r="N1048">
        <f>INDEX(products!$A$1:$F$11,MATCH(orders!$D1048,products!$A$1:$A$11,0),MATCH(orders!N$1,products!$A$1:$F$1,0))</f>
        <v>11.99</v>
      </c>
      <c r="O1048">
        <f t="shared" si="32"/>
        <v>44.999999999999993</v>
      </c>
      <c r="P1048">
        <f t="shared" si="33"/>
        <v>80.97</v>
      </c>
    </row>
    <row r="1049" spans="1:16" x14ac:dyDescent="0.45">
      <c r="A1049" t="s">
        <v>2818</v>
      </c>
      <c r="B1049" s="1">
        <v>45108</v>
      </c>
      <c r="C1049" t="s">
        <v>1091</v>
      </c>
      <c r="D1049">
        <v>5</v>
      </c>
      <c r="E1049">
        <v>4</v>
      </c>
      <c r="F1049" t="str">
        <f>_xlfn.XLOOKUP(C1049,customers!$A$2:$A$314,customers!$B$2:$B$314,,0)</f>
        <v>Emlynne Palfrey</v>
      </c>
      <c r="G1049" t="str">
        <f>_xlfn.XLOOKUP(C1049,customers!$A$2:$A$314,customers!$F$2:$F$314,,0)</f>
        <v>Wales</v>
      </c>
      <c r="H1049" t="str">
        <f>VLOOKUP(C1049,customers!$A$2:$I$314,7,FALSE)</f>
        <v>Holyhead</v>
      </c>
      <c r="I1049" t="str">
        <f>VLOOKUP(C1049,customers!$A$2:$I$314,9,FALSE)</f>
        <v>No</v>
      </c>
      <c r="J1049" t="str">
        <f>INDEX(products!$A$1:$F$11,MATCH(orders!$D1049,products!$A$1:$A$11,0),MATCH(orders!J$1,products!$A$1:$F$1,0))</f>
        <v>Denim Jeans Flare Cut</v>
      </c>
      <c r="K1049" t="str">
        <f>INDEX(products!$A$1:$F$11,MATCH(orders!$D1049,products!$A$1:$A$11,0),MATCH(orders!K$1,products!$A$1:$F$1,0))</f>
        <v>Pants</v>
      </c>
      <c r="L1049" t="str">
        <f>INDEX(products!$A$1:$F$11,MATCH(orders!$D1049,products!$A$1:$A$11,0),MATCH(orders!L$1,products!$A$1:$F$1,0))</f>
        <v>Dark Blue</v>
      </c>
      <c r="M1049">
        <f>INDEX(products!$A$1:$F$11,MATCH(orders!$D1049,products!$A$1:$A$11,0),MATCH(orders!M$1,products!$A$1:$F$1,0))</f>
        <v>28.99</v>
      </c>
      <c r="N1049">
        <f>INDEX(products!$A$1:$F$11,MATCH(orders!$D1049,products!$A$1:$A$11,0),MATCH(orders!N$1,products!$A$1:$F$1,0))</f>
        <v>12.99</v>
      </c>
      <c r="O1049">
        <f t="shared" si="32"/>
        <v>63.999999999999993</v>
      </c>
      <c r="P1049">
        <f t="shared" si="33"/>
        <v>115.96</v>
      </c>
    </row>
    <row r="1050" spans="1:16" x14ac:dyDescent="0.45">
      <c r="A1050" t="s">
        <v>2819</v>
      </c>
      <c r="B1050" s="1">
        <v>45108</v>
      </c>
      <c r="C1050" t="s">
        <v>359</v>
      </c>
      <c r="D1050">
        <v>6</v>
      </c>
      <c r="E1050">
        <v>3</v>
      </c>
      <c r="F1050" t="str">
        <f>_xlfn.XLOOKUP(C1050,customers!$A$2:$A$314,customers!$B$2:$B$314,,0)</f>
        <v>Beitris Keaveney</v>
      </c>
      <c r="G1050" t="str">
        <f>_xlfn.XLOOKUP(C1050,customers!$A$2:$A$314,customers!$F$2:$F$314,,0)</f>
        <v>England</v>
      </c>
      <c r="H1050" t="str">
        <f>VLOOKUP(C1050,customers!$A$2:$I$314,7,FALSE)</f>
        <v>Newbury</v>
      </c>
      <c r="I1050" t="str">
        <f>VLOOKUP(C1050,customers!$A$2:$I$314,9,FALSE)</f>
        <v>No</v>
      </c>
      <c r="J1050" t="str">
        <f>INDEX(products!$A$1:$F$11,MATCH(orders!$D1050,products!$A$1:$A$11,0),MATCH(orders!J$1,products!$A$1:$F$1,0))</f>
        <v>Denim Jacket Hooded</v>
      </c>
      <c r="K1050" t="str">
        <f>INDEX(products!$A$1:$F$11,MATCH(orders!$D1050,products!$A$1:$A$11,0),MATCH(orders!K$1,products!$A$1:$F$1,0))</f>
        <v>Jacket</v>
      </c>
      <c r="L1050" t="str">
        <f>INDEX(products!$A$1:$F$11,MATCH(orders!$D1050,products!$A$1:$A$11,0),MATCH(orders!L$1,products!$A$1:$F$1,0))</f>
        <v>Light Blue</v>
      </c>
      <c r="M1050">
        <f>INDEX(products!$A$1:$F$11,MATCH(orders!$D1050,products!$A$1:$A$11,0),MATCH(orders!M$1,products!$A$1:$F$1,0))</f>
        <v>27.99</v>
      </c>
      <c r="N1050">
        <f>INDEX(products!$A$1:$F$11,MATCH(orders!$D1050,products!$A$1:$A$11,0),MATCH(orders!N$1,products!$A$1:$F$1,0))</f>
        <v>14.99</v>
      </c>
      <c r="O1050">
        <f t="shared" si="32"/>
        <v>38.999999999999993</v>
      </c>
      <c r="P1050">
        <f t="shared" si="33"/>
        <v>83.97</v>
      </c>
    </row>
    <row r="1051" spans="1:16" x14ac:dyDescent="0.45">
      <c r="A1051" t="s">
        <v>2820</v>
      </c>
      <c r="B1051" s="1">
        <v>45108</v>
      </c>
      <c r="C1051" t="s">
        <v>410</v>
      </c>
      <c r="D1051">
        <v>7</v>
      </c>
      <c r="E1051">
        <v>4</v>
      </c>
      <c r="F1051" t="str">
        <f>_xlfn.XLOOKUP(C1051,customers!$A$2:$A$314,customers!$B$2:$B$314,,0)</f>
        <v>Nickey Youles</v>
      </c>
      <c r="G1051" t="str">
        <f>_xlfn.XLOOKUP(C1051,customers!$A$2:$A$314,customers!$F$2:$F$314,,0)</f>
        <v>England</v>
      </c>
      <c r="H1051" t="str">
        <f>VLOOKUP(C1051,customers!$A$2:$I$314,7,FALSE)</f>
        <v>Andover</v>
      </c>
      <c r="I1051" t="str">
        <f>VLOOKUP(C1051,customers!$A$2:$I$314,9,FALSE)</f>
        <v>No</v>
      </c>
      <c r="J1051" t="str">
        <f>INDEX(products!$A$1:$F$11,MATCH(orders!$D1051,products!$A$1:$A$11,0),MATCH(orders!J$1,products!$A$1:$F$1,0))</f>
        <v>Denim Jeans Loose Fit</v>
      </c>
      <c r="K1051" t="str">
        <f>INDEX(products!$A$1:$F$11,MATCH(orders!$D1051,products!$A$1:$A$11,0),MATCH(orders!K$1,products!$A$1:$F$1,0))</f>
        <v>Pants</v>
      </c>
      <c r="L1051" t="str">
        <f>INDEX(products!$A$1:$F$11,MATCH(orders!$D1051,products!$A$1:$A$11,0),MATCH(orders!L$1,products!$A$1:$F$1,0))</f>
        <v>Dark Blue</v>
      </c>
      <c r="M1051">
        <f>INDEX(products!$A$1:$F$11,MATCH(orders!$D1051,products!$A$1:$A$11,0),MATCH(orders!M$1,products!$A$1:$F$1,0))</f>
        <v>26.99</v>
      </c>
      <c r="N1051">
        <f>INDEX(products!$A$1:$F$11,MATCH(orders!$D1051,products!$A$1:$A$11,0),MATCH(orders!N$1,products!$A$1:$F$1,0))</f>
        <v>14.99</v>
      </c>
      <c r="O1051">
        <f t="shared" si="32"/>
        <v>47.999999999999993</v>
      </c>
      <c r="P1051">
        <f t="shared" si="33"/>
        <v>107.96</v>
      </c>
    </row>
    <row r="1052" spans="1:16" x14ac:dyDescent="0.45">
      <c r="A1052" t="s">
        <v>2821</v>
      </c>
      <c r="B1052" s="1">
        <v>45108</v>
      </c>
      <c r="C1052" t="s">
        <v>111</v>
      </c>
      <c r="D1052">
        <v>4</v>
      </c>
      <c r="E1052">
        <v>4</v>
      </c>
      <c r="F1052" t="str">
        <f>_xlfn.XLOOKUP(C1052,customers!$A$2:$A$314,customers!$B$2:$B$314,,0)</f>
        <v>Annabel Antuk</v>
      </c>
      <c r="G1052" t="str">
        <f>_xlfn.XLOOKUP(C1052,customers!$A$2:$A$314,customers!$F$2:$F$314,,0)</f>
        <v>England</v>
      </c>
      <c r="H1052" t="str">
        <f>VLOOKUP(C1052,customers!$A$2:$I$314,7,FALSE)</f>
        <v>Plymouth</v>
      </c>
      <c r="I1052" t="str">
        <f>VLOOKUP(C1052,customers!$A$2:$I$314,9,FALSE)</f>
        <v>Yes</v>
      </c>
      <c r="J1052" t="str">
        <f>INDEX(products!$A$1:$F$11,MATCH(orders!$D1052,products!$A$1:$A$11,0),MATCH(orders!J$1,products!$A$1:$F$1,0))</f>
        <v>Denim Jacket Cropped</v>
      </c>
      <c r="K1052" t="str">
        <f>INDEX(products!$A$1:$F$11,MATCH(orders!$D1052,products!$A$1:$A$11,0),MATCH(orders!K$1,products!$A$1:$F$1,0))</f>
        <v>Jacket</v>
      </c>
      <c r="L1052" t="str">
        <f>INDEX(products!$A$1:$F$11,MATCH(orders!$D1052,products!$A$1:$A$11,0),MATCH(orders!L$1,products!$A$1:$F$1,0))</f>
        <v>Light Blue</v>
      </c>
      <c r="M1052">
        <f>INDEX(products!$A$1:$F$11,MATCH(orders!$D1052,products!$A$1:$A$11,0),MATCH(orders!M$1,products!$A$1:$F$1,0))</f>
        <v>26.99</v>
      </c>
      <c r="N1052">
        <f>INDEX(products!$A$1:$F$11,MATCH(orders!$D1052,products!$A$1:$A$11,0),MATCH(orders!N$1,products!$A$1:$F$1,0))</f>
        <v>11.99</v>
      </c>
      <c r="O1052">
        <f t="shared" si="32"/>
        <v>59.999999999999993</v>
      </c>
      <c r="P1052">
        <f t="shared" si="33"/>
        <v>107.96</v>
      </c>
    </row>
    <row r="1053" spans="1:16" x14ac:dyDescent="0.45">
      <c r="A1053" t="s">
        <v>2822</v>
      </c>
      <c r="B1053" s="1">
        <v>45108</v>
      </c>
      <c r="C1053" t="s">
        <v>43</v>
      </c>
      <c r="D1053">
        <v>4</v>
      </c>
      <c r="E1053">
        <v>3</v>
      </c>
      <c r="F1053" t="str">
        <f>_xlfn.XLOOKUP(C1053,customers!$A$2:$A$314,customers!$B$2:$B$314,,0)</f>
        <v>Christoffer O' Shea</v>
      </c>
      <c r="G1053" t="str">
        <f>_xlfn.XLOOKUP(C1053,customers!$A$2:$A$314,customers!$F$2:$F$314,,0)</f>
        <v>Scotland</v>
      </c>
      <c r="H1053" t="str">
        <f>VLOOKUP(C1053,customers!$A$2:$I$314,7,FALSE)</f>
        <v>Glasgow</v>
      </c>
      <c r="I1053" t="str">
        <f>VLOOKUP(C1053,customers!$A$2:$I$314,9,FALSE)</f>
        <v>Yes</v>
      </c>
      <c r="J1053" t="str">
        <f>INDEX(products!$A$1:$F$11,MATCH(orders!$D1053,products!$A$1:$A$11,0),MATCH(orders!J$1,products!$A$1:$F$1,0))</f>
        <v>Denim Jacket Cropped</v>
      </c>
      <c r="K1053" t="str">
        <f>INDEX(products!$A$1:$F$11,MATCH(orders!$D1053,products!$A$1:$A$11,0),MATCH(orders!K$1,products!$A$1:$F$1,0))</f>
        <v>Jacket</v>
      </c>
      <c r="L1053" t="str">
        <f>INDEX(products!$A$1:$F$11,MATCH(orders!$D1053,products!$A$1:$A$11,0),MATCH(orders!L$1,products!$A$1:$F$1,0))</f>
        <v>Light Blue</v>
      </c>
      <c r="M1053">
        <f>INDEX(products!$A$1:$F$11,MATCH(orders!$D1053,products!$A$1:$A$11,0),MATCH(orders!M$1,products!$A$1:$F$1,0))</f>
        <v>26.99</v>
      </c>
      <c r="N1053">
        <f>INDEX(products!$A$1:$F$11,MATCH(orders!$D1053,products!$A$1:$A$11,0),MATCH(orders!N$1,products!$A$1:$F$1,0))</f>
        <v>11.99</v>
      </c>
      <c r="O1053">
        <f t="shared" si="32"/>
        <v>44.999999999999993</v>
      </c>
      <c r="P1053">
        <f t="shared" si="33"/>
        <v>80.97</v>
      </c>
    </row>
    <row r="1054" spans="1:16" x14ac:dyDescent="0.45">
      <c r="A1054" t="s">
        <v>2823</v>
      </c>
      <c r="B1054" s="1">
        <v>45108</v>
      </c>
      <c r="C1054" t="s">
        <v>336</v>
      </c>
      <c r="D1054">
        <v>5</v>
      </c>
      <c r="E1054">
        <v>4</v>
      </c>
      <c r="F1054" t="str">
        <f>_xlfn.XLOOKUP(C1054,customers!$A$2:$A$314,customers!$B$2:$B$314,,0)</f>
        <v>Sheppard Yann</v>
      </c>
      <c r="G1054" t="str">
        <f>_xlfn.XLOOKUP(C1054,customers!$A$2:$A$314,customers!$F$2:$F$314,,0)</f>
        <v>England</v>
      </c>
      <c r="H1054" t="str">
        <f>VLOOKUP(C1054,customers!$A$2:$I$314,7,FALSE)</f>
        <v>Truro</v>
      </c>
      <c r="I1054" t="str">
        <f>VLOOKUP(C1054,customers!$A$2:$I$314,9,FALSE)</f>
        <v>Yes</v>
      </c>
      <c r="J1054" t="str">
        <f>INDEX(products!$A$1:$F$11,MATCH(orders!$D1054,products!$A$1:$A$11,0),MATCH(orders!J$1,products!$A$1:$F$1,0))</f>
        <v>Denim Jeans Flare Cut</v>
      </c>
      <c r="K1054" t="str">
        <f>INDEX(products!$A$1:$F$11,MATCH(orders!$D1054,products!$A$1:$A$11,0),MATCH(orders!K$1,products!$A$1:$F$1,0))</f>
        <v>Pants</v>
      </c>
      <c r="L1054" t="str">
        <f>INDEX(products!$A$1:$F$11,MATCH(orders!$D1054,products!$A$1:$A$11,0),MATCH(orders!L$1,products!$A$1:$F$1,0))</f>
        <v>Dark Blue</v>
      </c>
      <c r="M1054">
        <f>INDEX(products!$A$1:$F$11,MATCH(orders!$D1054,products!$A$1:$A$11,0),MATCH(orders!M$1,products!$A$1:$F$1,0))</f>
        <v>28.99</v>
      </c>
      <c r="N1054">
        <f>INDEX(products!$A$1:$F$11,MATCH(orders!$D1054,products!$A$1:$A$11,0),MATCH(orders!N$1,products!$A$1:$F$1,0))</f>
        <v>12.99</v>
      </c>
      <c r="O1054">
        <f t="shared" si="32"/>
        <v>63.999999999999993</v>
      </c>
      <c r="P1054">
        <f t="shared" si="33"/>
        <v>115.96</v>
      </c>
    </row>
    <row r="1055" spans="1:16" x14ac:dyDescent="0.45">
      <c r="A1055" t="s">
        <v>2824</v>
      </c>
      <c r="B1055" s="1">
        <v>45108</v>
      </c>
      <c r="C1055" t="s">
        <v>547</v>
      </c>
      <c r="D1055">
        <v>6</v>
      </c>
      <c r="E1055">
        <v>3</v>
      </c>
      <c r="F1055" t="str">
        <f>_xlfn.XLOOKUP(C1055,customers!$A$2:$A$314,customers!$B$2:$B$314,,0)</f>
        <v>Lowell Keenleyside</v>
      </c>
      <c r="G1055" t="str">
        <f>_xlfn.XLOOKUP(C1055,customers!$A$2:$A$314,customers!$F$2:$F$314,,0)</f>
        <v>England</v>
      </c>
      <c r="H1055" t="str">
        <f>VLOOKUP(C1055,customers!$A$2:$I$314,7,FALSE)</f>
        <v>Thetford</v>
      </c>
      <c r="I1055" t="str">
        <f>VLOOKUP(C1055,customers!$A$2:$I$314,9,FALSE)</f>
        <v>No</v>
      </c>
      <c r="J1055" t="str">
        <f>INDEX(products!$A$1:$F$11,MATCH(orders!$D1055,products!$A$1:$A$11,0),MATCH(orders!J$1,products!$A$1:$F$1,0))</f>
        <v>Denim Jacket Hooded</v>
      </c>
      <c r="K1055" t="str">
        <f>INDEX(products!$A$1:$F$11,MATCH(orders!$D1055,products!$A$1:$A$11,0),MATCH(orders!K$1,products!$A$1:$F$1,0))</f>
        <v>Jacket</v>
      </c>
      <c r="L1055" t="str">
        <f>INDEX(products!$A$1:$F$11,MATCH(orders!$D1055,products!$A$1:$A$11,0),MATCH(orders!L$1,products!$A$1:$F$1,0))</f>
        <v>Light Blue</v>
      </c>
      <c r="M1055">
        <f>INDEX(products!$A$1:$F$11,MATCH(orders!$D1055,products!$A$1:$A$11,0),MATCH(orders!M$1,products!$A$1:$F$1,0))</f>
        <v>27.99</v>
      </c>
      <c r="N1055">
        <f>INDEX(products!$A$1:$F$11,MATCH(orders!$D1055,products!$A$1:$A$11,0),MATCH(orders!N$1,products!$A$1:$F$1,0))</f>
        <v>14.99</v>
      </c>
      <c r="O1055">
        <f t="shared" si="32"/>
        <v>38.999999999999993</v>
      </c>
      <c r="P1055">
        <f t="shared" si="33"/>
        <v>83.97</v>
      </c>
    </row>
    <row r="1056" spans="1:16" x14ac:dyDescent="0.45">
      <c r="A1056" t="s">
        <v>2825</v>
      </c>
      <c r="B1056" s="1">
        <v>45109</v>
      </c>
      <c r="C1056" t="s">
        <v>192</v>
      </c>
      <c r="D1056">
        <v>4</v>
      </c>
      <c r="E1056">
        <v>3</v>
      </c>
      <c r="F1056" t="str">
        <f>_xlfn.XLOOKUP(C1056,customers!$A$2:$A$314,customers!$B$2:$B$314,,0)</f>
        <v>Maurie Bartol</v>
      </c>
      <c r="G1056" t="str">
        <f>_xlfn.XLOOKUP(C1056,customers!$A$2:$A$314,customers!$F$2:$F$314,,0)</f>
        <v>England</v>
      </c>
      <c r="H1056" t="str">
        <f>VLOOKUP(C1056,customers!$A$2:$I$314,7,FALSE)</f>
        <v>Bournemouth</v>
      </c>
      <c r="I1056" t="str">
        <f>VLOOKUP(C1056,customers!$A$2:$I$314,9,FALSE)</f>
        <v>Yes</v>
      </c>
      <c r="J1056" t="str">
        <f>INDEX(products!$A$1:$F$11,MATCH(orders!$D1056,products!$A$1:$A$11,0),MATCH(orders!J$1,products!$A$1:$F$1,0))</f>
        <v>Denim Jacket Cropped</v>
      </c>
      <c r="K1056" t="str">
        <f>INDEX(products!$A$1:$F$11,MATCH(orders!$D1056,products!$A$1:$A$11,0),MATCH(orders!K$1,products!$A$1:$F$1,0))</f>
        <v>Jacket</v>
      </c>
      <c r="L1056" t="str">
        <f>INDEX(products!$A$1:$F$11,MATCH(orders!$D1056,products!$A$1:$A$11,0),MATCH(orders!L$1,products!$A$1:$F$1,0))</f>
        <v>Light Blue</v>
      </c>
      <c r="M1056">
        <f>INDEX(products!$A$1:$F$11,MATCH(orders!$D1056,products!$A$1:$A$11,0),MATCH(orders!M$1,products!$A$1:$F$1,0))</f>
        <v>26.99</v>
      </c>
      <c r="N1056">
        <f>INDEX(products!$A$1:$F$11,MATCH(orders!$D1056,products!$A$1:$A$11,0),MATCH(orders!N$1,products!$A$1:$F$1,0))</f>
        <v>11.99</v>
      </c>
      <c r="O1056">
        <f t="shared" si="32"/>
        <v>44.999999999999993</v>
      </c>
      <c r="P1056">
        <f t="shared" si="33"/>
        <v>80.97</v>
      </c>
    </row>
    <row r="1057" spans="1:16" x14ac:dyDescent="0.45">
      <c r="A1057" t="s">
        <v>2826</v>
      </c>
      <c r="B1057" s="1">
        <v>45109</v>
      </c>
      <c r="C1057" t="s">
        <v>963</v>
      </c>
      <c r="D1057">
        <v>6</v>
      </c>
      <c r="E1057">
        <v>3</v>
      </c>
      <c r="F1057" t="str">
        <f>_xlfn.XLOOKUP(C1057,customers!$A$2:$A$314,customers!$B$2:$B$314,,0)</f>
        <v>Lexie Mallan</v>
      </c>
      <c r="G1057" t="str">
        <f>_xlfn.XLOOKUP(C1057,customers!$A$2:$A$314,customers!$F$2:$F$314,,0)</f>
        <v>England</v>
      </c>
      <c r="H1057" t="str">
        <f>VLOOKUP(C1057,customers!$A$2:$I$314,7,FALSE)</f>
        <v>Radstock</v>
      </c>
      <c r="I1057" t="str">
        <f>VLOOKUP(C1057,customers!$A$2:$I$314,9,FALSE)</f>
        <v>No</v>
      </c>
      <c r="J1057" t="str">
        <f>INDEX(products!$A$1:$F$11,MATCH(orders!$D1057,products!$A$1:$A$11,0),MATCH(orders!J$1,products!$A$1:$F$1,0))</f>
        <v>Denim Jacket Hooded</v>
      </c>
      <c r="K1057" t="str">
        <f>INDEX(products!$A$1:$F$11,MATCH(orders!$D1057,products!$A$1:$A$11,0),MATCH(orders!K$1,products!$A$1:$F$1,0))</f>
        <v>Jacket</v>
      </c>
      <c r="L1057" t="str">
        <f>INDEX(products!$A$1:$F$11,MATCH(orders!$D1057,products!$A$1:$A$11,0),MATCH(orders!L$1,products!$A$1:$F$1,0))</f>
        <v>Light Blue</v>
      </c>
      <c r="M1057">
        <f>INDEX(products!$A$1:$F$11,MATCH(orders!$D1057,products!$A$1:$A$11,0),MATCH(orders!M$1,products!$A$1:$F$1,0))</f>
        <v>27.99</v>
      </c>
      <c r="N1057">
        <f>INDEX(products!$A$1:$F$11,MATCH(orders!$D1057,products!$A$1:$A$11,0),MATCH(orders!N$1,products!$A$1:$F$1,0))</f>
        <v>14.99</v>
      </c>
      <c r="O1057">
        <f t="shared" si="32"/>
        <v>38.999999999999993</v>
      </c>
      <c r="P1057">
        <f t="shared" si="33"/>
        <v>83.97</v>
      </c>
    </row>
    <row r="1058" spans="1:16" x14ac:dyDescent="0.45">
      <c r="A1058" t="s">
        <v>2827</v>
      </c>
      <c r="B1058" s="1">
        <v>45109</v>
      </c>
      <c r="C1058" t="s">
        <v>426</v>
      </c>
      <c r="D1058">
        <v>6</v>
      </c>
      <c r="E1058">
        <v>3</v>
      </c>
      <c r="F1058" t="str">
        <f>_xlfn.XLOOKUP(C1058,customers!$A$2:$A$314,customers!$B$2:$B$314,,0)</f>
        <v>Queenie Veel</v>
      </c>
      <c r="G1058" t="str">
        <f>_xlfn.XLOOKUP(C1058,customers!$A$2:$A$314,customers!$F$2:$F$314,,0)</f>
        <v>England</v>
      </c>
      <c r="H1058" t="str">
        <f>VLOOKUP(C1058,customers!$A$2:$I$314,7,FALSE)</f>
        <v>Wakefield</v>
      </c>
      <c r="I1058" t="str">
        <f>VLOOKUP(C1058,customers!$A$2:$I$314,9,FALSE)</f>
        <v>No</v>
      </c>
      <c r="J1058" t="str">
        <f>INDEX(products!$A$1:$F$11,MATCH(orders!$D1058,products!$A$1:$A$11,0),MATCH(orders!J$1,products!$A$1:$F$1,0))</f>
        <v>Denim Jacket Hooded</v>
      </c>
      <c r="K1058" t="str">
        <f>INDEX(products!$A$1:$F$11,MATCH(orders!$D1058,products!$A$1:$A$11,0),MATCH(orders!K$1,products!$A$1:$F$1,0))</f>
        <v>Jacket</v>
      </c>
      <c r="L1058" t="str">
        <f>INDEX(products!$A$1:$F$11,MATCH(orders!$D1058,products!$A$1:$A$11,0),MATCH(orders!L$1,products!$A$1:$F$1,0))</f>
        <v>Light Blue</v>
      </c>
      <c r="M1058">
        <f>INDEX(products!$A$1:$F$11,MATCH(orders!$D1058,products!$A$1:$A$11,0),MATCH(orders!M$1,products!$A$1:$F$1,0))</f>
        <v>27.99</v>
      </c>
      <c r="N1058">
        <f>INDEX(products!$A$1:$F$11,MATCH(orders!$D1058,products!$A$1:$A$11,0),MATCH(orders!N$1,products!$A$1:$F$1,0))</f>
        <v>14.99</v>
      </c>
      <c r="O1058">
        <f t="shared" si="32"/>
        <v>38.999999999999993</v>
      </c>
      <c r="P1058">
        <f t="shared" si="33"/>
        <v>83.97</v>
      </c>
    </row>
    <row r="1059" spans="1:16" x14ac:dyDescent="0.45">
      <c r="A1059" t="s">
        <v>2828</v>
      </c>
      <c r="B1059" s="1">
        <v>45109</v>
      </c>
      <c r="C1059" t="s">
        <v>130</v>
      </c>
      <c r="D1059">
        <v>4</v>
      </c>
      <c r="E1059">
        <v>2</v>
      </c>
      <c r="F1059" t="str">
        <f>_xlfn.XLOOKUP(C1059,customers!$A$2:$A$314,customers!$B$2:$B$314,,0)</f>
        <v>Vivie Danneil</v>
      </c>
      <c r="G1059" t="str">
        <f>_xlfn.XLOOKUP(C1059,customers!$A$2:$A$314,customers!$F$2:$F$314,,0)</f>
        <v>Scotland</v>
      </c>
      <c r="H1059" t="str">
        <f>VLOOKUP(C1059,customers!$A$2:$I$314,7,FALSE)</f>
        <v>Stirling</v>
      </c>
      <c r="I1059" t="str">
        <f>VLOOKUP(C1059,customers!$A$2:$I$314,9,FALSE)</f>
        <v>Yes</v>
      </c>
      <c r="J1059" t="str">
        <f>INDEX(products!$A$1:$F$11,MATCH(orders!$D1059,products!$A$1:$A$11,0),MATCH(orders!J$1,products!$A$1:$F$1,0))</f>
        <v>Denim Jacket Cropped</v>
      </c>
      <c r="K1059" t="str">
        <f>INDEX(products!$A$1:$F$11,MATCH(orders!$D1059,products!$A$1:$A$11,0),MATCH(orders!K$1,products!$A$1:$F$1,0))</f>
        <v>Jacket</v>
      </c>
      <c r="L1059" t="str">
        <f>INDEX(products!$A$1:$F$11,MATCH(orders!$D1059,products!$A$1:$A$11,0),MATCH(orders!L$1,products!$A$1:$F$1,0))</f>
        <v>Light Blue</v>
      </c>
      <c r="M1059">
        <f>INDEX(products!$A$1:$F$11,MATCH(orders!$D1059,products!$A$1:$A$11,0),MATCH(orders!M$1,products!$A$1:$F$1,0))</f>
        <v>26.99</v>
      </c>
      <c r="N1059">
        <f>INDEX(products!$A$1:$F$11,MATCH(orders!$D1059,products!$A$1:$A$11,0),MATCH(orders!N$1,products!$A$1:$F$1,0))</f>
        <v>11.99</v>
      </c>
      <c r="O1059">
        <f t="shared" si="32"/>
        <v>29.999999999999996</v>
      </c>
      <c r="P1059">
        <f t="shared" si="33"/>
        <v>53.98</v>
      </c>
    </row>
    <row r="1060" spans="1:16" x14ac:dyDescent="0.45">
      <c r="A1060" t="s">
        <v>2829</v>
      </c>
      <c r="B1060" s="1">
        <v>45110</v>
      </c>
      <c r="C1060" t="s">
        <v>178</v>
      </c>
      <c r="D1060">
        <v>5</v>
      </c>
      <c r="E1060">
        <v>4</v>
      </c>
      <c r="F1060" t="str">
        <f>_xlfn.XLOOKUP(C1060,customers!$A$2:$A$314,customers!$B$2:$B$314,,0)</f>
        <v>Hy Zanetto</v>
      </c>
      <c r="G1060" t="str">
        <f>_xlfn.XLOOKUP(C1060,customers!$A$2:$A$314,customers!$F$2:$F$314,,0)</f>
        <v>England</v>
      </c>
      <c r="H1060" t="str">
        <f>VLOOKUP(C1060,customers!$A$2:$I$314,7,FALSE)</f>
        <v>Wolverhampton</v>
      </c>
      <c r="I1060" t="str">
        <f>VLOOKUP(C1060,customers!$A$2:$I$314,9,FALSE)</f>
        <v>Yes</v>
      </c>
      <c r="J1060" t="str">
        <f>INDEX(products!$A$1:$F$11,MATCH(orders!$D1060,products!$A$1:$A$11,0),MATCH(orders!J$1,products!$A$1:$F$1,0))</f>
        <v>Denim Jeans Flare Cut</v>
      </c>
      <c r="K1060" t="str">
        <f>INDEX(products!$A$1:$F$11,MATCH(orders!$D1060,products!$A$1:$A$11,0),MATCH(orders!K$1,products!$A$1:$F$1,0))</f>
        <v>Pants</v>
      </c>
      <c r="L1060" t="str">
        <f>INDEX(products!$A$1:$F$11,MATCH(orders!$D1060,products!$A$1:$A$11,0),MATCH(orders!L$1,products!$A$1:$F$1,0))</f>
        <v>Dark Blue</v>
      </c>
      <c r="M1060">
        <f>INDEX(products!$A$1:$F$11,MATCH(orders!$D1060,products!$A$1:$A$11,0),MATCH(orders!M$1,products!$A$1:$F$1,0))</f>
        <v>28.99</v>
      </c>
      <c r="N1060">
        <f>INDEX(products!$A$1:$F$11,MATCH(orders!$D1060,products!$A$1:$A$11,0),MATCH(orders!N$1,products!$A$1:$F$1,0))</f>
        <v>12.99</v>
      </c>
      <c r="O1060">
        <f t="shared" si="32"/>
        <v>63.999999999999993</v>
      </c>
      <c r="P1060">
        <f t="shared" si="33"/>
        <v>115.96</v>
      </c>
    </row>
    <row r="1061" spans="1:16" x14ac:dyDescent="0.45">
      <c r="A1061" t="s">
        <v>2830</v>
      </c>
      <c r="B1061" s="1">
        <v>45110</v>
      </c>
      <c r="C1061" t="s">
        <v>344</v>
      </c>
      <c r="D1061">
        <v>4</v>
      </c>
      <c r="E1061">
        <v>2</v>
      </c>
      <c r="F1061" t="str">
        <f>_xlfn.XLOOKUP(C1061,customers!$A$2:$A$314,customers!$B$2:$B$314,,0)</f>
        <v>Hally Lorait</v>
      </c>
      <c r="G1061" t="str">
        <f>_xlfn.XLOOKUP(C1061,customers!$A$2:$A$314,customers!$F$2:$F$314,,0)</f>
        <v>England</v>
      </c>
      <c r="H1061" t="str">
        <f>VLOOKUP(C1061,customers!$A$2:$I$314,7,FALSE)</f>
        <v>Hereford</v>
      </c>
      <c r="I1061" t="str">
        <f>VLOOKUP(C1061,customers!$A$2:$I$314,9,FALSE)</f>
        <v>Yes</v>
      </c>
      <c r="J1061" t="str">
        <f>INDEX(products!$A$1:$F$11,MATCH(orders!$D1061,products!$A$1:$A$11,0),MATCH(orders!J$1,products!$A$1:$F$1,0))</f>
        <v>Denim Jacket Cropped</v>
      </c>
      <c r="K1061" t="str">
        <f>INDEX(products!$A$1:$F$11,MATCH(orders!$D1061,products!$A$1:$A$11,0),MATCH(orders!K$1,products!$A$1:$F$1,0))</f>
        <v>Jacket</v>
      </c>
      <c r="L1061" t="str">
        <f>INDEX(products!$A$1:$F$11,MATCH(orders!$D1061,products!$A$1:$A$11,0),MATCH(orders!L$1,products!$A$1:$F$1,0))</f>
        <v>Light Blue</v>
      </c>
      <c r="M1061">
        <f>INDEX(products!$A$1:$F$11,MATCH(orders!$D1061,products!$A$1:$A$11,0),MATCH(orders!M$1,products!$A$1:$F$1,0))</f>
        <v>26.99</v>
      </c>
      <c r="N1061">
        <f>INDEX(products!$A$1:$F$11,MATCH(orders!$D1061,products!$A$1:$A$11,0),MATCH(orders!N$1,products!$A$1:$F$1,0))</f>
        <v>11.99</v>
      </c>
      <c r="O1061">
        <f t="shared" si="32"/>
        <v>29.999999999999996</v>
      </c>
      <c r="P1061">
        <f t="shared" si="33"/>
        <v>53.98</v>
      </c>
    </row>
    <row r="1062" spans="1:16" x14ac:dyDescent="0.45">
      <c r="A1062" t="s">
        <v>2831</v>
      </c>
      <c r="B1062" s="1">
        <v>45111</v>
      </c>
      <c r="C1062" t="s">
        <v>1001</v>
      </c>
      <c r="D1062">
        <v>5</v>
      </c>
      <c r="E1062">
        <v>2</v>
      </c>
      <c r="F1062" t="str">
        <f>_xlfn.XLOOKUP(C1062,customers!$A$2:$A$314,customers!$B$2:$B$314,,0)</f>
        <v>Cleve Blowfelde</v>
      </c>
      <c r="G1062" t="str">
        <f>_xlfn.XLOOKUP(C1062,customers!$A$2:$A$314,customers!$F$2:$F$314,,0)</f>
        <v>Wales</v>
      </c>
      <c r="H1062" t="str">
        <f>VLOOKUP(C1062,customers!$A$2:$I$314,7,FALSE)</f>
        <v>Llanrwst</v>
      </c>
      <c r="I1062" t="str">
        <f>VLOOKUP(C1062,customers!$A$2:$I$314,9,FALSE)</f>
        <v>No</v>
      </c>
      <c r="J1062" t="str">
        <f>INDEX(products!$A$1:$F$11,MATCH(orders!$D1062,products!$A$1:$A$11,0),MATCH(orders!J$1,products!$A$1:$F$1,0))</f>
        <v>Denim Jeans Flare Cut</v>
      </c>
      <c r="K1062" t="str">
        <f>INDEX(products!$A$1:$F$11,MATCH(orders!$D1062,products!$A$1:$A$11,0),MATCH(orders!K$1,products!$A$1:$F$1,0))</f>
        <v>Pants</v>
      </c>
      <c r="L1062" t="str">
        <f>INDEX(products!$A$1:$F$11,MATCH(orders!$D1062,products!$A$1:$A$11,0),MATCH(orders!L$1,products!$A$1:$F$1,0))</f>
        <v>Dark Blue</v>
      </c>
      <c r="M1062">
        <f>INDEX(products!$A$1:$F$11,MATCH(orders!$D1062,products!$A$1:$A$11,0),MATCH(orders!M$1,products!$A$1:$F$1,0))</f>
        <v>28.99</v>
      </c>
      <c r="N1062">
        <f>INDEX(products!$A$1:$F$11,MATCH(orders!$D1062,products!$A$1:$A$11,0),MATCH(orders!N$1,products!$A$1:$F$1,0))</f>
        <v>12.99</v>
      </c>
      <c r="O1062">
        <f t="shared" si="32"/>
        <v>31.999999999999996</v>
      </c>
      <c r="P1062">
        <f t="shared" si="33"/>
        <v>57.98</v>
      </c>
    </row>
    <row r="1063" spans="1:16" x14ac:dyDescent="0.45">
      <c r="A1063" t="s">
        <v>2832</v>
      </c>
      <c r="B1063" s="1">
        <v>45111</v>
      </c>
      <c r="C1063" t="s">
        <v>72</v>
      </c>
      <c r="D1063">
        <v>5</v>
      </c>
      <c r="E1063">
        <v>3</v>
      </c>
      <c r="F1063" t="str">
        <f>_xlfn.XLOOKUP(C1063,customers!$A$2:$A$314,customers!$B$2:$B$314,,0)</f>
        <v>Rosaleen Scholar</v>
      </c>
      <c r="G1063" t="str">
        <f>_xlfn.XLOOKUP(C1063,customers!$A$2:$A$314,customers!$F$2:$F$314,,0)</f>
        <v>England</v>
      </c>
      <c r="H1063" t="str">
        <f>VLOOKUP(C1063,customers!$A$2:$I$314,7,FALSE)</f>
        <v>Nottingham</v>
      </c>
      <c r="I1063" t="str">
        <f>VLOOKUP(C1063,customers!$A$2:$I$314,9,FALSE)</f>
        <v>Yes</v>
      </c>
      <c r="J1063" t="str">
        <f>INDEX(products!$A$1:$F$11,MATCH(orders!$D1063,products!$A$1:$A$11,0),MATCH(orders!J$1,products!$A$1:$F$1,0))</f>
        <v>Denim Jeans Flare Cut</v>
      </c>
      <c r="K1063" t="str">
        <f>INDEX(products!$A$1:$F$11,MATCH(orders!$D1063,products!$A$1:$A$11,0),MATCH(orders!K$1,products!$A$1:$F$1,0))</f>
        <v>Pants</v>
      </c>
      <c r="L1063" t="str">
        <f>INDEX(products!$A$1:$F$11,MATCH(orders!$D1063,products!$A$1:$A$11,0),MATCH(orders!L$1,products!$A$1:$F$1,0))</f>
        <v>Dark Blue</v>
      </c>
      <c r="M1063">
        <f>INDEX(products!$A$1:$F$11,MATCH(orders!$D1063,products!$A$1:$A$11,0),MATCH(orders!M$1,products!$A$1:$F$1,0))</f>
        <v>28.99</v>
      </c>
      <c r="N1063">
        <f>INDEX(products!$A$1:$F$11,MATCH(orders!$D1063,products!$A$1:$A$11,0),MATCH(orders!N$1,products!$A$1:$F$1,0))</f>
        <v>12.99</v>
      </c>
      <c r="O1063">
        <f t="shared" si="32"/>
        <v>47.999999999999993</v>
      </c>
      <c r="P1063">
        <f t="shared" si="33"/>
        <v>86.97</v>
      </c>
    </row>
    <row r="1064" spans="1:16" x14ac:dyDescent="0.45">
      <c r="A1064" t="s">
        <v>2833</v>
      </c>
      <c r="B1064" s="1">
        <v>45111</v>
      </c>
      <c r="C1064" t="s">
        <v>667</v>
      </c>
      <c r="D1064">
        <v>1</v>
      </c>
      <c r="E1064">
        <v>4</v>
      </c>
      <c r="F1064" t="str">
        <f>_xlfn.XLOOKUP(C1064,customers!$A$2:$A$314,customers!$B$2:$B$314,,0)</f>
        <v>Felita Dauney</v>
      </c>
      <c r="G1064" t="str">
        <f>_xlfn.XLOOKUP(C1064,customers!$A$2:$A$314,customers!$F$2:$F$314,,0)</f>
        <v>England</v>
      </c>
      <c r="H1064" t="str">
        <f>VLOOKUP(C1064,customers!$A$2:$I$314,7,FALSE)</f>
        <v>Accrington</v>
      </c>
      <c r="I1064" t="str">
        <f>VLOOKUP(C1064,customers!$A$2:$I$314,9,FALSE)</f>
        <v>No</v>
      </c>
      <c r="J1064" t="str">
        <f>INDEX(products!$A$1:$F$11,MATCH(orders!$D1064,products!$A$1:$A$11,0),MATCH(orders!J$1,products!$A$1:$F$1,0))</f>
        <v>Denim Jeans Bootcut</v>
      </c>
      <c r="K1064" t="str">
        <f>INDEX(products!$A$1:$F$11,MATCH(orders!$D1064,products!$A$1:$A$11,0),MATCH(orders!K$1,products!$A$1:$F$1,0))</f>
        <v>Pants</v>
      </c>
      <c r="L1064" t="str">
        <f>INDEX(products!$A$1:$F$11,MATCH(orders!$D1064,products!$A$1:$A$11,0),MATCH(orders!L$1,products!$A$1:$F$1,0))</f>
        <v>Light Blue</v>
      </c>
      <c r="M1064">
        <f>INDEX(products!$A$1:$F$11,MATCH(orders!$D1064,products!$A$1:$A$11,0),MATCH(orders!M$1,products!$A$1:$F$1,0))</f>
        <v>25.99</v>
      </c>
      <c r="N1064">
        <f>INDEX(products!$A$1:$F$11,MATCH(orders!$D1064,products!$A$1:$A$11,0),MATCH(orders!N$1,products!$A$1:$F$1,0))</f>
        <v>13.99</v>
      </c>
      <c r="O1064">
        <f t="shared" si="32"/>
        <v>47.999999999999993</v>
      </c>
      <c r="P1064">
        <f t="shared" si="33"/>
        <v>103.96</v>
      </c>
    </row>
    <row r="1065" spans="1:16" x14ac:dyDescent="0.45">
      <c r="A1065" t="s">
        <v>2834</v>
      </c>
      <c r="B1065" s="1">
        <v>45112</v>
      </c>
      <c r="C1065" t="s">
        <v>119</v>
      </c>
      <c r="D1065">
        <v>4</v>
      </c>
      <c r="E1065">
        <v>3</v>
      </c>
      <c r="F1065" t="str">
        <f>_xlfn.XLOOKUP(C1065,customers!$A$2:$A$314,customers!$B$2:$B$314,,0)</f>
        <v>Chrisy Blofeld</v>
      </c>
      <c r="G1065" t="str">
        <f>_xlfn.XLOOKUP(C1065,customers!$A$2:$A$314,customers!$F$2:$F$314,,0)</f>
        <v>England</v>
      </c>
      <c r="H1065" t="str">
        <f>VLOOKUP(C1065,customers!$A$2:$I$314,7,FALSE)</f>
        <v>Durham</v>
      </c>
      <c r="I1065" t="str">
        <f>VLOOKUP(C1065,customers!$A$2:$I$314,9,FALSE)</f>
        <v>Yes</v>
      </c>
      <c r="J1065" t="str">
        <f>INDEX(products!$A$1:$F$11,MATCH(orders!$D1065,products!$A$1:$A$11,0),MATCH(orders!J$1,products!$A$1:$F$1,0))</f>
        <v>Denim Jacket Cropped</v>
      </c>
      <c r="K1065" t="str">
        <f>INDEX(products!$A$1:$F$11,MATCH(orders!$D1065,products!$A$1:$A$11,0),MATCH(orders!K$1,products!$A$1:$F$1,0))</f>
        <v>Jacket</v>
      </c>
      <c r="L1065" t="str">
        <f>INDEX(products!$A$1:$F$11,MATCH(orders!$D1065,products!$A$1:$A$11,0),MATCH(orders!L$1,products!$A$1:$F$1,0))</f>
        <v>Light Blue</v>
      </c>
      <c r="M1065">
        <f>INDEX(products!$A$1:$F$11,MATCH(orders!$D1065,products!$A$1:$A$11,0),MATCH(orders!M$1,products!$A$1:$F$1,0))</f>
        <v>26.99</v>
      </c>
      <c r="N1065">
        <f>INDEX(products!$A$1:$F$11,MATCH(orders!$D1065,products!$A$1:$A$11,0),MATCH(orders!N$1,products!$A$1:$F$1,0))</f>
        <v>11.99</v>
      </c>
      <c r="O1065">
        <f t="shared" si="32"/>
        <v>44.999999999999993</v>
      </c>
      <c r="P1065">
        <f t="shared" si="33"/>
        <v>80.97</v>
      </c>
    </row>
    <row r="1066" spans="1:16" x14ac:dyDescent="0.45">
      <c r="A1066" t="s">
        <v>2835</v>
      </c>
      <c r="B1066" s="1">
        <v>45112</v>
      </c>
      <c r="C1066" t="s">
        <v>1026</v>
      </c>
      <c r="D1066">
        <v>5</v>
      </c>
      <c r="E1066">
        <v>3</v>
      </c>
      <c r="F1066" t="str">
        <f>_xlfn.XLOOKUP(C1066,customers!$A$2:$A$314,customers!$B$2:$B$314,,0)</f>
        <v>Monique Canty</v>
      </c>
      <c r="G1066" t="str">
        <f>_xlfn.XLOOKUP(C1066,customers!$A$2:$A$314,customers!$F$2:$F$314,,0)</f>
        <v>England</v>
      </c>
      <c r="H1066" t="str">
        <f>VLOOKUP(C1066,customers!$A$2:$I$314,7,FALSE)</f>
        <v>Leek</v>
      </c>
      <c r="I1066" t="str">
        <f>VLOOKUP(C1066,customers!$A$2:$I$314,9,FALSE)</f>
        <v>No</v>
      </c>
      <c r="J1066" t="str">
        <f>INDEX(products!$A$1:$F$11,MATCH(orders!$D1066,products!$A$1:$A$11,0),MATCH(orders!J$1,products!$A$1:$F$1,0))</f>
        <v>Denim Jeans Flare Cut</v>
      </c>
      <c r="K1066" t="str">
        <f>INDEX(products!$A$1:$F$11,MATCH(orders!$D1066,products!$A$1:$A$11,0),MATCH(orders!K$1,products!$A$1:$F$1,0))</f>
        <v>Pants</v>
      </c>
      <c r="L1066" t="str">
        <f>INDEX(products!$A$1:$F$11,MATCH(orders!$D1066,products!$A$1:$A$11,0),MATCH(orders!L$1,products!$A$1:$F$1,0))</f>
        <v>Dark Blue</v>
      </c>
      <c r="M1066">
        <f>INDEX(products!$A$1:$F$11,MATCH(orders!$D1066,products!$A$1:$A$11,0),MATCH(orders!M$1,products!$A$1:$F$1,0))</f>
        <v>28.99</v>
      </c>
      <c r="N1066">
        <f>INDEX(products!$A$1:$F$11,MATCH(orders!$D1066,products!$A$1:$A$11,0),MATCH(orders!N$1,products!$A$1:$F$1,0))</f>
        <v>12.99</v>
      </c>
      <c r="O1066">
        <f t="shared" si="32"/>
        <v>47.999999999999993</v>
      </c>
      <c r="P1066">
        <f t="shared" si="33"/>
        <v>86.97</v>
      </c>
    </row>
    <row r="1067" spans="1:16" x14ac:dyDescent="0.45">
      <c r="A1067" t="s">
        <v>2836</v>
      </c>
      <c r="B1067" s="1">
        <v>45113</v>
      </c>
      <c r="C1067" t="s">
        <v>536</v>
      </c>
      <c r="D1067">
        <v>6</v>
      </c>
      <c r="E1067">
        <v>3</v>
      </c>
      <c r="F1067" t="str">
        <f>_xlfn.XLOOKUP(C1067,customers!$A$2:$A$314,customers!$B$2:$B$314,,0)</f>
        <v>Othello Syseland</v>
      </c>
      <c r="G1067" t="str">
        <f>_xlfn.XLOOKUP(C1067,customers!$A$2:$A$314,customers!$F$2:$F$314,,0)</f>
        <v>England</v>
      </c>
      <c r="H1067" t="str">
        <f>VLOOKUP(C1067,customers!$A$2:$I$314,7,FALSE)</f>
        <v>Hartlepool</v>
      </c>
      <c r="I1067" t="str">
        <f>VLOOKUP(C1067,customers!$A$2:$I$314,9,FALSE)</f>
        <v>No</v>
      </c>
      <c r="J1067" t="str">
        <f>INDEX(products!$A$1:$F$11,MATCH(orders!$D1067,products!$A$1:$A$11,0),MATCH(orders!J$1,products!$A$1:$F$1,0))</f>
        <v>Denim Jacket Hooded</v>
      </c>
      <c r="K1067" t="str">
        <f>INDEX(products!$A$1:$F$11,MATCH(orders!$D1067,products!$A$1:$A$11,0),MATCH(orders!K$1,products!$A$1:$F$1,0))</f>
        <v>Jacket</v>
      </c>
      <c r="L1067" t="str">
        <f>INDEX(products!$A$1:$F$11,MATCH(orders!$D1067,products!$A$1:$A$11,0),MATCH(orders!L$1,products!$A$1:$F$1,0))</f>
        <v>Light Blue</v>
      </c>
      <c r="M1067">
        <f>INDEX(products!$A$1:$F$11,MATCH(orders!$D1067,products!$A$1:$A$11,0),MATCH(orders!M$1,products!$A$1:$F$1,0))</f>
        <v>27.99</v>
      </c>
      <c r="N1067">
        <f>INDEX(products!$A$1:$F$11,MATCH(orders!$D1067,products!$A$1:$A$11,0),MATCH(orders!N$1,products!$A$1:$F$1,0))</f>
        <v>14.99</v>
      </c>
      <c r="O1067">
        <f t="shared" si="32"/>
        <v>38.999999999999993</v>
      </c>
      <c r="P1067">
        <f t="shared" si="33"/>
        <v>83.97</v>
      </c>
    </row>
    <row r="1068" spans="1:16" x14ac:dyDescent="0.45">
      <c r="A1068" t="s">
        <v>2837</v>
      </c>
      <c r="B1068" s="1">
        <v>45113</v>
      </c>
      <c r="C1068" t="s">
        <v>214</v>
      </c>
      <c r="D1068">
        <v>4</v>
      </c>
      <c r="E1068">
        <v>2</v>
      </c>
      <c r="F1068" t="str">
        <f>_xlfn.XLOOKUP(C1068,customers!$A$2:$A$314,customers!$B$2:$B$314,,0)</f>
        <v>Isis Pikett</v>
      </c>
      <c r="G1068" t="str">
        <f>_xlfn.XLOOKUP(C1068,customers!$A$2:$A$314,customers!$F$2:$F$314,,0)</f>
        <v>England</v>
      </c>
      <c r="H1068" t="str">
        <f>VLOOKUP(C1068,customers!$A$2:$I$314,7,FALSE)</f>
        <v>Slough</v>
      </c>
      <c r="I1068" t="str">
        <f>VLOOKUP(C1068,customers!$A$2:$I$314,9,FALSE)</f>
        <v>Yes</v>
      </c>
      <c r="J1068" t="str">
        <f>INDEX(products!$A$1:$F$11,MATCH(orders!$D1068,products!$A$1:$A$11,0),MATCH(orders!J$1,products!$A$1:$F$1,0))</f>
        <v>Denim Jacket Cropped</v>
      </c>
      <c r="K1068" t="str">
        <f>INDEX(products!$A$1:$F$11,MATCH(orders!$D1068,products!$A$1:$A$11,0),MATCH(orders!K$1,products!$A$1:$F$1,0))</f>
        <v>Jacket</v>
      </c>
      <c r="L1068" t="str">
        <f>INDEX(products!$A$1:$F$11,MATCH(orders!$D1068,products!$A$1:$A$11,0),MATCH(orders!L$1,products!$A$1:$F$1,0))</f>
        <v>Light Blue</v>
      </c>
      <c r="M1068">
        <f>INDEX(products!$A$1:$F$11,MATCH(orders!$D1068,products!$A$1:$A$11,0),MATCH(orders!M$1,products!$A$1:$F$1,0))</f>
        <v>26.99</v>
      </c>
      <c r="N1068">
        <f>INDEX(products!$A$1:$F$11,MATCH(orders!$D1068,products!$A$1:$A$11,0),MATCH(orders!N$1,products!$A$1:$F$1,0))</f>
        <v>11.99</v>
      </c>
      <c r="O1068">
        <f t="shared" si="32"/>
        <v>29.999999999999996</v>
      </c>
      <c r="P1068">
        <f t="shared" si="33"/>
        <v>53.98</v>
      </c>
    </row>
    <row r="1069" spans="1:16" x14ac:dyDescent="0.45">
      <c r="A1069" t="s">
        <v>2838</v>
      </c>
      <c r="B1069" s="1">
        <v>45114</v>
      </c>
      <c r="C1069" t="s">
        <v>290</v>
      </c>
      <c r="D1069">
        <v>5</v>
      </c>
      <c r="E1069">
        <v>3</v>
      </c>
      <c r="F1069" t="str">
        <f>_xlfn.XLOOKUP(C1069,customers!$A$2:$A$314,customers!$B$2:$B$314,,0)</f>
        <v>Gay Rizzello</v>
      </c>
      <c r="G1069" t="str">
        <f>_xlfn.XLOOKUP(C1069,customers!$A$2:$A$314,customers!$F$2:$F$314,,0)</f>
        <v>England</v>
      </c>
      <c r="H1069" t="str">
        <f>VLOOKUP(C1069,customers!$A$2:$I$314,7,FALSE)</f>
        <v>Hemel Hempstead</v>
      </c>
      <c r="I1069" t="str">
        <f>VLOOKUP(C1069,customers!$A$2:$I$314,9,FALSE)</f>
        <v>Yes</v>
      </c>
      <c r="J1069" t="str">
        <f>INDEX(products!$A$1:$F$11,MATCH(orders!$D1069,products!$A$1:$A$11,0),MATCH(orders!J$1,products!$A$1:$F$1,0))</f>
        <v>Denim Jeans Flare Cut</v>
      </c>
      <c r="K1069" t="str">
        <f>INDEX(products!$A$1:$F$11,MATCH(orders!$D1069,products!$A$1:$A$11,0),MATCH(orders!K$1,products!$A$1:$F$1,0))</f>
        <v>Pants</v>
      </c>
      <c r="L1069" t="str">
        <f>INDEX(products!$A$1:$F$11,MATCH(orders!$D1069,products!$A$1:$A$11,0),MATCH(orders!L$1,products!$A$1:$F$1,0))</f>
        <v>Dark Blue</v>
      </c>
      <c r="M1069">
        <f>INDEX(products!$A$1:$F$11,MATCH(orders!$D1069,products!$A$1:$A$11,0),MATCH(orders!M$1,products!$A$1:$F$1,0))</f>
        <v>28.99</v>
      </c>
      <c r="N1069">
        <f>INDEX(products!$A$1:$F$11,MATCH(orders!$D1069,products!$A$1:$A$11,0),MATCH(orders!N$1,products!$A$1:$F$1,0))</f>
        <v>12.99</v>
      </c>
      <c r="O1069">
        <f t="shared" si="32"/>
        <v>47.999999999999993</v>
      </c>
      <c r="P1069">
        <f t="shared" si="33"/>
        <v>86.97</v>
      </c>
    </row>
    <row r="1070" spans="1:16" x14ac:dyDescent="0.45">
      <c r="A1070" t="s">
        <v>2839</v>
      </c>
      <c r="B1070" s="1">
        <v>45115</v>
      </c>
      <c r="C1070" t="s">
        <v>919</v>
      </c>
      <c r="D1070">
        <v>5</v>
      </c>
      <c r="E1070">
        <v>2</v>
      </c>
      <c r="F1070" t="str">
        <f>_xlfn.XLOOKUP(C1070,customers!$A$2:$A$314,customers!$B$2:$B$314,,0)</f>
        <v>Beryle Kenwell</v>
      </c>
      <c r="G1070" t="str">
        <f>_xlfn.XLOOKUP(C1070,customers!$A$2:$A$314,customers!$F$2:$F$314,,0)</f>
        <v>England</v>
      </c>
      <c r="H1070" t="str">
        <f>VLOOKUP(C1070,customers!$A$2:$I$314,7,FALSE)</f>
        <v>Tring</v>
      </c>
      <c r="I1070" t="str">
        <f>VLOOKUP(C1070,customers!$A$2:$I$314,9,FALSE)</f>
        <v>No</v>
      </c>
      <c r="J1070" t="str">
        <f>INDEX(products!$A$1:$F$11,MATCH(orders!$D1070,products!$A$1:$A$11,0),MATCH(orders!J$1,products!$A$1:$F$1,0))</f>
        <v>Denim Jeans Flare Cut</v>
      </c>
      <c r="K1070" t="str">
        <f>INDEX(products!$A$1:$F$11,MATCH(orders!$D1070,products!$A$1:$A$11,0),MATCH(orders!K$1,products!$A$1:$F$1,0))</f>
        <v>Pants</v>
      </c>
      <c r="L1070" t="str">
        <f>INDEX(products!$A$1:$F$11,MATCH(orders!$D1070,products!$A$1:$A$11,0),MATCH(orders!L$1,products!$A$1:$F$1,0))</f>
        <v>Dark Blue</v>
      </c>
      <c r="M1070">
        <f>INDEX(products!$A$1:$F$11,MATCH(orders!$D1070,products!$A$1:$A$11,0),MATCH(orders!M$1,products!$A$1:$F$1,0))</f>
        <v>28.99</v>
      </c>
      <c r="N1070">
        <f>INDEX(products!$A$1:$F$11,MATCH(orders!$D1070,products!$A$1:$A$11,0),MATCH(orders!N$1,products!$A$1:$F$1,0))</f>
        <v>12.99</v>
      </c>
      <c r="O1070">
        <f t="shared" si="32"/>
        <v>31.999999999999996</v>
      </c>
      <c r="P1070">
        <f t="shared" si="33"/>
        <v>57.98</v>
      </c>
    </row>
    <row r="1071" spans="1:16" x14ac:dyDescent="0.45">
      <c r="A1071" t="s">
        <v>2840</v>
      </c>
      <c r="B1071" s="1">
        <v>45115</v>
      </c>
      <c r="C1071" t="s">
        <v>717</v>
      </c>
      <c r="D1071">
        <v>6</v>
      </c>
      <c r="E1071">
        <v>3</v>
      </c>
      <c r="F1071" t="str">
        <f>_xlfn.XLOOKUP(C1071,customers!$A$2:$A$314,customers!$B$2:$B$314,,0)</f>
        <v>Anny Mundford</v>
      </c>
      <c r="G1071" t="str">
        <f>_xlfn.XLOOKUP(C1071,customers!$A$2:$A$314,customers!$F$2:$F$314,,0)</f>
        <v>England</v>
      </c>
      <c r="H1071" t="str">
        <f>VLOOKUP(C1071,customers!$A$2:$I$314,7,FALSE)</f>
        <v>Penrith</v>
      </c>
      <c r="I1071" t="str">
        <f>VLOOKUP(C1071,customers!$A$2:$I$314,9,FALSE)</f>
        <v>No</v>
      </c>
      <c r="J1071" t="str">
        <f>INDEX(products!$A$1:$F$11,MATCH(orders!$D1071,products!$A$1:$A$11,0),MATCH(orders!J$1,products!$A$1:$F$1,0))</f>
        <v>Denim Jacket Hooded</v>
      </c>
      <c r="K1071" t="str">
        <f>INDEX(products!$A$1:$F$11,MATCH(orders!$D1071,products!$A$1:$A$11,0),MATCH(orders!K$1,products!$A$1:$F$1,0))</f>
        <v>Jacket</v>
      </c>
      <c r="L1071" t="str">
        <f>INDEX(products!$A$1:$F$11,MATCH(orders!$D1071,products!$A$1:$A$11,0),MATCH(orders!L$1,products!$A$1:$F$1,0))</f>
        <v>Light Blue</v>
      </c>
      <c r="M1071">
        <f>INDEX(products!$A$1:$F$11,MATCH(orders!$D1071,products!$A$1:$A$11,0),MATCH(orders!M$1,products!$A$1:$F$1,0))</f>
        <v>27.99</v>
      </c>
      <c r="N1071">
        <f>INDEX(products!$A$1:$F$11,MATCH(orders!$D1071,products!$A$1:$A$11,0),MATCH(orders!N$1,products!$A$1:$F$1,0))</f>
        <v>14.99</v>
      </c>
      <c r="O1071">
        <f t="shared" si="32"/>
        <v>38.999999999999993</v>
      </c>
      <c r="P1071">
        <f t="shared" si="33"/>
        <v>83.97</v>
      </c>
    </row>
    <row r="1072" spans="1:16" x14ac:dyDescent="0.45">
      <c r="A1072" t="s">
        <v>2841</v>
      </c>
      <c r="B1072" s="1">
        <v>45115</v>
      </c>
      <c r="C1072" t="s">
        <v>737</v>
      </c>
      <c r="D1072">
        <v>5</v>
      </c>
      <c r="E1072">
        <v>3</v>
      </c>
      <c r="F1072" t="str">
        <f>_xlfn.XLOOKUP(C1072,customers!$A$2:$A$314,customers!$B$2:$B$314,,0)</f>
        <v>Lawrence Pratt</v>
      </c>
      <c r="G1072" t="str">
        <f>_xlfn.XLOOKUP(C1072,customers!$A$2:$A$314,customers!$F$2:$F$314,,0)</f>
        <v>Wales</v>
      </c>
      <c r="H1072" t="str">
        <f>VLOOKUP(C1072,customers!$A$2:$I$314,7,FALSE)</f>
        <v>Newtown</v>
      </c>
      <c r="I1072" t="str">
        <f>VLOOKUP(C1072,customers!$A$2:$I$314,9,FALSE)</f>
        <v>No</v>
      </c>
      <c r="J1072" t="str">
        <f>INDEX(products!$A$1:$F$11,MATCH(orders!$D1072,products!$A$1:$A$11,0),MATCH(orders!J$1,products!$A$1:$F$1,0))</f>
        <v>Denim Jeans Flare Cut</v>
      </c>
      <c r="K1072" t="str">
        <f>INDEX(products!$A$1:$F$11,MATCH(orders!$D1072,products!$A$1:$A$11,0),MATCH(orders!K$1,products!$A$1:$F$1,0))</f>
        <v>Pants</v>
      </c>
      <c r="L1072" t="str">
        <f>INDEX(products!$A$1:$F$11,MATCH(orders!$D1072,products!$A$1:$A$11,0),MATCH(orders!L$1,products!$A$1:$F$1,0))</f>
        <v>Dark Blue</v>
      </c>
      <c r="M1072">
        <f>INDEX(products!$A$1:$F$11,MATCH(orders!$D1072,products!$A$1:$A$11,0),MATCH(orders!M$1,products!$A$1:$F$1,0))</f>
        <v>28.99</v>
      </c>
      <c r="N1072">
        <f>INDEX(products!$A$1:$F$11,MATCH(orders!$D1072,products!$A$1:$A$11,0),MATCH(orders!N$1,products!$A$1:$F$1,0))</f>
        <v>12.99</v>
      </c>
      <c r="O1072">
        <f t="shared" si="32"/>
        <v>47.999999999999993</v>
      </c>
      <c r="P1072">
        <f t="shared" si="33"/>
        <v>86.97</v>
      </c>
    </row>
    <row r="1073" spans="1:16" x14ac:dyDescent="0.45">
      <c r="A1073" t="s">
        <v>2842</v>
      </c>
      <c r="B1073" s="1">
        <v>45116</v>
      </c>
      <c r="C1073" t="s">
        <v>1122</v>
      </c>
      <c r="D1073">
        <v>6</v>
      </c>
      <c r="E1073">
        <v>4</v>
      </c>
      <c r="F1073" t="str">
        <f>_xlfn.XLOOKUP(C1073,customers!$A$2:$A$314,customers!$B$2:$B$314,,0)</f>
        <v>Byram Mergue</v>
      </c>
      <c r="G1073" t="str">
        <f>_xlfn.XLOOKUP(C1073,customers!$A$2:$A$314,customers!$F$2:$F$314,,0)</f>
        <v>Wales</v>
      </c>
      <c r="H1073" t="str">
        <f>VLOOKUP(C1073,customers!$A$2:$I$314,7,FALSE)</f>
        <v>Porthmadog</v>
      </c>
      <c r="I1073" t="str">
        <f>VLOOKUP(C1073,customers!$A$2:$I$314,9,FALSE)</f>
        <v>No</v>
      </c>
      <c r="J1073" t="str">
        <f>INDEX(products!$A$1:$F$11,MATCH(orders!$D1073,products!$A$1:$A$11,0),MATCH(orders!J$1,products!$A$1:$F$1,0))</f>
        <v>Denim Jacket Hooded</v>
      </c>
      <c r="K1073" t="str">
        <f>INDEX(products!$A$1:$F$11,MATCH(orders!$D1073,products!$A$1:$A$11,0),MATCH(orders!K$1,products!$A$1:$F$1,0))</f>
        <v>Jacket</v>
      </c>
      <c r="L1073" t="str">
        <f>INDEX(products!$A$1:$F$11,MATCH(orders!$D1073,products!$A$1:$A$11,0),MATCH(orders!L$1,products!$A$1:$F$1,0))</f>
        <v>Light Blue</v>
      </c>
      <c r="M1073">
        <f>INDEX(products!$A$1:$F$11,MATCH(orders!$D1073,products!$A$1:$A$11,0),MATCH(orders!M$1,products!$A$1:$F$1,0))</f>
        <v>27.99</v>
      </c>
      <c r="N1073">
        <f>INDEX(products!$A$1:$F$11,MATCH(orders!$D1073,products!$A$1:$A$11,0),MATCH(orders!N$1,products!$A$1:$F$1,0))</f>
        <v>14.99</v>
      </c>
      <c r="O1073">
        <f t="shared" si="32"/>
        <v>51.999999999999993</v>
      </c>
      <c r="P1073">
        <f t="shared" si="33"/>
        <v>111.96</v>
      </c>
    </row>
    <row r="1074" spans="1:16" x14ac:dyDescent="0.45">
      <c r="A1074" t="s">
        <v>2843</v>
      </c>
      <c r="B1074" s="1">
        <v>45117</v>
      </c>
      <c r="C1074" t="s">
        <v>249</v>
      </c>
      <c r="D1074">
        <v>4</v>
      </c>
      <c r="E1074">
        <v>3</v>
      </c>
      <c r="F1074" t="str">
        <f>_xlfn.XLOOKUP(C1074,customers!$A$2:$A$314,customers!$B$2:$B$314,,0)</f>
        <v>Willa Rolling</v>
      </c>
      <c r="G1074" t="str">
        <f>_xlfn.XLOOKUP(C1074,customers!$A$2:$A$314,customers!$F$2:$F$314,,0)</f>
        <v>England</v>
      </c>
      <c r="H1074" t="str">
        <f>VLOOKUP(C1074,customers!$A$2:$I$314,7,FALSE)</f>
        <v>Peterborough</v>
      </c>
      <c r="I1074" t="str">
        <f>VLOOKUP(C1074,customers!$A$2:$I$314,9,FALSE)</f>
        <v>Yes</v>
      </c>
      <c r="J1074" t="str">
        <f>INDEX(products!$A$1:$F$11,MATCH(orders!$D1074,products!$A$1:$A$11,0),MATCH(orders!J$1,products!$A$1:$F$1,0))</f>
        <v>Denim Jacket Cropped</v>
      </c>
      <c r="K1074" t="str">
        <f>INDEX(products!$A$1:$F$11,MATCH(orders!$D1074,products!$A$1:$A$11,0),MATCH(orders!K$1,products!$A$1:$F$1,0))</f>
        <v>Jacket</v>
      </c>
      <c r="L1074" t="str">
        <f>INDEX(products!$A$1:$F$11,MATCH(orders!$D1074,products!$A$1:$A$11,0),MATCH(orders!L$1,products!$A$1:$F$1,0))</f>
        <v>Light Blue</v>
      </c>
      <c r="M1074">
        <f>INDEX(products!$A$1:$F$11,MATCH(orders!$D1074,products!$A$1:$A$11,0),MATCH(orders!M$1,products!$A$1:$F$1,0))</f>
        <v>26.99</v>
      </c>
      <c r="N1074">
        <f>INDEX(products!$A$1:$F$11,MATCH(orders!$D1074,products!$A$1:$A$11,0),MATCH(orders!N$1,products!$A$1:$F$1,0))</f>
        <v>11.99</v>
      </c>
      <c r="O1074">
        <f t="shared" si="32"/>
        <v>44.999999999999993</v>
      </c>
      <c r="P1074">
        <f t="shared" si="33"/>
        <v>80.97</v>
      </c>
    </row>
    <row r="1075" spans="1:16" x14ac:dyDescent="0.45">
      <c r="A1075" t="s">
        <v>2844</v>
      </c>
      <c r="B1075" s="1">
        <v>45117</v>
      </c>
      <c r="C1075" t="s">
        <v>753</v>
      </c>
      <c r="D1075">
        <v>6</v>
      </c>
      <c r="E1075">
        <v>3</v>
      </c>
      <c r="F1075" t="str">
        <f>_xlfn.XLOOKUP(C1075,customers!$A$2:$A$314,customers!$B$2:$B$314,,0)</f>
        <v>Alisun Baudino</v>
      </c>
      <c r="G1075" t="str">
        <f>_xlfn.XLOOKUP(C1075,customers!$A$2:$A$314,customers!$F$2:$F$314,,0)</f>
        <v>Wales</v>
      </c>
      <c r="H1075" t="str">
        <f>VLOOKUP(C1075,customers!$A$2:$I$314,7,FALSE)</f>
        <v>Brecon</v>
      </c>
      <c r="I1075" t="str">
        <f>VLOOKUP(C1075,customers!$A$2:$I$314,9,FALSE)</f>
        <v>No</v>
      </c>
      <c r="J1075" t="str">
        <f>INDEX(products!$A$1:$F$11,MATCH(orders!$D1075,products!$A$1:$A$11,0),MATCH(orders!J$1,products!$A$1:$F$1,0))</f>
        <v>Denim Jacket Hooded</v>
      </c>
      <c r="K1075" t="str">
        <f>INDEX(products!$A$1:$F$11,MATCH(orders!$D1075,products!$A$1:$A$11,0),MATCH(orders!K$1,products!$A$1:$F$1,0))</f>
        <v>Jacket</v>
      </c>
      <c r="L1075" t="str">
        <f>INDEX(products!$A$1:$F$11,MATCH(orders!$D1075,products!$A$1:$A$11,0),MATCH(orders!L$1,products!$A$1:$F$1,0))</f>
        <v>Light Blue</v>
      </c>
      <c r="M1075">
        <f>INDEX(products!$A$1:$F$11,MATCH(orders!$D1075,products!$A$1:$A$11,0),MATCH(orders!M$1,products!$A$1:$F$1,0))</f>
        <v>27.99</v>
      </c>
      <c r="N1075">
        <f>INDEX(products!$A$1:$F$11,MATCH(orders!$D1075,products!$A$1:$A$11,0),MATCH(orders!N$1,products!$A$1:$F$1,0))</f>
        <v>14.99</v>
      </c>
      <c r="O1075">
        <f t="shared" si="32"/>
        <v>38.999999999999993</v>
      </c>
      <c r="P1075">
        <f t="shared" si="33"/>
        <v>83.97</v>
      </c>
    </row>
    <row r="1076" spans="1:16" x14ac:dyDescent="0.45">
      <c r="A1076" t="s">
        <v>2845</v>
      </c>
      <c r="B1076" s="1">
        <v>45117</v>
      </c>
      <c r="C1076" t="s">
        <v>195</v>
      </c>
      <c r="D1076">
        <v>4</v>
      </c>
      <c r="E1076">
        <v>4</v>
      </c>
      <c r="F1076" t="str">
        <f>_xlfn.XLOOKUP(C1076,customers!$A$2:$A$314,customers!$B$2:$B$314,,0)</f>
        <v>Olag Baudassi</v>
      </c>
      <c r="G1076" t="str">
        <f>_xlfn.XLOOKUP(C1076,customers!$A$2:$A$314,customers!$F$2:$F$314,,0)</f>
        <v>England</v>
      </c>
      <c r="H1076" t="str">
        <f>VLOOKUP(C1076,customers!$A$2:$I$314,7,FALSE)</f>
        <v>Swindon</v>
      </c>
      <c r="I1076" t="str">
        <f>VLOOKUP(C1076,customers!$A$2:$I$314,9,FALSE)</f>
        <v>Yes</v>
      </c>
      <c r="J1076" t="str">
        <f>INDEX(products!$A$1:$F$11,MATCH(orders!$D1076,products!$A$1:$A$11,0),MATCH(orders!J$1,products!$A$1:$F$1,0))</f>
        <v>Denim Jacket Cropped</v>
      </c>
      <c r="K1076" t="str">
        <f>INDEX(products!$A$1:$F$11,MATCH(orders!$D1076,products!$A$1:$A$11,0),MATCH(orders!K$1,products!$A$1:$F$1,0))</f>
        <v>Jacket</v>
      </c>
      <c r="L1076" t="str">
        <f>INDEX(products!$A$1:$F$11,MATCH(orders!$D1076,products!$A$1:$A$11,0),MATCH(orders!L$1,products!$A$1:$F$1,0))</f>
        <v>Light Blue</v>
      </c>
      <c r="M1076">
        <f>INDEX(products!$A$1:$F$11,MATCH(orders!$D1076,products!$A$1:$A$11,0),MATCH(orders!M$1,products!$A$1:$F$1,0))</f>
        <v>26.99</v>
      </c>
      <c r="N1076">
        <f>INDEX(products!$A$1:$F$11,MATCH(orders!$D1076,products!$A$1:$A$11,0),MATCH(orders!N$1,products!$A$1:$F$1,0))</f>
        <v>11.99</v>
      </c>
      <c r="O1076">
        <f t="shared" si="32"/>
        <v>59.999999999999993</v>
      </c>
      <c r="P1076">
        <f t="shared" si="33"/>
        <v>107.96</v>
      </c>
    </row>
    <row r="1077" spans="1:16" x14ac:dyDescent="0.45">
      <c r="A1077" t="s">
        <v>2846</v>
      </c>
      <c r="B1077" s="1">
        <v>45117</v>
      </c>
      <c r="C1077" t="s">
        <v>814</v>
      </c>
      <c r="D1077">
        <v>6</v>
      </c>
      <c r="E1077">
        <v>3</v>
      </c>
      <c r="F1077" t="str">
        <f>_xlfn.XLOOKUP(C1077,customers!$A$2:$A$314,customers!$B$2:$B$314,,0)</f>
        <v>Orbadiah Duny</v>
      </c>
      <c r="G1077" t="str">
        <f>_xlfn.XLOOKUP(C1077,customers!$A$2:$A$314,customers!$F$2:$F$314,,0)</f>
        <v>England</v>
      </c>
      <c r="H1077" t="str">
        <f>VLOOKUP(C1077,customers!$A$2:$I$314,7,FALSE)</f>
        <v>Sherborne</v>
      </c>
      <c r="I1077" t="str">
        <f>VLOOKUP(C1077,customers!$A$2:$I$314,9,FALSE)</f>
        <v>No</v>
      </c>
      <c r="J1077" t="str">
        <f>INDEX(products!$A$1:$F$11,MATCH(orders!$D1077,products!$A$1:$A$11,0),MATCH(orders!J$1,products!$A$1:$F$1,0))</f>
        <v>Denim Jacket Hooded</v>
      </c>
      <c r="K1077" t="str">
        <f>INDEX(products!$A$1:$F$11,MATCH(orders!$D1077,products!$A$1:$A$11,0),MATCH(orders!K$1,products!$A$1:$F$1,0))</f>
        <v>Jacket</v>
      </c>
      <c r="L1077" t="str">
        <f>INDEX(products!$A$1:$F$11,MATCH(orders!$D1077,products!$A$1:$A$11,0),MATCH(orders!L$1,products!$A$1:$F$1,0))</f>
        <v>Light Blue</v>
      </c>
      <c r="M1077">
        <f>INDEX(products!$A$1:$F$11,MATCH(orders!$D1077,products!$A$1:$A$11,0),MATCH(orders!M$1,products!$A$1:$F$1,0))</f>
        <v>27.99</v>
      </c>
      <c r="N1077">
        <f>INDEX(products!$A$1:$F$11,MATCH(orders!$D1077,products!$A$1:$A$11,0),MATCH(orders!N$1,products!$A$1:$F$1,0))</f>
        <v>14.99</v>
      </c>
      <c r="O1077">
        <f t="shared" si="32"/>
        <v>38.999999999999993</v>
      </c>
      <c r="P1077">
        <f t="shared" si="33"/>
        <v>83.97</v>
      </c>
    </row>
    <row r="1078" spans="1:16" x14ac:dyDescent="0.45">
      <c r="A1078" t="s">
        <v>2847</v>
      </c>
      <c r="B1078" s="1">
        <v>45118</v>
      </c>
      <c r="C1078" t="s">
        <v>31</v>
      </c>
      <c r="D1078">
        <v>5</v>
      </c>
      <c r="E1078">
        <v>4</v>
      </c>
      <c r="F1078" t="str">
        <f>_xlfn.XLOOKUP(C1078,customers!$A$2:$A$314,customers!$B$2:$B$314,,0)</f>
        <v>Piotr Bote</v>
      </c>
      <c r="G1078" t="str">
        <f>_xlfn.XLOOKUP(C1078,customers!$A$2:$A$314,customers!$F$2:$F$314,,0)</f>
        <v>Scotland</v>
      </c>
      <c r="H1078" t="str">
        <f>VLOOKUP(C1078,customers!$A$2:$I$314,7,FALSE)</f>
        <v>Edinburgh</v>
      </c>
      <c r="I1078" t="str">
        <f>VLOOKUP(C1078,customers!$A$2:$I$314,9,FALSE)</f>
        <v>Yes</v>
      </c>
      <c r="J1078" t="str">
        <f>INDEX(products!$A$1:$F$11,MATCH(orders!$D1078,products!$A$1:$A$11,0),MATCH(orders!J$1,products!$A$1:$F$1,0))</f>
        <v>Denim Jeans Flare Cut</v>
      </c>
      <c r="K1078" t="str">
        <f>INDEX(products!$A$1:$F$11,MATCH(orders!$D1078,products!$A$1:$A$11,0),MATCH(orders!K$1,products!$A$1:$F$1,0))</f>
        <v>Pants</v>
      </c>
      <c r="L1078" t="str">
        <f>INDEX(products!$A$1:$F$11,MATCH(orders!$D1078,products!$A$1:$A$11,0),MATCH(orders!L$1,products!$A$1:$F$1,0))</f>
        <v>Dark Blue</v>
      </c>
      <c r="M1078">
        <f>INDEX(products!$A$1:$F$11,MATCH(orders!$D1078,products!$A$1:$A$11,0),MATCH(orders!M$1,products!$A$1:$F$1,0))</f>
        <v>28.99</v>
      </c>
      <c r="N1078">
        <f>INDEX(products!$A$1:$F$11,MATCH(orders!$D1078,products!$A$1:$A$11,0),MATCH(orders!N$1,products!$A$1:$F$1,0))</f>
        <v>12.99</v>
      </c>
      <c r="O1078">
        <f t="shared" si="32"/>
        <v>63.999999999999993</v>
      </c>
      <c r="P1078">
        <f t="shared" si="33"/>
        <v>115.96</v>
      </c>
    </row>
    <row r="1079" spans="1:16" x14ac:dyDescent="0.45">
      <c r="A1079" t="s">
        <v>2848</v>
      </c>
      <c r="B1079" s="1">
        <v>45118</v>
      </c>
      <c r="C1079" t="s">
        <v>111</v>
      </c>
      <c r="D1079">
        <v>4</v>
      </c>
      <c r="E1079">
        <v>2</v>
      </c>
      <c r="F1079" t="str">
        <f>_xlfn.XLOOKUP(C1079,customers!$A$2:$A$314,customers!$B$2:$B$314,,0)</f>
        <v>Annabel Antuk</v>
      </c>
      <c r="G1079" t="str">
        <f>_xlfn.XLOOKUP(C1079,customers!$A$2:$A$314,customers!$F$2:$F$314,,0)</f>
        <v>England</v>
      </c>
      <c r="H1079" t="str">
        <f>VLOOKUP(C1079,customers!$A$2:$I$314,7,FALSE)</f>
        <v>Plymouth</v>
      </c>
      <c r="I1079" t="str">
        <f>VLOOKUP(C1079,customers!$A$2:$I$314,9,FALSE)</f>
        <v>Yes</v>
      </c>
      <c r="J1079" t="str">
        <f>INDEX(products!$A$1:$F$11,MATCH(orders!$D1079,products!$A$1:$A$11,0),MATCH(orders!J$1,products!$A$1:$F$1,0))</f>
        <v>Denim Jacket Cropped</v>
      </c>
      <c r="K1079" t="str">
        <f>INDEX(products!$A$1:$F$11,MATCH(orders!$D1079,products!$A$1:$A$11,0),MATCH(orders!K$1,products!$A$1:$F$1,0))</f>
        <v>Jacket</v>
      </c>
      <c r="L1079" t="str">
        <f>INDEX(products!$A$1:$F$11,MATCH(orders!$D1079,products!$A$1:$A$11,0),MATCH(orders!L$1,products!$A$1:$F$1,0))</f>
        <v>Light Blue</v>
      </c>
      <c r="M1079">
        <f>INDEX(products!$A$1:$F$11,MATCH(orders!$D1079,products!$A$1:$A$11,0),MATCH(orders!M$1,products!$A$1:$F$1,0))</f>
        <v>26.99</v>
      </c>
      <c r="N1079">
        <f>INDEX(products!$A$1:$F$11,MATCH(orders!$D1079,products!$A$1:$A$11,0),MATCH(orders!N$1,products!$A$1:$F$1,0))</f>
        <v>11.99</v>
      </c>
      <c r="O1079">
        <f t="shared" si="32"/>
        <v>29.999999999999996</v>
      </c>
      <c r="P1079">
        <f t="shared" si="33"/>
        <v>53.98</v>
      </c>
    </row>
    <row r="1080" spans="1:16" x14ac:dyDescent="0.45">
      <c r="A1080" t="s">
        <v>2849</v>
      </c>
      <c r="B1080" s="1">
        <v>45119</v>
      </c>
      <c r="C1080" t="s">
        <v>203</v>
      </c>
      <c r="D1080">
        <v>4</v>
      </c>
      <c r="E1080">
        <v>4</v>
      </c>
      <c r="F1080" t="str">
        <f>_xlfn.XLOOKUP(C1080,customers!$A$2:$A$314,customers!$B$2:$B$314,,0)</f>
        <v>Donna Baskeyfied</v>
      </c>
      <c r="G1080" t="str">
        <f>_xlfn.XLOOKUP(C1080,customers!$A$2:$A$314,customers!$F$2:$F$314,,0)</f>
        <v>England</v>
      </c>
      <c r="H1080" t="str">
        <f>VLOOKUP(C1080,customers!$A$2:$I$314,7,FALSE)</f>
        <v>Huddersfield</v>
      </c>
      <c r="I1080" t="str">
        <f>VLOOKUP(C1080,customers!$A$2:$I$314,9,FALSE)</f>
        <v>Yes</v>
      </c>
      <c r="J1080" t="str">
        <f>INDEX(products!$A$1:$F$11,MATCH(orders!$D1080,products!$A$1:$A$11,0),MATCH(orders!J$1,products!$A$1:$F$1,0))</f>
        <v>Denim Jacket Cropped</v>
      </c>
      <c r="K1080" t="str">
        <f>INDEX(products!$A$1:$F$11,MATCH(orders!$D1080,products!$A$1:$A$11,0),MATCH(orders!K$1,products!$A$1:$F$1,0))</f>
        <v>Jacket</v>
      </c>
      <c r="L1080" t="str">
        <f>INDEX(products!$A$1:$F$11,MATCH(orders!$D1080,products!$A$1:$A$11,0),MATCH(orders!L$1,products!$A$1:$F$1,0))</f>
        <v>Light Blue</v>
      </c>
      <c r="M1080">
        <f>INDEX(products!$A$1:$F$11,MATCH(orders!$D1080,products!$A$1:$A$11,0),MATCH(orders!M$1,products!$A$1:$F$1,0))</f>
        <v>26.99</v>
      </c>
      <c r="N1080">
        <f>INDEX(products!$A$1:$F$11,MATCH(orders!$D1080,products!$A$1:$A$11,0),MATCH(orders!N$1,products!$A$1:$F$1,0))</f>
        <v>11.99</v>
      </c>
      <c r="O1080">
        <f t="shared" si="32"/>
        <v>59.999999999999993</v>
      </c>
      <c r="P1080">
        <f t="shared" si="33"/>
        <v>107.96</v>
      </c>
    </row>
    <row r="1081" spans="1:16" x14ac:dyDescent="0.45">
      <c r="A1081" t="s">
        <v>2850</v>
      </c>
      <c r="B1081" s="1">
        <v>45119</v>
      </c>
      <c r="C1081" t="s">
        <v>426</v>
      </c>
      <c r="D1081">
        <v>5</v>
      </c>
      <c r="E1081">
        <v>4</v>
      </c>
      <c r="F1081" t="str">
        <f>_xlfn.XLOOKUP(C1081,customers!$A$2:$A$314,customers!$B$2:$B$314,,0)</f>
        <v>Queenie Veel</v>
      </c>
      <c r="G1081" t="str">
        <f>_xlfn.XLOOKUP(C1081,customers!$A$2:$A$314,customers!$F$2:$F$314,,0)</f>
        <v>England</v>
      </c>
      <c r="H1081" t="str">
        <f>VLOOKUP(C1081,customers!$A$2:$I$314,7,FALSE)</f>
        <v>Wakefield</v>
      </c>
      <c r="I1081" t="str">
        <f>VLOOKUP(C1081,customers!$A$2:$I$314,9,FALSE)</f>
        <v>No</v>
      </c>
      <c r="J1081" t="str">
        <f>INDEX(products!$A$1:$F$11,MATCH(orders!$D1081,products!$A$1:$A$11,0),MATCH(orders!J$1,products!$A$1:$F$1,0))</f>
        <v>Denim Jeans Flare Cut</v>
      </c>
      <c r="K1081" t="str">
        <f>INDEX(products!$A$1:$F$11,MATCH(orders!$D1081,products!$A$1:$A$11,0),MATCH(orders!K$1,products!$A$1:$F$1,0))</f>
        <v>Pants</v>
      </c>
      <c r="L1081" t="str">
        <f>INDEX(products!$A$1:$F$11,MATCH(orders!$D1081,products!$A$1:$A$11,0),MATCH(orders!L$1,products!$A$1:$F$1,0))</f>
        <v>Dark Blue</v>
      </c>
      <c r="M1081">
        <f>INDEX(products!$A$1:$F$11,MATCH(orders!$D1081,products!$A$1:$A$11,0),MATCH(orders!M$1,products!$A$1:$F$1,0))</f>
        <v>28.99</v>
      </c>
      <c r="N1081">
        <f>INDEX(products!$A$1:$F$11,MATCH(orders!$D1081,products!$A$1:$A$11,0),MATCH(orders!N$1,products!$A$1:$F$1,0))</f>
        <v>12.99</v>
      </c>
      <c r="O1081">
        <f t="shared" si="32"/>
        <v>63.999999999999993</v>
      </c>
      <c r="P1081">
        <f t="shared" si="33"/>
        <v>115.96</v>
      </c>
    </row>
    <row r="1082" spans="1:16" x14ac:dyDescent="0.45">
      <c r="A1082" t="s">
        <v>2851</v>
      </c>
      <c r="B1082" s="1">
        <v>45120</v>
      </c>
      <c r="C1082" t="s">
        <v>35</v>
      </c>
      <c r="D1082">
        <v>4</v>
      </c>
      <c r="E1082">
        <v>3</v>
      </c>
      <c r="F1082" t="str">
        <f>_xlfn.XLOOKUP(C1082,customers!$A$2:$A$314,customers!$B$2:$B$314,,0)</f>
        <v>Jami Redholes</v>
      </c>
      <c r="G1082" t="str">
        <f>_xlfn.XLOOKUP(C1082,customers!$A$2:$A$314,customers!$F$2:$F$314,,0)</f>
        <v>England</v>
      </c>
      <c r="H1082" t="str">
        <f>VLOOKUP(C1082,customers!$A$2:$I$314,7,FALSE)</f>
        <v>Manchester</v>
      </c>
      <c r="I1082" t="str">
        <f>VLOOKUP(C1082,customers!$A$2:$I$314,9,FALSE)</f>
        <v>Yes</v>
      </c>
      <c r="J1082" t="str">
        <f>INDEX(products!$A$1:$F$11,MATCH(orders!$D1082,products!$A$1:$A$11,0),MATCH(orders!J$1,products!$A$1:$F$1,0))</f>
        <v>Denim Jacket Cropped</v>
      </c>
      <c r="K1082" t="str">
        <f>INDEX(products!$A$1:$F$11,MATCH(orders!$D1082,products!$A$1:$A$11,0),MATCH(orders!K$1,products!$A$1:$F$1,0))</f>
        <v>Jacket</v>
      </c>
      <c r="L1082" t="str">
        <f>INDEX(products!$A$1:$F$11,MATCH(orders!$D1082,products!$A$1:$A$11,0),MATCH(orders!L$1,products!$A$1:$F$1,0))</f>
        <v>Light Blue</v>
      </c>
      <c r="M1082">
        <f>INDEX(products!$A$1:$F$11,MATCH(orders!$D1082,products!$A$1:$A$11,0),MATCH(orders!M$1,products!$A$1:$F$1,0))</f>
        <v>26.99</v>
      </c>
      <c r="N1082">
        <f>INDEX(products!$A$1:$F$11,MATCH(orders!$D1082,products!$A$1:$A$11,0),MATCH(orders!N$1,products!$A$1:$F$1,0))</f>
        <v>11.99</v>
      </c>
      <c r="O1082">
        <f t="shared" si="32"/>
        <v>44.999999999999993</v>
      </c>
      <c r="P1082">
        <f t="shared" si="33"/>
        <v>80.97</v>
      </c>
    </row>
    <row r="1083" spans="1:16" x14ac:dyDescent="0.45">
      <c r="A1083" t="s">
        <v>2852</v>
      </c>
      <c r="B1083" s="1">
        <v>45120</v>
      </c>
      <c r="C1083" t="s">
        <v>1026</v>
      </c>
      <c r="D1083">
        <v>5</v>
      </c>
      <c r="E1083">
        <v>2</v>
      </c>
      <c r="F1083" t="str">
        <f>_xlfn.XLOOKUP(C1083,customers!$A$2:$A$314,customers!$B$2:$B$314,,0)</f>
        <v>Monique Canty</v>
      </c>
      <c r="G1083" t="str">
        <f>_xlfn.XLOOKUP(C1083,customers!$A$2:$A$314,customers!$F$2:$F$314,,0)</f>
        <v>England</v>
      </c>
      <c r="H1083" t="str">
        <f>VLOOKUP(C1083,customers!$A$2:$I$314,7,FALSE)</f>
        <v>Leek</v>
      </c>
      <c r="I1083" t="str">
        <f>VLOOKUP(C1083,customers!$A$2:$I$314,9,FALSE)</f>
        <v>No</v>
      </c>
      <c r="J1083" t="str">
        <f>INDEX(products!$A$1:$F$11,MATCH(orders!$D1083,products!$A$1:$A$11,0),MATCH(orders!J$1,products!$A$1:$F$1,0))</f>
        <v>Denim Jeans Flare Cut</v>
      </c>
      <c r="K1083" t="str">
        <f>INDEX(products!$A$1:$F$11,MATCH(orders!$D1083,products!$A$1:$A$11,0),MATCH(orders!K$1,products!$A$1:$F$1,0))</f>
        <v>Pants</v>
      </c>
      <c r="L1083" t="str">
        <f>INDEX(products!$A$1:$F$11,MATCH(orders!$D1083,products!$A$1:$A$11,0),MATCH(orders!L$1,products!$A$1:$F$1,0))</f>
        <v>Dark Blue</v>
      </c>
      <c r="M1083">
        <f>INDEX(products!$A$1:$F$11,MATCH(orders!$D1083,products!$A$1:$A$11,0),MATCH(orders!M$1,products!$A$1:$F$1,0))</f>
        <v>28.99</v>
      </c>
      <c r="N1083">
        <f>INDEX(products!$A$1:$F$11,MATCH(orders!$D1083,products!$A$1:$A$11,0),MATCH(orders!N$1,products!$A$1:$F$1,0))</f>
        <v>12.99</v>
      </c>
      <c r="O1083">
        <f t="shared" si="32"/>
        <v>31.999999999999996</v>
      </c>
      <c r="P1083">
        <f t="shared" si="33"/>
        <v>57.98</v>
      </c>
    </row>
    <row r="1084" spans="1:16" x14ac:dyDescent="0.45">
      <c r="A1084" t="s">
        <v>2853</v>
      </c>
      <c r="B1084" s="1">
        <v>45120</v>
      </c>
      <c r="C1084" t="s">
        <v>1001</v>
      </c>
      <c r="D1084">
        <v>6</v>
      </c>
      <c r="E1084">
        <v>3</v>
      </c>
      <c r="F1084" t="str">
        <f>_xlfn.XLOOKUP(C1084,customers!$A$2:$A$314,customers!$B$2:$B$314,,0)</f>
        <v>Cleve Blowfelde</v>
      </c>
      <c r="G1084" t="str">
        <f>_xlfn.XLOOKUP(C1084,customers!$A$2:$A$314,customers!$F$2:$F$314,,0)</f>
        <v>Wales</v>
      </c>
      <c r="H1084" t="str">
        <f>VLOOKUP(C1084,customers!$A$2:$I$314,7,FALSE)</f>
        <v>Llanrwst</v>
      </c>
      <c r="I1084" t="str">
        <f>VLOOKUP(C1084,customers!$A$2:$I$314,9,FALSE)</f>
        <v>No</v>
      </c>
      <c r="J1084" t="str">
        <f>INDEX(products!$A$1:$F$11,MATCH(orders!$D1084,products!$A$1:$A$11,0),MATCH(orders!J$1,products!$A$1:$F$1,0))</f>
        <v>Denim Jacket Hooded</v>
      </c>
      <c r="K1084" t="str">
        <f>INDEX(products!$A$1:$F$11,MATCH(orders!$D1084,products!$A$1:$A$11,0),MATCH(orders!K$1,products!$A$1:$F$1,0))</f>
        <v>Jacket</v>
      </c>
      <c r="L1084" t="str">
        <f>INDEX(products!$A$1:$F$11,MATCH(orders!$D1084,products!$A$1:$A$11,0),MATCH(orders!L$1,products!$A$1:$F$1,0))</f>
        <v>Light Blue</v>
      </c>
      <c r="M1084">
        <f>INDEX(products!$A$1:$F$11,MATCH(orders!$D1084,products!$A$1:$A$11,0),MATCH(orders!M$1,products!$A$1:$F$1,0))</f>
        <v>27.99</v>
      </c>
      <c r="N1084">
        <f>INDEX(products!$A$1:$F$11,MATCH(orders!$D1084,products!$A$1:$A$11,0),MATCH(orders!N$1,products!$A$1:$F$1,0))</f>
        <v>14.99</v>
      </c>
      <c r="O1084">
        <f t="shared" si="32"/>
        <v>38.999999999999993</v>
      </c>
      <c r="P1084">
        <f t="shared" si="33"/>
        <v>83.97</v>
      </c>
    </row>
    <row r="1085" spans="1:16" x14ac:dyDescent="0.45">
      <c r="A1085" t="s">
        <v>2854</v>
      </c>
      <c r="B1085" s="1">
        <v>45121</v>
      </c>
      <c r="C1085" t="s">
        <v>340</v>
      </c>
      <c r="D1085">
        <v>4</v>
      </c>
      <c r="E1085">
        <v>2</v>
      </c>
      <c r="F1085" t="str">
        <f>_xlfn.XLOOKUP(C1085,customers!$A$2:$A$314,customers!$B$2:$B$314,,0)</f>
        <v>Bunny Naulls</v>
      </c>
      <c r="G1085" t="str">
        <f>_xlfn.XLOOKUP(C1085,customers!$A$2:$A$314,customers!$F$2:$F$314,,0)</f>
        <v>England</v>
      </c>
      <c r="H1085" t="str">
        <f>VLOOKUP(C1085,customers!$A$2:$I$314,7,FALSE)</f>
        <v>Cheltenham</v>
      </c>
      <c r="I1085" t="str">
        <f>VLOOKUP(C1085,customers!$A$2:$I$314,9,FALSE)</f>
        <v>Yes</v>
      </c>
      <c r="J1085" t="str">
        <f>INDEX(products!$A$1:$F$11,MATCH(orders!$D1085,products!$A$1:$A$11,0),MATCH(orders!J$1,products!$A$1:$F$1,0))</f>
        <v>Denim Jacket Cropped</v>
      </c>
      <c r="K1085" t="str">
        <f>INDEX(products!$A$1:$F$11,MATCH(orders!$D1085,products!$A$1:$A$11,0),MATCH(orders!K$1,products!$A$1:$F$1,0))</f>
        <v>Jacket</v>
      </c>
      <c r="L1085" t="str">
        <f>INDEX(products!$A$1:$F$11,MATCH(orders!$D1085,products!$A$1:$A$11,0),MATCH(orders!L$1,products!$A$1:$F$1,0))</f>
        <v>Light Blue</v>
      </c>
      <c r="M1085">
        <f>INDEX(products!$A$1:$F$11,MATCH(orders!$D1085,products!$A$1:$A$11,0),MATCH(orders!M$1,products!$A$1:$F$1,0))</f>
        <v>26.99</v>
      </c>
      <c r="N1085">
        <f>INDEX(products!$A$1:$F$11,MATCH(orders!$D1085,products!$A$1:$A$11,0),MATCH(orders!N$1,products!$A$1:$F$1,0))</f>
        <v>11.99</v>
      </c>
      <c r="O1085">
        <f t="shared" si="32"/>
        <v>29.999999999999996</v>
      </c>
      <c r="P1085">
        <f t="shared" si="33"/>
        <v>53.98</v>
      </c>
    </row>
    <row r="1086" spans="1:16" x14ac:dyDescent="0.45">
      <c r="A1086" t="s">
        <v>2855</v>
      </c>
      <c r="B1086" s="1">
        <v>45121</v>
      </c>
      <c r="C1086" t="s">
        <v>536</v>
      </c>
      <c r="D1086">
        <v>6</v>
      </c>
      <c r="E1086">
        <v>3</v>
      </c>
      <c r="F1086" t="str">
        <f>_xlfn.XLOOKUP(C1086,customers!$A$2:$A$314,customers!$B$2:$B$314,,0)</f>
        <v>Othello Syseland</v>
      </c>
      <c r="G1086" t="str">
        <f>_xlfn.XLOOKUP(C1086,customers!$A$2:$A$314,customers!$F$2:$F$314,,0)</f>
        <v>England</v>
      </c>
      <c r="H1086" t="str">
        <f>VLOOKUP(C1086,customers!$A$2:$I$314,7,FALSE)</f>
        <v>Hartlepool</v>
      </c>
      <c r="I1086" t="str">
        <f>VLOOKUP(C1086,customers!$A$2:$I$314,9,FALSE)</f>
        <v>No</v>
      </c>
      <c r="J1086" t="str">
        <f>INDEX(products!$A$1:$F$11,MATCH(orders!$D1086,products!$A$1:$A$11,0),MATCH(orders!J$1,products!$A$1:$F$1,0))</f>
        <v>Denim Jacket Hooded</v>
      </c>
      <c r="K1086" t="str">
        <f>INDEX(products!$A$1:$F$11,MATCH(orders!$D1086,products!$A$1:$A$11,0),MATCH(orders!K$1,products!$A$1:$F$1,0))</f>
        <v>Jacket</v>
      </c>
      <c r="L1086" t="str">
        <f>INDEX(products!$A$1:$F$11,MATCH(orders!$D1086,products!$A$1:$A$11,0),MATCH(orders!L$1,products!$A$1:$F$1,0))</f>
        <v>Light Blue</v>
      </c>
      <c r="M1086">
        <f>INDEX(products!$A$1:$F$11,MATCH(orders!$D1086,products!$A$1:$A$11,0),MATCH(orders!M$1,products!$A$1:$F$1,0))</f>
        <v>27.99</v>
      </c>
      <c r="N1086">
        <f>INDEX(products!$A$1:$F$11,MATCH(orders!$D1086,products!$A$1:$A$11,0),MATCH(orders!N$1,products!$A$1:$F$1,0))</f>
        <v>14.99</v>
      </c>
      <c r="O1086">
        <f t="shared" si="32"/>
        <v>38.999999999999993</v>
      </c>
      <c r="P1086">
        <f t="shared" si="33"/>
        <v>83.97</v>
      </c>
    </row>
    <row r="1087" spans="1:16" x14ac:dyDescent="0.45">
      <c r="A1087" t="s">
        <v>2856</v>
      </c>
      <c r="B1087" s="1">
        <v>45122</v>
      </c>
      <c r="C1087" t="s">
        <v>344</v>
      </c>
      <c r="D1087">
        <v>4</v>
      </c>
      <c r="E1087">
        <v>2</v>
      </c>
      <c r="F1087" t="str">
        <f>_xlfn.XLOOKUP(C1087,customers!$A$2:$A$314,customers!$B$2:$B$314,,0)</f>
        <v>Hally Lorait</v>
      </c>
      <c r="G1087" t="str">
        <f>_xlfn.XLOOKUP(C1087,customers!$A$2:$A$314,customers!$F$2:$F$314,,0)</f>
        <v>England</v>
      </c>
      <c r="H1087" t="str">
        <f>VLOOKUP(C1087,customers!$A$2:$I$314,7,FALSE)</f>
        <v>Hereford</v>
      </c>
      <c r="I1087" t="str">
        <f>VLOOKUP(C1087,customers!$A$2:$I$314,9,FALSE)</f>
        <v>Yes</v>
      </c>
      <c r="J1087" t="str">
        <f>INDEX(products!$A$1:$F$11,MATCH(orders!$D1087,products!$A$1:$A$11,0),MATCH(orders!J$1,products!$A$1:$F$1,0))</f>
        <v>Denim Jacket Cropped</v>
      </c>
      <c r="K1087" t="str">
        <f>INDEX(products!$A$1:$F$11,MATCH(orders!$D1087,products!$A$1:$A$11,0),MATCH(orders!K$1,products!$A$1:$F$1,0))</f>
        <v>Jacket</v>
      </c>
      <c r="L1087" t="str">
        <f>INDEX(products!$A$1:$F$11,MATCH(orders!$D1087,products!$A$1:$A$11,0),MATCH(orders!L$1,products!$A$1:$F$1,0))</f>
        <v>Light Blue</v>
      </c>
      <c r="M1087">
        <f>INDEX(products!$A$1:$F$11,MATCH(orders!$D1087,products!$A$1:$A$11,0),MATCH(orders!M$1,products!$A$1:$F$1,0))</f>
        <v>26.99</v>
      </c>
      <c r="N1087">
        <f>INDEX(products!$A$1:$F$11,MATCH(orders!$D1087,products!$A$1:$A$11,0),MATCH(orders!N$1,products!$A$1:$F$1,0))</f>
        <v>11.99</v>
      </c>
      <c r="O1087">
        <f t="shared" si="32"/>
        <v>29.999999999999996</v>
      </c>
      <c r="P1087">
        <f t="shared" si="33"/>
        <v>53.98</v>
      </c>
    </row>
    <row r="1088" spans="1:16" x14ac:dyDescent="0.45">
      <c r="A1088" t="s">
        <v>2857</v>
      </c>
      <c r="B1088" s="1">
        <v>45122</v>
      </c>
      <c r="C1088" t="s">
        <v>92</v>
      </c>
      <c r="D1088">
        <v>4</v>
      </c>
      <c r="E1088">
        <v>3</v>
      </c>
      <c r="F1088" t="str">
        <f>_xlfn.XLOOKUP(C1088,customers!$A$2:$A$314,customers!$B$2:$B$314,,0)</f>
        <v>Rhianon Broxup</v>
      </c>
      <c r="G1088" t="str">
        <f>_xlfn.XLOOKUP(C1088,customers!$A$2:$A$314,customers!$F$2:$F$314,,0)</f>
        <v>England</v>
      </c>
      <c r="H1088" t="str">
        <f>VLOOKUP(C1088,customers!$A$2:$I$314,7,FALSE)</f>
        <v>York</v>
      </c>
      <c r="I1088" t="str">
        <f>VLOOKUP(C1088,customers!$A$2:$I$314,9,FALSE)</f>
        <v>Yes</v>
      </c>
      <c r="J1088" t="str">
        <f>INDEX(products!$A$1:$F$11,MATCH(orders!$D1088,products!$A$1:$A$11,0),MATCH(orders!J$1,products!$A$1:$F$1,0))</f>
        <v>Denim Jacket Cropped</v>
      </c>
      <c r="K1088" t="str">
        <f>INDEX(products!$A$1:$F$11,MATCH(orders!$D1088,products!$A$1:$A$11,0),MATCH(orders!K$1,products!$A$1:$F$1,0))</f>
        <v>Jacket</v>
      </c>
      <c r="L1088" t="str">
        <f>INDEX(products!$A$1:$F$11,MATCH(orders!$D1088,products!$A$1:$A$11,0),MATCH(orders!L$1,products!$A$1:$F$1,0))</f>
        <v>Light Blue</v>
      </c>
      <c r="M1088">
        <f>INDEX(products!$A$1:$F$11,MATCH(orders!$D1088,products!$A$1:$A$11,0),MATCH(orders!M$1,products!$A$1:$F$1,0))</f>
        <v>26.99</v>
      </c>
      <c r="N1088">
        <f>INDEX(products!$A$1:$F$11,MATCH(orders!$D1088,products!$A$1:$A$11,0),MATCH(orders!N$1,products!$A$1:$F$1,0))</f>
        <v>11.99</v>
      </c>
      <c r="O1088">
        <f t="shared" si="32"/>
        <v>44.999999999999993</v>
      </c>
      <c r="P1088">
        <f t="shared" si="33"/>
        <v>80.97</v>
      </c>
    </row>
    <row r="1089" spans="1:16" x14ac:dyDescent="0.45">
      <c r="A1089" t="s">
        <v>2858</v>
      </c>
      <c r="B1089" s="1">
        <v>45123</v>
      </c>
      <c r="C1089" t="s">
        <v>56</v>
      </c>
      <c r="D1089">
        <v>4</v>
      </c>
      <c r="E1089">
        <v>4</v>
      </c>
      <c r="F1089" t="str">
        <f>_xlfn.XLOOKUP(C1089,customers!$A$2:$A$314,customers!$B$2:$B$314,,0)</f>
        <v>Guthrey Petracci</v>
      </c>
      <c r="G1089" t="str">
        <f>_xlfn.XLOOKUP(C1089,customers!$A$2:$A$314,customers!$F$2:$F$314,,0)</f>
        <v>England</v>
      </c>
      <c r="H1089" t="str">
        <f>VLOOKUP(C1089,customers!$A$2:$I$314,7,FALSE)</f>
        <v>Bristol</v>
      </c>
      <c r="I1089" t="str">
        <f>VLOOKUP(C1089,customers!$A$2:$I$314,9,FALSE)</f>
        <v>Yes</v>
      </c>
      <c r="J1089" t="str">
        <f>INDEX(products!$A$1:$F$11,MATCH(orders!$D1089,products!$A$1:$A$11,0),MATCH(orders!J$1,products!$A$1:$F$1,0))</f>
        <v>Denim Jacket Cropped</v>
      </c>
      <c r="K1089" t="str">
        <f>INDEX(products!$A$1:$F$11,MATCH(orders!$D1089,products!$A$1:$A$11,0),MATCH(orders!K$1,products!$A$1:$F$1,0))</f>
        <v>Jacket</v>
      </c>
      <c r="L1089" t="str">
        <f>INDEX(products!$A$1:$F$11,MATCH(orders!$D1089,products!$A$1:$A$11,0),MATCH(orders!L$1,products!$A$1:$F$1,0))</f>
        <v>Light Blue</v>
      </c>
      <c r="M1089">
        <f>INDEX(products!$A$1:$F$11,MATCH(orders!$D1089,products!$A$1:$A$11,0),MATCH(orders!M$1,products!$A$1:$F$1,0))</f>
        <v>26.99</v>
      </c>
      <c r="N1089">
        <f>INDEX(products!$A$1:$F$11,MATCH(orders!$D1089,products!$A$1:$A$11,0),MATCH(orders!N$1,products!$A$1:$F$1,0))</f>
        <v>11.99</v>
      </c>
      <c r="O1089">
        <f t="shared" si="32"/>
        <v>59.999999999999993</v>
      </c>
      <c r="P1089">
        <f t="shared" si="33"/>
        <v>107.96</v>
      </c>
    </row>
    <row r="1090" spans="1:16" x14ac:dyDescent="0.45">
      <c r="A1090" t="s">
        <v>2859</v>
      </c>
      <c r="B1090" s="1">
        <v>45123</v>
      </c>
      <c r="C1090" t="s">
        <v>717</v>
      </c>
      <c r="D1090">
        <v>5</v>
      </c>
      <c r="E1090">
        <v>4</v>
      </c>
      <c r="F1090" t="str">
        <f>_xlfn.XLOOKUP(C1090,customers!$A$2:$A$314,customers!$B$2:$B$314,,0)</f>
        <v>Anny Mundford</v>
      </c>
      <c r="G1090" t="str">
        <f>_xlfn.XLOOKUP(C1090,customers!$A$2:$A$314,customers!$F$2:$F$314,,0)</f>
        <v>England</v>
      </c>
      <c r="H1090" t="str">
        <f>VLOOKUP(C1090,customers!$A$2:$I$314,7,FALSE)</f>
        <v>Penrith</v>
      </c>
      <c r="I1090" t="str">
        <f>VLOOKUP(C1090,customers!$A$2:$I$314,9,FALSE)</f>
        <v>No</v>
      </c>
      <c r="J1090" t="str">
        <f>INDEX(products!$A$1:$F$11,MATCH(orders!$D1090,products!$A$1:$A$11,0),MATCH(orders!J$1,products!$A$1:$F$1,0))</f>
        <v>Denim Jeans Flare Cut</v>
      </c>
      <c r="K1090" t="str">
        <f>INDEX(products!$A$1:$F$11,MATCH(orders!$D1090,products!$A$1:$A$11,0),MATCH(orders!K$1,products!$A$1:$F$1,0))</f>
        <v>Pants</v>
      </c>
      <c r="L1090" t="str">
        <f>INDEX(products!$A$1:$F$11,MATCH(orders!$D1090,products!$A$1:$A$11,0),MATCH(orders!L$1,products!$A$1:$F$1,0))</f>
        <v>Dark Blue</v>
      </c>
      <c r="M1090">
        <f>INDEX(products!$A$1:$F$11,MATCH(orders!$D1090,products!$A$1:$A$11,0),MATCH(orders!M$1,products!$A$1:$F$1,0))</f>
        <v>28.99</v>
      </c>
      <c r="N1090">
        <f>INDEX(products!$A$1:$F$11,MATCH(orders!$D1090,products!$A$1:$A$11,0),MATCH(orders!N$1,products!$A$1:$F$1,0))</f>
        <v>12.99</v>
      </c>
      <c r="O1090">
        <f t="shared" si="32"/>
        <v>63.999999999999993</v>
      </c>
      <c r="P1090">
        <f t="shared" si="33"/>
        <v>115.96</v>
      </c>
    </row>
    <row r="1091" spans="1:16" x14ac:dyDescent="0.45">
      <c r="A1091" t="s">
        <v>2860</v>
      </c>
      <c r="B1091" s="1">
        <v>45125</v>
      </c>
      <c r="C1091" t="s">
        <v>814</v>
      </c>
      <c r="D1091">
        <v>6</v>
      </c>
      <c r="E1091">
        <v>3</v>
      </c>
      <c r="F1091" t="str">
        <f>_xlfn.XLOOKUP(C1091,customers!$A$2:$A$314,customers!$B$2:$B$314,,0)</f>
        <v>Orbadiah Duny</v>
      </c>
      <c r="G1091" t="str">
        <f>_xlfn.XLOOKUP(C1091,customers!$A$2:$A$314,customers!$F$2:$F$314,,0)</f>
        <v>England</v>
      </c>
      <c r="H1091" t="str">
        <f>VLOOKUP(C1091,customers!$A$2:$I$314,7,FALSE)</f>
        <v>Sherborne</v>
      </c>
      <c r="I1091" t="str">
        <f>VLOOKUP(C1091,customers!$A$2:$I$314,9,FALSE)</f>
        <v>No</v>
      </c>
      <c r="J1091" t="str">
        <f>INDEX(products!$A$1:$F$11,MATCH(orders!$D1091,products!$A$1:$A$11,0),MATCH(orders!J$1,products!$A$1:$F$1,0))</f>
        <v>Denim Jacket Hooded</v>
      </c>
      <c r="K1091" t="str">
        <f>INDEX(products!$A$1:$F$11,MATCH(orders!$D1091,products!$A$1:$A$11,0),MATCH(orders!K$1,products!$A$1:$F$1,0))</f>
        <v>Jacket</v>
      </c>
      <c r="L1091" t="str">
        <f>INDEX(products!$A$1:$F$11,MATCH(orders!$D1091,products!$A$1:$A$11,0),MATCH(orders!L$1,products!$A$1:$F$1,0))</f>
        <v>Light Blue</v>
      </c>
      <c r="M1091">
        <f>INDEX(products!$A$1:$F$11,MATCH(orders!$D1091,products!$A$1:$A$11,0),MATCH(orders!M$1,products!$A$1:$F$1,0))</f>
        <v>27.99</v>
      </c>
      <c r="N1091">
        <f>INDEX(products!$A$1:$F$11,MATCH(orders!$D1091,products!$A$1:$A$11,0),MATCH(orders!N$1,products!$A$1:$F$1,0))</f>
        <v>14.99</v>
      </c>
      <c r="O1091">
        <f t="shared" ref="O1091:O1154" si="34">(M1091-N1091)*E1091</f>
        <v>38.999999999999993</v>
      </c>
      <c r="P1091">
        <f t="shared" ref="P1091:P1154" si="35">M1091*E1091</f>
        <v>83.97</v>
      </c>
    </row>
    <row r="1092" spans="1:16" x14ac:dyDescent="0.45">
      <c r="A1092" t="s">
        <v>2861</v>
      </c>
      <c r="B1092" s="1">
        <v>45125</v>
      </c>
      <c r="C1092" t="s">
        <v>306</v>
      </c>
      <c r="D1092">
        <v>4</v>
      </c>
      <c r="E1092">
        <v>2</v>
      </c>
      <c r="F1092" t="str">
        <f>_xlfn.XLOOKUP(C1092,customers!$A$2:$A$314,customers!$B$2:$B$314,,0)</f>
        <v>Alikee Carryer</v>
      </c>
      <c r="G1092" t="str">
        <f>_xlfn.XLOOKUP(C1092,customers!$A$2:$A$314,customers!$F$2:$F$314,,0)</f>
        <v>England</v>
      </c>
      <c r="H1092" t="str">
        <f>VLOOKUP(C1092,customers!$A$2:$I$314,7,FALSE)</f>
        <v>Telford</v>
      </c>
      <c r="I1092" t="str">
        <f>VLOOKUP(C1092,customers!$A$2:$I$314,9,FALSE)</f>
        <v>Yes</v>
      </c>
      <c r="J1092" t="str">
        <f>INDEX(products!$A$1:$F$11,MATCH(orders!$D1092,products!$A$1:$A$11,0),MATCH(orders!J$1,products!$A$1:$F$1,0))</f>
        <v>Denim Jacket Cropped</v>
      </c>
      <c r="K1092" t="str">
        <f>INDEX(products!$A$1:$F$11,MATCH(orders!$D1092,products!$A$1:$A$11,0),MATCH(orders!K$1,products!$A$1:$F$1,0))</f>
        <v>Jacket</v>
      </c>
      <c r="L1092" t="str">
        <f>INDEX(products!$A$1:$F$11,MATCH(orders!$D1092,products!$A$1:$A$11,0),MATCH(orders!L$1,products!$A$1:$F$1,0))</f>
        <v>Light Blue</v>
      </c>
      <c r="M1092">
        <f>INDEX(products!$A$1:$F$11,MATCH(orders!$D1092,products!$A$1:$A$11,0),MATCH(orders!M$1,products!$A$1:$F$1,0))</f>
        <v>26.99</v>
      </c>
      <c r="N1092">
        <f>INDEX(products!$A$1:$F$11,MATCH(orders!$D1092,products!$A$1:$A$11,0),MATCH(orders!N$1,products!$A$1:$F$1,0))</f>
        <v>11.99</v>
      </c>
      <c r="O1092">
        <f t="shared" si="34"/>
        <v>29.999999999999996</v>
      </c>
      <c r="P1092">
        <f t="shared" si="35"/>
        <v>53.98</v>
      </c>
    </row>
    <row r="1093" spans="1:16" x14ac:dyDescent="0.45">
      <c r="A1093" t="s">
        <v>2862</v>
      </c>
      <c r="B1093" s="1">
        <v>45125</v>
      </c>
      <c r="C1093" t="s">
        <v>1177</v>
      </c>
      <c r="D1093">
        <v>5</v>
      </c>
      <c r="E1093">
        <v>2</v>
      </c>
      <c r="F1093" t="str">
        <f>_xlfn.XLOOKUP(C1093,customers!$A$2:$A$314,customers!$B$2:$B$314,,0)</f>
        <v>Trescha Jedrachowicz</v>
      </c>
      <c r="G1093" t="str">
        <f>_xlfn.XLOOKUP(C1093,customers!$A$2:$A$314,customers!$F$2:$F$314,,0)</f>
        <v>Scotland</v>
      </c>
      <c r="H1093" t="str">
        <f>VLOOKUP(C1093,customers!$A$2:$I$314,7,FALSE)</f>
        <v>Pitlochry</v>
      </c>
      <c r="I1093" t="str">
        <f>VLOOKUP(C1093,customers!$A$2:$I$314,9,FALSE)</f>
        <v>No</v>
      </c>
      <c r="J1093" t="str">
        <f>INDEX(products!$A$1:$F$11,MATCH(orders!$D1093,products!$A$1:$A$11,0),MATCH(orders!J$1,products!$A$1:$F$1,0))</f>
        <v>Denim Jeans Flare Cut</v>
      </c>
      <c r="K1093" t="str">
        <f>INDEX(products!$A$1:$F$11,MATCH(orders!$D1093,products!$A$1:$A$11,0),MATCH(orders!K$1,products!$A$1:$F$1,0))</f>
        <v>Pants</v>
      </c>
      <c r="L1093" t="str">
        <f>INDEX(products!$A$1:$F$11,MATCH(orders!$D1093,products!$A$1:$A$11,0),MATCH(orders!L$1,products!$A$1:$F$1,0))</f>
        <v>Dark Blue</v>
      </c>
      <c r="M1093">
        <f>INDEX(products!$A$1:$F$11,MATCH(orders!$D1093,products!$A$1:$A$11,0),MATCH(orders!M$1,products!$A$1:$F$1,0))</f>
        <v>28.99</v>
      </c>
      <c r="N1093">
        <f>INDEX(products!$A$1:$F$11,MATCH(orders!$D1093,products!$A$1:$A$11,0),MATCH(orders!N$1,products!$A$1:$F$1,0))</f>
        <v>12.99</v>
      </c>
      <c r="O1093">
        <f t="shared" si="34"/>
        <v>31.999999999999996</v>
      </c>
      <c r="P1093">
        <f t="shared" si="35"/>
        <v>57.98</v>
      </c>
    </row>
    <row r="1094" spans="1:16" x14ac:dyDescent="0.45">
      <c r="A1094" t="s">
        <v>2863</v>
      </c>
      <c r="B1094" s="1">
        <v>45125</v>
      </c>
      <c r="C1094" t="s">
        <v>818</v>
      </c>
      <c r="D1094">
        <v>6</v>
      </c>
      <c r="E1094">
        <v>3</v>
      </c>
      <c r="F1094" t="str">
        <f>_xlfn.XLOOKUP(C1094,customers!$A$2:$A$314,customers!$B$2:$B$314,,0)</f>
        <v>Constance Halfhide</v>
      </c>
      <c r="G1094" t="str">
        <f>_xlfn.XLOOKUP(C1094,customers!$A$2:$A$314,customers!$F$2:$F$314,,0)</f>
        <v>England</v>
      </c>
      <c r="H1094" t="str">
        <f>VLOOKUP(C1094,customers!$A$2:$I$314,7,FALSE)</f>
        <v>Ilkley</v>
      </c>
      <c r="I1094" t="str">
        <f>VLOOKUP(C1094,customers!$A$2:$I$314,9,FALSE)</f>
        <v>No</v>
      </c>
      <c r="J1094" t="str">
        <f>INDEX(products!$A$1:$F$11,MATCH(orders!$D1094,products!$A$1:$A$11,0),MATCH(orders!J$1,products!$A$1:$F$1,0))</f>
        <v>Denim Jacket Hooded</v>
      </c>
      <c r="K1094" t="str">
        <f>INDEX(products!$A$1:$F$11,MATCH(orders!$D1094,products!$A$1:$A$11,0),MATCH(orders!K$1,products!$A$1:$F$1,0))</f>
        <v>Jacket</v>
      </c>
      <c r="L1094" t="str">
        <f>INDEX(products!$A$1:$F$11,MATCH(orders!$D1094,products!$A$1:$A$11,0),MATCH(orders!L$1,products!$A$1:$F$1,0))</f>
        <v>Light Blue</v>
      </c>
      <c r="M1094">
        <f>INDEX(products!$A$1:$F$11,MATCH(orders!$D1094,products!$A$1:$A$11,0),MATCH(orders!M$1,products!$A$1:$F$1,0))</f>
        <v>27.99</v>
      </c>
      <c r="N1094">
        <f>INDEX(products!$A$1:$F$11,MATCH(orders!$D1094,products!$A$1:$A$11,0),MATCH(orders!N$1,products!$A$1:$F$1,0))</f>
        <v>14.99</v>
      </c>
      <c r="O1094">
        <f t="shared" si="34"/>
        <v>38.999999999999993</v>
      </c>
      <c r="P1094">
        <f t="shared" si="35"/>
        <v>83.97</v>
      </c>
    </row>
    <row r="1095" spans="1:16" x14ac:dyDescent="0.45">
      <c r="A1095" t="s">
        <v>2864</v>
      </c>
      <c r="B1095" s="1">
        <v>45125</v>
      </c>
      <c r="C1095" t="s">
        <v>195</v>
      </c>
      <c r="D1095">
        <v>4</v>
      </c>
      <c r="E1095">
        <v>2</v>
      </c>
      <c r="F1095" t="str">
        <f>_xlfn.XLOOKUP(C1095,customers!$A$2:$A$314,customers!$B$2:$B$314,,0)</f>
        <v>Olag Baudassi</v>
      </c>
      <c r="G1095" t="str">
        <f>_xlfn.XLOOKUP(C1095,customers!$A$2:$A$314,customers!$F$2:$F$314,,0)</f>
        <v>England</v>
      </c>
      <c r="H1095" t="str">
        <f>VLOOKUP(C1095,customers!$A$2:$I$314,7,FALSE)</f>
        <v>Swindon</v>
      </c>
      <c r="I1095" t="str">
        <f>VLOOKUP(C1095,customers!$A$2:$I$314,9,FALSE)</f>
        <v>Yes</v>
      </c>
      <c r="J1095" t="str">
        <f>INDEX(products!$A$1:$F$11,MATCH(orders!$D1095,products!$A$1:$A$11,0),MATCH(orders!J$1,products!$A$1:$F$1,0))</f>
        <v>Denim Jacket Cropped</v>
      </c>
      <c r="K1095" t="str">
        <f>INDEX(products!$A$1:$F$11,MATCH(orders!$D1095,products!$A$1:$A$11,0),MATCH(orders!K$1,products!$A$1:$F$1,0))</f>
        <v>Jacket</v>
      </c>
      <c r="L1095" t="str">
        <f>INDEX(products!$A$1:$F$11,MATCH(orders!$D1095,products!$A$1:$A$11,0),MATCH(orders!L$1,products!$A$1:$F$1,0))</f>
        <v>Light Blue</v>
      </c>
      <c r="M1095">
        <f>INDEX(products!$A$1:$F$11,MATCH(orders!$D1095,products!$A$1:$A$11,0),MATCH(orders!M$1,products!$A$1:$F$1,0))</f>
        <v>26.99</v>
      </c>
      <c r="N1095">
        <f>INDEX(products!$A$1:$F$11,MATCH(orders!$D1095,products!$A$1:$A$11,0),MATCH(orders!N$1,products!$A$1:$F$1,0))</f>
        <v>11.99</v>
      </c>
      <c r="O1095">
        <f t="shared" si="34"/>
        <v>29.999999999999996</v>
      </c>
      <c r="P1095">
        <f t="shared" si="35"/>
        <v>53.98</v>
      </c>
    </row>
    <row r="1096" spans="1:16" x14ac:dyDescent="0.45">
      <c r="A1096" t="s">
        <v>2865</v>
      </c>
      <c r="B1096" s="1">
        <v>45125</v>
      </c>
      <c r="C1096" t="s">
        <v>170</v>
      </c>
      <c r="D1096">
        <v>4</v>
      </c>
      <c r="E1096">
        <v>4</v>
      </c>
      <c r="F1096" t="str">
        <f>_xlfn.XLOOKUP(C1096,customers!$A$2:$A$314,customers!$B$2:$B$314,,0)</f>
        <v>Silvio Strase</v>
      </c>
      <c r="G1096" t="str">
        <f>_xlfn.XLOOKUP(C1096,customers!$A$2:$A$314,customers!$F$2:$F$314,,0)</f>
        <v>England</v>
      </c>
      <c r="H1096" t="str">
        <f>VLOOKUP(C1096,customers!$A$2:$I$314,7,FALSE)</f>
        <v>Canterbury</v>
      </c>
      <c r="I1096" t="str">
        <f>VLOOKUP(C1096,customers!$A$2:$I$314,9,FALSE)</f>
        <v>Yes</v>
      </c>
      <c r="J1096" t="str">
        <f>INDEX(products!$A$1:$F$11,MATCH(orders!$D1096,products!$A$1:$A$11,0),MATCH(orders!J$1,products!$A$1:$F$1,0))</f>
        <v>Denim Jacket Cropped</v>
      </c>
      <c r="K1096" t="str">
        <f>INDEX(products!$A$1:$F$11,MATCH(orders!$D1096,products!$A$1:$A$11,0),MATCH(orders!K$1,products!$A$1:$F$1,0))</f>
        <v>Jacket</v>
      </c>
      <c r="L1096" t="str">
        <f>INDEX(products!$A$1:$F$11,MATCH(orders!$D1096,products!$A$1:$A$11,0),MATCH(orders!L$1,products!$A$1:$F$1,0))</f>
        <v>Light Blue</v>
      </c>
      <c r="M1096">
        <f>INDEX(products!$A$1:$F$11,MATCH(orders!$D1096,products!$A$1:$A$11,0),MATCH(orders!M$1,products!$A$1:$F$1,0))</f>
        <v>26.99</v>
      </c>
      <c r="N1096">
        <f>INDEX(products!$A$1:$F$11,MATCH(orders!$D1096,products!$A$1:$A$11,0),MATCH(orders!N$1,products!$A$1:$F$1,0))</f>
        <v>11.99</v>
      </c>
      <c r="O1096">
        <f t="shared" si="34"/>
        <v>59.999999999999993</v>
      </c>
      <c r="P1096">
        <f t="shared" si="35"/>
        <v>107.96</v>
      </c>
    </row>
    <row r="1097" spans="1:16" x14ac:dyDescent="0.45">
      <c r="A1097" t="s">
        <v>2866</v>
      </c>
      <c r="B1097" s="1">
        <v>45126</v>
      </c>
      <c r="C1097" t="s">
        <v>1214</v>
      </c>
      <c r="D1097">
        <v>6</v>
      </c>
      <c r="E1097">
        <v>3</v>
      </c>
      <c r="F1097" t="str">
        <f>_xlfn.XLOOKUP(C1097,customers!$A$2:$A$314,customers!$B$2:$B$314,,0)</f>
        <v>Paola Brydell</v>
      </c>
      <c r="G1097" t="str">
        <f>_xlfn.XLOOKUP(C1097,customers!$A$2:$A$314,customers!$F$2:$F$314,,0)</f>
        <v>Scotland</v>
      </c>
      <c r="H1097" t="str">
        <f>VLOOKUP(C1097,customers!$A$2:$I$314,7,FALSE)</f>
        <v>Dunblane</v>
      </c>
      <c r="I1097" t="str">
        <f>VLOOKUP(C1097,customers!$A$2:$I$314,9,FALSE)</f>
        <v>No</v>
      </c>
      <c r="J1097" t="str">
        <f>INDEX(products!$A$1:$F$11,MATCH(orders!$D1097,products!$A$1:$A$11,0),MATCH(orders!J$1,products!$A$1:$F$1,0))</f>
        <v>Denim Jacket Hooded</v>
      </c>
      <c r="K1097" t="str">
        <f>INDEX(products!$A$1:$F$11,MATCH(orders!$D1097,products!$A$1:$A$11,0),MATCH(orders!K$1,products!$A$1:$F$1,0))</f>
        <v>Jacket</v>
      </c>
      <c r="L1097" t="str">
        <f>INDEX(products!$A$1:$F$11,MATCH(orders!$D1097,products!$A$1:$A$11,0),MATCH(orders!L$1,products!$A$1:$F$1,0))</f>
        <v>Light Blue</v>
      </c>
      <c r="M1097">
        <f>INDEX(products!$A$1:$F$11,MATCH(orders!$D1097,products!$A$1:$A$11,0),MATCH(orders!M$1,products!$A$1:$F$1,0))</f>
        <v>27.99</v>
      </c>
      <c r="N1097">
        <f>INDEX(products!$A$1:$F$11,MATCH(orders!$D1097,products!$A$1:$A$11,0),MATCH(orders!N$1,products!$A$1:$F$1,0))</f>
        <v>14.99</v>
      </c>
      <c r="O1097">
        <f t="shared" si="34"/>
        <v>38.999999999999993</v>
      </c>
      <c r="P1097">
        <f t="shared" si="35"/>
        <v>83.97</v>
      </c>
    </row>
    <row r="1098" spans="1:16" x14ac:dyDescent="0.45">
      <c r="A1098" t="s">
        <v>2867</v>
      </c>
      <c r="B1098" s="1">
        <v>45126</v>
      </c>
      <c r="C1098" t="s">
        <v>963</v>
      </c>
      <c r="D1098">
        <v>6</v>
      </c>
      <c r="E1098">
        <v>3</v>
      </c>
      <c r="F1098" t="str">
        <f>_xlfn.XLOOKUP(C1098,customers!$A$2:$A$314,customers!$B$2:$B$314,,0)</f>
        <v>Lexie Mallan</v>
      </c>
      <c r="G1098" t="str">
        <f>_xlfn.XLOOKUP(C1098,customers!$A$2:$A$314,customers!$F$2:$F$314,,0)</f>
        <v>England</v>
      </c>
      <c r="H1098" t="str">
        <f>VLOOKUP(C1098,customers!$A$2:$I$314,7,FALSE)</f>
        <v>Radstock</v>
      </c>
      <c r="I1098" t="str">
        <f>VLOOKUP(C1098,customers!$A$2:$I$314,9,FALSE)</f>
        <v>No</v>
      </c>
      <c r="J1098" t="str">
        <f>INDEX(products!$A$1:$F$11,MATCH(orders!$D1098,products!$A$1:$A$11,0),MATCH(orders!J$1,products!$A$1:$F$1,0))</f>
        <v>Denim Jacket Hooded</v>
      </c>
      <c r="K1098" t="str">
        <f>INDEX(products!$A$1:$F$11,MATCH(orders!$D1098,products!$A$1:$A$11,0),MATCH(orders!K$1,products!$A$1:$F$1,0))</f>
        <v>Jacket</v>
      </c>
      <c r="L1098" t="str">
        <f>INDEX(products!$A$1:$F$11,MATCH(orders!$D1098,products!$A$1:$A$11,0),MATCH(orders!L$1,products!$A$1:$F$1,0))</f>
        <v>Light Blue</v>
      </c>
      <c r="M1098">
        <f>INDEX(products!$A$1:$F$11,MATCH(orders!$D1098,products!$A$1:$A$11,0),MATCH(orders!M$1,products!$A$1:$F$1,0))</f>
        <v>27.99</v>
      </c>
      <c r="N1098">
        <f>INDEX(products!$A$1:$F$11,MATCH(orders!$D1098,products!$A$1:$A$11,0),MATCH(orders!N$1,products!$A$1:$F$1,0))</f>
        <v>14.99</v>
      </c>
      <c r="O1098">
        <f t="shared" si="34"/>
        <v>38.999999999999993</v>
      </c>
      <c r="P1098">
        <f t="shared" si="35"/>
        <v>83.97</v>
      </c>
    </row>
    <row r="1099" spans="1:16" x14ac:dyDescent="0.45">
      <c r="A1099" t="s">
        <v>2868</v>
      </c>
      <c r="B1099" s="1">
        <v>45127</v>
      </c>
      <c r="C1099" t="s">
        <v>56</v>
      </c>
      <c r="D1099">
        <v>4</v>
      </c>
      <c r="E1099">
        <v>3</v>
      </c>
      <c r="F1099" t="str">
        <f>_xlfn.XLOOKUP(C1099,customers!$A$2:$A$314,customers!$B$2:$B$314,,0)</f>
        <v>Guthrey Petracci</v>
      </c>
      <c r="G1099" t="str">
        <f>_xlfn.XLOOKUP(C1099,customers!$A$2:$A$314,customers!$F$2:$F$314,,0)</f>
        <v>England</v>
      </c>
      <c r="H1099" t="str">
        <f>VLOOKUP(C1099,customers!$A$2:$I$314,7,FALSE)</f>
        <v>Bristol</v>
      </c>
      <c r="I1099" t="str">
        <f>VLOOKUP(C1099,customers!$A$2:$I$314,9,FALSE)</f>
        <v>Yes</v>
      </c>
      <c r="J1099" t="str">
        <f>INDEX(products!$A$1:$F$11,MATCH(orders!$D1099,products!$A$1:$A$11,0),MATCH(orders!J$1,products!$A$1:$F$1,0))</f>
        <v>Denim Jacket Cropped</v>
      </c>
      <c r="K1099" t="str">
        <f>INDEX(products!$A$1:$F$11,MATCH(orders!$D1099,products!$A$1:$A$11,0),MATCH(orders!K$1,products!$A$1:$F$1,0))</f>
        <v>Jacket</v>
      </c>
      <c r="L1099" t="str">
        <f>INDEX(products!$A$1:$F$11,MATCH(orders!$D1099,products!$A$1:$A$11,0),MATCH(orders!L$1,products!$A$1:$F$1,0))</f>
        <v>Light Blue</v>
      </c>
      <c r="M1099">
        <f>INDEX(products!$A$1:$F$11,MATCH(orders!$D1099,products!$A$1:$A$11,0),MATCH(orders!M$1,products!$A$1:$F$1,0))</f>
        <v>26.99</v>
      </c>
      <c r="N1099">
        <f>INDEX(products!$A$1:$F$11,MATCH(orders!$D1099,products!$A$1:$A$11,0),MATCH(orders!N$1,products!$A$1:$F$1,0))</f>
        <v>11.99</v>
      </c>
      <c r="O1099">
        <f t="shared" si="34"/>
        <v>44.999999999999993</v>
      </c>
      <c r="P1099">
        <f t="shared" si="35"/>
        <v>80.97</v>
      </c>
    </row>
    <row r="1100" spans="1:16" x14ac:dyDescent="0.45">
      <c r="A1100" t="s">
        <v>2869</v>
      </c>
      <c r="B1100" s="1">
        <v>45127</v>
      </c>
      <c r="C1100" t="s">
        <v>178</v>
      </c>
      <c r="D1100">
        <v>4</v>
      </c>
      <c r="E1100">
        <v>3</v>
      </c>
      <c r="F1100" t="str">
        <f>_xlfn.XLOOKUP(C1100,customers!$A$2:$A$314,customers!$B$2:$B$314,,0)</f>
        <v>Hy Zanetto</v>
      </c>
      <c r="G1100" t="str">
        <f>_xlfn.XLOOKUP(C1100,customers!$A$2:$A$314,customers!$F$2:$F$314,,0)</f>
        <v>England</v>
      </c>
      <c r="H1100" t="str">
        <f>VLOOKUP(C1100,customers!$A$2:$I$314,7,FALSE)</f>
        <v>Wolverhampton</v>
      </c>
      <c r="I1100" t="str">
        <f>VLOOKUP(C1100,customers!$A$2:$I$314,9,FALSE)</f>
        <v>Yes</v>
      </c>
      <c r="J1100" t="str">
        <f>INDEX(products!$A$1:$F$11,MATCH(orders!$D1100,products!$A$1:$A$11,0),MATCH(orders!J$1,products!$A$1:$F$1,0))</f>
        <v>Denim Jacket Cropped</v>
      </c>
      <c r="K1100" t="str">
        <f>INDEX(products!$A$1:$F$11,MATCH(orders!$D1100,products!$A$1:$A$11,0),MATCH(orders!K$1,products!$A$1:$F$1,0))</f>
        <v>Jacket</v>
      </c>
      <c r="L1100" t="str">
        <f>INDEX(products!$A$1:$F$11,MATCH(orders!$D1100,products!$A$1:$A$11,0),MATCH(orders!L$1,products!$A$1:$F$1,0))</f>
        <v>Light Blue</v>
      </c>
      <c r="M1100">
        <f>INDEX(products!$A$1:$F$11,MATCH(orders!$D1100,products!$A$1:$A$11,0),MATCH(orders!M$1,products!$A$1:$F$1,0))</f>
        <v>26.99</v>
      </c>
      <c r="N1100">
        <f>INDEX(products!$A$1:$F$11,MATCH(orders!$D1100,products!$A$1:$A$11,0),MATCH(orders!N$1,products!$A$1:$F$1,0))</f>
        <v>11.99</v>
      </c>
      <c r="O1100">
        <f t="shared" si="34"/>
        <v>44.999999999999993</v>
      </c>
      <c r="P1100">
        <f t="shared" si="35"/>
        <v>80.97</v>
      </c>
    </row>
    <row r="1101" spans="1:16" x14ac:dyDescent="0.45">
      <c r="A1101" t="s">
        <v>2870</v>
      </c>
      <c r="B1101" s="1">
        <v>45127</v>
      </c>
      <c r="C1101" t="s">
        <v>192</v>
      </c>
      <c r="D1101">
        <v>5</v>
      </c>
      <c r="E1101">
        <v>2</v>
      </c>
      <c r="F1101" t="str">
        <f>_xlfn.XLOOKUP(C1101,customers!$A$2:$A$314,customers!$B$2:$B$314,,0)</f>
        <v>Maurie Bartol</v>
      </c>
      <c r="G1101" t="str">
        <f>_xlfn.XLOOKUP(C1101,customers!$A$2:$A$314,customers!$F$2:$F$314,,0)</f>
        <v>England</v>
      </c>
      <c r="H1101" t="str">
        <f>VLOOKUP(C1101,customers!$A$2:$I$314,7,FALSE)</f>
        <v>Bournemouth</v>
      </c>
      <c r="I1101" t="str">
        <f>VLOOKUP(C1101,customers!$A$2:$I$314,9,FALSE)</f>
        <v>Yes</v>
      </c>
      <c r="J1101" t="str">
        <f>INDEX(products!$A$1:$F$11,MATCH(orders!$D1101,products!$A$1:$A$11,0),MATCH(orders!J$1,products!$A$1:$F$1,0))</f>
        <v>Denim Jeans Flare Cut</v>
      </c>
      <c r="K1101" t="str">
        <f>INDEX(products!$A$1:$F$11,MATCH(orders!$D1101,products!$A$1:$A$11,0),MATCH(orders!K$1,products!$A$1:$F$1,0))</f>
        <v>Pants</v>
      </c>
      <c r="L1101" t="str">
        <f>INDEX(products!$A$1:$F$11,MATCH(orders!$D1101,products!$A$1:$A$11,0),MATCH(orders!L$1,products!$A$1:$F$1,0))</f>
        <v>Dark Blue</v>
      </c>
      <c r="M1101">
        <f>INDEX(products!$A$1:$F$11,MATCH(orders!$D1101,products!$A$1:$A$11,0),MATCH(orders!M$1,products!$A$1:$F$1,0))</f>
        <v>28.99</v>
      </c>
      <c r="N1101">
        <f>INDEX(products!$A$1:$F$11,MATCH(orders!$D1101,products!$A$1:$A$11,0),MATCH(orders!N$1,products!$A$1:$F$1,0))</f>
        <v>12.99</v>
      </c>
      <c r="O1101">
        <f t="shared" si="34"/>
        <v>31.999999999999996</v>
      </c>
      <c r="P1101">
        <f t="shared" si="35"/>
        <v>57.98</v>
      </c>
    </row>
    <row r="1102" spans="1:16" x14ac:dyDescent="0.45">
      <c r="A1102" t="s">
        <v>2871</v>
      </c>
      <c r="B1102" s="1">
        <v>45127</v>
      </c>
      <c r="C1102" t="s">
        <v>260</v>
      </c>
      <c r="D1102">
        <v>4</v>
      </c>
      <c r="E1102">
        <v>4</v>
      </c>
      <c r="F1102" t="str">
        <f>_xlfn.XLOOKUP(C1102,customers!$A$2:$A$314,customers!$B$2:$B$314,,0)</f>
        <v>Pammi Endacott</v>
      </c>
      <c r="G1102" t="str">
        <f>_xlfn.XLOOKUP(C1102,customers!$A$2:$A$314,customers!$F$2:$F$314,,0)</f>
        <v>England</v>
      </c>
      <c r="H1102" t="str">
        <f>VLOOKUP(C1102,customers!$A$2:$I$314,7,FALSE)</f>
        <v>Milton Keynes</v>
      </c>
      <c r="I1102" t="str">
        <f>VLOOKUP(C1102,customers!$A$2:$I$314,9,FALSE)</f>
        <v>Yes</v>
      </c>
      <c r="J1102" t="str">
        <f>INDEX(products!$A$1:$F$11,MATCH(orders!$D1102,products!$A$1:$A$11,0),MATCH(orders!J$1,products!$A$1:$F$1,0))</f>
        <v>Denim Jacket Cropped</v>
      </c>
      <c r="K1102" t="str">
        <f>INDEX(products!$A$1:$F$11,MATCH(orders!$D1102,products!$A$1:$A$11,0),MATCH(orders!K$1,products!$A$1:$F$1,0))</f>
        <v>Jacket</v>
      </c>
      <c r="L1102" t="str">
        <f>INDEX(products!$A$1:$F$11,MATCH(orders!$D1102,products!$A$1:$A$11,0),MATCH(orders!L$1,products!$A$1:$F$1,0))</f>
        <v>Light Blue</v>
      </c>
      <c r="M1102">
        <f>INDEX(products!$A$1:$F$11,MATCH(orders!$D1102,products!$A$1:$A$11,0),MATCH(orders!M$1,products!$A$1:$F$1,0))</f>
        <v>26.99</v>
      </c>
      <c r="N1102">
        <f>INDEX(products!$A$1:$F$11,MATCH(orders!$D1102,products!$A$1:$A$11,0),MATCH(orders!N$1,products!$A$1:$F$1,0))</f>
        <v>11.99</v>
      </c>
      <c r="O1102">
        <f t="shared" si="34"/>
        <v>59.999999999999993</v>
      </c>
      <c r="P1102">
        <f t="shared" si="35"/>
        <v>107.96</v>
      </c>
    </row>
    <row r="1103" spans="1:16" x14ac:dyDescent="0.45">
      <c r="A1103" t="s">
        <v>2872</v>
      </c>
      <c r="B1103" s="1">
        <v>45127</v>
      </c>
      <c r="C1103" t="s">
        <v>1185</v>
      </c>
      <c r="D1103">
        <v>5</v>
      </c>
      <c r="E1103">
        <v>4</v>
      </c>
      <c r="F1103" t="str">
        <f>_xlfn.XLOOKUP(C1103,customers!$A$2:$A$314,customers!$B$2:$B$314,,0)</f>
        <v>Darrin Tingly</v>
      </c>
      <c r="G1103" t="str">
        <f>_xlfn.XLOOKUP(C1103,customers!$A$2:$A$314,customers!$F$2:$F$314,,0)</f>
        <v>Scotland</v>
      </c>
      <c r="H1103" t="str">
        <f>VLOOKUP(C1103,customers!$A$2:$I$314,7,FALSE)</f>
        <v>St Andrews</v>
      </c>
      <c r="I1103" t="str">
        <f>VLOOKUP(C1103,customers!$A$2:$I$314,9,FALSE)</f>
        <v>No</v>
      </c>
      <c r="J1103" t="str">
        <f>INDEX(products!$A$1:$F$11,MATCH(orders!$D1103,products!$A$1:$A$11,0),MATCH(orders!J$1,products!$A$1:$F$1,0))</f>
        <v>Denim Jeans Flare Cut</v>
      </c>
      <c r="K1103" t="str">
        <f>INDEX(products!$A$1:$F$11,MATCH(orders!$D1103,products!$A$1:$A$11,0),MATCH(orders!K$1,products!$A$1:$F$1,0))</f>
        <v>Pants</v>
      </c>
      <c r="L1103" t="str">
        <f>INDEX(products!$A$1:$F$11,MATCH(orders!$D1103,products!$A$1:$A$11,0),MATCH(orders!L$1,products!$A$1:$F$1,0))</f>
        <v>Dark Blue</v>
      </c>
      <c r="M1103">
        <f>INDEX(products!$A$1:$F$11,MATCH(orders!$D1103,products!$A$1:$A$11,0),MATCH(orders!M$1,products!$A$1:$F$1,0))</f>
        <v>28.99</v>
      </c>
      <c r="N1103">
        <f>INDEX(products!$A$1:$F$11,MATCH(orders!$D1103,products!$A$1:$A$11,0),MATCH(orders!N$1,products!$A$1:$F$1,0))</f>
        <v>12.99</v>
      </c>
      <c r="O1103">
        <f t="shared" si="34"/>
        <v>63.999999999999993</v>
      </c>
      <c r="P1103">
        <f t="shared" si="35"/>
        <v>115.96</v>
      </c>
    </row>
    <row r="1104" spans="1:16" x14ac:dyDescent="0.45">
      <c r="A1104" t="s">
        <v>2873</v>
      </c>
      <c r="B1104" s="1">
        <v>45128</v>
      </c>
      <c r="C1104" t="s">
        <v>267</v>
      </c>
      <c r="D1104">
        <v>4</v>
      </c>
      <c r="E1104">
        <v>3</v>
      </c>
      <c r="F1104" t="str">
        <f>_xlfn.XLOOKUP(C1104,customers!$A$2:$A$314,customers!$B$2:$B$314,,0)</f>
        <v>Annadiane Dykes</v>
      </c>
      <c r="G1104" t="str">
        <f>_xlfn.XLOOKUP(C1104,customers!$A$2:$A$314,customers!$F$2:$F$314,,0)</f>
        <v>England</v>
      </c>
      <c r="H1104" t="str">
        <f>VLOOKUP(C1104,customers!$A$2:$I$314,7,FALSE)</f>
        <v>Blackpool</v>
      </c>
      <c r="I1104" t="str">
        <f>VLOOKUP(C1104,customers!$A$2:$I$314,9,FALSE)</f>
        <v>Yes</v>
      </c>
      <c r="J1104" t="str">
        <f>INDEX(products!$A$1:$F$11,MATCH(orders!$D1104,products!$A$1:$A$11,0),MATCH(orders!J$1,products!$A$1:$F$1,0))</f>
        <v>Denim Jacket Cropped</v>
      </c>
      <c r="K1104" t="str">
        <f>INDEX(products!$A$1:$F$11,MATCH(orders!$D1104,products!$A$1:$A$11,0),MATCH(orders!K$1,products!$A$1:$F$1,0))</f>
        <v>Jacket</v>
      </c>
      <c r="L1104" t="str">
        <f>INDEX(products!$A$1:$F$11,MATCH(orders!$D1104,products!$A$1:$A$11,0),MATCH(orders!L$1,products!$A$1:$F$1,0))</f>
        <v>Light Blue</v>
      </c>
      <c r="M1104">
        <f>INDEX(products!$A$1:$F$11,MATCH(orders!$D1104,products!$A$1:$A$11,0),MATCH(orders!M$1,products!$A$1:$F$1,0))</f>
        <v>26.99</v>
      </c>
      <c r="N1104">
        <f>INDEX(products!$A$1:$F$11,MATCH(orders!$D1104,products!$A$1:$A$11,0),MATCH(orders!N$1,products!$A$1:$F$1,0))</f>
        <v>11.99</v>
      </c>
      <c r="O1104">
        <f t="shared" si="34"/>
        <v>44.999999999999993</v>
      </c>
      <c r="P1104">
        <f t="shared" si="35"/>
        <v>80.97</v>
      </c>
    </row>
    <row r="1105" spans="1:16" x14ac:dyDescent="0.45">
      <c r="A1105" t="s">
        <v>2874</v>
      </c>
      <c r="B1105" s="1">
        <v>45128</v>
      </c>
      <c r="C1105" t="s">
        <v>267</v>
      </c>
      <c r="D1105">
        <v>5</v>
      </c>
      <c r="E1105">
        <v>3</v>
      </c>
      <c r="F1105" t="str">
        <f>_xlfn.XLOOKUP(C1105,customers!$A$2:$A$314,customers!$B$2:$B$314,,0)</f>
        <v>Annadiane Dykes</v>
      </c>
      <c r="G1105" t="str">
        <f>_xlfn.XLOOKUP(C1105,customers!$A$2:$A$314,customers!$F$2:$F$314,,0)</f>
        <v>England</v>
      </c>
      <c r="H1105" t="str">
        <f>VLOOKUP(C1105,customers!$A$2:$I$314,7,FALSE)</f>
        <v>Blackpool</v>
      </c>
      <c r="I1105" t="str">
        <f>VLOOKUP(C1105,customers!$A$2:$I$314,9,FALSE)</f>
        <v>Yes</v>
      </c>
      <c r="J1105" t="str">
        <f>INDEX(products!$A$1:$F$11,MATCH(orders!$D1105,products!$A$1:$A$11,0),MATCH(orders!J$1,products!$A$1:$F$1,0))</f>
        <v>Denim Jeans Flare Cut</v>
      </c>
      <c r="K1105" t="str">
        <f>INDEX(products!$A$1:$F$11,MATCH(orders!$D1105,products!$A$1:$A$11,0),MATCH(orders!K$1,products!$A$1:$F$1,0))</f>
        <v>Pants</v>
      </c>
      <c r="L1105" t="str">
        <f>INDEX(products!$A$1:$F$11,MATCH(orders!$D1105,products!$A$1:$A$11,0),MATCH(orders!L$1,products!$A$1:$F$1,0))</f>
        <v>Dark Blue</v>
      </c>
      <c r="M1105">
        <f>INDEX(products!$A$1:$F$11,MATCH(orders!$D1105,products!$A$1:$A$11,0),MATCH(orders!M$1,products!$A$1:$F$1,0))</f>
        <v>28.99</v>
      </c>
      <c r="N1105">
        <f>INDEX(products!$A$1:$F$11,MATCH(orders!$D1105,products!$A$1:$A$11,0),MATCH(orders!N$1,products!$A$1:$F$1,0))</f>
        <v>12.99</v>
      </c>
      <c r="O1105">
        <f t="shared" si="34"/>
        <v>47.999999999999993</v>
      </c>
      <c r="P1105">
        <f t="shared" si="35"/>
        <v>86.97</v>
      </c>
    </row>
    <row r="1106" spans="1:16" x14ac:dyDescent="0.45">
      <c r="A1106" t="s">
        <v>2875</v>
      </c>
      <c r="B1106" s="1">
        <v>45128</v>
      </c>
      <c r="C1106" t="s">
        <v>473</v>
      </c>
      <c r="D1106">
        <v>6</v>
      </c>
      <c r="E1106">
        <v>3</v>
      </c>
      <c r="F1106" t="str">
        <f>_xlfn.XLOOKUP(C1106,customers!$A$2:$A$314,customers!$B$2:$B$314,,0)</f>
        <v>Brook Drage</v>
      </c>
      <c r="G1106" t="str">
        <f>_xlfn.XLOOKUP(C1106,customers!$A$2:$A$314,customers!$F$2:$F$314,,0)</f>
        <v>England</v>
      </c>
      <c r="H1106" t="str">
        <f>VLOOKUP(C1106,customers!$A$2:$I$314,7,FALSE)</f>
        <v>Scarborough</v>
      </c>
      <c r="I1106" t="str">
        <f>VLOOKUP(C1106,customers!$A$2:$I$314,9,FALSE)</f>
        <v>No</v>
      </c>
      <c r="J1106" t="str">
        <f>INDEX(products!$A$1:$F$11,MATCH(orders!$D1106,products!$A$1:$A$11,0),MATCH(orders!J$1,products!$A$1:$F$1,0))</f>
        <v>Denim Jacket Hooded</v>
      </c>
      <c r="K1106" t="str">
        <f>INDEX(products!$A$1:$F$11,MATCH(orders!$D1106,products!$A$1:$A$11,0),MATCH(orders!K$1,products!$A$1:$F$1,0))</f>
        <v>Jacket</v>
      </c>
      <c r="L1106" t="str">
        <f>INDEX(products!$A$1:$F$11,MATCH(orders!$D1106,products!$A$1:$A$11,0),MATCH(orders!L$1,products!$A$1:$F$1,0))</f>
        <v>Light Blue</v>
      </c>
      <c r="M1106">
        <f>INDEX(products!$A$1:$F$11,MATCH(orders!$D1106,products!$A$1:$A$11,0),MATCH(orders!M$1,products!$A$1:$F$1,0))</f>
        <v>27.99</v>
      </c>
      <c r="N1106">
        <f>INDEX(products!$A$1:$F$11,MATCH(orders!$D1106,products!$A$1:$A$11,0),MATCH(orders!N$1,products!$A$1:$F$1,0))</f>
        <v>14.99</v>
      </c>
      <c r="O1106">
        <f t="shared" si="34"/>
        <v>38.999999999999993</v>
      </c>
      <c r="P1106">
        <f t="shared" si="35"/>
        <v>83.97</v>
      </c>
    </row>
    <row r="1107" spans="1:16" x14ac:dyDescent="0.45">
      <c r="A1107" t="s">
        <v>2876</v>
      </c>
      <c r="B1107" s="1">
        <v>45129</v>
      </c>
      <c r="C1107" t="s">
        <v>694</v>
      </c>
      <c r="D1107">
        <v>6</v>
      </c>
      <c r="E1107">
        <v>3</v>
      </c>
      <c r="F1107" t="str">
        <f>_xlfn.XLOOKUP(C1107,customers!$A$2:$A$314,customers!$B$2:$B$314,,0)</f>
        <v>Odille Thynne</v>
      </c>
      <c r="G1107" t="str">
        <f>_xlfn.XLOOKUP(C1107,customers!$A$2:$A$314,customers!$F$2:$F$314,,0)</f>
        <v>England</v>
      </c>
      <c r="H1107" t="str">
        <f>VLOOKUP(C1107,customers!$A$2:$I$314,7,FALSE)</f>
        <v>Nelson</v>
      </c>
      <c r="I1107" t="str">
        <f>VLOOKUP(C1107,customers!$A$2:$I$314,9,FALSE)</f>
        <v>No</v>
      </c>
      <c r="J1107" t="str">
        <f>INDEX(products!$A$1:$F$11,MATCH(orders!$D1107,products!$A$1:$A$11,0),MATCH(orders!J$1,products!$A$1:$F$1,0))</f>
        <v>Denim Jacket Hooded</v>
      </c>
      <c r="K1107" t="str">
        <f>INDEX(products!$A$1:$F$11,MATCH(orders!$D1107,products!$A$1:$A$11,0),MATCH(orders!K$1,products!$A$1:$F$1,0))</f>
        <v>Jacket</v>
      </c>
      <c r="L1107" t="str">
        <f>INDEX(products!$A$1:$F$11,MATCH(orders!$D1107,products!$A$1:$A$11,0),MATCH(orders!L$1,products!$A$1:$F$1,0))</f>
        <v>Light Blue</v>
      </c>
      <c r="M1107">
        <f>INDEX(products!$A$1:$F$11,MATCH(orders!$D1107,products!$A$1:$A$11,0),MATCH(orders!M$1,products!$A$1:$F$1,0))</f>
        <v>27.99</v>
      </c>
      <c r="N1107">
        <f>INDEX(products!$A$1:$F$11,MATCH(orders!$D1107,products!$A$1:$A$11,0),MATCH(orders!N$1,products!$A$1:$F$1,0))</f>
        <v>14.99</v>
      </c>
      <c r="O1107">
        <f t="shared" si="34"/>
        <v>38.999999999999993</v>
      </c>
      <c r="P1107">
        <f t="shared" si="35"/>
        <v>83.97</v>
      </c>
    </row>
    <row r="1108" spans="1:16" x14ac:dyDescent="0.45">
      <c r="A1108" t="s">
        <v>2877</v>
      </c>
      <c r="B1108" s="1">
        <v>45129</v>
      </c>
      <c r="C1108" t="s">
        <v>134</v>
      </c>
      <c r="D1108">
        <v>5</v>
      </c>
      <c r="E1108">
        <v>2</v>
      </c>
      <c r="F1108" t="str">
        <f>_xlfn.XLOOKUP(C1108,customers!$A$2:$A$314,customers!$B$2:$B$314,,0)</f>
        <v>Theresita Newbury</v>
      </c>
      <c r="G1108" t="str">
        <f>_xlfn.XLOOKUP(C1108,customers!$A$2:$A$314,customers!$F$2:$F$314,,0)</f>
        <v>Scotland</v>
      </c>
      <c r="H1108" t="str">
        <f>VLOOKUP(C1108,customers!$A$2:$I$314,7,FALSE)</f>
        <v>Perth</v>
      </c>
      <c r="I1108" t="str">
        <f>VLOOKUP(C1108,customers!$A$2:$I$314,9,FALSE)</f>
        <v>Yes</v>
      </c>
      <c r="J1108" t="str">
        <f>INDEX(products!$A$1:$F$11,MATCH(orders!$D1108,products!$A$1:$A$11,0),MATCH(orders!J$1,products!$A$1:$F$1,0))</f>
        <v>Denim Jeans Flare Cut</v>
      </c>
      <c r="K1108" t="str">
        <f>INDEX(products!$A$1:$F$11,MATCH(orders!$D1108,products!$A$1:$A$11,0),MATCH(orders!K$1,products!$A$1:$F$1,0))</f>
        <v>Pants</v>
      </c>
      <c r="L1108" t="str">
        <f>INDEX(products!$A$1:$F$11,MATCH(orders!$D1108,products!$A$1:$A$11,0),MATCH(orders!L$1,products!$A$1:$F$1,0))</f>
        <v>Dark Blue</v>
      </c>
      <c r="M1108">
        <f>INDEX(products!$A$1:$F$11,MATCH(orders!$D1108,products!$A$1:$A$11,0),MATCH(orders!M$1,products!$A$1:$F$1,0))</f>
        <v>28.99</v>
      </c>
      <c r="N1108">
        <f>INDEX(products!$A$1:$F$11,MATCH(orders!$D1108,products!$A$1:$A$11,0),MATCH(orders!N$1,products!$A$1:$F$1,0))</f>
        <v>12.99</v>
      </c>
      <c r="O1108">
        <f t="shared" si="34"/>
        <v>31.999999999999996</v>
      </c>
      <c r="P1108">
        <f t="shared" si="35"/>
        <v>57.98</v>
      </c>
    </row>
    <row r="1109" spans="1:16" x14ac:dyDescent="0.45">
      <c r="A1109" t="s">
        <v>2878</v>
      </c>
      <c r="B1109" s="1">
        <v>45129</v>
      </c>
      <c r="C1109" t="s">
        <v>68</v>
      </c>
      <c r="D1109">
        <v>5</v>
      </c>
      <c r="E1109">
        <v>4</v>
      </c>
      <c r="F1109" t="str">
        <f>_xlfn.XLOOKUP(C1109,customers!$A$2:$A$314,customers!$B$2:$B$314,,0)</f>
        <v>Duky Phizackerly</v>
      </c>
      <c r="G1109" t="str">
        <f>_xlfn.XLOOKUP(C1109,customers!$A$2:$A$314,customers!$F$2:$F$314,,0)</f>
        <v>England</v>
      </c>
      <c r="H1109" t="str">
        <f>VLOOKUP(C1109,customers!$A$2:$I$314,7,FALSE)</f>
        <v>Southampton</v>
      </c>
      <c r="I1109" t="str">
        <f>VLOOKUP(C1109,customers!$A$2:$I$314,9,FALSE)</f>
        <v>Yes</v>
      </c>
      <c r="J1109" t="str">
        <f>INDEX(products!$A$1:$F$11,MATCH(orders!$D1109,products!$A$1:$A$11,0),MATCH(orders!J$1,products!$A$1:$F$1,0))</f>
        <v>Denim Jeans Flare Cut</v>
      </c>
      <c r="K1109" t="str">
        <f>INDEX(products!$A$1:$F$11,MATCH(orders!$D1109,products!$A$1:$A$11,0),MATCH(orders!K$1,products!$A$1:$F$1,0))</f>
        <v>Pants</v>
      </c>
      <c r="L1109" t="str">
        <f>INDEX(products!$A$1:$F$11,MATCH(orders!$D1109,products!$A$1:$A$11,0),MATCH(orders!L$1,products!$A$1:$F$1,0))</f>
        <v>Dark Blue</v>
      </c>
      <c r="M1109">
        <f>INDEX(products!$A$1:$F$11,MATCH(orders!$D1109,products!$A$1:$A$11,0),MATCH(orders!M$1,products!$A$1:$F$1,0))</f>
        <v>28.99</v>
      </c>
      <c r="N1109">
        <f>INDEX(products!$A$1:$F$11,MATCH(orders!$D1109,products!$A$1:$A$11,0),MATCH(orders!N$1,products!$A$1:$F$1,0))</f>
        <v>12.99</v>
      </c>
      <c r="O1109">
        <f t="shared" si="34"/>
        <v>63.999999999999993</v>
      </c>
      <c r="P1109">
        <f t="shared" si="35"/>
        <v>115.96</v>
      </c>
    </row>
    <row r="1110" spans="1:16" x14ac:dyDescent="0.45">
      <c r="A1110" t="s">
        <v>2879</v>
      </c>
      <c r="B1110" s="1">
        <v>45129</v>
      </c>
      <c r="C1110" t="s">
        <v>264</v>
      </c>
      <c r="D1110">
        <v>4</v>
      </c>
      <c r="E1110">
        <v>3</v>
      </c>
      <c r="F1110" t="str">
        <f>_xlfn.XLOOKUP(C1110,customers!$A$2:$A$314,customers!$B$2:$B$314,,0)</f>
        <v>Nona Linklater</v>
      </c>
      <c r="G1110" t="str">
        <f>_xlfn.XLOOKUP(C1110,customers!$A$2:$A$314,customers!$F$2:$F$314,,0)</f>
        <v>England</v>
      </c>
      <c r="H1110" t="str">
        <f>VLOOKUP(C1110,customers!$A$2:$I$314,7,FALSE)</f>
        <v>Northampton</v>
      </c>
      <c r="I1110" t="str">
        <f>VLOOKUP(C1110,customers!$A$2:$I$314,9,FALSE)</f>
        <v>Yes</v>
      </c>
      <c r="J1110" t="str">
        <f>INDEX(products!$A$1:$F$11,MATCH(orders!$D1110,products!$A$1:$A$11,0),MATCH(orders!J$1,products!$A$1:$F$1,0))</f>
        <v>Denim Jacket Cropped</v>
      </c>
      <c r="K1110" t="str">
        <f>INDEX(products!$A$1:$F$11,MATCH(orders!$D1110,products!$A$1:$A$11,0),MATCH(orders!K$1,products!$A$1:$F$1,0))</f>
        <v>Jacket</v>
      </c>
      <c r="L1110" t="str">
        <f>INDEX(products!$A$1:$F$11,MATCH(orders!$D1110,products!$A$1:$A$11,0),MATCH(orders!L$1,products!$A$1:$F$1,0))</f>
        <v>Light Blue</v>
      </c>
      <c r="M1110">
        <f>INDEX(products!$A$1:$F$11,MATCH(orders!$D1110,products!$A$1:$A$11,0),MATCH(orders!M$1,products!$A$1:$F$1,0))</f>
        <v>26.99</v>
      </c>
      <c r="N1110">
        <f>INDEX(products!$A$1:$F$11,MATCH(orders!$D1110,products!$A$1:$A$11,0),MATCH(orders!N$1,products!$A$1:$F$1,0))</f>
        <v>11.99</v>
      </c>
      <c r="O1110">
        <f t="shared" si="34"/>
        <v>44.999999999999993</v>
      </c>
      <c r="P1110">
        <f t="shared" si="35"/>
        <v>80.97</v>
      </c>
    </row>
    <row r="1111" spans="1:16" x14ac:dyDescent="0.45">
      <c r="A1111" t="s">
        <v>2880</v>
      </c>
      <c r="B1111" s="1">
        <v>45131</v>
      </c>
      <c r="C1111" t="s">
        <v>107</v>
      </c>
      <c r="D1111">
        <v>4</v>
      </c>
      <c r="E1111">
        <v>4</v>
      </c>
      <c r="F1111" t="str">
        <f>_xlfn.XLOOKUP(C1111,customers!$A$2:$A$314,customers!$B$2:$B$314,,0)</f>
        <v>Avrit Davidowsky</v>
      </c>
      <c r="G1111" t="str">
        <f>_xlfn.XLOOKUP(C1111,customers!$A$2:$A$314,customers!$F$2:$F$314,,0)</f>
        <v>England</v>
      </c>
      <c r="H1111" t="str">
        <f>VLOOKUP(C1111,customers!$A$2:$I$314,7,FALSE)</f>
        <v>Reading</v>
      </c>
      <c r="I1111" t="str">
        <f>VLOOKUP(C1111,customers!$A$2:$I$314,9,FALSE)</f>
        <v>Yes</v>
      </c>
      <c r="J1111" t="str">
        <f>INDEX(products!$A$1:$F$11,MATCH(orders!$D1111,products!$A$1:$A$11,0),MATCH(orders!J$1,products!$A$1:$F$1,0))</f>
        <v>Denim Jacket Cropped</v>
      </c>
      <c r="K1111" t="str">
        <f>INDEX(products!$A$1:$F$11,MATCH(orders!$D1111,products!$A$1:$A$11,0),MATCH(orders!K$1,products!$A$1:$F$1,0))</f>
        <v>Jacket</v>
      </c>
      <c r="L1111" t="str">
        <f>INDEX(products!$A$1:$F$11,MATCH(orders!$D1111,products!$A$1:$A$11,0),MATCH(orders!L$1,products!$A$1:$F$1,0))</f>
        <v>Light Blue</v>
      </c>
      <c r="M1111">
        <f>INDEX(products!$A$1:$F$11,MATCH(orders!$D1111,products!$A$1:$A$11,0),MATCH(orders!M$1,products!$A$1:$F$1,0))</f>
        <v>26.99</v>
      </c>
      <c r="N1111">
        <f>INDEX(products!$A$1:$F$11,MATCH(orders!$D1111,products!$A$1:$A$11,0),MATCH(orders!N$1,products!$A$1:$F$1,0))</f>
        <v>11.99</v>
      </c>
      <c r="O1111">
        <f t="shared" si="34"/>
        <v>59.999999999999993</v>
      </c>
      <c r="P1111">
        <f t="shared" si="35"/>
        <v>107.96</v>
      </c>
    </row>
    <row r="1112" spans="1:16" x14ac:dyDescent="0.45">
      <c r="A1112" t="s">
        <v>2881</v>
      </c>
      <c r="B1112" s="1">
        <v>45131</v>
      </c>
      <c r="C1112" t="s">
        <v>199</v>
      </c>
      <c r="D1112">
        <v>5</v>
      </c>
      <c r="E1112">
        <v>4</v>
      </c>
      <c r="F1112" t="str">
        <f>_xlfn.XLOOKUP(C1112,customers!$A$2:$A$314,customers!$B$2:$B$314,,0)</f>
        <v>Petey Kingsbury</v>
      </c>
      <c r="G1112" t="str">
        <f>_xlfn.XLOOKUP(C1112,customers!$A$2:$A$314,customers!$F$2:$F$314,,0)</f>
        <v>England</v>
      </c>
      <c r="H1112" t="str">
        <f>VLOOKUP(C1112,customers!$A$2:$I$314,7,FALSE)</f>
        <v>Portsmouth</v>
      </c>
      <c r="I1112" t="str">
        <f>VLOOKUP(C1112,customers!$A$2:$I$314,9,FALSE)</f>
        <v>Yes</v>
      </c>
      <c r="J1112" t="str">
        <f>INDEX(products!$A$1:$F$11,MATCH(orders!$D1112,products!$A$1:$A$11,0),MATCH(orders!J$1,products!$A$1:$F$1,0))</f>
        <v>Denim Jeans Flare Cut</v>
      </c>
      <c r="K1112" t="str">
        <f>INDEX(products!$A$1:$F$11,MATCH(orders!$D1112,products!$A$1:$A$11,0),MATCH(orders!K$1,products!$A$1:$F$1,0))</f>
        <v>Pants</v>
      </c>
      <c r="L1112" t="str">
        <f>INDEX(products!$A$1:$F$11,MATCH(orders!$D1112,products!$A$1:$A$11,0),MATCH(orders!L$1,products!$A$1:$F$1,0))</f>
        <v>Dark Blue</v>
      </c>
      <c r="M1112">
        <f>INDEX(products!$A$1:$F$11,MATCH(orders!$D1112,products!$A$1:$A$11,0),MATCH(orders!M$1,products!$A$1:$F$1,0))</f>
        <v>28.99</v>
      </c>
      <c r="N1112">
        <f>INDEX(products!$A$1:$F$11,MATCH(orders!$D1112,products!$A$1:$A$11,0),MATCH(orders!N$1,products!$A$1:$F$1,0))</f>
        <v>12.99</v>
      </c>
      <c r="O1112">
        <f t="shared" si="34"/>
        <v>63.999999999999993</v>
      </c>
      <c r="P1112">
        <f t="shared" si="35"/>
        <v>115.96</v>
      </c>
    </row>
    <row r="1113" spans="1:16" x14ac:dyDescent="0.45">
      <c r="A1113" t="s">
        <v>2882</v>
      </c>
      <c r="B1113" s="1">
        <v>45131</v>
      </c>
      <c r="C1113" t="s">
        <v>571</v>
      </c>
      <c r="D1113">
        <v>3</v>
      </c>
      <c r="E1113">
        <v>4</v>
      </c>
      <c r="F1113" t="str">
        <f>_xlfn.XLOOKUP(C1113,customers!$A$2:$A$314,customers!$B$2:$B$314,,0)</f>
        <v>Deana Staite</v>
      </c>
      <c r="G1113" t="str">
        <f>_xlfn.XLOOKUP(C1113,customers!$A$2:$A$314,customers!$F$2:$F$314,,0)</f>
        <v>Scotland</v>
      </c>
      <c r="H1113" t="str">
        <f>VLOOKUP(C1113,customers!$A$2:$I$314,7,FALSE)</f>
        <v>Stornoway</v>
      </c>
      <c r="I1113" t="str">
        <f>VLOOKUP(C1113,customers!$A$2:$I$314,9,FALSE)</f>
        <v>No</v>
      </c>
      <c r="J1113" t="str">
        <f>INDEX(products!$A$1:$F$11,MATCH(orders!$D1113,products!$A$1:$A$11,0),MATCH(orders!J$1,products!$A$1:$F$1,0))</f>
        <v>Denim Jeans Boyfriend Cut</v>
      </c>
      <c r="K1113" t="str">
        <f>INDEX(products!$A$1:$F$11,MATCH(orders!$D1113,products!$A$1:$A$11,0),MATCH(orders!K$1,products!$A$1:$F$1,0))</f>
        <v>Pants</v>
      </c>
      <c r="L1113" t="str">
        <f>INDEX(products!$A$1:$F$11,MATCH(orders!$D1113,products!$A$1:$A$11,0),MATCH(orders!L$1,products!$A$1:$F$1,0))</f>
        <v>Light Blue</v>
      </c>
      <c r="M1113">
        <f>INDEX(products!$A$1:$F$11,MATCH(orders!$D1113,products!$A$1:$A$11,0),MATCH(orders!M$1,products!$A$1:$F$1,0))</f>
        <v>27.99</v>
      </c>
      <c r="N1113">
        <f>INDEX(products!$A$1:$F$11,MATCH(orders!$D1113,products!$A$1:$A$11,0),MATCH(orders!N$1,products!$A$1:$F$1,0))</f>
        <v>12.99</v>
      </c>
      <c r="O1113">
        <f t="shared" si="34"/>
        <v>59.999999999999993</v>
      </c>
      <c r="P1113">
        <f t="shared" si="35"/>
        <v>111.96</v>
      </c>
    </row>
    <row r="1114" spans="1:16" x14ac:dyDescent="0.45">
      <c r="A1114" t="s">
        <v>2883</v>
      </c>
      <c r="B1114" s="1">
        <v>45131</v>
      </c>
      <c r="C1114" t="s">
        <v>234</v>
      </c>
      <c r="D1114">
        <v>4</v>
      </c>
      <c r="E1114">
        <v>4</v>
      </c>
      <c r="F1114" t="str">
        <f>_xlfn.XLOOKUP(C1114,customers!$A$2:$A$314,customers!$B$2:$B$314,,0)</f>
        <v>Archambault Gillard</v>
      </c>
      <c r="G1114" t="str">
        <f>_xlfn.XLOOKUP(C1114,customers!$A$2:$A$314,customers!$F$2:$F$314,,0)</f>
        <v>England</v>
      </c>
      <c r="H1114" t="str">
        <f>VLOOKUP(C1114,customers!$A$2:$I$314,7,FALSE)</f>
        <v>Colchester</v>
      </c>
      <c r="I1114" t="str">
        <f>VLOOKUP(C1114,customers!$A$2:$I$314,9,FALSE)</f>
        <v>Yes</v>
      </c>
      <c r="J1114" t="str">
        <f>INDEX(products!$A$1:$F$11,MATCH(orders!$D1114,products!$A$1:$A$11,0),MATCH(orders!J$1,products!$A$1:$F$1,0))</f>
        <v>Denim Jacket Cropped</v>
      </c>
      <c r="K1114" t="str">
        <f>INDEX(products!$A$1:$F$11,MATCH(orders!$D1114,products!$A$1:$A$11,0),MATCH(orders!K$1,products!$A$1:$F$1,0))</f>
        <v>Jacket</v>
      </c>
      <c r="L1114" t="str">
        <f>INDEX(products!$A$1:$F$11,MATCH(orders!$D1114,products!$A$1:$A$11,0),MATCH(orders!L$1,products!$A$1:$F$1,0))</f>
        <v>Light Blue</v>
      </c>
      <c r="M1114">
        <f>INDEX(products!$A$1:$F$11,MATCH(orders!$D1114,products!$A$1:$A$11,0),MATCH(orders!M$1,products!$A$1:$F$1,0))</f>
        <v>26.99</v>
      </c>
      <c r="N1114">
        <f>INDEX(products!$A$1:$F$11,MATCH(orders!$D1114,products!$A$1:$A$11,0),MATCH(orders!N$1,products!$A$1:$F$1,0))</f>
        <v>11.99</v>
      </c>
      <c r="O1114">
        <f t="shared" si="34"/>
        <v>59.999999999999993</v>
      </c>
      <c r="P1114">
        <f t="shared" si="35"/>
        <v>107.96</v>
      </c>
    </row>
    <row r="1115" spans="1:16" x14ac:dyDescent="0.45">
      <c r="A1115" t="s">
        <v>2884</v>
      </c>
      <c r="B1115" s="1">
        <v>45131</v>
      </c>
      <c r="C1115" t="s">
        <v>245</v>
      </c>
      <c r="D1115">
        <v>5</v>
      </c>
      <c r="E1115">
        <v>2</v>
      </c>
      <c r="F1115" t="str">
        <f>_xlfn.XLOOKUP(C1115,customers!$A$2:$A$314,customers!$B$2:$B$314,,0)</f>
        <v>Rozele Relton</v>
      </c>
      <c r="G1115" t="str">
        <f>_xlfn.XLOOKUP(C1115,customers!$A$2:$A$314,customers!$F$2:$F$314,,0)</f>
        <v>England</v>
      </c>
      <c r="H1115" t="str">
        <f>VLOOKUP(C1115,customers!$A$2:$I$314,7,FALSE)</f>
        <v>Basingstoke</v>
      </c>
      <c r="I1115" t="str">
        <f>VLOOKUP(C1115,customers!$A$2:$I$314,9,FALSE)</f>
        <v>Yes</v>
      </c>
      <c r="J1115" t="str">
        <f>INDEX(products!$A$1:$F$11,MATCH(orders!$D1115,products!$A$1:$A$11,0),MATCH(orders!J$1,products!$A$1:$F$1,0))</f>
        <v>Denim Jeans Flare Cut</v>
      </c>
      <c r="K1115" t="str">
        <f>INDEX(products!$A$1:$F$11,MATCH(orders!$D1115,products!$A$1:$A$11,0),MATCH(orders!K$1,products!$A$1:$F$1,0))</f>
        <v>Pants</v>
      </c>
      <c r="L1115" t="str">
        <f>INDEX(products!$A$1:$F$11,MATCH(orders!$D1115,products!$A$1:$A$11,0),MATCH(orders!L$1,products!$A$1:$F$1,0))</f>
        <v>Dark Blue</v>
      </c>
      <c r="M1115">
        <f>INDEX(products!$A$1:$F$11,MATCH(orders!$D1115,products!$A$1:$A$11,0),MATCH(orders!M$1,products!$A$1:$F$1,0))</f>
        <v>28.99</v>
      </c>
      <c r="N1115">
        <f>INDEX(products!$A$1:$F$11,MATCH(orders!$D1115,products!$A$1:$A$11,0),MATCH(orders!N$1,products!$A$1:$F$1,0))</f>
        <v>12.99</v>
      </c>
      <c r="O1115">
        <f t="shared" si="34"/>
        <v>31.999999999999996</v>
      </c>
      <c r="P1115">
        <f t="shared" si="35"/>
        <v>57.98</v>
      </c>
    </row>
    <row r="1116" spans="1:16" x14ac:dyDescent="0.45">
      <c r="A1116" t="s">
        <v>2885</v>
      </c>
      <c r="B1116" s="1">
        <v>45132</v>
      </c>
      <c r="C1116" t="s">
        <v>56</v>
      </c>
      <c r="D1116">
        <v>4</v>
      </c>
      <c r="E1116">
        <v>4</v>
      </c>
      <c r="F1116" t="str">
        <f>_xlfn.XLOOKUP(C1116,customers!$A$2:$A$314,customers!$B$2:$B$314,,0)</f>
        <v>Guthrey Petracci</v>
      </c>
      <c r="G1116" t="str">
        <f>_xlfn.XLOOKUP(C1116,customers!$A$2:$A$314,customers!$F$2:$F$314,,0)</f>
        <v>England</v>
      </c>
      <c r="H1116" t="str">
        <f>VLOOKUP(C1116,customers!$A$2:$I$314,7,FALSE)</f>
        <v>Bristol</v>
      </c>
      <c r="I1116" t="str">
        <f>VLOOKUP(C1116,customers!$A$2:$I$314,9,FALSE)</f>
        <v>Yes</v>
      </c>
      <c r="J1116" t="str">
        <f>INDEX(products!$A$1:$F$11,MATCH(orders!$D1116,products!$A$1:$A$11,0),MATCH(orders!J$1,products!$A$1:$F$1,0))</f>
        <v>Denim Jacket Cropped</v>
      </c>
      <c r="K1116" t="str">
        <f>INDEX(products!$A$1:$F$11,MATCH(orders!$D1116,products!$A$1:$A$11,0),MATCH(orders!K$1,products!$A$1:$F$1,0))</f>
        <v>Jacket</v>
      </c>
      <c r="L1116" t="str">
        <f>INDEX(products!$A$1:$F$11,MATCH(orders!$D1116,products!$A$1:$A$11,0),MATCH(orders!L$1,products!$A$1:$F$1,0))</f>
        <v>Light Blue</v>
      </c>
      <c r="M1116">
        <f>INDEX(products!$A$1:$F$11,MATCH(orders!$D1116,products!$A$1:$A$11,0),MATCH(orders!M$1,products!$A$1:$F$1,0))</f>
        <v>26.99</v>
      </c>
      <c r="N1116">
        <f>INDEX(products!$A$1:$F$11,MATCH(orders!$D1116,products!$A$1:$A$11,0),MATCH(orders!N$1,products!$A$1:$F$1,0))</f>
        <v>11.99</v>
      </c>
      <c r="O1116">
        <f t="shared" si="34"/>
        <v>59.999999999999993</v>
      </c>
      <c r="P1116">
        <f t="shared" si="35"/>
        <v>107.96</v>
      </c>
    </row>
    <row r="1117" spans="1:16" x14ac:dyDescent="0.45">
      <c r="A1117" t="s">
        <v>2886</v>
      </c>
      <c r="B1117" s="1">
        <v>45132</v>
      </c>
      <c r="C1117" t="s">
        <v>56</v>
      </c>
      <c r="D1117">
        <v>4</v>
      </c>
      <c r="E1117">
        <v>2</v>
      </c>
      <c r="F1117" t="str">
        <f>_xlfn.XLOOKUP(C1117,customers!$A$2:$A$314,customers!$B$2:$B$314,,0)</f>
        <v>Guthrey Petracci</v>
      </c>
      <c r="G1117" t="str">
        <f>_xlfn.XLOOKUP(C1117,customers!$A$2:$A$314,customers!$F$2:$F$314,,0)</f>
        <v>England</v>
      </c>
      <c r="H1117" t="str">
        <f>VLOOKUP(C1117,customers!$A$2:$I$314,7,FALSE)</f>
        <v>Bristol</v>
      </c>
      <c r="I1117" t="str">
        <f>VLOOKUP(C1117,customers!$A$2:$I$314,9,FALSE)</f>
        <v>Yes</v>
      </c>
      <c r="J1117" t="str">
        <f>INDEX(products!$A$1:$F$11,MATCH(orders!$D1117,products!$A$1:$A$11,0),MATCH(orders!J$1,products!$A$1:$F$1,0))</f>
        <v>Denim Jacket Cropped</v>
      </c>
      <c r="K1117" t="str">
        <f>INDEX(products!$A$1:$F$11,MATCH(orders!$D1117,products!$A$1:$A$11,0),MATCH(orders!K$1,products!$A$1:$F$1,0))</f>
        <v>Jacket</v>
      </c>
      <c r="L1117" t="str">
        <f>INDEX(products!$A$1:$F$11,MATCH(orders!$D1117,products!$A$1:$A$11,0),MATCH(orders!L$1,products!$A$1:$F$1,0))</f>
        <v>Light Blue</v>
      </c>
      <c r="M1117">
        <f>INDEX(products!$A$1:$F$11,MATCH(orders!$D1117,products!$A$1:$A$11,0),MATCH(orders!M$1,products!$A$1:$F$1,0))</f>
        <v>26.99</v>
      </c>
      <c r="N1117">
        <f>INDEX(products!$A$1:$F$11,MATCH(orders!$D1117,products!$A$1:$A$11,0),MATCH(orders!N$1,products!$A$1:$F$1,0))</f>
        <v>11.99</v>
      </c>
      <c r="O1117">
        <f t="shared" si="34"/>
        <v>29.999999999999996</v>
      </c>
      <c r="P1117">
        <f t="shared" si="35"/>
        <v>53.98</v>
      </c>
    </row>
    <row r="1118" spans="1:16" x14ac:dyDescent="0.45">
      <c r="A1118" t="s">
        <v>2887</v>
      </c>
      <c r="B1118" s="1">
        <v>45132</v>
      </c>
      <c r="C1118" t="s">
        <v>166</v>
      </c>
      <c r="D1118">
        <v>4</v>
      </c>
      <c r="E1118">
        <v>4</v>
      </c>
      <c r="F1118" t="str">
        <f>_xlfn.XLOOKUP(C1118,customers!$A$2:$A$314,customers!$B$2:$B$314,,0)</f>
        <v>Zorina Ponting</v>
      </c>
      <c r="G1118" t="str">
        <f>_xlfn.XLOOKUP(C1118,customers!$A$2:$A$314,customers!$F$2:$F$314,,0)</f>
        <v>England</v>
      </c>
      <c r="H1118" t="str">
        <f>VLOOKUP(C1118,customers!$A$2:$I$314,7,FALSE)</f>
        <v>Gloucester</v>
      </c>
      <c r="I1118" t="str">
        <f>VLOOKUP(C1118,customers!$A$2:$I$314,9,FALSE)</f>
        <v>Yes</v>
      </c>
      <c r="J1118" t="str">
        <f>INDEX(products!$A$1:$F$11,MATCH(orders!$D1118,products!$A$1:$A$11,0),MATCH(orders!J$1,products!$A$1:$F$1,0))</f>
        <v>Denim Jacket Cropped</v>
      </c>
      <c r="K1118" t="str">
        <f>INDEX(products!$A$1:$F$11,MATCH(orders!$D1118,products!$A$1:$A$11,0),MATCH(orders!K$1,products!$A$1:$F$1,0))</f>
        <v>Jacket</v>
      </c>
      <c r="L1118" t="str">
        <f>INDEX(products!$A$1:$F$11,MATCH(orders!$D1118,products!$A$1:$A$11,0),MATCH(orders!L$1,products!$A$1:$F$1,0))</f>
        <v>Light Blue</v>
      </c>
      <c r="M1118">
        <f>INDEX(products!$A$1:$F$11,MATCH(orders!$D1118,products!$A$1:$A$11,0),MATCH(orders!M$1,products!$A$1:$F$1,0))</f>
        <v>26.99</v>
      </c>
      <c r="N1118">
        <f>INDEX(products!$A$1:$F$11,MATCH(orders!$D1118,products!$A$1:$A$11,0),MATCH(orders!N$1,products!$A$1:$F$1,0))</f>
        <v>11.99</v>
      </c>
      <c r="O1118">
        <f t="shared" si="34"/>
        <v>59.999999999999993</v>
      </c>
      <c r="P1118">
        <f t="shared" si="35"/>
        <v>107.96</v>
      </c>
    </row>
    <row r="1119" spans="1:16" x14ac:dyDescent="0.45">
      <c r="A1119" t="s">
        <v>2888</v>
      </c>
      <c r="B1119" s="1">
        <v>45132</v>
      </c>
      <c r="C1119" t="s">
        <v>367</v>
      </c>
      <c r="D1119">
        <v>6</v>
      </c>
      <c r="E1119">
        <v>3</v>
      </c>
      <c r="F1119" t="str">
        <f>_xlfn.XLOOKUP(C1119,customers!$A$2:$A$314,customers!$B$2:$B$314,,0)</f>
        <v>Torie Gottelier</v>
      </c>
      <c r="G1119" t="str">
        <f>_xlfn.XLOOKUP(C1119,customers!$A$2:$A$314,customers!$F$2:$F$314,,0)</f>
        <v>Scotland</v>
      </c>
      <c r="H1119" t="str">
        <f>VLOOKUP(C1119,customers!$A$2:$I$314,7,FALSE)</f>
        <v>Kirkcaldy</v>
      </c>
      <c r="I1119" t="str">
        <f>VLOOKUP(C1119,customers!$A$2:$I$314,9,FALSE)</f>
        <v>No</v>
      </c>
      <c r="J1119" t="str">
        <f>INDEX(products!$A$1:$F$11,MATCH(orders!$D1119,products!$A$1:$A$11,0),MATCH(orders!J$1,products!$A$1:$F$1,0))</f>
        <v>Denim Jacket Hooded</v>
      </c>
      <c r="K1119" t="str">
        <f>INDEX(products!$A$1:$F$11,MATCH(orders!$D1119,products!$A$1:$A$11,0),MATCH(orders!K$1,products!$A$1:$F$1,0))</f>
        <v>Jacket</v>
      </c>
      <c r="L1119" t="str">
        <f>INDEX(products!$A$1:$F$11,MATCH(orders!$D1119,products!$A$1:$A$11,0),MATCH(orders!L$1,products!$A$1:$F$1,0))</f>
        <v>Light Blue</v>
      </c>
      <c r="M1119">
        <f>INDEX(products!$A$1:$F$11,MATCH(orders!$D1119,products!$A$1:$A$11,0),MATCH(orders!M$1,products!$A$1:$F$1,0))</f>
        <v>27.99</v>
      </c>
      <c r="N1119">
        <f>INDEX(products!$A$1:$F$11,MATCH(orders!$D1119,products!$A$1:$A$11,0),MATCH(orders!N$1,products!$A$1:$F$1,0))</f>
        <v>14.99</v>
      </c>
      <c r="O1119">
        <f t="shared" si="34"/>
        <v>38.999999999999993</v>
      </c>
      <c r="P1119">
        <f t="shared" si="35"/>
        <v>83.97</v>
      </c>
    </row>
    <row r="1120" spans="1:16" x14ac:dyDescent="0.45">
      <c r="A1120" t="s">
        <v>2889</v>
      </c>
      <c r="B1120" s="1">
        <v>45133</v>
      </c>
      <c r="C1120" t="s">
        <v>449</v>
      </c>
      <c r="D1120">
        <v>6</v>
      </c>
      <c r="E1120">
        <v>3</v>
      </c>
      <c r="F1120" t="str">
        <f>_xlfn.XLOOKUP(C1120,customers!$A$2:$A$314,customers!$B$2:$B$314,,0)</f>
        <v>Betty Fominov</v>
      </c>
      <c r="G1120" t="str">
        <f>_xlfn.XLOOKUP(C1120,customers!$A$2:$A$314,customers!$F$2:$F$314,,0)</f>
        <v>Scotland</v>
      </c>
      <c r="H1120" t="str">
        <f>VLOOKUP(C1120,customers!$A$2:$I$314,7,FALSE)</f>
        <v>Dunfermline</v>
      </c>
      <c r="I1120" t="str">
        <f>VLOOKUP(C1120,customers!$A$2:$I$314,9,FALSE)</f>
        <v>No</v>
      </c>
      <c r="J1120" t="str">
        <f>INDEX(products!$A$1:$F$11,MATCH(orders!$D1120,products!$A$1:$A$11,0),MATCH(orders!J$1,products!$A$1:$F$1,0))</f>
        <v>Denim Jacket Hooded</v>
      </c>
      <c r="K1120" t="str">
        <f>INDEX(products!$A$1:$F$11,MATCH(orders!$D1120,products!$A$1:$A$11,0),MATCH(orders!K$1,products!$A$1:$F$1,0))</f>
        <v>Jacket</v>
      </c>
      <c r="L1120" t="str">
        <f>INDEX(products!$A$1:$F$11,MATCH(orders!$D1120,products!$A$1:$A$11,0),MATCH(orders!L$1,products!$A$1:$F$1,0))</f>
        <v>Light Blue</v>
      </c>
      <c r="M1120">
        <f>INDEX(products!$A$1:$F$11,MATCH(orders!$D1120,products!$A$1:$A$11,0),MATCH(orders!M$1,products!$A$1:$F$1,0))</f>
        <v>27.99</v>
      </c>
      <c r="N1120">
        <f>INDEX(products!$A$1:$F$11,MATCH(orders!$D1120,products!$A$1:$A$11,0),MATCH(orders!N$1,products!$A$1:$F$1,0))</f>
        <v>14.99</v>
      </c>
      <c r="O1120">
        <f t="shared" si="34"/>
        <v>38.999999999999993</v>
      </c>
      <c r="P1120">
        <f t="shared" si="35"/>
        <v>83.97</v>
      </c>
    </row>
    <row r="1121" spans="1:16" x14ac:dyDescent="0.45">
      <c r="A1121" t="s">
        <v>2890</v>
      </c>
      <c r="B1121" s="1">
        <v>45133</v>
      </c>
      <c r="C1121" t="s">
        <v>43</v>
      </c>
      <c r="D1121">
        <v>5</v>
      </c>
      <c r="E1121">
        <v>2</v>
      </c>
      <c r="F1121" t="str">
        <f>_xlfn.XLOOKUP(C1121,customers!$A$2:$A$314,customers!$B$2:$B$314,,0)</f>
        <v>Christoffer O' Shea</v>
      </c>
      <c r="G1121" t="str">
        <f>_xlfn.XLOOKUP(C1121,customers!$A$2:$A$314,customers!$F$2:$F$314,,0)</f>
        <v>Scotland</v>
      </c>
      <c r="H1121" t="str">
        <f>VLOOKUP(C1121,customers!$A$2:$I$314,7,FALSE)</f>
        <v>Glasgow</v>
      </c>
      <c r="I1121" t="str">
        <f>VLOOKUP(C1121,customers!$A$2:$I$314,9,FALSE)</f>
        <v>Yes</v>
      </c>
      <c r="J1121" t="str">
        <f>INDEX(products!$A$1:$F$11,MATCH(orders!$D1121,products!$A$1:$A$11,0),MATCH(orders!J$1,products!$A$1:$F$1,0))</f>
        <v>Denim Jeans Flare Cut</v>
      </c>
      <c r="K1121" t="str">
        <f>INDEX(products!$A$1:$F$11,MATCH(orders!$D1121,products!$A$1:$A$11,0),MATCH(orders!K$1,products!$A$1:$F$1,0))</f>
        <v>Pants</v>
      </c>
      <c r="L1121" t="str">
        <f>INDEX(products!$A$1:$F$11,MATCH(orders!$D1121,products!$A$1:$A$11,0),MATCH(orders!L$1,products!$A$1:$F$1,0))</f>
        <v>Dark Blue</v>
      </c>
      <c r="M1121">
        <f>INDEX(products!$A$1:$F$11,MATCH(orders!$D1121,products!$A$1:$A$11,0),MATCH(orders!M$1,products!$A$1:$F$1,0))</f>
        <v>28.99</v>
      </c>
      <c r="N1121">
        <f>INDEX(products!$A$1:$F$11,MATCH(orders!$D1121,products!$A$1:$A$11,0),MATCH(orders!N$1,products!$A$1:$F$1,0))</f>
        <v>12.99</v>
      </c>
      <c r="O1121">
        <f t="shared" si="34"/>
        <v>31.999999999999996</v>
      </c>
      <c r="P1121">
        <f t="shared" si="35"/>
        <v>57.98</v>
      </c>
    </row>
    <row r="1122" spans="1:16" x14ac:dyDescent="0.45">
      <c r="A1122" t="s">
        <v>2891</v>
      </c>
      <c r="B1122" s="1">
        <v>45133</v>
      </c>
      <c r="C1122" t="s">
        <v>972</v>
      </c>
      <c r="D1122">
        <v>5</v>
      </c>
      <c r="E1122">
        <v>3</v>
      </c>
      <c r="F1122" t="str">
        <f>_xlfn.XLOOKUP(C1122,customers!$A$2:$A$314,customers!$B$2:$B$314,,0)</f>
        <v>Delmar Beasant</v>
      </c>
      <c r="G1122" t="str">
        <f>_xlfn.XLOOKUP(C1122,customers!$A$2:$A$314,customers!$F$2:$F$314,,0)</f>
        <v>Scotland</v>
      </c>
      <c r="H1122" t="str">
        <f>VLOOKUP(C1122,customers!$A$2:$I$314,7,FALSE)</f>
        <v>Fortrose</v>
      </c>
      <c r="I1122" t="str">
        <f>VLOOKUP(C1122,customers!$A$2:$I$314,9,FALSE)</f>
        <v>No</v>
      </c>
      <c r="J1122" t="str">
        <f>INDEX(products!$A$1:$F$11,MATCH(orders!$D1122,products!$A$1:$A$11,0),MATCH(orders!J$1,products!$A$1:$F$1,0))</f>
        <v>Denim Jeans Flare Cut</v>
      </c>
      <c r="K1122" t="str">
        <f>INDEX(products!$A$1:$F$11,MATCH(orders!$D1122,products!$A$1:$A$11,0),MATCH(orders!K$1,products!$A$1:$F$1,0))</f>
        <v>Pants</v>
      </c>
      <c r="L1122" t="str">
        <f>INDEX(products!$A$1:$F$11,MATCH(orders!$D1122,products!$A$1:$A$11,0),MATCH(orders!L$1,products!$A$1:$F$1,0))</f>
        <v>Dark Blue</v>
      </c>
      <c r="M1122">
        <f>INDEX(products!$A$1:$F$11,MATCH(orders!$D1122,products!$A$1:$A$11,0),MATCH(orders!M$1,products!$A$1:$F$1,0))</f>
        <v>28.99</v>
      </c>
      <c r="N1122">
        <f>INDEX(products!$A$1:$F$11,MATCH(orders!$D1122,products!$A$1:$A$11,0),MATCH(orders!N$1,products!$A$1:$F$1,0))</f>
        <v>12.99</v>
      </c>
      <c r="O1122">
        <f t="shared" si="34"/>
        <v>47.999999999999993</v>
      </c>
      <c r="P1122">
        <f t="shared" si="35"/>
        <v>86.97</v>
      </c>
    </row>
    <row r="1123" spans="1:16" x14ac:dyDescent="0.45">
      <c r="A1123" t="s">
        <v>2892</v>
      </c>
      <c r="B1123" s="1">
        <v>45133</v>
      </c>
      <c r="C1123" t="s">
        <v>890</v>
      </c>
      <c r="D1123">
        <v>5</v>
      </c>
      <c r="E1123">
        <v>3</v>
      </c>
      <c r="F1123" t="str">
        <f>_xlfn.XLOOKUP(C1123,customers!$A$2:$A$314,customers!$B$2:$B$314,,0)</f>
        <v>Anabelle Hutchens</v>
      </c>
      <c r="G1123" t="str">
        <f>_xlfn.XLOOKUP(C1123,customers!$A$2:$A$314,customers!$F$2:$F$314,,0)</f>
        <v>England</v>
      </c>
      <c r="H1123" t="str">
        <f>VLOOKUP(C1123,customers!$A$2:$I$314,7,FALSE)</f>
        <v>Kendal</v>
      </c>
      <c r="I1123" t="str">
        <f>VLOOKUP(C1123,customers!$A$2:$I$314,9,FALSE)</f>
        <v>No</v>
      </c>
      <c r="J1123" t="str">
        <f>INDEX(products!$A$1:$F$11,MATCH(orders!$D1123,products!$A$1:$A$11,0),MATCH(orders!J$1,products!$A$1:$F$1,0))</f>
        <v>Denim Jeans Flare Cut</v>
      </c>
      <c r="K1123" t="str">
        <f>INDEX(products!$A$1:$F$11,MATCH(orders!$D1123,products!$A$1:$A$11,0),MATCH(orders!K$1,products!$A$1:$F$1,0))</f>
        <v>Pants</v>
      </c>
      <c r="L1123" t="str">
        <f>INDEX(products!$A$1:$F$11,MATCH(orders!$D1123,products!$A$1:$A$11,0),MATCH(orders!L$1,products!$A$1:$F$1,0))</f>
        <v>Dark Blue</v>
      </c>
      <c r="M1123">
        <f>INDEX(products!$A$1:$F$11,MATCH(orders!$D1123,products!$A$1:$A$11,0),MATCH(orders!M$1,products!$A$1:$F$1,0))</f>
        <v>28.99</v>
      </c>
      <c r="N1123">
        <f>INDEX(products!$A$1:$F$11,MATCH(orders!$D1123,products!$A$1:$A$11,0),MATCH(orders!N$1,products!$A$1:$F$1,0))</f>
        <v>12.99</v>
      </c>
      <c r="O1123">
        <f t="shared" si="34"/>
        <v>47.999999999999993</v>
      </c>
      <c r="P1123">
        <f t="shared" si="35"/>
        <v>86.97</v>
      </c>
    </row>
    <row r="1124" spans="1:16" x14ac:dyDescent="0.45">
      <c r="A1124" t="s">
        <v>2893</v>
      </c>
      <c r="B1124" s="1">
        <v>45134</v>
      </c>
      <c r="C1124" t="s">
        <v>560</v>
      </c>
      <c r="D1124">
        <v>1</v>
      </c>
      <c r="E1124">
        <v>3</v>
      </c>
      <c r="F1124" t="str">
        <f>_xlfn.XLOOKUP(C1124,customers!$A$2:$A$314,customers!$B$2:$B$314,,0)</f>
        <v>Vallie Kundt</v>
      </c>
      <c r="G1124" t="str">
        <f>_xlfn.XLOOKUP(C1124,customers!$A$2:$A$314,customers!$F$2:$F$314,,0)</f>
        <v>England</v>
      </c>
      <c r="H1124" t="str">
        <f>VLOOKUP(C1124,customers!$A$2:$I$314,7,FALSE)</f>
        <v>Wokingham</v>
      </c>
      <c r="I1124" t="str">
        <f>VLOOKUP(C1124,customers!$A$2:$I$314,9,FALSE)</f>
        <v>No</v>
      </c>
      <c r="J1124" t="str">
        <f>INDEX(products!$A$1:$F$11,MATCH(orders!$D1124,products!$A$1:$A$11,0),MATCH(orders!J$1,products!$A$1:$F$1,0))</f>
        <v>Denim Jeans Bootcut</v>
      </c>
      <c r="K1124" t="str">
        <f>INDEX(products!$A$1:$F$11,MATCH(orders!$D1124,products!$A$1:$A$11,0),MATCH(orders!K$1,products!$A$1:$F$1,0))</f>
        <v>Pants</v>
      </c>
      <c r="L1124" t="str">
        <f>INDEX(products!$A$1:$F$11,MATCH(orders!$D1124,products!$A$1:$A$11,0),MATCH(orders!L$1,products!$A$1:$F$1,0))</f>
        <v>Light Blue</v>
      </c>
      <c r="M1124">
        <f>INDEX(products!$A$1:$F$11,MATCH(orders!$D1124,products!$A$1:$A$11,0),MATCH(orders!M$1,products!$A$1:$F$1,0))</f>
        <v>25.99</v>
      </c>
      <c r="N1124">
        <f>INDEX(products!$A$1:$F$11,MATCH(orders!$D1124,products!$A$1:$A$11,0),MATCH(orders!N$1,products!$A$1:$F$1,0))</f>
        <v>13.99</v>
      </c>
      <c r="O1124">
        <f t="shared" si="34"/>
        <v>35.999999999999993</v>
      </c>
      <c r="P1124">
        <f t="shared" si="35"/>
        <v>77.97</v>
      </c>
    </row>
    <row r="1125" spans="1:16" x14ac:dyDescent="0.45">
      <c r="A1125" t="s">
        <v>2894</v>
      </c>
      <c r="B1125" s="1">
        <v>45134</v>
      </c>
      <c r="C1125" t="s">
        <v>768</v>
      </c>
      <c r="D1125">
        <v>1</v>
      </c>
      <c r="E1125">
        <v>2</v>
      </c>
      <c r="F1125" t="str">
        <f>_xlfn.XLOOKUP(C1125,customers!$A$2:$A$314,customers!$B$2:$B$314,,0)</f>
        <v>Marlena Howsden</v>
      </c>
      <c r="G1125" t="str">
        <f>_xlfn.XLOOKUP(C1125,customers!$A$2:$A$314,customers!$F$2:$F$314,,0)</f>
        <v>Scotland</v>
      </c>
      <c r="H1125" t="str">
        <f>VLOOKUP(C1125,customers!$A$2:$I$314,7,FALSE)</f>
        <v>Crieff</v>
      </c>
      <c r="I1125" t="str">
        <f>VLOOKUP(C1125,customers!$A$2:$I$314,9,FALSE)</f>
        <v>No</v>
      </c>
      <c r="J1125" t="str">
        <f>INDEX(products!$A$1:$F$11,MATCH(orders!$D1125,products!$A$1:$A$11,0),MATCH(orders!J$1,products!$A$1:$F$1,0))</f>
        <v>Denim Jeans Bootcut</v>
      </c>
      <c r="K1125" t="str">
        <f>INDEX(products!$A$1:$F$11,MATCH(orders!$D1125,products!$A$1:$A$11,0),MATCH(orders!K$1,products!$A$1:$F$1,0))</f>
        <v>Pants</v>
      </c>
      <c r="L1125" t="str">
        <f>INDEX(products!$A$1:$F$11,MATCH(orders!$D1125,products!$A$1:$A$11,0),MATCH(orders!L$1,products!$A$1:$F$1,0))</f>
        <v>Light Blue</v>
      </c>
      <c r="M1125">
        <f>INDEX(products!$A$1:$F$11,MATCH(orders!$D1125,products!$A$1:$A$11,0),MATCH(orders!M$1,products!$A$1:$F$1,0))</f>
        <v>25.99</v>
      </c>
      <c r="N1125">
        <f>INDEX(products!$A$1:$F$11,MATCH(orders!$D1125,products!$A$1:$A$11,0),MATCH(orders!N$1,products!$A$1:$F$1,0))</f>
        <v>13.99</v>
      </c>
      <c r="O1125">
        <f t="shared" si="34"/>
        <v>23.999999999999996</v>
      </c>
      <c r="P1125">
        <f t="shared" si="35"/>
        <v>51.98</v>
      </c>
    </row>
    <row r="1126" spans="1:16" x14ac:dyDescent="0.45">
      <c r="A1126" t="s">
        <v>2895</v>
      </c>
      <c r="B1126" s="1">
        <v>45135</v>
      </c>
      <c r="C1126" t="s">
        <v>818</v>
      </c>
      <c r="D1126">
        <v>6</v>
      </c>
      <c r="E1126">
        <v>3</v>
      </c>
      <c r="F1126" t="str">
        <f>_xlfn.XLOOKUP(C1126,customers!$A$2:$A$314,customers!$B$2:$B$314,,0)</f>
        <v>Constance Halfhide</v>
      </c>
      <c r="G1126" t="str">
        <f>_xlfn.XLOOKUP(C1126,customers!$A$2:$A$314,customers!$F$2:$F$314,,0)</f>
        <v>England</v>
      </c>
      <c r="H1126" t="str">
        <f>VLOOKUP(C1126,customers!$A$2:$I$314,7,FALSE)</f>
        <v>Ilkley</v>
      </c>
      <c r="I1126" t="str">
        <f>VLOOKUP(C1126,customers!$A$2:$I$314,9,FALSE)</f>
        <v>No</v>
      </c>
      <c r="J1126" t="str">
        <f>INDEX(products!$A$1:$F$11,MATCH(orders!$D1126,products!$A$1:$A$11,0),MATCH(orders!J$1,products!$A$1:$F$1,0))</f>
        <v>Denim Jacket Hooded</v>
      </c>
      <c r="K1126" t="str">
        <f>INDEX(products!$A$1:$F$11,MATCH(orders!$D1126,products!$A$1:$A$11,0),MATCH(orders!K$1,products!$A$1:$F$1,0))</f>
        <v>Jacket</v>
      </c>
      <c r="L1126" t="str">
        <f>INDEX(products!$A$1:$F$11,MATCH(orders!$D1126,products!$A$1:$A$11,0),MATCH(orders!L$1,products!$A$1:$F$1,0))</f>
        <v>Light Blue</v>
      </c>
      <c r="M1126">
        <f>INDEX(products!$A$1:$F$11,MATCH(orders!$D1126,products!$A$1:$A$11,0),MATCH(orders!M$1,products!$A$1:$F$1,0))</f>
        <v>27.99</v>
      </c>
      <c r="N1126">
        <f>INDEX(products!$A$1:$F$11,MATCH(orders!$D1126,products!$A$1:$A$11,0),MATCH(orders!N$1,products!$A$1:$F$1,0))</f>
        <v>14.99</v>
      </c>
      <c r="O1126">
        <f t="shared" si="34"/>
        <v>38.999999999999993</v>
      </c>
      <c r="P1126">
        <f t="shared" si="35"/>
        <v>83.97</v>
      </c>
    </row>
    <row r="1127" spans="1:16" x14ac:dyDescent="0.45">
      <c r="A1127" t="s">
        <v>2896</v>
      </c>
      <c r="B1127" s="1">
        <v>45135</v>
      </c>
      <c r="C1127" t="s">
        <v>1102</v>
      </c>
      <c r="D1127">
        <v>6</v>
      </c>
      <c r="E1127">
        <v>3</v>
      </c>
      <c r="F1127" t="str">
        <f>_xlfn.XLOOKUP(C1127,customers!$A$2:$A$314,customers!$B$2:$B$314,,0)</f>
        <v>Karlan Karby</v>
      </c>
      <c r="G1127" t="str">
        <f>_xlfn.XLOOKUP(C1127,customers!$A$2:$A$314,customers!$F$2:$F$314,,0)</f>
        <v>Scotland</v>
      </c>
      <c r="H1127" t="str">
        <f>VLOOKUP(C1127,customers!$A$2:$I$314,7,FALSE)</f>
        <v>Keith</v>
      </c>
      <c r="I1127" t="str">
        <f>VLOOKUP(C1127,customers!$A$2:$I$314,9,FALSE)</f>
        <v>No</v>
      </c>
      <c r="J1127" t="str">
        <f>INDEX(products!$A$1:$F$11,MATCH(orders!$D1127,products!$A$1:$A$11,0),MATCH(orders!J$1,products!$A$1:$F$1,0))</f>
        <v>Denim Jacket Hooded</v>
      </c>
      <c r="K1127" t="str">
        <f>INDEX(products!$A$1:$F$11,MATCH(orders!$D1127,products!$A$1:$A$11,0),MATCH(orders!K$1,products!$A$1:$F$1,0))</f>
        <v>Jacket</v>
      </c>
      <c r="L1127" t="str">
        <f>INDEX(products!$A$1:$F$11,MATCH(orders!$D1127,products!$A$1:$A$11,0),MATCH(orders!L$1,products!$A$1:$F$1,0))</f>
        <v>Light Blue</v>
      </c>
      <c r="M1127">
        <f>INDEX(products!$A$1:$F$11,MATCH(orders!$D1127,products!$A$1:$A$11,0),MATCH(orders!M$1,products!$A$1:$F$1,0))</f>
        <v>27.99</v>
      </c>
      <c r="N1127">
        <f>INDEX(products!$A$1:$F$11,MATCH(orders!$D1127,products!$A$1:$A$11,0),MATCH(orders!N$1,products!$A$1:$F$1,0))</f>
        <v>14.99</v>
      </c>
      <c r="O1127">
        <f t="shared" si="34"/>
        <v>38.999999999999993</v>
      </c>
      <c r="P1127">
        <f t="shared" si="35"/>
        <v>83.97</v>
      </c>
    </row>
    <row r="1128" spans="1:16" x14ac:dyDescent="0.45">
      <c r="A1128" t="s">
        <v>2897</v>
      </c>
      <c r="B1128" s="1">
        <v>45135</v>
      </c>
      <c r="C1128" t="s">
        <v>80</v>
      </c>
      <c r="D1128">
        <v>4</v>
      </c>
      <c r="E1128">
        <v>2</v>
      </c>
      <c r="F1128" t="str">
        <f>_xlfn.XLOOKUP(C1128,customers!$A$2:$A$314,customers!$B$2:$B$314,,0)</f>
        <v>Patrice Trobe</v>
      </c>
      <c r="G1128" t="str">
        <f>_xlfn.XLOOKUP(C1128,customers!$A$2:$A$314,customers!$F$2:$F$314,,0)</f>
        <v>England</v>
      </c>
      <c r="H1128" t="str">
        <f>VLOOKUP(C1128,customers!$A$2:$I$314,7,FALSE)</f>
        <v>Oxford</v>
      </c>
      <c r="I1128" t="str">
        <f>VLOOKUP(C1128,customers!$A$2:$I$314,9,FALSE)</f>
        <v>Yes</v>
      </c>
      <c r="J1128" t="str">
        <f>INDEX(products!$A$1:$F$11,MATCH(orders!$D1128,products!$A$1:$A$11,0),MATCH(orders!J$1,products!$A$1:$F$1,0))</f>
        <v>Denim Jacket Cropped</v>
      </c>
      <c r="K1128" t="str">
        <f>INDEX(products!$A$1:$F$11,MATCH(orders!$D1128,products!$A$1:$A$11,0),MATCH(orders!K$1,products!$A$1:$F$1,0))</f>
        <v>Jacket</v>
      </c>
      <c r="L1128" t="str">
        <f>INDEX(products!$A$1:$F$11,MATCH(orders!$D1128,products!$A$1:$A$11,0),MATCH(orders!L$1,products!$A$1:$F$1,0))</f>
        <v>Light Blue</v>
      </c>
      <c r="M1128">
        <f>INDEX(products!$A$1:$F$11,MATCH(orders!$D1128,products!$A$1:$A$11,0),MATCH(orders!M$1,products!$A$1:$F$1,0))</f>
        <v>26.99</v>
      </c>
      <c r="N1128">
        <f>INDEX(products!$A$1:$F$11,MATCH(orders!$D1128,products!$A$1:$A$11,0),MATCH(orders!N$1,products!$A$1:$F$1,0))</f>
        <v>11.99</v>
      </c>
      <c r="O1128">
        <f t="shared" si="34"/>
        <v>29.999999999999996</v>
      </c>
      <c r="P1128">
        <f t="shared" si="35"/>
        <v>53.98</v>
      </c>
    </row>
    <row r="1129" spans="1:16" x14ac:dyDescent="0.45">
      <c r="A1129" t="s">
        <v>2898</v>
      </c>
      <c r="B1129" s="1">
        <v>45135</v>
      </c>
      <c r="C1129" t="s">
        <v>317</v>
      </c>
      <c r="D1129">
        <v>4</v>
      </c>
      <c r="E1129">
        <v>3</v>
      </c>
      <c r="F1129" t="str">
        <f>_xlfn.XLOOKUP(C1129,customers!$A$2:$A$314,customers!$B$2:$B$314,,0)</f>
        <v>Melania Beadle</v>
      </c>
      <c r="G1129" t="str">
        <f>_xlfn.XLOOKUP(C1129,customers!$A$2:$A$314,customers!$F$2:$F$314,,0)</f>
        <v>England</v>
      </c>
      <c r="H1129" t="str">
        <f>VLOOKUP(C1129,customers!$A$2:$I$314,7,FALSE)</f>
        <v>Salisbury</v>
      </c>
      <c r="I1129" t="str">
        <f>VLOOKUP(C1129,customers!$A$2:$I$314,9,FALSE)</f>
        <v>Yes</v>
      </c>
      <c r="J1129" t="str">
        <f>INDEX(products!$A$1:$F$11,MATCH(orders!$D1129,products!$A$1:$A$11,0),MATCH(orders!J$1,products!$A$1:$F$1,0))</f>
        <v>Denim Jacket Cropped</v>
      </c>
      <c r="K1129" t="str">
        <f>INDEX(products!$A$1:$F$11,MATCH(orders!$D1129,products!$A$1:$A$11,0),MATCH(orders!K$1,products!$A$1:$F$1,0))</f>
        <v>Jacket</v>
      </c>
      <c r="L1129" t="str">
        <f>INDEX(products!$A$1:$F$11,MATCH(orders!$D1129,products!$A$1:$A$11,0),MATCH(orders!L$1,products!$A$1:$F$1,0))</f>
        <v>Light Blue</v>
      </c>
      <c r="M1129">
        <f>INDEX(products!$A$1:$F$11,MATCH(orders!$D1129,products!$A$1:$A$11,0),MATCH(orders!M$1,products!$A$1:$F$1,0))</f>
        <v>26.99</v>
      </c>
      <c r="N1129">
        <f>INDEX(products!$A$1:$F$11,MATCH(orders!$D1129,products!$A$1:$A$11,0),MATCH(orders!N$1,products!$A$1:$F$1,0))</f>
        <v>11.99</v>
      </c>
      <c r="O1129">
        <f t="shared" si="34"/>
        <v>44.999999999999993</v>
      </c>
      <c r="P1129">
        <f t="shared" si="35"/>
        <v>80.97</v>
      </c>
    </row>
    <row r="1130" spans="1:16" x14ac:dyDescent="0.45">
      <c r="A1130" t="s">
        <v>2899</v>
      </c>
      <c r="B1130" s="1">
        <v>45135</v>
      </c>
      <c r="C1130" t="s">
        <v>188</v>
      </c>
      <c r="D1130">
        <v>4</v>
      </c>
      <c r="E1130">
        <v>2</v>
      </c>
      <c r="F1130" t="str">
        <f>_xlfn.XLOOKUP(C1130,customers!$A$2:$A$314,customers!$B$2:$B$314,,0)</f>
        <v>Abigail Tolworthy</v>
      </c>
      <c r="G1130" t="str">
        <f>_xlfn.XLOOKUP(C1130,customers!$A$2:$A$314,customers!$F$2:$F$314,,0)</f>
        <v>England</v>
      </c>
      <c r="H1130" t="str">
        <f>VLOOKUP(C1130,customers!$A$2:$I$314,7,FALSE)</f>
        <v>Sunderland</v>
      </c>
      <c r="I1130" t="str">
        <f>VLOOKUP(C1130,customers!$A$2:$I$314,9,FALSE)</f>
        <v>Yes</v>
      </c>
      <c r="J1130" t="str">
        <f>INDEX(products!$A$1:$F$11,MATCH(orders!$D1130,products!$A$1:$A$11,0),MATCH(orders!J$1,products!$A$1:$F$1,0))</f>
        <v>Denim Jacket Cropped</v>
      </c>
      <c r="K1130" t="str">
        <f>INDEX(products!$A$1:$F$11,MATCH(orders!$D1130,products!$A$1:$A$11,0),MATCH(orders!K$1,products!$A$1:$F$1,0))</f>
        <v>Jacket</v>
      </c>
      <c r="L1130" t="str">
        <f>INDEX(products!$A$1:$F$11,MATCH(orders!$D1130,products!$A$1:$A$11,0),MATCH(orders!L$1,products!$A$1:$F$1,0))</f>
        <v>Light Blue</v>
      </c>
      <c r="M1130">
        <f>INDEX(products!$A$1:$F$11,MATCH(orders!$D1130,products!$A$1:$A$11,0),MATCH(orders!M$1,products!$A$1:$F$1,0))</f>
        <v>26.99</v>
      </c>
      <c r="N1130">
        <f>INDEX(products!$A$1:$F$11,MATCH(orders!$D1130,products!$A$1:$A$11,0),MATCH(orders!N$1,products!$A$1:$F$1,0))</f>
        <v>11.99</v>
      </c>
      <c r="O1130">
        <f t="shared" si="34"/>
        <v>29.999999999999996</v>
      </c>
      <c r="P1130">
        <f t="shared" si="35"/>
        <v>53.98</v>
      </c>
    </row>
    <row r="1131" spans="1:16" x14ac:dyDescent="0.45">
      <c r="A1131" t="s">
        <v>2900</v>
      </c>
      <c r="B1131" s="1">
        <v>45136</v>
      </c>
      <c r="C1131" t="s">
        <v>35</v>
      </c>
      <c r="D1131">
        <v>5</v>
      </c>
      <c r="E1131">
        <v>4</v>
      </c>
      <c r="F1131" t="str">
        <f>_xlfn.XLOOKUP(C1131,customers!$A$2:$A$314,customers!$B$2:$B$314,,0)</f>
        <v>Jami Redholes</v>
      </c>
      <c r="G1131" t="str">
        <f>_xlfn.XLOOKUP(C1131,customers!$A$2:$A$314,customers!$F$2:$F$314,,0)</f>
        <v>England</v>
      </c>
      <c r="H1131" t="str">
        <f>VLOOKUP(C1131,customers!$A$2:$I$314,7,FALSE)</f>
        <v>Manchester</v>
      </c>
      <c r="I1131" t="str">
        <f>VLOOKUP(C1131,customers!$A$2:$I$314,9,FALSE)</f>
        <v>Yes</v>
      </c>
      <c r="J1131" t="str">
        <f>INDEX(products!$A$1:$F$11,MATCH(orders!$D1131,products!$A$1:$A$11,0),MATCH(orders!J$1,products!$A$1:$F$1,0))</f>
        <v>Denim Jeans Flare Cut</v>
      </c>
      <c r="K1131" t="str">
        <f>INDEX(products!$A$1:$F$11,MATCH(orders!$D1131,products!$A$1:$A$11,0),MATCH(orders!K$1,products!$A$1:$F$1,0))</f>
        <v>Pants</v>
      </c>
      <c r="L1131" t="str">
        <f>INDEX(products!$A$1:$F$11,MATCH(orders!$D1131,products!$A$1:$A$11,0),MATCH(orders!L$1,products!$A$1:$F$1,0))</f>
        <v>Dark Blue</v>
      </c>
      <c r="M1131">
        <f>INDEX(products!$A$1:$F$11,MATCH(orders!$D1131,products!$A$1:$A$11,0),MATCH(orders!M$1,products!$A$1:$F$1,0))</f>
        <v>28.99</v>
      </c>
      <c r="N1131">
        <f>INDEX(products!$A$1:$F$11,MATCH(orders!$D1131,products!$A$1:$A$11,0),MATCH(orders!N$1,products!$A$1:$F$1,0))</f>
        <v>12.99</v>
      </c>
      <c r="O1131">
        <f t="shared" si="34"/>
        <v>63.999999999999993</v>
      </c>
      <c r="P1131">
        <f t="shared" si="35"/>
        <v>115.96</v>
      </c>
    </row>
    <row r="1132" spans="1:16" x14ac:dyDescent="0.45">
      <c r="A1132" t="s">
        <v>2901</v>
      </c>
      <c r="B1132" s="1">
        <v>45136</v>
      </c>
      <c r="C1132" t="s">
        <v>264</v>
      </c>
      <c r="D1132">
        <v>4</v>
      </c>
      <c r="E1132">
        <v>4</v>
      </c>
      <c r="F1132" t="str">
        <f>_xlfn.XLOOKUP(C1132,customers!$A$2:$A$314,customers!$B$2:$B$314,,0)</f>
        <v>Nona Linklater</v>
      </c>
      <c r="G1132" t="str">
        <f>_xlfn.XLOOKUP(C1132,customers!$A$2:$A$314,customers!$F$2:$F$314,,0)</f>
        <v>England</v>
      </c>
      <c r="H1132" t="str">
        <f>VLOOKUP(C1132,customers!$A$2:$I$314,7,FALSE)</f>
        <v>Northampton</v>
      </c>
      <c r="I1132" t="str">
        <f>VLOOKUP(C1132,customers!$A$2:$I$314,9,FALSE)</f>
        <v>Yes</v>
      </c>
      <c r="J1132" t="str">
        <f>INDEX(products!$A$1:$F$11,MATCH(orders!$D1132,products!$A$1:$A$11,0),MATCH(orders!J$1,products!$A$1:$F$1,0))</f>
        <v>Denim Jacket Cropped</v>
      </c>
      <c r="K1132" t="str">
        <f>INDEX(products!$A$1:$F$11,MATCH(orders!$D1132,products!$A$1:$A$11,0),MATCH(orders!K$1,products!$A$1:$F$1,0))</f>
        <v>Jacket</v>
      </c>
      <c r="L1132" t="str">
        <f>INDEX(products!$A$1:$F$11,MATCH(orders!$D1132,products!$A$1:$A$11,0),MATCH(orders!L$1,products!$A$1:$F$1,0))</f>
        <v>Light Blue</v>
      </c>
      <c r="M1132">
        <f>INDEX(products!$A$1:$F$11,MATCH(orders!$D1132,products!$A$1:$A$11,0),MATCH(orders!M$1,products!$A$1:$F$1,0))</f>
        <v>26.99</v>
      </c>
      <c r="N1132">
        <f>INDEX(products!$A$1:$F$11,MATCH(orders!$D1132,products!$A$1:$A$11,0),MATCH(orders!N$1,products!$A$1:$F$1,0))</f>
        <v>11.99</v>
      </c>
      <c r="O1132">
        <f t="shared" si="34"/>
        <v>59.999999999999993</v>
      </c>
      <c r="P1132">
        <f t="shared" si="35"/>
        <v>107.96</v>
      </c>
    </row>
    <row r="1133" spans="1:16" x14ac:dyDescent="0.45">
      <c r="A1133" t="s">
        <v>2902</v>
      </c>
      <c r="B1133" s="1">
        <v>45136</v>
      </c>
      <c r="C1133" t="s">
        <v>986</v>
      </c>
      <c r="D1133">
        <v>6</v>
      </c>
      <c r="E1133">
        <v>3</v>
      </c>
      <c r="F1133" t="str">
        <f>_xlfn.XLOOKUP(C1133,customers!$A$2:$A$314,customers!$B$2:$B$314,,0)</f>
        <v>Connor Heaviside</v>
      </c>
      <c r="G1133" t="str">
        <f>_xlfn.XLOOKUP(C1133,customers!$A$2:$A$314,customers!$F$2:$F$314,,0)</f>
        <v>England</v>
      </c>
      <c r="H1133" t="str">
        <f>VLOOKUP(C1133,customers!$A$2:$I$314,7,FALSE)</f>
        <v>Ashbourne</v>
      </c>
      <c r="I1133" t="str">
        <f>VLOOKUP(C1133,customers!$A$2:$I$314,9,FALSE)</f>
        <v>No</v>
      </c>
      <c r="J1133" t="str">
        <f>INDEX(products!$A$1:$F$11,MATCH(orders!$D1133,products!$A$1:$A$11,0),MATCH(orders!J$1,products!$A$1:$F$1,0))</f>
        <v>Denim Jacket Hooded</v>
      </c>
      <c r="K1133" t="str">
        <f>INDEX(products!$A$1:$F$11,MATCH(orders!$D1133,products!$A$1:$A$11,0),MATCH(orders!K$1,products!$A$1:$F$1,0))</f>
        <v>Jacket</v>
      </c>
      <c r="L1133" t="str">
        <f>INDEX(products!$A$1:$F$11,MATCH(orders!$D1133,products!$A$1:$A$11,0),MATCH(orders!L$1,products!$A$1:$F$1,0))</f>
        <v>Light Blue</v>
      </c>
      <c r="M1133">
        <f>INDEX(products!$A$1:$F$11,MATCH(orders!$D1133,products!$A$1:$A$11,0),MATCH(orders!M$1,products!$A$1:$F$1,0))</f>
        <v>27.99</v>
      </c>
      <c r="N1133">
        <f>INDEX(products!$A$1:$F$11,MATCH(orders!$D1133,products!$A$1:$A$11,0),MATCH(orders!N$1,products!$A$1:$F$1,0))</f>
        <v>14.99</v>
      </c>
      <c r="O1133">
        <f t="shared" si="34"/>
        <v>38.999999999999993</v>
      </c>
      <c r="P1133">
        <f t="shared" si="35"/>
        <v>83.97</v>
      </c>
    </row>
    <row r="1134" spans="1:16" x14ac:dyDescent="0.45">
      <c r="A1134" t="s">
        <v>2903</v>
      </c>
      <c r="B1134" s="1">
        <v>45136</v>
      </c>
      <c r="C1134" t="s">
        <v>967</v>
      </c>
      <c r="D1134">
        <v>6</v>
      </c>
      <c r="E1134">
        <v>3</v>
      </c>
      <c r="F1134" t="str">
        <f>_xlfn.XLOOKUP(C1134,customers!$A$2:$A$314,customers!$B$2:$B$314,,0)</f>
        <v>Georgena Bentjens</v>
      </c>
      <c r="G1134" t="str">
        <f>_xlfn.XLOOKUP(C1134,customers!$A$2:$A$314,customers!$F$2:$F$314,,0)</f>
        <v>Scotland</v>
      </c>
      <c r="H1134" t="str">
        <f>VLOOKUP(C1134,customers!$A$2:$I$314,7,FALSE)</f>
        <v>Dornoch</v>
      </c>
      <c r="I1134" t="str">
        <f>VLOOKUP(C1134,customers!$A$2:$I$314,9,FALSE)</f>
        <v>No</v>
      </c>
      <c r="J1134" t="str">
        <f>INDEX(products!$A$1:$F$11,MATCH(orders!$D1134,products!$A$1:$A$11,0),MATCH(orders!J$1,products!$A$1:$F$1,0))</f>
        <v>Denim Jacket Hooded</v>
      </c>
      <c r="K1134" t="str">
        <f>INDEX(products!$A$1:$F$11,MATCH(orders!$D1134,products!$A$1:$A$11,0),MATCH(orders!K$1,products!$A$1:$F$1,0))</f>
        <v>Jacket</v>
      </c>
      <c r="L1134" t="str">
        <f>INDEX(products!$A$1:$F$11,MATCH(orders!$D1134,products!$A$1:$A$11,0),MATCH(orders!L$1,products!$A$1:$F$1,0))</f>
        <v>Light Blue</v>
      </c>
      <c r="M1134">
        <f>INDEX(products!$A$1:$F$11,MATCH(orders!$D1134,products!$A$1:$A$11,0),MATCH(orders!M$1,products!$A$1:$F$1,0))</f>
        <v>27.99</v>
      </c>
      <c r="N1134">
        <f>INDEX(products!$A$1:$F$11,MATCH(orders!$D1134,products!$A$1:$A$11,0),MATCH(orders!N$1,products!$A$1:$F$1,0))</f>
        <v>14.99</v>
      </c>
      <c r="O1134">
        <f t="shared" si="34"/>
        <v>38.999999999999993</v>
      </c>
      <c r="P1134">
        <f t="shared" si="35"/>
        <v>83.97</v>
      </c>
    </row>
    <row r="1135" spans="1:16" x14ac:dyDescent="0.45">
      <c r="A1135" t="s">
        <v>2904</v>
      </c>
      <c r="B1135" s="1">
        <v>45137</v>
      </c>
      <c r="C1135" t="s">
        <v>39</v>
      </c>
      <c r="D1135">
        <v>5</v>
      </c>
      <c r="E1135">
        <v>4</v>
      </c>
      <c r="F1135" t="str">
        <f>_xlfn.XLOOKUP(C1135,customers!$A$2:$A$314,customers!$B$2:$B$314,,0)</f>
        <v>Dene Azema</v>
      </c>
      <c r="G1135" t="str">
        <f>_xlfn.XLOOKUP(C1135,customers!$A$2:$A$314,customers!$F$2:$F$314,,0)</f>
        <v>England</v>
      </c>
      <c r="H1135" t="str">
        <f>VLOOKUP(C1135,customers!$A$2:$I$314,7,FALSE)</f>
        <v>Birmingham</v>
      </c>
      <c r="I1135" t="str">
        <f>VLOOKUP(C1135,customers!$A$2:$I$314,9,FALSE)</f>
        <v>Yes</v>
      </c>
      <c r="J1135" t="str">
        <f>INDEX(products!$A$1:$F$11,MATCH(orders!$D1135,products!$A$1:$A$11,0),MATCH(orders!J$1,products!$A$1:$F$1,0))</f>
        <v>Denim Jeans Flare Cut</v>
      </c>
      <c r="K1135" t="str">
        <f>INDEX(products!$A$1:$F$11,MATCH(orders!$D1135,products!$A$1:$A$11,0),MATCH(orders!K$1,products!$A$1:$F$1,0))</f>
        <v>Pants</v>
      </c>
      <c r="L1135" t="str">
        <f>INDEX(products!$A$1:$F$11,MATCH(orders!$D1135,products!$A$1:$A$11,0),MATCH(orders!L$1,products!$A$1:$F$1,0))</f>
        <v>Dark Blue</v>
      </c>
      <c r="M1135">
        <f>INDEX(products!$A$1:$F$11,MATCH(orders!$D1135,products!$A$1:$A$11,0),MATCH(orders!M$1,products!$A$1:$F$1,0))</f>
        <v>28.99</v>
      </c>
      <c r="N1135">
        <f>INDEX(products!$A$1:$F$11,MATCH(orders!$D1135,products!$A$1:$A$11,0),MATCH(orders!N$1,products!$A$1:$F$1,0))</f>
        <v>12.99</v>
      </c>
      <c r="O1135">
        <f t="shared" si="34"/>
        <v>63.999999999999993</v>
      </c>
      <c r="P1135">
        <f t="shared" si="35"/>
        <v>115.96</v>
      </c>
    </row>
    <row r="1136" spans="1:16" x14ac:dyDescent="0.45">
      <c r="A1136" t="s">
        <v>2905</v>
      </c>
      <c r="B1136" s="1">
        <v>45137</v>
      </c>
      <c r="C1136" t="s">
        <v>967</v>
      </c>
      <c r="D1136">
        <v>6</v>
      </c>
      <c r="E1136">
        <v>3</v>
      </c>
      <c r="F1136" t="str">
        <f>_xlfn.XLOOKUP(C1136,customers!$A$2:$A$314,customers!$B$2:$B$314,,0)</f>
        <v>Georgena Bentjens</v>
      </c>
      <c r="G1136" t="str">
        <f>_xlfn.XLOOKUP(C1136,customers!$A$2:$A$314,customers!$F$2:$F$314,,0)</f>
        <v>Scotland</v>
      </c>
      <c r="H1136" t="str">
        <f>VLOOKUP(C1136,customers!$A$2:$I$314,7,FALSE)</f>
        <v>Dornoch</v>
      </c>
      <c r="I1136" t="str">
        <f>VLOOKUP(C1136,customers!$A$2:$I$314,9,FALSE)</f>
        <v>No</v>
      </c>
      <c r="J1136" t="str">
        <f>INDEX(products!$A$1:$F$11,MATCH(orders!$D1136,products!$A$1:$A$11,0),MATCH(orders!J$1,products!$A$1:$F$1,0))</f>
        <v>Denim Jacket Hooded</v>
      </c>
      <c r="K1136" t="str">
        <f>INDEX(products!$A$1:$F$11,MATCH(orders!$D1136,products!$A$1:$A$11,0),MATCH(orders!K$1,products!$A$1:$F$1,0))</f>
        <v>Jacket</v>
      </c>
      <c r="L1136" t="str">
        <f>INDEX(products!$A$1:$F$11,MATCH(orders!$D1136,products!$A$1:$A$11,0),MATCH(orders!L$1,products!$A$1:$F$1,0))</f>
        <v>Light Blue</v>
      </c>
      <c r="M1136">
        <f>INDEX(products!$A$1:$F$11,MATCH(orders!$D1136,products!$A$1:$A$11,0),MATCH(orders!M$1,products!$A$1:$F$1,0))</f>
        <v>27.99</v>
      </c>
      <c r="N1136">
        <f>INDEX(products!$A$1:$F$11,MATCH(orders!$D1136,products!$A$1:$A$11,0),MATCH(orders!N$1,products!$A$1:$F$1,0))</f>
        <v>14.99</v>
      </c>
      <c r="O1136">
        <f t="shared" si="34"/>
        <v>38.999999999999993</v>
      </c>
      <c r="P1136">
        <f t="shared" si="35"/>
        <v>83.97</v>
      </c>
    </row>
    <row r="1137" spans="1:16" x14ac:dyDescent="0.45">
      <c r="A1137" t="s">
        <v>2906</v>
      </c>
      <c r="B1137" s="1">
        <v>45137</v>
      </c>
      <c r="C1137" t="s">
        <v>547</v>
      </c>
      <c r="D1137">
        <v>5</v>
      </c>
      <c r="E1137">
        <v>4</v>
      </c>
      <c r="F1137" t="str">
        <f>_xlfn.XLOOKUP(C1137,customers!$A$2:$A$314,customers!$B$2:$B$314,,0)</f>
        <v>Lowell Keenleyside</v>
      </c>
      <c r="G1137" t="str">
        <f>_xlfn.XLOOKUP(C1137,customers!$A$2:$A$314,customers!$F$2:$F$314,,0)</f>
        <v>England</v>
      </c>
      <c r="H1137" t="str">
        <f>VLOOKUP(C1137,customers!$A$2:$I$314,7,FALSE)</f>
        <v>Thetford</v>
      </c>
      <c r="I1137" t="str">
        <f>VLOOKUP(C1137,customers!$A$2:$I$314,9,FALSE)</f>
        <v>No</v>
      </c>
      <c r="J1137" t="str">
        <f>INDEX(products!$A$1:$F$11,MATCH(orders!$D1137,products!$A$1:$A$11,0),MATCH(orders!J$1,products!$A$1:$F$1,0))</f>
        <v>Denim Jeans Flare Cut</v>
      </c>
      <c r="K1137" t="str">
        <f>INDEX(products!$A$1:$F$11,MATCH(orders!$D1137,products!$A$1:$A$11,0),MATCH(orders!K$1,products!$A$1:$F$1,0))</f>
        <v>Pants</v>
      </c>
      <c r="L1137" t="str">
        <f>INDEX(products!$A$1:$F$11,MATCH(orders!$D1137,products!$A$1:$A$11,0),MATCH(orders!L$1,products!$A$1:$F$1,0))</f>
        <v>Dark Blue</v>
      </c>
      <c r="M1137">
        <f>INDEX(products!$A$1:$F$11,MATCH(orders!$D1137,products!$A$1:$A$11,0),MATCH(orders!M$1,products!$A$1:$F$1,0))</f>
        <v>28.99</v>
      </c>
      <c r="N1137">
        <f>INDEX(products!$A$1:$F$11,MATCH(orders!$D1137,products!$A$1:$A$11,0),MATCH(orders!N$1,products!$A$1:$F$1,0))</f>
        <v>12.99</v>
      </c>
      <c r="O1137">
        <f t="shared" si="34"/>
        <v>63.999999999999993</v>
      </c>
      <c r="P1137">
        <f t="shared" si="35"/>
        <v>115.96</v>
      </c>
    </row>
    <row r="1138" spans="1:16" x14ac:dyDescent="0.45">
      <c r="A1138" t="s">
        <v>2907</v>
      </c>
      <c r="B1138" s="1">
        <v>45138</v>
      </c>
      <c r="C1138" t="s">
        <v>717</v>
      </c>
      <c r="D1138">
        <v>6</v>
      </c>
      <c r="E1138">
        <v>3</v>
      </c>
      <c r="F1138" t="str">
        <f>_xlfn.XLOOKUP(C1138,customers!$A$2:$A$314,customers!$B$2:$B$314,,0)</f>
        <v>Anny Mundford</v>
      </c>
      <c r="G1138" t="str">
        <f>_xlfn.XLOOKUP(C1138,customers!$A$2:$A$314,customers!$F$2:$F$314,,0)</f>
        <v>England</v>
      </c>
      <c r="H1138" t="str">
        <f>VLOOKUP(C1138,customers!$A$2:$I$314,7,FALSE)</f>
        <v>Penrith</v>
      </c>
      <c r="I1138" t="str">
        <f>VLOOKUP(C1138,customers!$A$2:$I$314,9,FALSE)</f>
        <v>No</v>
      </c>
      <c r="J1138" t="str">
        <f>INDEX(products!$A$1:$F$11,MATCH(orders!$D1138,products!$A$1:$A$11,0),MATCH(orders!J$1,products!$A$1:$F$1,0))</f>
        <v>Denim Jacket Hooded</v>
      </c>
      <c r="K1138" t="str">
        <f>INDEX(products!$A$1:$F$11,MATCH(orders!$D1138,products!$A$1:$A$11,0),MATCH(orders!K$1,products!$A$1:$F$1,0))</f>
        <v>Jacket</v>
      </c>
      <c r="L1138" t="str">
        <f>INDEX(products!$A$1:$F$11,MATCH(orders!$D1138,products!$A$1:$A$11,0),MATCH(orders!L$1,products!$A$1:$F$1,0))</f>
        <v>Light Blue</v>
      </c>
      <c r="M1138">
        <f>INDEX(products!$A$1:$F$11,MATCH(orders!$D1138,products!$A$1:$A$11,0),MATCH(orders!M$1,products!$A$1:$F$1,0))</f>
        <v>27.99</v>
      </c>
      <c r="N1138">
        <f>INDEX(products!$A$1:$F$11,MATCH(orders!$D1138,products!$A$1:$A$11,0),MATCH(orders!N$1,products!$A$1:$F$1,0))</f>
        <v>14.99</v>
      </c>
      <c r="O1138">
        <f t="shared" si="34"/>
        <v>38.999999999999993</v>
      </c>
      <c r="P1138">
        <f t="shared" si="35"/>
        <v>83.97</v>
      </c>
    </row>
    <row r="1139" spans="1:16" x14ac:dyDescent="0.45">
      <c r="A1139" t="s">
        <v>2908</v>
      </c>
      <c r="B1139" s="1">
        <v>45138</v>
      </c>
      <c r="C1139" t="s">
        <v>919</v>
      </c>
      <c r="D1139">
        <v>6</v>
      </c>
      <c r="E1139">
        <v>3</v>
      </c>
      <c r="F1139" t="str">
        <f>_xlfn.XLOOKUP(C1139,customers!$A$2:$A$314,customers!$B$2:$B$314,,0)</f>
        <v>Beryle Kenwell</v>
      </c>
      <c r="G1139" t="str">
        <f>_xlfn.XLOOKUP(C1139,customers!$A$2:$A$314,customers!$F$2:$F$314,,0)</f>
        <v>England</v>
      </c>
      <c r="H1139" t="str">
        <f>VLOOKUP(C1139,customers!$A$2:$I$314,7,FALSE)</f>
        <v>Tring</v>
      </c>
      <c r="I1139" t="str">
        <f>VLOOKUP(C1139,customers!$A$2:$I$314,9,FALSE)</f>
        <v>No</v>
      </c>
      <c r="J1139" t="str">
        <f>INDEX(products!$A$1:$F$11,MATCH(orders!$D1139,products!$A$1:$A$11,0),MATCH(orders!J$1,products!$A$1:$F$1,0))</f>
        <v>Denim Jacket Hooded</v>
      </c>
      <c r="K1139" t="str">
        <f>INDEX(products!$A$1:$F$11,MATCH(orders!$D1139,products!$A$1:$A$11,0),MATCH(orders!K$1,products!$A$1:$F$1,0))</f>
        <v>Jacket</v>
      </c>
      <c r="L1139" t="str">
        <f>INDEX(products!$A$1:$F$11,MATCH(orders!$D1139,products!$A$1:$A$11,0),MATCH(orders!L$1,products!$A$1:$F$1,0))</f>
        <v>Light Blue</v>
      </c>
      <c r="M1139">
        <f>INDEX(products!$A$1:$F$11,MATCH(orders!$D1139,products!$A$1:$A$11,0),MATCH(orders!M$1,products!$A$1:$F$1,0))</f>
        <v>27.99</v>
      </c>
      <c r="N1139">
        <f>INDEX(products!$A$1:$F$11,MATCH(orders!$D1139,products!$A$1:$A$11,0),MATCH(orders!N$1,products!$A$1:$F$1,0))</f>
        <v>14.99</v>
      </c>
      <c r="O1139">
        <f t="shared" si="34"/>
        <v>38.999999999999993</v>
      </c>
      <c r="P1139">
        <f t="shared" si="35"/>
        <v>83.97</v>
      </c>
    </row>
    <row r="1140" spans="1:16" x14ac:dyDescent="0.45">
      <c r="A1140" t="s">
        <v>2909</v>
      </c>
      <c r="B1140" s="1">
        <v>45139</v>
      </c>
      <c r="C1140" t="s">
        <v>536</v>
      </c>
      <c r="D1140">
        <v>6</v>
      </c>
      <c r="E1140">
        <v>3</v>
      </c>
      <c r="F1140" t="str">
        <f>_xlfn.XLOOKUP(C1140,customers!$A$2:$A$314,customers!$B$2:$B$314,,0)</f>
        <v>Othello Syseland</v>
      </c>
      <c r="G1140" t="str">
        <f>_xlfn.XLOOKUP(C1140,customers!$A$2:$A$314,customers!$F$2:$F$314,,0)</f>
        <v>England</v>
      </c>
      <c r="H1140" t="str">
        <f>VLOOKUP(C1140,customers!$A$2:$I$314,7,FALSE)</f>
        <v>Hartlepool</v>
      </c>
      <c r="I1140" t="str">
        <f>VLOOKUP(C1140,customers!$A$2:$I$314,9,FALSE)</f>
        <v>No</v>
      </c>
      <c r="J1140" t="str">
        <f>INDEX(products!$A$1:$F$11,MATCH(orders!$D1140,products!$A$1:$A$11,0),MATCH(orders!J$1,products!$A$1:$F$1,0))</f>
        <v>Denim Jacket Hooded</v>
      </c>
      <c r="K1140" t="str">
        <f>INDEX(products!$A$1:$F$11,MATCH(orders!$D1140,products!$A$1:$A$11,0),MATCH(orders!K$1,products!$A$1:$F$1,0))</f>
        <v>Jacket</v>
      </c>
      <c r="L1140" t="str">
        <f>INDEX(products!$A$1:$F$11,MATCH(orders!$D1140,products!$A$1:$A$11,0),MATCH(orders!L$1,products!$A$1:$F$1,0))</f>
        <v>Light Blue</v>
      </c>
      <c r="M1140">
        <f>INDEX(products!$A$1:$F$11,MATCH(orders!$D1140,products!$A$1:$A$11,0),MATCH(orders!M$1,products!$A$1:$F$1,0))</f>
        <v>27.99</v>
      </c>
      <c r="N1140">
        <f>INDEX(products!$A$1:$F$11,MATCH(orders!$D1140,products!$A$1:$A$11,0),MATCH(orders!N$1,products!$A$1:$F$1,0))</f>
        <v>14.99</v>
      </c>
      <c r="O1140">
        <f t="shared" si="34"/>
        <v>38.999999999999993</v>
      </c>
      <c r="P1140">
        <f t="shared" si="35"/>
        <v>83.97</v>
      </c>
    </row>
    <row r="1141" spans="1:16" x14ac:dyDescent="0.45">
      <c r="A1141" t="s">
        <v>2910</v>
      </c>
      <c r="B1141" s="1">
        <v>45139</v>
      </c>
      <c r="C1141" t="s">
        <v>602</v>
      </c>
      <c r="D1141">
        <v>6</v>
      </c>
      <c r="E1141">
        <v>3</v>
      </c>
      <c r="F1141" t="str">
        <f>_xlfn.XLOOKUP(C1141,customers!$A$2:$A$314,customers!$B$2:$B$314,,0)</f>
        <v>Quinton Fouracres</v>
      </c>
      <c r="G1141" t="str">
        <f>_xlfn.XLOOKUP(C1141,customers!$A$2:$A$314,customers!$F$2:$F$314,,0)</f>
        <v>England</v>
      </c>
      <c r="H1141" t="str">
        <f>VLOOKUP(C1141,customers!$A$2:$I$314,7,FALSE)</f>
        <v>St Albans</v>
      </c>
      <c r="I1141" t="str">
        <f>VLOOKUP(C1141,customers!$A$2:$I$314,9,FALSE)</f>
        <v>No</v>
      </c>
      <c r="J1141" t="str">
        <f>INDEX(products!$A$1:$F$11,MATCH(orders!$D1141,products!$A$1:$A$11,0),MATCH(orders!J$1,products!$A$1:$F$1,0))</f>
        <v>Denim Jacket Hooded</v>
      </c>
      <c r="K1141" t="str">
        <f>INDEX(products!$A$1:$F$11,MATCH(orders!$D1141,products!$A$1:$A$11,0),MATCH(orders!K$1,products!$A$1:$F$1,0))</f>
        <v>Jacket</v>
      </c>
      <c r="L1141" t="str">
        <f>INDEX(products!$A$1:$F$11,MATCH(orders!$D1141,products!$A$1:$A$11,0),MATCH(orders!L$1,products!$A$1:$F$1,0))</f>
        <v>Light Blue</v>
      </c>
      <c r="M1141">
        <f>INDEX(products!$A$1:$F$11,MATCH(orders!$D1141,products!$A$1:$A$11,0),MATCH(orders!M$1,products!$A$1:$F$1,0))</f>
        <v>27.99</v>
      </c>
      <c r="N1141">
        <f>INDEX(products!$A$1:$F$11,MATCH(orders!$D1141,products!$A$1:$A$11,0),MATCH(orders!N$1,products!$A$1:$F$1,0))</f>
        <v>14.99</v>
      </c>
      <c r="O1141">
        <f t="shared" si="34"/>
        <v>38.999999999999993</v>
      </c>
      <c r="P1141">
        <f t="shared" si="35"/>
        <v>83.97</v>
      </c>
    </row>
    <row r="1142" spans="1:16" x14ac:dyDescent="0.45">
      <c r="A1142" t="s">
        <v>2911</v>
      </c>
      <c r="B1142" s="1">
        <v>45139</v>
      </c>
      <c r="C1142" t="s">
        <v>814</v>
      </c>
      <c r="D1142">
        <v>6</v>
      </c>
      <c r="E1142">
        <v>3</v>
      </c>
      <c r="F1142" t="str">
        <f>_xlfn.XLOOKUP(C1142,customers!$A$2:$A$314,customers!$B$2:$B$314,,0)</f>
        <v>Orbadiah Duny</v>
      </c>
      <c r="G1142" t="str">
        <f>_xlfn.XLOOKUP(C1142,customers!$A$2:$A$314,customers!$F$2:$F$314,,0)</f>
        <v>England</v>
      </c>
      <c r="H1142" t="str">
        <f>VLOOKUP(C1142,customers!$A$2:$I$314,7,FALSE)</f>
        <v>Sherborne</v>
      </c>
      <c r="I1142" t="str">
        <f>VLOOKUP(C1142,customers!$A$2:$I$314,9,FALSE)</f>
        <v>No</v>
      </c>
      <c r="J1142" t="str">
        <f>INDEX(products!$A$1:$F$11,MATCH(orders!$D1142,products!$A$1:$A$11,0),MATCH(orders!J$1,products!$A$1:$F$1,0))</f>
        <v>Denim Jacket Hooded</v>
      </c>
      <c r="K1142" t="str">
        <f>INDEX(products!$A$1:$F$11,MATCH(orders!$D1142,products!$A$1:$A$11,0),MATCH(orders!K$1,products!$A$1:$F$1,0))</f>
        <v>Jacket</v>
      </c>
      <c r="L1142" t="str">
        <f>INDEX(products!$A$1:$F$11,MATCH(orders!$D1142,products!$A$1:$A$11,0),MATCH(orders!L$1,products!$A$1:$F$1,0))</f>
        <v>Light Blue</v>
      </c>
      <c r="M1142">
        <f>INDEX(products!$A$1:$F$11,MATCH(orders!$D1142,products!$A$1:$A$11,0),MATCH(orders!M$1,products!$A$1:$F$1,0))</f>
        <v>27.99</v>
      </c>
      <c r="N1142">
        <f>INDEX(products!$A$1:$F$11,MATCH(orders!$D1142,products!$A$1:$A$11,0),MATCH(orders!N$1,products!$A$1:$F$1,0))</f>
        <v>14.99</v>
      </c>
      <c r="O1142">
        <f t="shared" si="34"/>
        <v>38.999999999999993</v>
      </c>
      <c r="P1142">
        <f t="shared" si="35"/>
        <v>83.97</v>
      </c>
    </row>
    <row r="1143" spans="1:16" x14ac:dyDescent="0.45">
      <c r="A1143" t="s">
        <v>2912</v>
      </c>
      <c r="B1143" s="1">
        <v>45140</v>
      </c>
      <c r="C1143" t="s">
        <v>1169</v>
      </c>
      <c r="D1143">
        <v>4</v>
      </c>
      <c r="E1143">
        <v>3</v>
      </c>
      <c r="F1143" t="str">
        <f>_xlfn.XLOOKUP(C1143,customers!$A$2:$A$314,customers!$B$2:$B$314,,0)</f>
        <v>Lacee Tanti</v>
      </c>
      <c r="G1143" t="str">
        <f>_xlfn.XLOOKUP(C1143,customers!$A$2:$A$314,customers!$F$2:$F$314,,0)</f>
        <v>Scotland</v>
      </c>
      <c r="H1143" t="str">
        <f>VLOOKUP(C1143,customers!$A$2:$I$314,7,FALSE)</f>
        <v>Keith</v>
      </c>
      <c r="I1143" t="str">
        <f>VLOOKUP(C1143,customers!$A$2:$I$314,9,FALSE)</f>
        <v>No</v>
      </c>
      <c r="J1143" t="str">
        <f>INDEX(products!$A$1:$F$11,MATCH(orders!$D1143,products!$A$1:$A$11,0),MATCH(orders!J$1,products!$A$1:$F$1,0))</f>
        <v>Denim Jacket Cropped</v>
      </c>
      <c r="K1143" t="str">
        <f>INDEX(products!$A$1:$F$11,MATCH(orders!$D1143,products!$A$1:$A$11,0),MATCH(orders!K$1,products!$A$1:$F$1,0))</f>
        <v>Jacket</v>
      </c>
      <c r="L1143" t="str">
        <f>INDEX(products!$A$1:$F$11,MATCH(orders!$D1143,products!$A$1:$A$11,0),MATCH(orders!L$1,products!$A$1:$F$1,0))</f>
        <v>Light Blue</v>
      </c>
      <c r="M1143">
        <f>INDEX(products!$A$1:$F$11,MATCH(orders!$D1143,products!$A$1:$A$11,0),MATCH(orders!M$1,products!$A$1:$F$1,0))</f>
        <v>26.99</v>
      </c>
      <c r="N1143">
        <f>INDEX(products!$A$1:$F$11,MATCH(orders!$D1143,products!$A$1:$A$11,0),MATCH(orders!N$1,products!$A$1:$F$1,0))</f>
        <v>11.99</v>
      </c>
      <c r="O1143">
        <f t="shared" si="34"/>
        <v>44.999999999999993</v>
      </c>
      <c r="P1143">
        <f t="shared" si="35"/>
        <v>80.97</v>
      </c>
    </row>
    <row r="1144" spans="1:16" x14ac:dyDescent="0.45">
      <c r="A1144" t="s">
        <v>2913</v>
      </c>
      <c r="B1144" s="1">
        <v>45140</v>
      </c>
      <c r="C1144" t="s">
        <v>818</v>
      </c>
      <c r="D1144">
        <v>5</v>
      </c>
      <c r="E1144">
        <v>3</v>
      </c>
      <c r="F1144" t="str">
        <f>_xlfn.XLOOKUP(C1144,customers!$A$2:$A$314,customers!$B$2:$B$314,,0)</f>
        <v>Constance Halfhide</v>
      </c>
      <c r="G1144" t="str">
        <f>_xlfn.XLOOKUP(C1144,customers!$A$2:$A$314,customers!$F$2:$F$314,,0)</f>
        <v>England</v>
      </c>
      <c r="H1144" t="str">
        <f>VLOOKUP(C1144,customers!$A$2:$I$314,7,FALSE)</f>
        <v>Ilkley</v>
      </c>
      <c r="I1144" t="str">
        <f>VLOOKUP(C1144,customers!$A$2:$I$314,9,FALSE)</f>
        <v>No</v>
      </c>
      <c r="J1144" t="str">
        <f>INDEX(products!$A$1:$F$11,MATCH(orders!$D1144,products!$A$1:$A$11,0),MATCH(orders!J$1,products!$A$1:$F$1,0))</f>
        <v>Denim Jeans Flare Cut</v>
      </c>
      <c r="K1144" t="str">
        <f>INDEX(products!$A$1:$F$11,MATCH(orders!$D1144,products!$A$1:$A$11,0),MATCH(orders!K$1,products!$A$1:$F$1,0))</f>
        <v>Pants</v>
      </c>
      <c r="L1144" t="str">
        <f>INDEX(products!$A$1:$F$11,MATCH(orders!$D1144,products!$A$1:$A$11,0),MATCH(orders!L$1,products!$A$1:$F$1,0))</f>
        <v>Dark Blue</v>
      </c>
      <c r="M1144">
        <f>INDEX(products!$A$1:$F$11,MATCH(orders!$D1144,products!$A$1:$A$11,0),MATCH(orders!M$1,products!$A$1:$F$1,0))</f>
        <v>28.99</v>
      </c>
      <c r="N1144">
        <f>INDEX(products!$A$1:$F$11,MATCH(orders!$D1144,products!$A$1:$A$11,0),MATCH(orders!N$1,products!$A$1:$F$1,0))</f>
        <v>12.99</v>
      </c>
      <c r="O1144">
        <f t="shared" si="34"/>
        <v>47.999999999999993</v>
      </c>
      <c r="P1144">
        <f t="shared" si="35"/>
        <v>86.97</v>
      </c>
    </row>
    <row r="1145" spans="1:16" x14ac:dyDescent="0.45">
      <c r="A1145" t="s">
        <v>2914</v>
      </c>
      <c r="B1145" s="1">
        <v>45141</v>
      </c>
      <c r="C1145" t="s">
        <v>1136</v>
      </c>
      <c r="D1145">
        <v>8</v>
      </c>
      <c r="E1145">
        <v>4</v>
      </c>
      <c r="F1145" t="str">
        <f>_xlfn.XLOOKUP(C1145,customers!$A$2:$A$314,customers!$B$2:$B$314,,0)</f>
        <v>Domeniga Duke</v>
      </c>
      <c r="G1145" t="str">
        <f>_xlfn.XLOOKUP(C1145,customers!$A$2:$A$314,customers!$F$2:$F$314,,0)</f>
        <v>England</v>
      </c>
      <c r="H1145" t="str">
        <f>VLOOKUP(C1145,customers!$A$2:$I$314,7,FALSE)</f>
        <v>Castleford</v>
      </c>
      <c r="I1145" t="str">
        <f>VLOOKUP(C1145,customers!$A$2:$I$314,9,FALSE)</f>
        <v>No</v>
      </c>
      <c r="J1145" t="str">
        <f>INDEX(products!$A$1:$F$11,MATCH(orders!$D1145,products!$A$1:$A$11,0),MATCH(orders!J$1,products!$A$1:$F$1,0))</f>
        <v>Denim Jeans Vintage Wash</v>
      </c>
      <c r="K1145" t="str">
        <f>INDEX(products!$A$1:$F$11,MATCH(orders!$D1145,products!$A$1:$A$11,0),MATCH(orders!K$1,products!$A$1:$F$1,0))</f>
        <v>Jacket</v>
      </c>
      <c r="L1145" t="str">
        <f>INDEX(products!$A$1:$F$11,MATCH(orders!$D1145,products!$A$1:$A$11,0),MATCH(orders!L$1,products!$A$1:$F$1,0))</f>
        <v>Light Blue</v>
      </c>
      <c r="M1145">
        <f>INDEX(products!$A$1:$F$11,MATCH(orders!$D1145,products!$A$1:$A$11,0),MATCH(orders!M$1,products!$A$1:$F$1,0))</f>
        <v>21.99</v>
      </c>
      <c r="N1145">
        <f>INDEX(products!$A$1:$F$11,MATCH(orders!$D1145,products!$A$1:$A$11,0),MATCH(orders!N$1,products!$A$1:$F$1,0))</f>
        <v>11.99</v>
      </c>
      <c r="O1145">
        <f t="shared" si="34"/>
        <v>39.999999999999993</v>
      </c>
      <c r="P1145">
        <f t="shared" si="35"/>
        <v>87.96</v>
      </c>
    </row>
    <row r="1146" spans="1:16" x14ac:dyDescent="0.45">
      <c r="A1146" t="s">
        <v>2915</v>
      </c>
      <c r="B1146" s="1">
        <v>45141</v>
      </c>
      <c r="C1146" t="s">
        <v>111</v>
      </c>
      <c r="D1146">
        <v>5</v>
      </c>
      <c r="E1146">
        <v>4</v>
      </c>
      <c r="F1146" t="str">
        <f>_xlfn.XLOOKUP(C1146,customers!$A$2:$A$314,customers!$B$2:$B$314,,0)</f>
        <v>Annabel Antuk</v>
      </c>
      <c r="G1146" t="str">
        <f>_xlfn.XLOOKUP(C1146,customers!$A$2:$A$314,customers!$F$2:$F$314,,0)</f>
        <v>England</v>
      </c>
      <c r="H1146" t="str">
        <f>VLOOKUP(C1146,customers!$A$2:$I$314,7,FALSE)</f>
        <v>Plymouth</v>
      </c>
      <c r="I1146" t="str">
        <f>VLOOKUP(C1146,customers!$A$2:$I$314,9,FALSE)</f>
        <v>Yes</v>
      </c>
      <c r="J1146" t="str">
        <f>INDEX(products!$A$1:$F$11,MATCH(orders!$D1146,products!$A$1:$A$11,0),MATCH(orders!J$1,products!$A$1:$F$1,0))</f>
        <v>Denim Jeans Flare Cut</v>
      </c>
      <c r="K1146" t="str">
        <f>INDEX(products!$A$1:$F$11,MATCH(orders!$D1146,products!$A$1:$A$11,0),MATCH(orders!K$1,products!$A$1:$F$1,0))</f>
        <v>Pants</v>
      </c>
      <c r="L1146" t="str">
        <f>INDEX(products!$A$1:$F$11,MATCH(orders!$D1146,products!$A$1:$A$11,0),MATCH(orders!L$1,products!$A$1:$F$1,0))</f>
        <v>Dark Blue</v>
      </c>
      <c r="M1146">
        <f>INDEX(products!$A$1:$F$11,MATCH(orders!$D1146,products!$A$1:$A$11,0),MATCH(orders!M$1,products!$A$1:$F$1,0))</f>
        <v>28.99</v>
      </c>
      <c r="N1146">
        <f>INDEX(products!$A$1:$F$11,MATCH(orders!$D1146,products!$A$1:$A$11,0),MATCH(orders!N$1,products!$A$1:$F$1,0))</f>
        <v>12.99</v>
      </c>
      <c r="O1146">
        <f t="shared" si="34"/>
        <v>63.999999999999993</v>
      </c>
      <c r="P1146">
        <f t="shared" si="35"/>
        <v>115.96</v>
      </c>
    </row>
    <row r="1147" spans="1:16" x14ac:dyDescent="0.45">
      <c r="A1147" t="s">
        <v>2916</v>
      </c>
      <c r="B1147" s="1">
        <v>45141</v>
      </c>
      <c r="C1147" t="s">
        <v>290</v>
      </c>
      <c r="D1147">
        <v>4</v>
      </c>
      <c r="E1147">
        <v>3</v>
      </c>
      <c r="F1147" t="str">
        <f>_xlfn.XLOOKUP(C1147,customers!$A$2:$A$314,customers!$B$2:$B$314,,0)</f>
        <v>Gay Rizzello</v>
      </c>
      <c r="G1147" t="str">
        <f>_xlfn.XLOOKUP(C1147,customers!$A$2:$A$314,customers!$F$2:$F$314,,0)</f>
        <v>England</v>
      </c>
      <c r="H1147" t="str">
        <f>VLOOKUP(C1147,customers!$A$2:$I$314,7,FALSE)</f>
        <v>Hemel Hempstead</v>
      </c>
      <c r="I1147" t="str">
        <f>VLOOKUP(C1147,customers!$A$2:$I$314,9,FALSE)</f>
        <v>Yes</v>
      </c>
      <c r="J1147" t="str">
        <f>INDEX(products!$A$1:$F$11,MATCH(orders!$D1147,products!$A$1:$A$11,0),MATCH(orders!J$1,products!$A$1:$F$1,0))</f>
        <v>Denim Jacket Cropped</v>
      </c>
      <c r="K1147" t="str">
        <f>INDEX(products!$A$1:$F$11,MATCH(orders!$D1147,products!$A$1:$A$11,0),MATCH(orders!K$1,products!$A$1:$F$1,0))</f>
        <v>Jacket</v>
      </c>
      <c r="L1147" t="str">
        <f>INDEX(products!$A$1:$F$11,MATCH(orders!$D1147,products!$A$1:$A$11,0),MATCH(orders!L$1,products!$A$1:$F$1,0))</f>
        <v>Light Blue</v>
      </c>
      <c r="M1147">
        <f>INDEX(products!$A$1:$F$11,MATCH(orders!$D1147,products!$A$1:$A$11,0),MATCH(orders!M$1,products!$A$1:$F$1,0))</f>
        <v>26.99</v>
      </c>
      <c r="N1147">
        <f>INDEX(products!$A$1:$F$11,MATCH(orders!$D1147,products!$A$1:$A$11,0),MATCH(orders!N$1,products!$A$1:$F$1,0))</f>
        <v>11.99</v>
      </c>
      <c r="O1147">
        <f t="shared" si="34"/>
        <v>44.999999999999993</v>
      </c>
      <c r="P1147">
        <f t="shared" si="35"/>
        <v>80.97</v>
      </c>
    </row>
    <row r="1148" spans="1:16" x14ac:dyDescent="0.45">
      <c r="A1148" t="s">
        <v>2917</v>
      </c>
      <c r="B1148" s="1">
        <v>45141</v>
      </c>
      <c r="C1148" t="s">
        <v>53</v>
      </c>
      <c r="D1148">
        <v>4</v>
      </c>
      <c r="E1148">
        <v>3</v>
      </c>
      <c r="F1148" t="str">
        <f>_xlfn.XLOOKUP(C1148,customers!$A$2:$A$314,customers!$B$2:$B$314,,0)</f>
        <v>Melvin Wharfe</v>
      </c>
      <c r="G1148" t="str">
        <f>_xlfn.XLOOKUP(C1148,customers!$A$2:$A$314,customers!$F$2:$F$314,,0)</f>
        <v>Scotland</v>
      </c>
      <c r="H1148" t="str">
        <f>VLOOKUP(C1148,customers!$A$2:$I$314,7,FALSE)</f>
        <v>Aberdeen</v>
      </c>
      <c r="I1148" t="str">
        <f>VLOOKUP(C1148,customers!$A$2:$I$314,9,FALSE)</f>
        <v>Yes</v>
      </c>
      <c r="J1148" t="str">
        <f>INDEX(products!$A$1:$F$11,MATCH(orders!$D1148,products!$A$1:$A$11,0),MATCH(orders!J$1,products!$A$1:$F$1,0))</f>
        <v>Denim Jacket Cropped</v>
      </c>
      <c r="K1148" t="str">
        <f>INDEX(products!$A$1:$F$11,MATCH(orders!$D1148,products!$A$1:$A$11,0),MATCH(orders!K$1,products!$A$1:$F$1,0))</f>
        <v>Jacket</v>
      </c>
      <c r="L1148" t="str">
        <f>INDEX(products!$A$1:$F$11,MATCH(orders!$D1148,products!$A$1:$A$11,0),MATCH(orders!L$1,products!$A$1:$F$1,0))</f>
        <v>Light Blue</v>
      </c>
      <c r="M1148">
        <f>INDEX(products!$A$1:$F$11,MATCH(orders!$D1148,products!$A$1:$A$11,0),MATCH(orders!M$1,products!$A$1:$F$1,0))</f>
        <v>26.99</v>
      </c>
      <c r="N1148">
        <f>INDEX(products!$A$1:$F$11,MATCH(orders!$D1148,products!$A$1:$A$11,0),MATCH(orders!N$1,products!$A$1:$F$1,0))</f>
        <v>11.99</v>
      </c>
      <c r="O1148">
        <f t="shared" si="34"/>
        <v>44.999999999999993</v>
      </c>
      <c r="P1148">
        <f t="shared" si="35"/>
        <v>80.97</v>
      </c>
    </row>
    <row r="1149" spans="1:16" x14ac:dyDescent="0.45">
      <c r="A1149" t="s">
        <v>2918</v>
      </c>
      <c r="B1149" s="1">
        <v>45141</v>
      </c>
      <c r="C1149" t="s">
        <v>967</v>
      </c>
      <c r="D1149">
        <v>5</v>
      </c>
      <c r="E1149">
        <v>2</v>
      </c>
      <c r="F1149" t="str">
        <f>_xlfn.XLOOKUP(C1149,customers!$A$2:$A$314,customers!$B$2:$B$314,,0)</f>
        <v>Georgena Bentjens</v>
      </c>
      <c r="G1149" t="str">
        <f>_xlfn.XLOOKUP(C1149,customers!$A$2:$A$314,customers!$F$2:$F$314,,0)</f>
        <v>Scotland</v>
      </c>
      <c r="H1149" t="str">
        <f>VLOOKUP(C1149,customers!$A$2:$I$314,7,FALSE)</f>
        <v>Dornoch</v>
      </c>
      <c r="I1149" t="str">
        <f>VLOOKUP(C1149,customers!$A$2:$I$314,9,FALSE)</f>
        <v>No</v>
      </c>
      <c r="J1149" t="str">
        <f>INDEX(products!$A$1:$F$11,MATCH(orders!$D1149,products!$A$1:$A$11,0),MATCH(orders!J$1,products!$A$1:$F$1,0))</f>
        <v>Denim Jeans Flare Cut</v>
      </c>
      <c r="K1149" t="str">
        <f>INDEX(products!$A$1:$F$11,MATCH(orders!$D1149,products!$A$1:$A$11,0),MATCH(orders!K$1,products!$A$1:$F$1,0))</f>
        <v>Pants</v>
      </c>
      <c r="L1149" t="str">
        <f>INDEX(products!$A$1:$F$11,MATCH(orders!$D1149,products!$A$1:$A$11,0),MATCH(orders!L$1,products!$A$1:$F$1,0))</f>
        <v>Dark Blue</v>
      </c>
      <c r="M1149">
        <f>INDEX(products!$A$1:$F$11,MATCH(orders!$D1149,products!$A$1:$A$11,0),MATCH(orders!M$1,products!$A$1:$F$1,0))</f>
        <v>28.99</v>
      </c>
      <c r="N1149">
        <f>INDEX(products!$A$1:$F$11,MATCH(orders!$D1149,products!$A$1:$A$11,0),MATCH(orders!N$1,products!$A$1:$F$1,0))</f>
        <v>12.99</v>
      </c>
      <c r="O1149">
        <f t="shared" si="34"/>
        <v>31.999999999999996</v>
      </c>
      <c r="P1149">
        <f t="shared" si="35"/>
        <v>57.98</v>
      </c>
    </row>
    <row r="1150" spans="1:16" x14ac:dyDescent="0.45">
      <c r="A1150" t="s">
        <v>2919</v>
      </c>
      <c r="B1150" s="1">
        <v>45142</v>
      </c>
      <c r="C1150" t="s">
        <v>749</v>
      </c>
      <c r="D1150">
        <v>6</v>
      </c>
      <c r="E1150">
        <v>3</v>
      </c>
      <c r="F1150" t="str">
        <f>_xlfn.XLOOKUP(C1150,customers!$A$2:$A$314,customers!$B$2:$B$314,,0)</f>
        <v>Madelene Prinn</v>
      </c>
      <c r="G1150" t="str">
        <f>_xlfn.XLOOKUP(C1150,customers!$A$2:$A$314,customers!$F$2:$F$314,,0)</f>
        <v>England</v>
      </c>
      <c r="H1150" t="str">
        <f>VLOOKUP(C1150,customers!$A$2:$I$314,7,FALSE)</f>
        <v>Stamford</v>
      </c>
      <c r="I1150" t="str">
        <f>VLOOKUP(C1150,customers!$A$2:$I$314,9,FALSE)</f>
        <v>No</v>
      </c>
      <c r="J1150" t="str">
        <f>INDEX(products!$A$1:$F$11,MATCH(orders!$D1150,products!$A$1:$A$11,0),MATCH(orders!J$1,products!$A$1:$F$1,0))</f>
        <v>Denim Jacket Hooded</v>
      </c>
      <c r="K1150" t="str">
        <f>INDEX(products!$A$1:$F$11,MATCH(orders!$D1150,products!$A$1:$A$11,0),MATCH(orders!K$1,products!$A$1:$F$1,0))</f>
        <v>Jacket</v>
      </c>
      <c r="L1150" t="str">
        <f>INDEX(products!$A$1:$F$11,MATCH(orders!$D1150,products!$A$1:$A$11,0),MATCH(orders!L$1,products!$A$1:$F$1,0))</f>
        <v>Light Blue</v>
      </c>
      <c r="M1150">
        <f>INDEX(products!$A$1:$F$11,MATCH(orders!$D1150,products!$A$1:$A$11,0),MATCH(orders!M$1,products!$A$1:$F$1,0))</f>
        <v>27.99</v>
      </c>
      <c r="N1150">
        <f>INDEX(products!$A$1:$F$11,MATCH(orders!$D1150,products!$A$1:$A$11,0),MATCH(orders!N$1,products!$A$1:$F$1,0))</f>
        <v>14.99</v>
      </c>
      <c r="O1150">
        <f t="shared" si="34"/>
        <v>38.999999999999993</v>
      </c>
      <c r="P1150">
        <f t="shared" si="35"/>
        <v>83.97</v>
      </c>
    </row>
    <row r="1151" spans="1:16" x14ac:dyDescent="0.45">
      <c r="A1151" t="s">
        <v>2920</v>
      </c>
      <c r="B1151" s="1">
        <v>45142</v>
      </c>
      <c r="C1151" t="s">
        <v>485</v>
      </c>
      <c r="D1151">
        <v>3</v>
      </c>
      <c r="E1151">
        <v>4</v>
      </c>
      <c r="F1151" t="str">
        <f>_xlfn.XLOOKUP(C1151,customers!$A$2:$A$314,customers!$B$2:$B$314,,0)</f>
        <v>Ezri Hows</v>
      </c>
      <c r="G1151" t="str">
        <f>_xlfn.XLOOKUP(C1151,customers!$A$2:$A$314,customers!$F$2:$F$314,,0)</f>
        <v>England</v>
      </c>
      <c r="H1151" t="str">
        <f>VLOOKUP(C1151,customers!$A$2:$I$314,7,FALSE)</f>
        <v>Sutton Coldfield</v>
      </c>
      <c r="I1151" t="str">
        <f>VLOOKUP(C1151,customers!$A$2:$I$314,9,FALSE)</f>
        <v>No</v>
      </c>
      <c r="J1151" t="str">
        <f>INDEX(products!$A$1:$F$11,MATCH(orders!$D1151,products!$A$1:$A$11,0),MATCH(orders!J$1,products!$A$1:$F$1,0))</f>
        <v>Denim Jeans Boyfriend Cut</v>
      </c>
      <c r="K1151" t="str">
        <f>INDEX(products!$A$1:$F$11,MATCH(orders!$D1151,products!$A$1:$A$11,0),MATCH(orders!K$1,products!$A$1:$F$1,0))</f>
        <v>Pants</v>
      </c>
      <c r="L1151" t="str">
        <f>INDEX(products!$A$1:$F$11,MATCH(orders!$D1151,products!$A$1:$A$11,0),MATCH(orders!L$1,products!$A$1:$F$1,0))</f>
        <v>Light Blue</v>
      </c>
      <c r="M1151">
        <f>INDEX(products!$A$1:$F$11,MATCH(orders!$D1151,products!$A$1:$A$11,0),MATCH(orders!M$1,products!$A$1:$F$1,0))</f>
        <v>27.99</v>
      </c>
      <c r="N1151">
        <f>INDEX(products!$A$1:$F$11,MATCH(orders!$D1151,products!$A$1:$A$11,0),MATCH(orders!N$1,products!$A$1:$F$1,0))</f>
        <v>12.99</v>
      </c>
      <c r="O1151">
        <f t="shared" si="34"/>
        <v>59.999999999999993</v>
      </c>
      <c r="P1151">
        <f t="shared" si="35"/>
        <v>111.96</v>
      </c>
    </row>
    <row r="1152" spans="1:16" x14ac:dyDescent="0.45">
      <c r="A1152" t="s">
        <v>2921</v>
      </c>
      <c r="B1152" s="1">
        <v>45143</v>
      </c>
      <c r="C1152" t="s">
        <v>367</v>
      </c>
      <c r="D1152">
        <v>6</v>
      </c>
      <c r="E1152">
        <v>3</v>
      </c>
      <c r="F1152" t="str">
        <f>_xlfn.XLOOKUP(C1152,customers!$A$2:$A$314,customers!$B$2:$B$314,,0)</f>
        <v>Torie Gottelier</v>
      </c>
      <c r="G1152" t="str">
        <f>_xlfn.XLOOKUP(C1152,customers!$A$2:$A$314,customers!$F$2:$F$314,,0)</f>
        <v>Scotland</v>
      </c>
      <c r="H1152" t="str">
        <f>VLOOKUP(C1152,customers!$A$2:$I$314,7,FALSE)</f>
        <v>Kirkcaldy</v>
      </c>
      <c r="I1152" t="str">
        <f>VLOOKUP(C1152,customers!$A$2:$I$314,9,FALSE)</f>
        <v>No</v>
      </c>
      <c r="J1152" t="str">
        <f>INDEX(products!$A$1:$F$11,MATCH(orders!$D1152,products!$A$1:$A$11,0),MATCH(orders!J$1,products!$A$1:$F$1,0))</f>
        <v>Denim Jacket Hooded</v>
      </c>
      <c r="K1152" t="str">
        <f>INDEX(products!$A$1:$F$11,MATCH(orders!$D1152,products!$A$1:$A$11,0),MATCH(orders!K$1,products!$A$1:$F$1,0))</f>
        <v>Jacket</v>
      </c>
      <c r="L1152" t="str">
        <f>INDEX(products!$A$1:$F$11,MATCH(orders!$D1152,products!$A$1:$A$11,0),MATCH(orders!L$1,products!$A$1:$F$1,0))</f>
        <v>Light Blue</v>
      </c>
      <c r="M1152">
        <f>INDEX(products!$A$1:$F$11,MATCH(orders!$D1152,products!$A$1:$A$11,0),MATCH(orders!M$1,products!$A$1:$F$1,0))</f>
        <v>27.99</v>
      </c>
      <c r="N1152">
        <f>INDEX(products!$A$1:$F$11,MATCH(orders!$D1152,products!$A$1:$A$11,0),MATCH(orders!N$1,products!$A$1:$F$1,0))</f>
        <v>14.99</v>
      </c>
      <c r="O1152">
        <f t="shared" si="34"/>
        <v>38.999999999999993</v>
      </c>
      <c r="P1152">
        <f t="shared" si="35"/>
        <v>83.97</v>
      </c>
    </row>
    <row r="1153" spans="1:16" x14ac:dyDescent="0.45">
      <c r="A1153" t="s">
        <v>2922</v>
      </c>
      <c r="B1153" s="1">
        <v>45143</v>
      </c>
      <c r="C1153" t="s">
        <v>192</v>
      </c>
      <c r="D1153">
        <v>5</v>
      </c>
      <c r="E1153">
        <v>4</v>
      </c>
      <c r="F1153" t="str">
        <f>_xlfn.XLOOKUP(C1153,customers!$A$2:$A$314,customers!$B$2:$B$314,,0)</f>
        <v>Maurie Bartol</v>
      </c>
      <c r="G1153" t="str">
        <f>_xlfn.XLOOKUP(C1153,customers!$A$2:$A$314,customers!$F$2:$F$314,,0)</f>
        <v>England</v>
      </c>
      <c r="H1153" t="str">
        <f>VLOOKUP(C1153,customers!$A$2:$I$314,7,FALSE)</f>
        <v>Bournemouth</v>
      </c>
      <c r="I1153" t="str">
        <f>VLOOKUP(C1153,customers!$A$2:$I$314,9,FALSE)</f>
        <v>Yes</v>
      </c>
      <c r="J1153" t="str">
        <f>INDEX(products!$A$1:$F$11,MATCH(orders!$D1153,products!$A$1:$A$11,0),MATCH(orders!J$1,products!$A$1:$F$1,0))</f>
        <v>Denim Jeans Flare Cut</v>
      </c>
      <c r="K1153" t="str">
        <f>INDEX(products!$A$1:$F$11,MATCH(orders!$D1153,products!$A$1:$A$11,0),MATCH(orders!K$1,products!$A$1:$F$1,0))</f>
        <v>Pants</v>
      </c>
      <c r="L1153" t="str">
        <f>INDEX(products!$A$1:$F$11,MATCH(orders!$D1153,products!$A$1:$A$11,0),MATCH(orders!L$1,products!$A$1:$F$1,0))</f>
        <v>Dark Blue</v>
      </c>
      <c r="M1153">
        <f>INDEX(products!$A$1:$F$11,MATCH(orders!$D1153,products!$A$1:$A$11,0),MATCH(orders!M$1,products!$A$1:$F$1,0))</f>
        <v>28.99</v>
      </c>
      <c r="N1153">
        <f>INDEX(products!$A$1:$F$11,MATCH(orders!$D1153,products!$A$1:$A$11,0),MATCH(orders!N$1,products!$A$1:$F$1,0))</f>
        <v>12.99</v>
      </c>
      <c r="O1153">
        <f t="shared" si="34"/>
        <v>63.999999999999993</v>
      </c>
      <c r="P1153">
        <f t="shared" si="35"/>
        <v>115.96</v>
      </c>
    </row>
    <row r="1154" spans="1:16" x14ac:dyDescent="0.45">
      <c r="A1154" t="s">
        <v>2923</v>
      </c>
      <c r="B1154" s="1">
        <v>45145</v>
      </c>
      <c r="C1154" t="s">
        <v>166</v>
      </c>
      <c r="D1154">
        <v>5</v>
      </c>
      <c r="E1154">
        <v>4</v>
      </c>
      <c r="F1154" t="str">
        <f>_xlfn.XLOOKUP(C1154,customers!$A$2:$A$314,customers!$B$2:$B$314,,0)</f>
        <v>Zorina Ponting</v>
      </c>
      <c r="G1154" t="str">
        <f>_xlfn.XLOOKUP(C1154,customers!$A$2:$A$314,customers!$F$2:$F$314,,0)</f>
        <v>England</v>
      </c>
      <c r="H1154" t="str">
        <f>VLOOKUP(C1154,customers!$A$2:$I$314,7,FALSE)</f>
        <v>Gloucester</v>
      </c>
      <c r="I1154" t="str">
        <f>VLOOKUP(C1154,customers!$A$2:$I$314,9,FALSE)</f>
        <v>Yes</v>
      </c>
      <c r="J1154" t="str">
        <f>INDEX(products!$A$1:$F$11,MATCH(orders!$D1154,products!$A$1:$A$11,0),MATCH(orders!J$1,products!$A$1:$F$1,0))</f>
        <v>Denim Jeans Flare Cut</v>
      </c>
      <c r="K1154" t="str">
        <f>INDEX(products!$A$1:$F$11,MATCH(orders!$D1154,products!$A$1:$A$11,0),MATCH(orders!K$1,products!$A$1:$F$1,0))</f>
        <v>Pants</v>
      </c>
      <c r="L1154" t="str">
        <f>INDEX(products!$A$1:$F$11,MATCH(orders!$D1154,products!$A$1:$A$11,0),MATCH(orders!L$1,products!$A$1:$F$1,0))</f>
        <v>Dark Blue</v>
      </c>
      <c r="M1154">
        <f>INDEX(products!$A$1:$F$11,MATCH(orders!$D1154,products!$A$1:$A$11,0),MATCH(orders!M$1,products!$A$1:$F$1,0))</f>
        <v>28.99</v>
      </c>
      <c r="N1154">
        <f>INDEX(products!$A$1:$F$11,MATCH(orders!$D1154,products!$A$1:$A$11,0),MATCH(orders!N$1,products!$A$1:$F$1,0))</f>
        <v>12.99</v>
      </c>
      <c r="O1154">
        <f t="shared" si="34"/>
        <v>63.999999999999993</v>
      </c>
      <c r="P1154">
        <f t="shared" si="35"/>
        <v>115.96</v>
      </c>
    </row>
    <row r="1155" spans="1:16" x14ac:dyDescent="0.45">
      <c r="A1155" t="s">
        <v>2924</v>
      </c>
      <c r="B1155" s="1">
        <v>45145</v>
      </c>
      <c r="C1155" t="s">
        <v>1001</v>
      </c>
      <c r="D1155">
        <v>6</v>
      </c>
      <c r="E1155">
        <v>3</v>
      </c>
      <c r="F1155" t="str">
        <f>_xlfn.XLOOKUP(C1155,customers!$A$2:$A$314,customers!$B$2:$B$314,,0)</f>
        <v>Cleve Blowfelde</v>
      </c>
      <c r="G1155" t="str">
        <f>_xlfn.XLOOKUP(C1155,customers!$A$2:$A$314,customers!$F$2:$F$314,,0)</f>
        <v>Wales</v>
      </c>
      <c r="H1155" t="str">
        <f>VLOOKUP(C1155,customers!$A$2:$I$314,7,FALSE)</f>
        <v>Llanrwst</v>
      </c>
      <c r="I1155" t="str">
        <f>VLOOKUP(C1155,customers!$A$2:$I$314,9,FALSE)</f>
        <v>No</v>
      </c>
      <c r="J1155" t="str">
        <f>INDEX(products!$A$1:$F$11,MATCH(orders!$D1155,products!$A$1:$A$11,0),MATCH(orders!J$1,products!$A$1:$F$1,0))</f>
        <v>Denim Jacket Hooded</v>
      </c>
      <c r="K1155" t="str">
        <f>INDEX(products!$A$1:$F$11,MATCH(orders!$D1155,products!$A$1:$A$11,0),MATCH(orders!K$1,products!$A$1:$F$1,0))</f>
        <v>Jacket</v>
      </c>
      <c r="L1155" t="str">
        <f>INDEX(products!$A$1:$F$11,MATCH(orders!$D1155,products!$A$1:$A$11,0),MATCH(orders!L$1,products!$A$1:$F$1,0))</f>
        <v>Light Blue</v>
      </c>
      <c r="M1155">
        <f>INDEX(products!$A$1:$F$11,MATCH(orders!$D1155,products!$A$1:$A$11,0),MATCH(orders!M$1,products!$A$1:$F$1,0))</f>
        <v>27.99</v>
      </c>
      <c r="N1155">
        <f>INDEX(products!$A$1:$F$11,MATCH(orders!$D1155,products!$A$1:$A$11,0),MATCH(orders!N$1,products!$A$1:$F$1,0))</f>
        <v>14.99</v>
      </c>
      <c r="O1155">
        <f t="shared" ref="O1155:O1218" si="36">(M1155-N1155)*E1155</f>
        <v>38.999999999999993</v>
      </c>
      <c r="P1155">
        <f t="shared" ref="P1155:P1218" si="37">M1155*E1155</f>
        <v>83.97</v>
      </c>
    </row>
    <row r="1156" spans="1:16" x14ac:dyDescent="0.45">
      <c r="A1156" t="s">
        <v>2925</v>
      </c>
      <c r="B1156" s="1">
        <v>45145</v>
      </c>
      <c r="C1156" t="s">
        <v>993</v>
      </c>
      <c r="D1156">
        <v>6</v>
      </c>
      <c r="E1156">
        <v>3</v>
      </c>
      <c r="F1156" t="str">
        <f>_xlfn.XLOOKUP(C1156,customers!$A$2:$A$314,customers!$B$2:$B$314,,0)</f>
        <v>Leia Kernan</v>
      </c>
      <c r="G1156" t="str">
        <f>_xlfn.XLOOKUP(C1156,customers!$A$2:$A$314,customers!$F$2:$F$314,,0)</f>
        <v>England</v>
      </c>
      <c r="H1156" t="str">
        <f>VLOOKUP(C1156,customers!$A$2:$I$314,7,FALSE)</f>
        <v>Tenbury Wells</v>
      </c>
      <c r="I1156" t="str">
        <f>VLOOKUP(C1156,customers!$A$2:$I$314,9,FALSE)</f>
        <v>No</v>
      </c>
      <c r="J1156" t="str">
        <f>INDEX(products!$A$1:$F$11,MATCH(orders!$D1156,products!$A$1:$A$11,0),MATCH(orders!J$1,products!$A$1:$F$1,0))</f>
        <v>Denim Jacket Hooded</v>
      </c>
      <c r="K1156" t="str">
        <f>INDEX(products!$A$1:$F$11,MATCH(orders!$D1156,products!$A$1:$A$11,0),MATCH(orders!K$1,products!$A$1:$F$1,0))</f>
        <v>Jacket</v>
      </c>
      <c r="L1156" t="str">
        <f>INDEX(products!$A$1:$F$11,MATCH(orders!$D1156,products!$A$1:$A$11,0),MATCH(orders!L$1,products!$A$1:$F$1,0))</f>
        <v>Light Blue</v>
      </c>
      <c r="M1156">
        <f>INDEX(products!$A$1:$F$11,MATCH(orders!$D1156,products!$A$1:$A$11,0),MATCH(orders!M$1,products!$A$1:$F$1,0))</f>
        <v>27.99</v>
      </c>
      <c r="N1156">
        <f>INDEX(products!$A$1:$F$11,MATCH(orders!$D1156,products!$A$1:$A$11,0),MATCH(orders!N$1,products!$A$1:$F$1,0))</f>
        <v>14.99</v>
      </c>
      <c r="O1156">
        <f t="shared" si="36"/>
        <v>38.999999999999993</v>
      </c>
      <c r="P1156">
        <f t="shared" si="37"/>
        <v>83.97</v>
      </c>
    </row>
    <row r="1157" spans="1:16" x14ac:dyDescent="0.45">
      <c r="A1157" t="s">
        <v>2926</v>
      </c>
      <c r="B1157" s="1">
        <v>45145</v>
      </c>
      <c r="C1157" t="s">
        <v>84</v>
      </c>
      <c r="D1157">
        <v>4</v>
      </c>
      <c r="E1157">
        <v>3</v>
      </c>
      <c r="F1157" t="str">
        <f>_xlfn.XLOOKUP(C1157,customers!$A$2:$A$314,customers!$B$2:$B$314,,0)</f>
        <v>Llywellyn Oscroft</v>
      </c>
      <c r="G1157" t="str">
        <f>_xlfn.XLOOKUP(C1157,customers!$A$2:$A$314,customers!$F$2:$F$314,,0)</f>
        <v>England</v>
      </c>
      <c r="H1157" t="str">
        <f>VLOOKUP(C1157,customers!$A$2:$I$314,7,FALSE)</f>
        <v>Cambridge</v>
      </c>
      <c r="I1157" t="str">
        <f>VLOOKUP(C1157,customers!$A$2:$I$314,9,FALSE)</f>
        <v>Yes</v>
      </c>
      <c r="J1157" t="str">
        <f>INDEX(products!$A$1:$F$11,MATCH(orders!$D1157,products!$A$1:$A$11,0),MATCH(orders!J$1,products!$A$1:$F$1,0))</f>
        <v>Denim Jacket Cropped</v>
      </c>
      <c r="K1157" t="str">
        <f>INDEX(products!$A$1:$F$11,MATCH(orders!$D1157,products!$A$1:$A$11,0),MATCH(orders!K$1,products!$A$1:$F$1,0))</f>
        <v>Jacket</v>
      </c>
      <c r="L1157" t="str">
        <f>INDEX(products!$A$1:$F$11,MATCH(orders!$D1157,products!$A$1:$A$11,0),MATCH(orders!L$1,products!$A$1:$F$1,0))</f>
        <v>Light Blue</v>
      </c>
      <c r="M1157">
        <f>INDEX(products!$A$1:$F$11,MATCH(orders!$D1157,products!$A$1:$A$11,0),MATCH(orders!M$1,products!$A$1:$F$1,0))</f>
        <v>26.99</v>
      </c>
      <c r="N1157">
        <f>INDEX(products!$A$1:$F$11,MATCH(orders!$D1157,products!$A$1:$A$11,0),MATCH(orders!N$1,products!$A$1:$F$1,0))</f>
        <v>11.99</v>
      </c>
      <c r="O1157">
        <f t="shared" si="36"/>
        <v>44.999999999999993</v>
      </c>
      <c r="P1157">
        <f t="shared" si="37"/>
        <v>80.97</v>
      </c>
    </row>
    <row r="1158" spans="1:16" x14ac:dyDescent="0.45">
      <c r="A1158" t="s">
        <v>2927</v>
      </c>
      <c r="B1158" s="1">
        <v>45146</v>
      </c>
      <c r="C1158" t="s">
        <v>27</v>
      </c>
      <c r="D1158">
        <v>4</v>
      </c>
      <c r="E1158">
        <v>4</v>
      </c>
      <c r="F1158" t="str">
        <f>_xlfn.XLOOKUP(C1158,customers!$A$2:$A$314,customers!$B$2:$B$314,,0)</f>
        <v>Aloisia Allner</v>
      </c>
      <c r="G1158" t="str">
        <f>_xlfn.XLOOKUP(C1158,customers!$A$2:$A$314,customers!$F$2:$F$314,,0)</f>
        <v>England</v>
      </c>
      <c r="H1158" t="str">
        <f>VLOOKUP(C1158,customers!$A$2:$I$314,7,FALSE)</f>
        <v>London</v>
      </c>
      <c r="I1158" t="str">
        <f>VLOOKUP(C1158,customers!$A$2:$I$314,9,FALSE)</f>
        <v>Yes</v>
      </c>
      <c r="J1158" t="str">
        <f>INDEX(products!$A$1:$F$11,MATCH(orders!$D1158,products!$A$1:$A$11,0),MATCH(orders!J$1,products!$A$1:$F$1,0))</f>
        <v>Denim Jacket Cropped</v>
      </c>
      <c r="K1158" t="str">
        <f>INDEX(products!$A$1:$F$11,MATCH(orders!$D1158,products!$A$1:$A$11,0),MATCH(orders!K$1,products!$A$1:$F$1,0))</f>
        <v>Jacket</v>
      </c>
      <c r="L1158" t="str">
        <f>INDEX(products!$A$1:$F$11,MATCH(orders!$D1158,products!$A$1:$A$11,0),MATCH(orders!L$1,products!$A$1:$F$1,0))</f>
        <v>Light Blue</v>
      </c>
      <c r="M1158">
        <f>INDEX(products!$A$1:$F$11,MATCH(orders!$D1158,products!$A$1:$A$11,0),MATCH(orders!M$1,products!$A$1:$F$1,0))</f>
        <v>26.99</v>
      </c>
      <c r="N1158">
        <f>INDEX(products!$A$1:$F$11,MATCH(orders!$D1158,products!$A$1:$A$11,0),MATCH(orders!N$1,products!$A$1:$F$1,0))</f>
        <v>11.99</v>
      </c>
      <c r="O1158">
        <f t="shared" si="36"/>
        <v>59.999999999999993</v>
      </c>
      <c r="P1158">
        <f t="shared" si="37"/>
        <v>107.96</v>
      </c>
    </row>
    <row r="1159" spans="1:16" x14ac:dyDescent="0.45">
      <c r="A1159" t="s">
        <v>2928</v>
      </c>
      <c r="B1159" s="1">
        <v>45147</v>
      </c>
      <c r="C1159" t="s">
        <v>489</v>
      </c>
      <c r="D1159">
        <v>6</v>
      </c>
      <c r="E1159">
        <v>3</v>
      </c>
      <c r="F1159" t="str">
        <f>_xlfn.XLOOKUP(C1159,customers!$A$2:$A$314,customers!$B$2:$B$314,,0)</f>
        <v>Sylas Becaris</v>
      </c>
      <c r="G1159" t="str">
        <f>_xlfn.XLOOKUP(C1159,customers!$A$2:$A$314,customers!$F$2:$F$314,,0)</f>
        <v>England</v>
      </c>
      <c r="H1159" t="str">
        <f>VLOOKUP(C1159,customers!$A$2:$I$314,7,FALSE)</f>
        <v>Tamworth</v>
      </c>
      <c r="I1159" t="str">
        <f>VLOOKUP(C1159,customers!$A$2:$I$314,9,FALSE)</f>
        <v>No</v>
      </c>
      <c r="J1159" t="str">
        <f>INDEX(products!$A$1:$F$11,MATCH(orders!$D1159,products!$A$1:$A$11,0),MATCH(orders!J$1,products!$A$1:$F$1,0))</f>
        <v>Denim Jacket Hooded</v>
      </c>
      <c r="K1159" t="str">
        <f>INDEX(products!$A$1:$F$11,MATCH(orders!$D1159,products!$A$1:$A$11,0),MATCH(orders!K$1,products!$A$1:$F$1,0))</f>
        <v>Jacket</v>
      </c>
      <c r="L1159" t="str">
        <f>INDEX(products!$A$1:$F$11,MATCH(orders!$D1159,products!$A$1:$A$11,0),MATCH(orders!L$1,products!$A$1:$F$1,0))</f>
        <v>Light Blue</v>
      </c>
      <c r="M1159">
        <f>INDEX(products!$A$1:$F$11,MATCH(orders!$D1159,products!$A$1:$A$11,0),MATCH(orders!M$1,products!$A$1:$F$1,0))</f>
        <v>27.99</v>
      </c>
      <c r="N1159">
        <f>INDEX(products!$A$1:$F$11,MATCH(orders!$D1159,products!$A$1:$A$11,0),MATCH(orders!N$1,products!$A$1:$F$1,0))</f>
        <v>14.99</v>
      </c>
      <c r="O1159">
        <f t="shared" si="36"/>
        <v>38.999999999999993</v>
      </c>
      <c r="P1159">
        <f t="shared" si="37"/>
        <v>83.97</v>
      </c>
    </row>
    <row r="1160" spans="1:16" x14ac:dyDescent="0.45">
      <c r="A1160" t="s">
        <v>2929</v>
      </c>
      <c r="B1160" s="1">
        <v>45147</v>
      </c>
      <c r="C1160" t="s">
        <v>919</v>
      </c>
      <c r="D1160">
        <v>5</v>
      </c>
      <c r="E1160">
        <v>3</v>
      </c>
      <c r="F1160" t="str">
        <f>_xlfn.XLOOKUP(C1160,customers!$A$2:$A$314,customers!$B$2:$B$314,,0)</f>
        <v>Beryle Kenwell</v>
      </c>
      <c r="G1160" t="str">
        <f>_xlfn.XLOOKUP(C1160,customers!$A$2:$A$314,customers!$F$2:$F$314,,0)</f>
        <v>England</v>
      </c>
      <c r="H1160" t="str">
        <f>VLOOKUP(C1160,customers!$A$2:$I$314,7,FALSE)</f>
        <v>Tring</v>
      </c>
      <c r="I1160" t="str">
        <f>VLOOKUP(C1160,customers!$A$2:$I$314,9,FALSE)</f>
        <v>No</v>
      </c>
      <c r="J1160" t="str">
        <f>INDEX(products!$A$1:$F$11,MATCH(orders!$D1160,products!$A$1:$A$11,0),MATCH(orders!J$1,products!$A$1:$F$1,0))</f>
        <v>Denim Jeans Flare Cut</v>
      </c>
      <c r="K1160" t="str">
        <f>INDEX(products!$A$1:$F$11,MATCH(orders!$D1160,products!$A$1:$A$11,0),MATCH(orders!K$1,products!$A$1:$F$1,0))</f>
        <v>Pants</v>
      </c>
      <c r="L1160" t="str">
        <f>INDEX(products!$A$1:$F$11,MATCH(orders!$D1160,products!$A$1:$A$11,0),MATCH(orders!L$1,products!$A$1:$F$1,0))</f>
        <v>Dark Blue</v>
      </c>
      <c r="M1160">
        <f>INDEX(products!$A$1:$F$11,MATCH(orders!$D1160,products!$A$1:$A$11,0),MATCH(orders!M$1,products!$A$1:$F$1,0))</f>
        <v>28.99</v>
      </c>
      <c r="N1160">
        <f>INDEX(products!$A$1:$F$11,MATCH(orders!$D1160,products!$A$1:$A$11,0),MATCH(orders!N$1,products!$A$1:$F$1,0))</f>
        <v>12.99</v>
      </c>
      <c r="O1160">
        <f t="shared" si="36"/>
        <v>47.999999999999993</v>
      </c>
      <c r="P1160">
        <f t="shared" si="37"/>
        <v>86.97</v>
      </c>
    </row>
    <row r="1161" spans="1:16" x14ac:dyDescent="0.45">
      <c r="A1161" t="s">
        <v>2930</v>
      </c>
      <c r="B1161" s="1">
        <v>45148</v>
      </c>
      <c r="C1161" t="s">
        <v>1102</v>
      </c>
      <c r="D1161">
        <v>5</v>
      </c>
      <c r="E1161">
        <v>4</v>
      </c>
      <c r="F1161" t="str">
        <f>_xlfn.XLOOKUP(C1161,customers!$A$2:$A$314,customers!$B$2:$B$314,,0)</f>
        <v>Karlan Karby</v>
      </c>
      <c r="G1161" t="str">
        <f>_xlfn.XLOOKUP(C1161,customers!$A$2:$A$314,customers!$F$2:$F$314,,0)</f>
        <v>Scotland</v>
      </c>
      <c r="H1161" t="str">
        <f>VLOOKUP(C1161,customers!$A$2:$I$314,7,FALSE)</f>
        <v>Keith</v>
      </c>
      <c r="I1161" t="str">
        <f>VLOOKUP(C1161,customers!$A$2:$I$314,9,FALSE)</f>
        <v>No</v>
      </c>
      <c r="J1161" t="str">
        <f>INDEX(products!$A$1:$F$11,MATCH(orders!$D1161,products!$A$1:$A$11,0),MATCH(orders!J$1,products!$A$1:$F$1,0))</f>
        <v>Denim Jeans Flare Cut</v>
      </c>
      <c r="K1161" t="str">
        <f>INDEX(products!$A$1:$F$11,MATCH(orders!$D1161,products!$A$1:$A$11,0),MATCH(orders!K$1,products!$A$1:$F$1,0))</f>
        <v>Pants</v>
      </c>
      <c r="L1161" t="str">
        <f>INDEX(products!$A$1:$F$11,MATCH(orders!$D1161,products!$A$1:$A$11,0),MATCH(orders!L$1,products!$A$1:$F$1,0))</f>
        <v>Dark Blue</v>
      </c>
      <c r="M1161">
        <f>INDEX(products!$A$1:$F$11,MATCH(orders!$D1161,products!$A$1:$A$11,0),MATCH(orders!M$1,products!$A$1:$F$1,0))</f>
        <v>28.99</v>
      </c>
      <c r="N1161">
        <f>INDEX(products!$A$1:$F$11,MATCH(orders!$D1161,products!$A$1:$A$11,0),MATCH(orders!N$1,products!$A$1:$F$1,0))</f>
        <v>12.99</v>
      </c>
      <c r="O1161">
        <f t="shared" si="36"/>
        <v>63.999999999999993</v>
      </c>
      <c r="P1161">
        <f t="shared" si="37"/>
        <v>115.96</v>
      </c>
    </row>
    <row r="1162" spans="1:16" x14ac:dyDescent="0.45">
      <c r="A1162" t="s">
        <v>2931</v>
      </c>
      <c r="B1162" s="1">
        <v>45148</v>
      </c>
      <c r="C1162" t="s">
        <v>381</v>
      </c>
      <c r="D1162">
        <v>6</v>
      </c>
      <c r="E1162">
        <v>3</v>
      </c>
      <c r="F1162" t="str">
        <f>_xlfn.XLOOKUP(C1162,customers!$A$2:$A$314,customers!$B$2:$B$314,,0)</f>
        <v>Else Langcaster</v>
      </c>
      <c r="G1162" t="str">
        <f>_xlfn.XLOOKUP(C1162,customers!$A$2:$A$314,customers!$F$2:$F$314,,0)</f>
        <v>Scotland</v>
      </c>
      <c r="H1162" t="str">
        <f>VLOOKUP(C1162,customers!$A$2:$I$314,7,FALSE)</f>
        <v>Elgin</v>
      </c>
      <c r="I1162" t="str">
        <f>VLOOKUP(C1162,customers!$A$2:$I$314,9,FALSE)</f>
        <v>No</v>
      </c>
      <c r="J1162" t="str">
        <f>INDEX(products!$A$1:$F$11,MATCH(orders!$D1162,products!$A$1:$A$11,0),MATCH(orders!J$1,products!$A$1:$F$1,0))</f>
        <v>Denim Jacket Hooded</v>
      </c>
      <c r="K1162" t="str">
        <f>INDEX(products!$A$1:$F$11,MATCH(orders!$D1162,products!$A$1:$A$11,0),MATCH(orders!K$1,products!$A$1:$F$1,0))</f>
        <v>Jacket</v>
      </c>
      <c r="L1162" t="str">
        <f>INDEX(products!$A$1:$F$11,MATCH(orders!$D1162,products!$A$1:$A$11,0),MATCH(orders!L$1,products!$A$1:$F$1,0))</f>
        <v>Light Blue</v>
      </c>
      <c r="M1162">
        <f>INDEX(products!$A$1:$F$11,MATCH(orders!$D1162,products!$A$1:$A$11,0),MATCH(orders!M$1,products!$A$1:$F$1,0))</f>
        <v>27.99</v>
      </c>
      <c r="N1162">
        <f>INDEX(products!$A$1:$F$11,MATCH(orders!$D1162,products!$A$1:$A$11,0),MATCH(orders!N$1,products!$A$1:$F$1,0))</f>
        <v>14.99</v>
      </c>
      <c r="O1162">
        <f t="shared" si="36"/>
        <v>38.999999999999993</v>
      </c>
      <c r="P1162">
        <f t="shared" si="37"/>
        <v>83.97</v>
      </c>
    </row>
    <row r="1163" spans="1:16" x14ac:dyDescent="0.45">
      <c r="A1163" t="s">
        <v>2932</v>
      </c>
      <c r="B1163" s="1">
        <v>45148</v>
      </c>
      <c r="C1163" t="s">
        <v>188</v>
      </c>
      <c r="D1163">
        <v>5</v>
      </c>
      <c r="E1163">
        <v>3</v>
      </c>
      <c r="F1163" t="str">
        <f>_xlfn.XLOOKUP(C1163,customers!$A$2:$A$314,customers!$B$2:$B$314,,0)</f>
        <v>Abigail Tolworthy</v>
      </c>
      <c r="G1163" t="str">
        <f>_xlfn.XLOOKUP(C1163,customers!$A$2:$A$314,customers!$F$2:$F$314,,0)</f>
        <v>England</v>
      </c>
      <c r="H1163" t="str">
        <f>VLOOKUP(C1163,customers!$A$2:$I$314,7,FALSE)</f>
        <v>Sunderland</v>
      </c>
      <c r="I1163" t="str">
        <f>VLOOKUP(C1163,customers!$A$2:$I$314,9,FALSE)</f>
        <v>Yes</v>
      </c>
      <c r="J1163" t="str">
        <f>INDEX(products!$A$1:$F$11,MATCH(orders!$D1163,products!$A$1:$A$11,0),MATCH(orders!J$1,products!$A$1:$F$1,0))</f>
        <v>Denim Jeans Flare Cut</v>
      </c>
      <c r="K1163" t="str">
        <f>INDEX(products!$A$1:$F$11,MATCH(orders!$D1163,products!$A$1:$A$11,0),MATCH(orders!K$1,products!$A$1:$F$1,0))</f>
        <v>Pants</v>
      </c>
      <c r="L1163" t="str">
        <f>INDEX(products!$A$1:$F$11,MATCH(orders!$D1163,products!$A$1:$A$11,0),MATCH(orders!L$1,products!$A$1:$F$1,0))</f>
        <v>Dark Blue</v>
      </c>
      <c r="M1163">
        <f>INDEX(products!$A$1:$F$11,MATCH(orders!$D1163,products!$A$1:$A$11,0),MATCH(orders!M$1,products!$A$1:$F$1,0))</f>
        <v>28.99</v>
      </c>
      <c r="N1163">
        <f>INDEX(products!$A$1:$F$11,MATCH(orders!$D1163,products!$A$1:$A$11,0),MATCH(orders!N$1,products!$A$1:$F$1,0))</f>
        <v>12.99</v>
      </c>
      <c r="O1163">
        <f t="shared" si="36"/>
        <v>47.999999999999993</v>
      </c>
      <c r="P1163">
        <f t="shared" si="37"/>
        <v>86.97</v>
      </c>
    </row>
    <row r="1164" spans="1:16" x14ac:dyDescent="0.45">
      <c r="A1164" t="s">
        <v>2933</v>
      </c>
      <c r="B1164" s="1">
        <v>45148</v>
      </c>
      <c r="C1164" t="s">
        <v>547</v>
      </c>
      <c r="D1164">
        <v>5</v>
      </c>
      <c r="E1164">
        <v>2</v>
      </c>
      <c r="F1164" t="str">
        <f>_xlfn.XLOOKUP(C1164,customers!$A$2:$A$314,customers!$B$2:$B$314,,0)</f>
        <v>Lowell Keenleyside</v>
      </c>
      <c r="G1164" t="str">
        <f>_xlfn.XLOOKUP(C1164,customers!$A$2:$A$314,customers!$F$2:$F$314,,0)</f>
        <v>England</v>
      </c>
      <c r="H1164" t="str">
        <f>VLOOKUP(C1164,customers!$A$2:$I$314,7,FALSE)</f>
        <v>Thetford</v>
      </c>
      <c r="I1164" t="str">
        <f>VLOOKUP(C1164,customers!$A$2:$I$314,9,FALSE)</f>
        <v>No</v>
      </c>
      <c r="J1164" t="str">
        <f>INDEX(products!$A$1:$F$11,MATCH(orders!$D1164,products!$A$1:$A$11,0),MATCH(orders!J$1,products!$A$1:$F$1,0))</f>
        <v>Denim Jeans Flare Cut</v>
      </c>
      <c r="K1164" t="str">
        <f>INDEX(products!$A$1:$F$11,MATCH(orders!$D1164,products!$A$1:$A$11,0),MATCH(orders!K$1,products!$A$1:$F$1,0))</f>
        <v>Pants</v>
      </c>
      <c r="L1164" t="str">
        <f>INDEX(products!$A$1:$F$11,MATCH(orders!$D1164,products!$A$1:$A$11,0),MATCH(orders!L$1,products!$A$1:$F$1,0))</f>
        <v>Dark Blue</v>
      </c>
      <c r="M1164">
        <f>INDEX(products!$A$1:$F$11,MATCH(orders!$D1164,products!$A$1:$A$11,0),MATCH(orders!M$1,products!$A$1:$F$1,0))</f>
        <v>28.99</v>
      </c>
      <c r="N1164">
        <f>INDEX(products!$A$1:$F$11,MATCH(orders!$D1164,products!$A$1:$A$11,0),MATCH(orders!N$1,products!$A$1:$F$1,0))</f>
        <v>12.99</v>
      </c>
      <c r="O1164">
        <f t="shared" si="36"/>
        <v>31.999999999999996</v>
      </c>
      <c r="P1164">
        <f t="shared" si="37"/>
        <v>57.98</v>
      </c>
    </row>
    <row r="1165" spans="1:16" x14ac:dyDescent="0.45">
      <c r="A1165" t="s">
        <v>2934</v>
      </c>
      <c r="B1165" s="1">
        <v>45149</v>
      </c>
      <c r="C1165" t="s">
        <v>381</v>
      </c>
      <c r="D1165">
        <v>6</v>
      </c>
      <c r="E1165">
        <v>3</v>
      </c>
      <c r="F1165" t="str">
        <f>_xlfn.XLOOKUP(C1165,customers!$A$2:$A$314,customers!$B$2:$B$314,,0)</f>
        <v>Else Langcaster</v>
      </c>
      <c r="G1165" t="str">
        <f>_xlfn.XLOOKUP(C1165,customers!$A$2:$A$314,customers!$F$2:$F$314,,0)</f>
        <v>Scotland</v>
      </c>
      <c r="H1165" t="str">
        <f>VLOOKUP(C1165,customers!$A$2:$I$314,7,FALSE)</f>
        <v>Elgin</v>
      </c>
      <c r="I1165" t="str">
        <f>VLOOKUP(C1165,customers!$A$2:$I$314,9,FALSE)</f>
        <v>No</v>
      </c>
      <c r="J1165" t="str">
        <f>INDEX(products!$A$1:$F$11,MATCH(orders!$D1165,products!$A$1:$A$11,0),MATCH(orders!J$1,products!$A$1:$F$1,0))</f>
        <v>Denim Jacket Hooded</v>
      </c>
      <c r="K1165" t="str">
        <f>INDEX(products!$A$1:$F$11,MATCH(orders!$D1165,products!$A$1:$A$11,0),MATCH(orders!K$1,products!$A$1:$F$1,0))</f>
        <v>Jacket</v>
      </c>
      <c r="L1165" t="str">
        <f>INDEX(products!$A$1:$F$11,MATCH(orders!$D1165,products!$A$1:$A$11,0),MATCH(orders!L$1,products!$A$1:$F$1,0))</f>
        <v>Light Blue</v>
      </c>
      <c r="M1165">
        <f>INDEX(products!$A$1:$F$11,MATCH(orders!$D1165,products!$A$1:$A$11,0),MATCH(orders!M$1,products!$A$1:$F$1,0))</f>
        <v>27.99</v>
      </c>
      <c r="N1165">
        <f>INDEX(products!$A$1:$F$11,MATCH(orders!$D1165,products!$A$1:$A$11,0),MATCH(orders!N$1,products!$A$1:$F$1,0))</f>
        <v>14.99</v>
      </c>
      <c r="O1165">
        <f t="shared" si="36"/>
        <v>38.999999999999993</v>
      </c>
      <c r="P1165">
        <f t="shared" si="37"/>
        <v>83.97</v>
      </c>
    </row>
    <row r="1166" spans="1:16" x14ac:dyDescent="0.45">
      <c r="A1166" t="s">
        <v>2935</v>
      </c>
      <c r="B1166" s="1">
        <v>45149</v>
      </c>
      <c r="C1166" t="s">
        <v>317</v>
      </c>
      <c r="D1166">
        <v>5</v>
      </c>
      <c r="E1166">
        <v>2</v>
      </c>
      <c r="F1166" t="str">
        <f>_xlfn.XLOOKUP(C1166,customers!$A$2:$A$314,customers!$B$2:$B$314,,0)</f>
        <v>Melania Beadle</v>
      </c>
      <c r="G1166" t="str">
        <f>_xlfn.XLOOKUP(C1166,customers!$A$2:$A$314,customers!$F$2:$F$314,,0)</f>
        <v>England</v>
      </c>
      <c r="H1166" t="str">
        <f>VLOOKUP(C1166,customers!$A$2:$I$314,7,FALSE)</f>
        <v>Salisbury</v>
      </c>
      <c r="I1166" t="str">
        <f>VLOOKUP(C1166,customers!$A$2:$I$314,9,FALSE)</f>
        <v>Yes</v>
      </c>
      <c r="J1166" t="str">
        <f>INDEX(products!$A$1:$F$11,MATCH(orders!$D1166,products!$A$1:$A$11,0),MATCH(orders!J$1,products!$A$1:$F$1,0))</f>
        <v>Denim Jeans Flare Cut</v>
      </c>
      <c r="K1166" t="str">
        <f>INDEX(products!$A$1:$F$11,MATCH(orders!$D1166,products!$A$1:$A$11,0),MATCH(orders!K$1,products!$A$1:$F$1,0))</f>
        <v>Pants</v>
      </c>
      <c r="L1166" t="str">
        <f>INDEX(products!$A$1:$F$11,MATCH(orders!$D1166,products!$A$1:$A$11,0),MATCH(orders!L$1,products!$A$1:$F$1,0))</f>
        <v>Dark Blue</v>
      </c>
      <c r="M1166">
        <f>INDEX(products!$A$1:$F$11,MATCH(orders!$D1166,products!$A$1:$A$11,0),MATCH(orders!M$1,products!$A$1:$F$1,0))</f>
        <v>28.99</v>
      </c>
      <c r="N1166">
        <f>INDEX(products!$A$1:$F$11,MATCH(orders!$D1166,products!$A$1:$A$11,0),MATCH(orders!N$1,products!$A$1:$F$1,0))</f>
        <v>12.99</v>
      </c>
      <c r="O1166">
        <f t="shared" si="36"/>
        <v>31.999999999999996</v>
      </c>
      <c r="P1166">
        <f t="shared" si="37"/>
        <v>57.98</v>
      </c>
    </row>
    <row r="1167" spans="1:16" x14ac:dyDescent="0.45">
      <c r="A1167" t="s">
        <v>2936</v>
      </c>
      <c r="B1167" s="1">
        <v>45149</v>
      </c>
      <c r="C1167" t="s">
        <v>184</v>
      </c>
      <c r="D1167">
        <v>4</v>
      </c>
      <c r="E1167">
        <v>3</v>
      </c>
      <c r="F1167" t="str">
        <f>_xlfn.XLOOKUP(C1167,customers!$A$2:$A$314,customers!$B$2:$B$314,,0)</f>
        <v>Lorenzo Yeoland</v>
      </c>
      <c r="G1167" t="str">
        <f>_xlfn.XLOOKUP(C1167,customers!$A$2:$A$314,customers!$F$2:$F$314,,0)</f>
        <v>England</v>
      </c>
      <c r="H1167" t="str">
        <f>VLOOKUP(C1167,customers!$A$2:$I$314,7,FALSE)</f>
        <v>Stoke-on-Trent</v>
      </c>
      <c r="I1167" t="str">
        <f>VLOOKUP(C1167,customers!$A$2:$I$314,9,FALSE)</f>
        <v>Yes</v>
      </c>
      <c r="J1167" t="str">
        <f>INDEX(products!$A$1:$F$11,MATCH(orders!$D1167,products!$A$1:$A$11,0),MATCH(orders!J$1,products!$A$1:$F$1,0))</f>
        <v>Denim Jacket Cropped</v>
      </c>
      <c r="K1167" t="str">
        <f>INDEX(products!$A$1:$F$11,MATCH(orders!$D1167,products!$A$1:$A$11,0),MATCH(orders!K$1,products!$A$1:$F$1,0))</f>
        <v>Jacket</v>
      </c>
      <c r="L1167" t="str">
        <f>INDEX(products!$A$1:$F$11,MATCH(orders!$D1167,products!$A$1:$A$11,0),MATCH(orders!L$1,products!$A$1:$F$1,0))</f>
        <v>Light Blue</v>
      </c>
      <c r="M1167">
        <f>INDEX(products!$A$1:$F$11,MATCH(orders!$D1167,products!$A$1:$A$11,0),MATCH(orders!M$1,products!$A$1:$F$1,0))</f>
        <v>26.99</v>
      </c>
      <c r="N1167">
        <f>INDEX(products!$A$1:$F$11,MATCH(orders!$D1167,products!$A$1:$A$11,0),MATCH(orders!N$1,products!$A$1:$F$1,0))</f>
        <v>11.99</v>
      </c>
      <c r="O1167">
        <f t="shared" si="36"/>
        <v>44.999999999999993</v>
      </c>
      <c r="P1167">
        <f t="shared" si="37"/>
        <v>80.97</v>
      </c>
    </row>
    <row r="1168" spans="1:16" x14ac:dyDescent="0.45">
      <c r="A1168" t="s">
        <v>2937</v>
      </c>
      <c r="B1168" s="1">
        <v>45149</v>
      </c>
      <c r="C1168" t="s">
        <v>757</v>
      </c>
      <c r="D1168">
        <v>7</v>
      </c>
      <c r="E1168">
        <v>1</v>
      </c>
      <c r="F1168" t="str">
        <f>_xlfn.XLOOKUP(C1168,customers!$A$2:$A$314,customers!$B$2:$B$314,,0)</f>
        <v>Philipa Petrushanko</v>
      </c>
      <c r="G1168" t="str">
        <f>_xlfn.XLOOKUP(C1168,customers!$A$2:$A$314,customers!$F$2:$F$314,,0)</f>
        <v>England</v>
      </c>
      <c r="H1168" t="str">
        <f>VLOOKUP(C1168,customers!$A$2:$I$314,7,FALSE)</f>
        <v>Lutterworth</v>
      </c>
      <c r="I1168" t="str">
        <f>VLOOKUP(C1168,customers!$A$2:$I$314,9,FALSE)</f>
        <v>No</v>
      </c>
      <c r="J1168" t="str">
        <f>INDEX(products!$A$1:$F$11,MATCH(orders!$D1168,products!$A$1:$A$11,0),MATCH(orders!J$1,products!$A$1:$F$1,0))</f>
        <v>Denim Jeans Loose Fit</v>
      </c>
      <c r="K1168" t="str">
        <f>INDEX(products!$A$1:$F$11,MATCH(orders!$D1168,products!$A$1:$A$11,0),MATCH(orders!K$1,products!$A$1:$F$1,0))</f>
        <v>Pants</v>
      </c>
      <c r="L1168" t="str">
        <f>INDEX(products!$A$1:$F$11,MATCH(orders!$D1168,products!$A$1:$A$11,0),MATCH(orders!L$1,products!$A$1:$F$1,0))</f>
        <v>Dark Blue</v>
      </c>
      <c r="M1168">
        <f>INDEX(products!$A$1:$F$11,MATCH(orders!$D1168,products!$A$1:$A$11,0),MATCH(orders!M$1,products!$A$1:$F$1,0))</f>
        <v>26.99</v>
      </c>
      <c r="N1168">
        <f>INDEX(products!$A$1:$F$11,MATCH(orders!$D1168,products!$A$1:$A$11,0),MATCH(orders!N$1,products!$A$1:$F$1,0))</f>
        <v>14.99</v>
      </c>
      <c r="O1168">
        <f t="shared" si="36"/>
        <v>11.999999999999998</v>
      </c>
      <c r="P1168">
        <f t="shared" si="37"/>
        <v>26.99</v>
      </c>
    </row>
    <row r="1169" spans="1:16" x14ac:dyDescent="0.45">
      <c r="A1169" t="s">
        <v>2938</v>
      </c>
      <c r="B1169" s="1">
        <v>45150</v>
      </c>
      <c r="C1169" t="s">
        <v>27</v>
      </c>
      <c r="D1169">
        <v>4</v>
      </c>
      <c r="E1169">
        <v>2</v>
      </c>
      <c r="F1169" t="str">
        <f>_xlfn.XLOOKUP(C1169,customers!$A$2:$A$314,customers!$B$2:$B$314,,0)</f>
        <v>Aloisia Allner</v>
      </c>
      <c r="G1169" t="str">
        <f>_xlfn.XLOOKUP(C1169,customers!$A$2:$A$314,customers!$F$2:$F$314,,0)</f>
        <v>England</v>
      </c>
      <c r="H1169" t="str">
        <f>VLOOKUP(C1169,customers!$A$2:$I$314,7,FALSE)</f>
        <v>London</v>
      </c>
      <c r="I1169" t="str">
        <f>VLOOKUP(C1169,customers!$A$2:$I$314,9,FALSE)</f>
        <v>Yes</v>
      </c>
      <c r="J1169" t="str">
        <f>INDEX(products!$A$1:$F$11,MATCH(orders!$D1169,products!$A$1:$A$11,0),MATCH(orders!J$1,products!$A$1:$F$1,0))</f>
        <v>Denim Jacket Cropped</v>
      </c>
      <c r="K1169" t="str">
        <f>INDEX(products!$A$1:$F$11,MATCH(orders!$D1169,products!$A$1:$A$11,0),MATCH(orders!K$1,products!$A$1:$F$1,0))</f>
        <v>Jacket</v>
      </c>
      <c r="L1169" t="str">
        <f>INDEX(products!$A$1:$F$11,MATCH(orders!$D1169,products!$A$1:$A$11,0),MATCH(orders!L$1,products!$A$1:$F$1,0))</f>
        <v>Light Blue</v>
      </c>
      <c r="M1169">
        <f>INDEX(products!$A$1:$F$11,MATCH(orders!$D1169,products!$A$1:$A$11,0),MATCH(orders!M$1,products!$A$1:$F$1,0))</f>
        <v>26.99</v>
      </c>
      <c r="N1169">
        <f>INDEX(products!$A$1:$F$11,MATCH(orders!$D1169,products!$A$1:$A$11,0),MATCH(orders!N$1,products!$A$1:$F$1,0))</f>
        <v>11.99</v>
      </c>
      <c r="O1169">
        <f t="shared" si="36"/>
        <v>29.999999999999996</v>
      </c>
      <c r="P1169">
        <f t="shared" si="37"/>
        <v>53.98</v>
      </c>
    </row>
    <row r="1170" spans="1:16" x14ac:dyDescent="0.45">
      <c r="A1170" t="s">
        <v>2939</v>
      </c>
      <c r="B1170" s="1">
        <v>45150</v>
      </c>
      <c r="C1170" t="s">
        <v>381</v>
      </c>
      <c r="D1170">
        <v>5</v>
      </c>
      <c r="E1170">
        <v>4</v>
      </c>
      <c r="F1170" t="str">
        <f>_xlfn.XLOOKUP(C1170,customers!$A$2:$A$314,customers!$B$2:$B$314,,0)</f>
        <v>Else Langcaster</v>
      </c>
      <c r="G1170" t="str">
        <f>_xlfn.XLOOKUP(C1170,customers!$A$2:$A$314,customers!$F$2:$F$314,,0)</f>
        <v>Scotland</v>
      </c>
      <c r="H1170" t="str">
        <f>VLOOKUP(C1170,customers!$A$2:$I$314,7,FALSE)</f>
        <v>Elgin</v>
      </c>
      <c r="I1170" t="str">
        <f>VLOOKUP(C1170,customers!$A$2:$I$314,9,FALSE)</f>
        <v>No</v>
      </c>
      <c r="J1170" t="str">
        <f>INDEX(products!$A$1:$F$11,MATCH(orders!$D1170,products!$A$1:$A$11,0),MATCH(orders!J$1,products!$A$1:$F$1,0))</f>
        <v>Denim Jeans Flare Cut</v>
      </c>
      <c r="K1170" t="str">
        <f>INDEX(products!$A$1:$F$11,MATCH(orders!$D1170,products!$A$1:$A$11,0),MATCH(orders!K$1,products!$A$1:$F$1,0))</f>
        <v>Pants</v>
      </c>
      <c r="L1170" t="str">
        <f>INDEX(products!$A$1:$F$11,MATCH(orders!$D1170,products!$A$1:$A$11,0),MATCH(orders!L$1,products!$A$1:$F$1,0))</f>
        <v>Dark Blue</v>
      </c>
      <c r="M1170">
        <f>INDEX(products!$A$1:$F$11,MATCH(orders!$D1170,products!$A$1:$A$11,0),MATCH(orders!M$1,products!$A$1:$F$1,0))</f>
        <v>28.99</v>
      </c>
      <c r="N1170">
        <f>INDEX(products!$A$1:$F$11,MATCH(orders!$D1170,products!$A$1:$A$11,0),MATCH(orders!N$1,products!$A$1:$F$1,0))</f>
        <v>12.99</v>
      </c>
      <c r="O1170">
        <f t="shared" si="36"/>
        <v>63.999999999999993</v>
      </c>
      <c r="P1170">
        <f t="shared" si="37"/>
        <v>115.96</v>
      </c>
    </row>
    <row r="1171" spans="1:16" x14ac:dyDescent="0.45">
      <c r="A1171" t="s">
        <v>2940</v>
      </c>
      <c r="B1171" s="1">
        <v>45150</v>
      </c>
      <c r="C1171" t="s">
        <v>993</v>
      </c>
      <c r="D1171">
        <v>5</v>
      </c>
      <c r="E1171">
        <v>4</v>
      </c>
      <c r="F1171" t="str">
        <f>_xlfn.XLOOKUP(C1171,customers!$A$2:$A$314,customers!$B$2:$B$314,,0)</f>
        <v>Leia Kernan</v>
      </c>
      <c r="G1171" t="str">
        <f>_xlfn.XLOOKUP(C1171,customers!$A$2:$A$314,customers!$F$2:$F$314,,0)</f>
        <v>England</v>
      </c>
      <c r="H1171" t="str">
        <f>VLOOKUP(C1171,customers!$A$2:$I$314,7,FALSE)</f>
        <v>Tenbury Wells</v>
      </c>
      <c r="I1171" t="str">
        <f>VLOOKUP(C1171,customers!$A$2:$I$314,9,FALSE)</f>
        <v>No</v>
      </c>
      <c r="J1171" t="str">
        <f>INDEX(products!$A$1:$F$11,MATCH(orders!$D1171,products!$A$1:$A$11,0),MATCH(orders!J$1,products!$A$1:$F$1,0))</f>
        <v>Denim Jeans Flare Cut</v>
      </c>
      <c r="K1171" t="str">
        <f>INDEX(products!$A$1:$F$11,MATCH(orders!$D1171,products!$A$1:$A$11,0),MATCH(orders!K$1,products!$A$1:$F$1,0))</f>
        <v>Pants</v>
      </c>
      <c r="L1171" t="str">
        <f>INDEX(products!$A$1:$F$11,MATCH(orders!$D1171,products!$A$1:$A$11,0),MATCH(orders!L$1,products!$A$1:$F$1,0))</f>
        <v>Dark Blue</v>
      </c>
      <c r="M1171">
        <f>INDEX(products!$A$1:$F$11,MATCH(orders!$D1171,products!$A$1:$A$11,0),MATCH(orders!M$1,products!$A$1:$F$1,0))</f>
        <v>28.99</v>
      </c>
      <c r="N1171">
        <f>INDEX(products!$A$1:$F$11,MATCH(orders!$D1171,products!$A$1:$A$11,0),MATCH(orders!N$1,products!$A$1:$F$1,0))</f>
        <v>12.99</v>
      </c>
      <c r="O1171">
        <f t="shared" si="36"/>
        <v>63.999999999999993</v>
      </c>
      <c r="P1171">
        <f t="shared" si="37"/>
        <v>115.96</v>
      </c>
    </row>
    <row r="1172" spans="1:16" x14ac:dyDescent="0.45">
      <c r="A1172" t="s">
        <v>2941</v>
      </c>
      <c r="B1172" s="1">
        <v>45151</v>
      </c>
      <c r="C1172" t="s">
        <v>1102</v>
      </c>
      <c r="D1172">
        <v>5</v>
      </c>
      <c r="E1172">
        <v>3</v>
      </c>
      <c r="F1172" t="str">
        <f>_xlfn.XLOOKUP(C1172,customers!$A$2:$A$314,customers!$B$2:$B$314,,0)</f>
        <v>Karlan Karby</v>
      </c>
      <c r="G1172" t="str">
        <f>_xlfn.XLOOKUP(C1172,customers!$A$2:$A$314,customers!$F$2:$F$314,,0)</f>
        <v>Scotland</v>
      </c>
      <c r="H1172" t="str">
        <f>VLOOKUP(C1172,customers!$A$2:$I$314,7,FALSE)</f>
        <v>Keith</v>
      </c>
      <c r="I1172" t="str">
        <f>VLOOKUP(C1172,customers!$A$2:$I$314,9,FALSE)</f>
        <v>No</v>
      </c>
      <c r="J1172" t="str">
        <f>INDEX(products!$A$1:$F$11,MATCH(orders!$D1172,products!$A$1:$A$11,0),MATCH(orders!J$1,products!$A$1:$F$1,0))</f>
        <v>Denim Jeans Flare Cut</v>
      </c>
      <c r="K1172" t="str">
        <f>INDEX(products!$A$1:$F$11,MATCH(orders!$D1172,products!$A$1:$A$11,0),MATCH(orders!K$1,products!$A$1:$F$1,0))</f>
        <v>Pants</v>
      </c>
      <c r="L1172" t="str">
        <f>INDEX(products!$A$1:$F$11,MATCH(orders!$D1172,products!$A$1:$A$11,0),MATCH(orders!L$1,products!$A$1:$F$1,0))</f>
        <v>Dark Blue</v>
      </c>
      <c r="M1172">
        <f>INDEX(products!$A$1:$F$11,MATCH(orders!$D1172,products!$A$1:$A$11,0),MATCH(orders!M$1,products!$A$1:$F$1,0))</f>
        <v>28.99</v>
      </c>
      <c r="N1172">
        <f>INDEX(products!$A$1:$F$11,MATCH(orders!$D1172,products!$A$1:$A$11,0),MATCH(orders!N$1,products!$A$1:$F$1,0))</f>
        <v>12.99</v>
      </c>
      <c r="O1172">
        <f t="shared" si="36"/>
        <v>47.999999999999993</v>
      </c>
      <c r="P1172">
        <f t="shared" si="37"/>
        <v>86.97</v>
      </c>
    </row>
    <row r="1173" spans="1:16" x14ac:dyDescent="0.45">
      <c r="A1173" t="s">
        <v>2942</v>
      </c>
      <c r="B1173" s="1">
        <v>45152</v>
      </c>
      <c r="C1173" t="s">
        <v>214</v>
      </c>
      <c r="D1173">
        <v>5</v>
      </c>
      <c r="E1173">
        <v>4</v>
      </c>
      <c r="F1173" t="str">
        <f>_xlfn.XLOOKUP(C1173,customers!$A$2:$A$314,customers!$B$2:$B$314,,0)</f>
        <v>Isis Pikett</v>
      </c>
      <c r="G1173" t="str">
        <f>_xlfn.XLOOKUP(C1173,customers!$A$2:$A$314,customers!$F$2:$F$314,,0)</f>
        <v>England</v>
      </c>
      <c r="H1173" t="str">
        <f>VLOOKUP(C1173,customers!$A$2:$I$314,7,FALSE)</f>
        <v>Slough</v>
      </c>
      <c r="I1173" t="str">
        <f>VLOOKUP(C1173,customers!$A$2:$I$314,9,FALSE)</f>
        <v>Yes</v>
      </c>
      <c r="J1173" t="str">
        <f>INDEX(products!$A$1:$F$11,MATCH(orders!$D1173,products!$A$1:$A$11,0),MATCH(orders!J$1,products!$A$1:$F$1,0))</f>
        <v>Denim Jeans Flare Cut</v>
      </c>
      <c r="K1173" t="str">
        <f>INDEX(products!$A$1:$F$11,MATCH(orders!$D1173,products!$A$1:$A$11,0),MATCH(orders!K$1,products!$A$1:$F$1,0))</f>
        <v>Pants</v>
      </c>
      <c r="L1173" t="str">
        <f>INDEX(products!$A$1:$F$11,MATCH(orders!$D1173,products!$A$1:$A$11,0),MATCH(orders!L$1,products!$A$1:$F$1,0))</f>
        <v>Dark Blue</v>
      </c>
      <c r="M1173">
        <f>INDEX(products!$A$1:$F$11,MATCH(orders!$D1173,products!$A$1:$A$11,0),MATCH(orders!M$1,products!$A$1:$F$1,0))</f>
        <v>28.99</v>
      </c>
      <c r="N1173">
        <f>INDEX(products!$A$1:$F$11,MATCH(orders!$D1173,products!$A$1:$A$11,0),MATCH(orders!N$1,products!$A$1:$F$1,0))</f>
        <v>12.99</v>
      </c>
      <c r="O1173">
        <f t="shared" si="36"/>
        <v>63.999999999999993</v>
      </c>
      <c r="P1173">
        <f t="shared" si="37"/>
        <v>115.96</v>
      </c>
    </row>
    <row r="1174" spans="1:16" x14ac:dyDescent="0.45">
      <c r="A1174" t="s">
        <v>2943</v>
      </c>
      <c r="B1174" s="1">
        <v>45152</v>
      </c>
      <c r="C1174" t="s">
        <v>64</v>
      </c>
      <c r="D1174">
        <v>5</v>
      </c>
      <c r="E1174">
        <v>3</v>
      </c>
      <c r="F1174" t="str">
        <f>_xlfn.XLOOKUP(C1174,customers!$A$2:$A$314,customers!$B$2:$B$314,,0)</f>
        <v>Ferrell Ferber</v>
      </c>
      <c r="G1174" t="str">
        <f>_xlfn.XLOOKUP(C1174,customers!$A$2:$A$314,customers!$F$2:$F$314,,0)</f>
        <v>England</v>
      </c>
      <c r="H1174" t="str">
        <f>VLOOKUP(C1174,customers!$A$2:$I$314,7,FALSE)</f>
        <v>Newcastle</v>
      </c>
      <c r="I1174" t="str">
        <f>VLOOKUP(C1174,customers!$A$2:$I$314,9,FALSE)</f>
        <v>Yes</v>
      </c>
      <c r="J1174" t="str">
        <f>INDEX(products!$A$1:$F$11,MATCH(orders!$D1174,products!$A$1:$A$11,0),MATCH(orders!J$1,products!$A$1:$F$1,0))</f>
        <v>Denim Jeans Flare Cut</v>
      </c>
      <c r="K1174" t="str">
        <f>INDEX(products!$A$1:$F$11,MATCH(orders!$D1174,products!$A$1:$A$11,0),MATCH(orders!K$1,products!$A$1:$F$1,0))</f>
        <v>Pants</v>
      </c>
      <c r="L1174" t="str">
        <f>INDEX(products!$A$1:$F$11,MATCH(orders!$D1174,products!$A$1:$A$11,0),MATCH(orders!L$1,products!$A$1:$F$1,0))</f>
        <v>Dark Blue</v>
      </c>
      <c r="M1174">
        <f>INDEX(products!$A$1:$F$11,MATCH(orders!$D1174,products!$A$1:$A$11,0),MATCH(orders!M$1,products!$A$1:$F$1,0))</f>
        <v>28.99</v>
      </c>
      <c r="N1174">
        <f>INDEX(products!$A$1:$F$11,MATCH(orders!$D1174,products!$A$1:$A$11,0),MATCH(orders!N$1,products!$A$1:$F$1,0))</f>
        <v>12.99</v>
      </c>
      <c r="O1174">
        <f t="shared" si="36"/>
        <v>47.999999999999993</v>
      </c>
      <c r="P1174">
        <f t="shared" si="37"/>
        <v>86.97</v>
      </c>
    </row>
    <row r="1175" spans="1:16" x14ac:dyDescent="0.45">
      <c r="A1175" t="s">
        <v>2944</v>
      </c>
      <c r="B1175" s="1">
        <v>45152</v>
      </c>
      <c r="C1175" t="s">
        <v>975</v>
      </c>
      <c r="D1175">
        <v>4</v>
      </c>
      <c r="E1175">
        <v>3</v>
      </c>
      <c r="F1175" t="str">
        <f>_xlfn.XLOOKUP(C1175,customers!$A$2:$A$314,customers!$B$2:$B$314,,0)</f>
        <v>Lyn Entwistle</v>
      </c>
      <c r="G1175" t="str">
        <f>_xlfn.XLOOKUP(C1175,customers!$A$2:$A$314,customers!$F$2:$F$314,,0)</f>
        <v>Scotland</v>
      </c>
      <c r="H1175" t="str">
        <f>VLOOKUP(C1175,customers!$A$2:$I$314,7,FALSE)</f>
        <v>Blairgowrie</v>
      </c>
      <c r="I1175" t="str">
        <f>VLOOKUP(C1175,customers!$A$2:$I$314,9,FALSE)</f>
        <v>No</v>
      </c>
      <c r="J1175" t="str">
        <f>INDEX(products!$A$1:$F$11,MATCH(orders!$D1175,products!$A$1:$A$11,0),MATCH(orders!J$1,products!$A$1:$F$1,0))</f>
        <v>Denim Jacket Cropped</v>
      </c>
      <c r="K1175" t="str">
        <f>INDEX(products!$A$1:$F$11,MATCH(orders!$D1175,products!$A$1:$A$11,0),MATCH(orders!K$1,products!$A$1:$F$1,0))</f>
        <v>Jacket</v>
      </c>
      <c r="L1175" t="str">
        <f>INDEX(products!$A$1:$F$11,MATCH(orders!$D1175,products!$A$1:$A$11,0),MATCH(orders!L$1,products!$A$1:$F$1,0))</f>
        <v>Light Blue</v>
      </c>
      <c r="M1175">
        <f>INDEX(products!$A$1:$F$11,MATCH(orders!$D1175,products!$A$1:$A$11,0),MATCH(orders!M$1,products!$A$1:$F$1,0))</f>
        <v>26.99</v>
      </c>
      <c r="N1175">
        <f>INDEX(products!$A$1:$F$11,MATCH(orders!$D1175,products!$A$1:$A$11,0),MATCH(orders!N$1,products!$A$1:$F$1,0))</f>
        <v>11.99</v>
      </c>
      <c r="O1175">
        <f t="shared" si="36"/>
        <v>44.999999999999993</v>
      </c>
      <c r="P1175">
        <f t="shared" si="37"/>
        <v>80.97</v>
      </c>
    </row>
    <row r="1176" spans="1:16" x14ac:dyDescent="0.45">
      <c r="A1176" t="s">
        <v>2945</v>
      </c>
      <c r="B1176" s="1">
        <v>45152</v>
      </c>
      <c r="C1176" t="s">
        <v>295</v>
      </c>
      <c r="D1176">
        <v>4</v>
      </c>
      <c r="E1176">
        <v>4</v>
      </c>
      <c r="F1176" t="str">
        <f>_xlfn.XLOOKUP(C1176,customers!$A$2:$A$314,customers!$B$2:$B$314,,0)</f>
        <v>Shannon List</v>
      </c>
      <c r="G1176" t="str">
        <f>_xlfn.XLOOKUP(C1176,customers!$A$2:$A$314,customers!$F$2:$F$314,,0)</f>
        <v>Scotland</v>
      </c>
      <c r="H1176" t="str">
        <f>VLOOKUP(C1176,customers!$A$2:$I$314,7,FALSE)</f>
        <v>Dumfries</v>
      </c>
      <c r="I1176" t="str">
        <f>VLOOKUP(C1176,customers!$A$2:$I$314,9,FALSE)</f>
        <v>Yes</v>
      </c>
      <c r="J1176" t="str">
        <f>INDEX(products!$A$1:$F$11,MATCH(orders!$D1176,products!$A$1:$A$11,0),MATCH(orders!J$1,products!$A$1:$F$1,0))</f>
        <v>Denim Jacket Cropped</v>
      </c>
      <c r="K1176" t="str">
        <f>INDEX(products!$A$1:$F$11,MATCH(orders!$D1176,products!$A$1:$A$11,0),MATCH(orders!K$1,products!$A$1:$F$1,0))</f>
        <v>Jacket</v>
      </c>
      <c r="L1176" t="str">
        <f>INDEX(products!$A$1:$F$11,MATCH(orders!$D1176,products!$A$1:$A$11,0),MATCH(orders!L$1,products!$A$1:$F$1,0))</f>
        <v>Light Blue</v>
      </c>
      <c r="M1176">
        <f>INDEX(products!$A$1:$F$11,MATCH(orders!$D1176,products!$A$1:$A$11,0),MATCH(orders!M$1,products!$A$1:$F$1,0))</f>
        <v>26.99</v>
      </c>
      <c r="N1176">
        <f>INDEX(products!$A$1:$F$11,MATCH(orders!$D1176,products!$A$1:$A$11,0),MATCH(orders!N$1,products!$A$1:$F$1,0))</f>
        <v>11.99</v>
      </c>
      <c r="O1176">
        <f t="shared" si="36"/>
        <v>59.999999999999993</v>
      </c>
      <c r="P1176">
        <f t="shared" si="37"/>
        <v>107.96</v>
      </c>
    </row>
    <row r="1177" spans="1:16" x14ac:dyDescent="0.45">
      <c r="A1177" t="s">
        <v>2946</v>
      </c>
      <c r="B1177" s="1">
        <v>45152</v>
      </c>
      <c r="C1177" t="s">
        <v>80</v>
      </c>
      <c r="D1177">
        <v>4</v>
      </c>
      <c r="E1177">
        <v>3</v>
      </c>
      <c r="F1177" t="str">
        <f>_xlfn.XLOOKUP(C1177,customers!$A$2:$A$314,customers!$B$2:$B$314,,0)</f>
        <v>Patrice Trobe</v>
      </c>
      <c r="G1177" t="str">
        <f>_xlfn.XLOOKUP(C1177,customers!$A$2:$A$314,customers!$F$2:$F$314,,0)</f>
        <v>England</v>
      </c>
      <c r="H1177" t="str">
        <f>VLOOKUP(C1177,customers!$A$2:$I$314,7,FALSE)</f>
        <v>Oxford</v>
      </c>
      <c r="I1177" t="str">
        <f>VLOOKUP(C1177,customers!$A$2:$I$314,9,FALSE)</f>
        <v>Yes</v>
      </c>
      <c r="J1177" t="str">
        <f>INDEX(products!$A$1:$F$11,MATCH(orders!$D1177,products!$A$1:$A$11,0),MATCH(orders!J$1,products!$A$1:$F$1,0))</f>
        <v>Denim Jacket Cropped</v>
      </c>
      <c r="K1177" t="str">
        <f>INDEX(products!$A$1:$F$11,MATCH(orders!$D1177,products!$A$1:$A$11,0),MATCH(orders!K$1,products!$A$1:$F$1,0))</f>
        <v>Jacket</v>
      </c>
      <c r="L1177" t="str">
        <f>INDEX(products!$A$1:$F$11,MATCH(orders!$D1177,products!$A$1:$A$11,0),MATCH(orders!L$1,products!$A$1:$F$1,0))</f>
        <v>Light Blue</v>
      </c>
      <c r="M1177">
        <f>INDEX(products!$A$1:$F$11,MATCH(orders!$D1177,products!$A$1:$A$11,0),MATCH(orders!M$1,products!$A$1:$F$1,0))</f>
        <v>26.99</v>
      </c>
      <c r="N1177">
        <f>INDEX(products!$A$1:$F$11,MATCH(orders!$D1177,products!$A$1:$A$11,0),MATCH(orders!N$1,products!$A$1:$F$1,0))</f>
        <v>11.99</v>
      </c>
      <c r="O1177">
        <f t="shared" si="36"/>
        <v>44.999999999999993</v>
      </c>
      <c r="P1177">
        <f t="shared" si="37"/>
        <v>80.97</v>
      </c>
    </row>
    <row r="1178" spans="1:16" x14ac:dyDescent="0.45">
      <c r="A1178" t="s">
        <v>2947</v>
      </c>
      <c r="B1178" s="1">
        <v>45152</v>
      </c>
      <c r="C1178" t="s">
        <v>252</v>
      </c>
      <c r="D1178">
        <v>5</v>
      </c>
      <c r="E1178">
        <v>2</v>
      </c>
      <c r="F1178" t="str">
        <f>_xlfn.XLOOKUP(C1178,customers!$A$2:$A$314,customers!$B$2:$B$314,,0)</f>
        <v>Stanislaus Gilroy</v>
      </c>
      <c r="G1178" t="str">
        <f>_xlfn.XLOOKUP(C1178,customers!$A$2:$A$314,customers!$F$2:$F$314,,0)</f>
        <v>England</v>
      </c>
      <c r="H1178" t="str">
        <f>VLOOKUP(C1178,customers!$A$2:$I$314,7,FALSE)</f>
        <v>Hull</v>
      </c>
      <c r="I1178" t="str">
        <f>VLOOKUP(C1178,customers!$A$2:$I$314,9,FALSE)</f>
        <v>Yes</v>
      </c>
      <c r="J1178" t="str">
        <f>INDEX(products!$A$1:$F$11,MATCH(orders!$D1178,products!$A$1:$A$11,0),MATCH(orders!J$1,products!$A$1:$F$1,0))</f>
        <v>Denim Jeans Flare Cut</v>
      </c>
      <c r="K1178" t="str">
        <f>INDEX(products!$A$1:$F$11,MATCH(orders!$D1178,products!$A$1:$A$11,0),MATCH(orders!K$1,products!$A$1:$F$1,0))</f>
        <v>Pants</v>
      </c>
      <c r="L1178" t="str">
        <f>INDEX(products!$A$1:$F$11,MATCH(orders!$D1178,products!$A$1:$A$11,0),MATCH(orders!L$1,products!$A$1:$F$1,0))</f>
        <v>Dark Blue</v>
      </c>
      <c r="M1178">
        <f>INDEX(products!$A$1:$F$11,MATCH(orders!$D1178,products!$A$1:$A$11,0),MATCH(orders!M$1,products!$A$1:$F$1,0))</f>
        <v>28.99</v>
      </c>
      <c r="N1178">
        <f>INDEX(products!$A$1:$F$11,MATCH(orders!$D1178,products!$A$1:$A$11,0),MATCH(orders!N$1,products!$A$1:$F$1,0))</f>
        <v>12.99</v>
      </c>
      <c r="O1178">
        <f t="shared" si="36"/>
        <v>31.999999999999996</v>
      </c>
      <c r="P1178">
        <f t="shared" si="37"/>
        <v>57.98</v>
      </c>
    </row>
    <row r="1179" spans="1:16" x14ac:dyDescent="0.45">
      <c r="A1179" t="s">
        <v>2948</v>
      </c>
      <c r="B1179" s="1">
        <v>45152</v>
      </c>
      <c r="C1179" t="s">
        <v>170</v>
      </c>
      <c r="D1179">
        <v>4</v>
      </c>
      <c r="E1179">
        <v>3</v>
      </c>
      <c r="F1179" t="str">
        <f>_xlfn.XLOOKUP(C1179,customers!$A$2:$A$314,customers!$B$2:$B$314,,0)</f>
        <v>Silvio Strase</v>
      </c>
      <c r="G1179" t="str">
        <f>_xlfn.XLOOKUP(C1179,customers!$A$2:$A$314,customers!$F$2:$F$314,,0)</f>
        <v>England</v>
      </c>
      <c r="H1179" t="str">
        <f>VLOOKUP(C1179,customers!$A$2:$I$314,7,FALSE)</f>
        <v>Canterbury</v>
      </c>
      <c r="I1179" t="str">
        <f>VLOOKUP(C1179,customers!$A$2:$I$314,9,FALSE)</f>
        <v>Yes</v>
      </c>
      <c r="J1179" t="str">
        <f>INDEX(products!$A$1:$F$11,MATCH(orders!$D1179,products!$A$1:$A$11,0),MATCH(orders!J$1,products!$A$1:$F$1,0))</f>
        <v>Denim Jacket Cropped</v>
      </c>
      <c r="K1179" t="str">
        <f>INDEX(products!$A$1:$F$11,MATCH(orders!$D1179,products!$A$1:$A$11,0),MATCH(orders!K$1,products!$A$1:$F$1,0))</f>
        <v>Jacket</v>
      </c>
      <c r="L1179" t="str">
        <f>INDEX(products!$A$1:$F$11,MATCH(orders!$D1179,products!$A$1:$A$11,0),MATCH(orders!L$1,products!$A$1:$F$1,0))</f>
        <v>Light Blue</v>
      </c>
      <c r="M1179">
        <f>INDEX(products!$A$1:$F$11,MATCH(orders!$D1179,products!$A$1:$A$11,0),MATCH(orders!M$1,products!$A$1:$F$1,0))</f>
        <v>26.99</v>
      </c>
      <c r="N1179">
        <f>INDEX(products!$A$1:$F$11,MATCH(orders!$D1179,products!$A$1:$A$11,0),MATCH(orders!N$1,products!$A$1:$F$1,0))</f>
        <v>11.99</v>
      </c>
      <c r="O1179">
        <f t="shared" si="36"/>
        <v>44.999999999999993</v>
      </c>
      <c r="P1179">
        <f t="shared" si="37"/>
        <v>80.97</v>
      </c>
    </row>
    <row r="1180" spans="1:16" x14ac:dyDescent="0.45">
      <c r="A1180" t="s">
        <v>2949</v>
      </c>
      <c r="B1180" s="1">
        <v>45153</v>
      </c>
      <c r="C1180" t="s">
        <v>115</v>
      </c>
      <c r="D1180">
        <v>5</v>
      </c>
      <c r="E1180">
        <v>3</v>
      </c>
      <c r="F1180" t="str">
        <f>_xlfn.XLOOKUP(C1180,customers!$A$2:$A$314,customers!$B$2:$B$314,,0)</f>
        <v>Iorgo Kleinert</v>
      </c>
      <c r="G1180" t="str">
        <f>_xlfn.XLOOKUP(C1180,customers!$A$2:$A$314,customers!$F$2:$F$314,,0)</f>
        <v>England</v>
      </c>
      <c r="H1180" t="str">
        <f>VLOOKUP(C1180,customers!$A$2:$I$314,7,FALSE)</f>
        <v>Brighton</v>
      </c>
      <c r="I1180" t="str">
        <f>VLOOKUP(C1180,customers!$A$2:$I$314,9,FALSE)</f>
        <v>Yes</v>
      </c>
      <c r="J1180" t="str">
        <f>INDEX(products!$A$1:$F$11,MATCH(orders!$D1180,products!$A$1:$A$11,0),MATCH(orders!J$1,products!$A$1:$F$1,0))</f>
        <v>Denim Jeans Flare Cut</v>
      </c>
      <c r="K1180" t="str">
        <f>INDEX(products!$A$1:$F$11,MATCH(orders!$D1180,products!$A$1:$A$11,0),MATCH(orders!K$1,products!$A$1:$F$1,0))</f>
        <v>Pants</v>
      </c>
      <c r="L1180" t="str">
        <f>INDEX(products!$A$1:$F$11,MATCH(orders!$D1180,products!$A$1:$A$11,0),MATCH(orders!L$1,products!$A$1:$F$1,0))</f>
        <v>Dark Blue</v>
      </c>
      <c r="M1180">
        <f>INDEX(products!$A$1:$F$11,MATCH(orders!$D1180,products!$A$1:$A$11,0),MATCH(orders!M$1,products!$A$1:$F$1,0))</f>
        <v>28.99</v>
      </c>
      <c r="N1180">
        <f>INDEX(products!$A$1:$F$11,MATCH(orders!$D1180,products!$A$1:$A$11,0),MATCH(orders!N$1,products!$A$1:$F$1,0))</f>
        <v>12.99</v>
      </c>
      <c r="O1180">
        <f t="shared" si="36"/>
        <v>47.999999999999993</v>
      </c>
      <c r="P1180">
        <f t="shared" si="37"/>
        <v>86.97</v>
      </c>
    </row>
    <row r="1181" spans="1:16" x14ac:dyDescent="0.45">
      <c r="A1181" t="s">
        <v>2950</v>
      </c>
      <c r="B1181" s="1">
        <v>45153</v>
      </c>
      <c r="C1181" t="s">
        <v>230</v>
      </c>
      <c r="D1181">
        <v>4</v>
      </c>
      <c r="E1181">
        <v>3</v>
      </c>
      <c r="F1181" t="str">
        <f>_xlfn.XLOOKUP(C1181,customers!$A$2:$A$314,customers!$B$2:$B$314,,0)</f>
        <v>Horatio Rubberts</v>
      </c>
      <c r="G1181" t="str">
        <f>_xlfn.XLOOKUP(C1181,customers!$A$2:$A$314,customers!$F$2:$F$314,,0)</f>
        <v>England</v>
      </c>
      <c r="H1181" t="str">
        <f>VLOOKUP(C1181,customers!$A$2:$I$314,7,FALSE)</f>
        <v>Southend</v>
      </c>
      <c r="I1181" t="str">
        <f>VLOOKUP(C1181,customers!$A$2:$I$314,9,FALSE)</f>
        <v>Yes</v>
      </c>
      <c r="J1181" t="str">
        <f>INDEX(products!$A$1:$F$11,MATCH(orders!$D1181,products!$A$1:$A$11,0),MATCH(orders!J$1,products!$A$1:$F$1,0))</f>
        <v>Denim Jacket Cropped</v>
      </c>
      <c r="K1181" t="str">
        <f>INDEX(products!$A$1:$F$11,MATCH(orders!$D1181,products!$A$1:$A$11,0),MATCH(orders!K$1,products!$A$1:$F$1,0))</f>
        <v>Jacket</v>
      </c>
      <c r="L1181" t="str">
        <f>INDEX(products!$A$1:$F$11,MATCH(orders!$D1181,products!$A$1:$A$11,0),MATCH(orders!L$1,products!$A$1:$F$1,0))</f>
        <v>Light Blue</v>
      </c>
      <c r="M1181">
        <f>INDEX(products!$A$1:$F$11,MATCH(orders!$D1181,products!$A$1:$A$11,0),MATCH(orders!M$1,products!$A$1:$F$1,0))</f>
        <v>26.99</v>
      </c>
      <c r="N1181">
        <f>INDEX(products!$A$1:$F$11,MATCH(orders!$D1181,products!$A$1:$A$11,0),MATCH(orders!N$1,products!$A$1:$F$1,0))</f>
        <v>11.99</v>
      </c>
      <c r="O1181">
        <f t="shared" si="36"/>
        <v>44.999999999999993</v>
      </c>
      <c r="P1181">
        <f t="shared" si="37"/>
        <v>80.97</v>
      </c>
    </row>
    <row r="1182" spans="1:16" x14ac:dyDescent="0.45">
      <c r="A1182" t="s">
        <v>2951</v>
      </c>
      <c r="B1182" s="1">
        <v>45153</v>
      </c>
      <c r="C1182" t="s">
        <v>602</v>
      </c>
      <c r="D1182">
        <v>5</v>
      </c>
      <c r="E1182">
        <v>3</v>
      </c>
      <c r="F1182" t="str">
        <f>_xlfn.XLOOKUP(C1182,customers!$A$2:$A$314,customers!$B$2:$B$314,,0)</f>
        <v>Quinton Fouracres</v>
      </c>
      <c r="G1182" t="str">
        <f>_xlfn.XLOOKUP(C1182,customers!$A$2:$A$314,customers!$F$2:$F$314,,0)</f>
        <v>England</v>
      </c>
      <c r="H1182" t="str">
        <f>VLOOKUP(C1182,customers!$A$2:$I$314,7,FALSE)</f>
        <v>St Albans</v>
      </c>
      <c r="I1182" t="str">
        <f>VLOOKUP(C1182,customers!$A$2:$I$314,9,FALSE)</f>
        <v>No</v>
      </c>
      <c r="J1182" t="str">
        <f>INDEX(products!$A$1:$F$11,MATCH(orders!$D1182,products!$A$1:$A$11,0),MATCH(orders!J$1,products!$A$1:$F$1,0))</f>
        <v>Denim Jeans Flare Cut</v>
      </c>
      <c r="K1182" t="str">
        <f>INDEX(products!$A$1:$F$11,MATCH(orders!$D1182,products!$A$1:$A$11,0),MATCH(orders!K$1,products!$A$1:$F$1,0))</f>
        <v>Pants</v>
      </c>
      <c r="L1182" t="str">
        <f>INDEX(products!$A$1:$F$11,MATCH(orders!$D1182,products!$A$1:$A$11,0),MATCH(orders!L$1,products!$A$1:$F$1,0))</f>
        <v>Dark Blue</v>
      </c>
      <c r="M1182">
        <f>INDEX(products!$A$1:$F$11,MATCH(orders!$D1182,products!$A$1:$A$11,0),MATCH(orders!M$1,products!$A$1:$F$1,0))</f>
        <v>28.99</v>
      </c>
      <c r="N1182">
        <f>INDEX(products!$A$1:$F$11,MATCH(orders!$D1182,products!$A$1:$A$11,0),MATCH(orders!N$1,products!$A$1:$F$1,0))</f>
        <v>12.99</v>
      </c>
      <c r="O1182">
        <f t="shared" si="36"/>
        <v>47.999999999999993</v>
      </c>
      <c r="P1182">
        <f t="shared" si="37"/>
        <v>86.97</v>
      </c>
    </row>
    <row r="1183" spans="1:16" x14ac:dyDescent="0.45">
      <c r="A1183" t="s">
        <v>2952</v>
      </c>
      <c r="B1183" s="1">
        <v>45155</v>
      </c>
      <c r="C1183" t="s">
        <v>46</v>
      </c>
      <c r="D1183">
        <v>4</v>
      </c>
      <c r="E1183">
        <v>2</v>
      </c>
      <c r="F1183" t="str">
        <f>_xlfn.XLOOKUP(C1183,customers!$A$2:$A$314,customers!$B$2:$B$314,,0)</f>
        <v>Beryle Cottier</v>
      </c>
      <c r="G1183" t="str">
        <f>_xlfn.XLOOKUP(C1183,customers!$A$2:$A$314,customers!$F$2:$F$314,,0)</f>
        <v>England</v>
      </c>
      <c r="H1183" t="str">
        <f>VLOOKUP(C1183,customers!$A$2:$I$314,7,FALSE)</f>
        <v>Liverpool</v>
      </c>
      <c r="I1183" t="str">
        <f>VLOOKUP(C1183,customers!$A$2:$I$314,9,FALSE)</f>
        <v>Yes</v>
      </c>
      <c r="J1183" t="str">
        <f>INDEX(products!$A$1:$F$11,MATCH(orders!$D1183,products!$A$1:$A$11,0),MATCH(orders!J$1,products!$A$1:$F$1,0))</f>
        <v>Denim Jacket Cropped</v>
      </c>
      <c r="K1183" t="str">
        <f>INDEX(products!$A$1:$F$11,MATCH(orders!$D1183,products!$A$1:$A$11,0),MATCH(orders!K$1,products!$A$1:$F$1,0))</f>
        <v>Jacket</v>
      </c>
      <c r="L1183" t="str">
        <f>INDEX(products!$A$1:$F$11,MATCH(orders!$D1183,products!$A$1:$A$11,0),MATCH(orders!L$1,products!$A$1:$F$1,0))</f>
        <v>Light Blue</v>
      </c>
      <c r="M1183">
        <f>INDEX(products!$A$1:$F$11,MATCH(orders!$D1183,products!$A$1:$A$11,0),MATCH(orders!M$1,products!$A$1:$F$1,0))</f>
        <v>26.99</v>
      </c>
      <c r="N1183">
        <f>INDEX(products!$A$1:$F$11,MATCH(orders!$D1183,products!$A$1:$A$11,0),MATCH(orders!N$1,products!$A$1:$F$1,0))</f>
        <v>11.99</v>
      </c>
      <c r="O1183">
        <f t="shared" si="36"/>
        <v>29.999999999999996</v>
      </c>
      <c r="P1183">
        <f t="shared" si="37"/>
        <v>53.98</v>
      </c>
    </row>
    <row r="1184" spans="1:16" x14ac:dyDescent="0.45">
      <c r="A1184" t="s">
        <v>2953</v>
      </c>
      <c r="B1184" s="1">
        <v>45155</v>
      </c>
      <c r="C1184" t="s">
        <v>899</v>
      </c>
      <c r="D1184">
        <v>6</v>
      </c>
      <c r="E1184">
        <v>3</v>
      </c>
      <c r="F1184" t="str">
        <f>_xlfn.XLOOKUP(C1184,customers!$A$2:$A$314,customers!$B$2:$B$314,,0)</f>
        <v>Beltran Mathon</v>
      </c>
      <c r="G1184" t="str">
        <f>_xlfn.XLOOKUP(C1184,customers!$A$2:$A$314,customers!$F$2:$F$314,,0)</f>
        <v>England</v>
      </c>
      <c r="H1184" t="str">
        <f>VLOOKUP(C1184,customers!$A$2:$I$314,7,FALSE)</f>
        <v>Thornbury</v>
      </c>
      <c r="I1184" t="str">
        <f>VLOOKUP(C1184,customers!$A$2:$I$314,9,FALSE)</f>
        <v>No</v>
      </c>
      <c r="J1184" t="str">
        <f>INDEX(products!$A$1:$F$11,MATCH(orders!$D1184,products!$A$1:$A$11,0),MATCH(orders!J$1,products!$A$1:$F$1,0))</f>
        <v>Denim Jacket Hooded</v>
      </c>
      <c r="K1184" t="str">
        <f>INDEX(products!$A$1:$F$11,MATCH(orders!$D1184,products!$A$1:$A$11,0),MATCH(orders!K$1,products!$A$1:$F$1,0))</f>
        <v>Jacket</v>
      </c>
      <c r="L1184" t="str">
        <f>INDEX(products!$A$1:$F$11,MATCH(orders!$D1184,products!$A$1:$A$11,0),MATCH(orders!L$1,products!$A$1:$F$1,0))</f>
        <v>Light Blue</v>
      </c>
      <c r="M1184">
        <f>INDEX(products!$A$1:$F$11,MATCH(orders!$D1184,products!$A$1:$A$11,0),MATCH(orders!M$1,products!$A$1:$F$1,0))</f>
        <v>27.99</v>
      </c>
      <c r="N1184">
        <f>INDEX(products!$A$1:$F$11,MATCH(orders!$D1184,products!$A$1:$A$11,0),MATCH(orders!N$1,products!$A$1:$F$1,0))</f>
        <v>14.99</v>
      </c>
      <c r="O1184">
        <f t="shared" si="36"/>
        <v>38.999999999999993</v>
      </c>
      <c r="P1184">
        <f t="shared" si="37"/>
        <v>83.97</v>
      </c>
    </row>
    <row r="1185" spans="1:16" x14ac:dyDescent="0.45">
      <c r="A1185" t="s">
        <v>2954</v>
      </c>
      <c r="B1185" s="1">
        <v>45156</v>
      </c>
      <c r="C1185" t="s">
        <v>907</v>
      </c>
      <c r="D1185">
        <v>6</v>
      </c>
      <c r="E1185">
        <v>3</v>
      </c>
      <c r="F1185" t="str">
        <f>_xlfn.XLOOKUP(C1185,customers!$A$2:$A$314,customers!$B$2:$B$314,,0)</f>
        <v>Portie Cutchie</v>
      </c>
      <c r="G1185" t="str">
        <f>_xlfn.XLOOKUP(C1185,customers!$A$2:$A$314,customers!$F$2:$F$314,,0)</f>
        <v>Scotland</v>
      </c>
      <c r="H1185" t="str">
        <f>VLOOKUP(C1185,customers!$A$2:$I$314,7,FALSE)</f>
        <v>Moffat</v>
      </c>
      <c r="I1185" t="str">
        <f>VLOOKUP(C1185,customers!$A$2:$I$314,9,FALSE)</f>
        <v>No</v>
      </c>
      <c r="J1185" t="str">
        <f>INDEX(products!$A$1:$F$11,MATCH(orders!$D1185,products!$A$1:$A$11,0),MATCH(orders!J$1,products!$A$1:$F$1,0))</f>
        <v>Denim Jacket Hooded</v>
      </c>
      <c r="K1185" t="str">
        <f>INDEX(products!$A$1:$F$11,MATCH(orders!$D1185,products!$A$1:$A$11,0),MATCH(orders!K$1,products!$A$1:$F$1,0))</f>
        <v>Jacket</v>
      </c>
      <c r="L1185" t="str">
        <f>INDEX(products!$A$1:$F$11,MATCH(orders!$D1185,products!$A$1:$A$11,0),MATCH(orders!L$1,products!$A$1:$F$1,0))</f>
        <v>Light Blue</v>
      </c>
      <c r="M1185">
        <f>INDEX(products!$A$1:$F$11,MATCH(orders!$D1185,products!$A$1:$A$11,0),MATCH(orders!M$1,products!$A$1:$F$1,0))</f>
        <v>27.99</v>
      </c>
      <c r="N1185">
        <f>INDEX(products!$A$1:$F$11,MATCH(orders!$D1185,products!$A$1:$A$11,0),MATCH(orders!N$1,products!$A$1:$F$1,0))</f>
        <v>14.99</v>
      </c>
      <c r="O1185">
        <f t="shared" si="36"/>
        <v>38.999999999999993</v>
      </c>
      <c r="P1185">
        <f t="shared" si="37"/>
        <v>83.97</v>
      </c>
    </row>
    <row r="1186" spans="1:16" x14ac:dyDescent="0.45">
      <c r="A1186" t="s">
        <v>2955</v>
      </c>
      <c r="B1186" s="1">
        <v>45156</v>
      </c>
      <c r="C1186" t="s">
        <v>282</v>
      </c>
      <c r="D1186">
        <v>4</v>
      </c>
      <c r="E1186">
        <v>2</v>
      </c>
      <c r="F1186" t="str">
        <f>_xlfn.XLOOKUP(C1186,customers!$A$2:$A$314,customers!$B$2:$B$314,,0)</f>
        <v>Nat Saleway</v>
      </c>
      <c r="G1186" t="str">
        <f>_xlfn.XLOOKUP(C1186,customers!$A$2:$A$314,customers!$F$2:$F$314,,0)</f>
        <v>England</v>
      </c>
      <c r="H1186" t="str">
        <f>VLOOKUP(C1186,customers!$A$2:$I$314,7,FALSE)</f>
        <v>Shrewsbury</v>
      </c>
      <c r="I1186" t="str">
        <f>VLOOKUP(C1186,customers!$A$2:$I$314,9,FALSE)</f>
        <v>Yes</v>
      </c>
      <c r="J1186" t="str">
        <f>INDEX(products!$A$1:$F$11,MATCH(orders!$D1186,products!$A$1:$A$11,0),MATCH(orders!J$1,products!$A$1:$F$1,0))</f>
        <v>Denim Jacket Cropped</v>
      </c>
      <c r="K1186" t="str">
        <f>INDEX(products!$A$1:$F$11,MATCH(orders!$D1186,products!$A$1:$A$11,0),MATCH(orders!K$1,products!$A$1:$F$1,0))</f>
        <v>Jacket</v>
      </c>
      <c r="L1186" t="str">
        <f>INDEX(products!$A$1:$F$11,MATCH(orders!$D1186,products!$A$1:$A$11,0),MATCH(orders!L$1,products!$A$1:$F$1,0))</f>
        <v>Light Blue</v>
      </c>
      <c r="M1186">
        <f>INDEX(products!$A$1:$F$11,MATCH(orders!$D1186,products!$A$1:$A$11,0),MATCH(orders!M$1,products!$A$1:$F$1,0))</f>
        <v>26.99</v>
      </c>
      <c r="N1186">
        <f>INDEX(products!$A$1:$F$11,MATCH(orders!$D1186,products!$A$1:$A$11,0),MATCH(orders!N$1,products!$A$1:$F$1,0))</f>
        <v>11.99</v>
      </c>
      <c r="O1186">
        <f t="shared" si="36"/>
        <v>29.999999999999996</v>
      </c>
      <c r="P1186">
        <f t="shared" si="37"/>
        <v>53.98</v>
      </c>
    </row>
    <row r="1187" spans="1:16" x14ac:dyDescent="0.45">
      <c r="A1187" t="s">
        <v>2956</v>
      </c>
      <c r="B1187" s="1">
        <v>45157</v>
      </c>
      <c r="C1187" t="s">
        <v>199</v>
      </c>
      <c r="D1187">
        <v>4</v>
      </c>
      <c r="E1187">
        <v>3</v>
      </c>
      <c r="F1187" t="str">
        <f>_xlfn.XLOOKUP(C1187,customers!$A$2:$A$314,customers!$B$2:$B$314,,0)</f>
        <v>Petey Kingsbury</v>
      </c>
      <c r="G1187" t="str">
        <f>_xlfn.XLOOKUP(C1187,customers!$A$2:$A$314,customers!$F$2:$F$314,,0)</f>
        <v>England</v>
      </c>
      <c r="H1187" t="str">
        <f>VLOOKUP(C1187,customers!$A$2:$I$314,7,FALSE)</f>
        <v>Portsmouth</v>
      </c>
      <c r="I1187" t="str">
        <f>VLOOKUP(C1187,customers!$A$2:$I$314,9,FALSE)</f>
        <v>Yes</v>
      </c>
      <c r="J1187" t="str">
        <f>INDEX(products!$A$1:$F$11,MATCH(orders!$D1187,products!$A$1:$A$11,0),MATCH(orders!J$1,products!$A$1:$F$1,0))</f>
        <v>Denim Jacket Cropped</v>
      </c>
      <c r="K1187" t="str">
        <f>INDEX(products!$A$1:$F$11,MATCH(orders!$D1187,products!$A$1:$A$11,0),MATCH(orders!K$1,products!$A$1:$F$1,0))</f>
        <v>Jacket</v>
      </c>
      <c r="L1187" t="str">
        <f>INDEX(products!$A$1:$F$11,MATCH(orders!$D1187,products!$A$1:$A$11,0),MATCH(orders!L$1,products!$A$1:$F$1,0))</f>
        <v>Light Blue</v>
      </c>
      <c r="M1187">
        <f>INDEX(products!$A$1:$F$11,MATCH(orders!$D1187,products!$A$1:$A$11,0),MATCH(orders!M$1,products!$A$1:$F$1,0))</f>
        <v>26.99</v>
      </c>
      <c r="N1187">
        <f>INDEX(products!$A$1:$F$11,MATCH(orders!$D1187,products!$A$1:$A$11,0),MATCH(orders!N$1,products!$A$1:$F$1,0))</f>
        <v>11.99</v>
      </c>
      <c r="O1187">
        <f t="shared" si="36"/>
        <v>44.999999999999993</v>
      </c>
      <c r="P1187">
        <f t="shared" si="37"/>
        <v>80.97</v>
      </c>
    </row>
    <row r="1188" spans="1:16" x14ac:dyDescent="0.45">
      <c r="A1188" t="s">
        <v>2957</v>
      </c>
      <c r="B1188" s="1">
        <v>45157</v>
      </c>
      <c r="C1188" t="s">
        <v>359</v>
      </c>
      <c r="D1188">
        <v>5</v>
      </c>
      <c r="E1188">
        <v>3</v>
      </c>
      <c r="F1188" t="str">
        <f>_xlfn.XLOOKUP(C1188,customers!$A$2:$A$314,customers!$B$2:$B$314,,0)</f>
        <v>Beitris Keaveney</v>
      </c>
      <c r="G1188" t="str">
        <f>_xlfn.XLOOKUP(C1188,customers!$A$2:$A$314,customers!$F$2:$F$314,,0)</f>
        <v>England</v>
      </c>
      <c r="H1188" t="str">
        <f>VLOOKUP(C1188,customers!$A$2:$I$314,7,FALSE)</f>
        <v>Newbury</v>
      </c>
      <c r="I1188" t="str">
        <f>VLOOKUP(C1188,customers!$A$2:$I$314,9,FALSE)</f>
        <v>No</v>
      </c>
      <c r="J1188" t="str">
        <f>INDEX(products!$A$1:$F$11,MATCH(orders!$D1188,products!$A$1:$A$11,0),MATCH(orders!J$1,products!$A$1:$F$1,0))</f>
        <v>Denim Jeans Flare Cut</v>
      </c>
      <c r="K1188" t="str">
        <f>INDEX(products!$A$1:$F$11,MATCH(orders!$D1188,products!$A$1:$A$11,0),MATCH(orders!K$1,products!$A$1:$F$1,0))</f>
        <v>Pants</v>
      </c>
      <c r="L1188" t="str">
        <f>INDEX(products!$A$1:$F$11,MATCH(orders!$D1188,products!$A$1:$A$11,0),MATCH(orders!L$1,products!$A$1:$F$1,0))</f>
        <v>Dark Blue</v>
      </c>
      <c r="M1188">
        <f>INDEX(products!$A$1:$F$11,MATCH(orders!$D1188,products!$A$1:$A$11,0),MATCH(orders!M$1,products!$A$1:$F$1,0))</f>
        <v>28.99</v>
      </c>
      <c r="N1188">
        <f>INDEX(products!$A$1:$F$11,MATCH(orders!$D1188,products!$A$1:$A$11,0),MATCH(orders!N$1,products!$A$1:$F$1,0))</f>
        <v>12.99</v>
      </c>
      <c r="O1188">
        <f t="shared" si="36"/>
        <v>47.999999999999993</v>
      </c>
      <c r="P1188">
        <f t="shared" si="37"/>
        <v>86.97</v>
      </c>
    </row>
    <row r="1189" spans="1:16" x14ac:dyDescent="0.45">
      <c r="A1189" t="s">
        <v>2958</v>
      </c>
      <c r="B1189" s="1">
        <v>45157</v>
      </c>
      <c r="C1189" t="s">
        <v>497</v>
      </c>
      <c r="D1189">
        <v>6</v>
      </c>
      <c r="E1189">
        <v>3</v>
      </c>
      <c r="F1189" t="str">
        <f>_xlfn.XLOOKUP(C1189,customers!$A$2:$A$314,customers!$B$2:$B$314,,0)</f>
        <v>Doll Beauchamp</v>
      </c>
      <c r="G1189" t="str">
        <f>_xlfn.XLOOKUP(C1189,customers!$A$2:$A$314,customers!$F$2:$F$314,,0)</f>
        <v>England</v>
      </c>
      <c r="H1189" t="str">
        <f>VLOOKUP(C1189,customers!$A$2:$I$314,7,FALSE)</f>
        <v>Wrexham</v>
      </c>
      <c r="I1189" t="str">
        <f>VLOOKUP(C1189,customers!$A$2:$I$314,9,FALSE)</f>
        <v>No</v>
      </c>
      <c r="J1189" t="str">
        <f>INDEX(products!$A$1:$F$11,MATCH(orders!$D1189,products!$A$1:$A$11,0),MATCH(orders!J$1,products!$A$1:$F$1,0))</f>
        <v>Denim Jacket Hooded</v>
      </c>
      <c r="K1189" t="str">
        <f>INDEX(products!$A$1:$F$11,MATCH(orders!$D1189,products!$A$1:$A$11,0),MATCH(orders!K$1,products!$A$1:$F$1,0))</f>
        <v>Jacket</v>
      </c>
      <c r="L1189" t="str">
        <f>INDEX(products!$A$1:$F$11,MATCH(orders!$D1189,products!$A$1:$A$11,0),MATCH(orders!L$1,products!$A$1:$F$1,0))</f>
        <v>Light Blue</v>
      </c>
      <c r="M1189">
        <f>INDEX(products!$A$1:$F$11,MATCH(orders!$D1189,products!$A$1:$A$11,0),MATCH(orders!M$1,products!$A$1:$F$1,0))</f>
        <v>27.99</v>
      </c>
      <c r="N1189">
        <f>INDEX(products!$A$1:$F$11,MATCH(orders!$D1189,products!$A$1:$A$11,0),MATCH(orders!N$1,products!$A$1:$F$1,0))</f>
        <v>14.99</v>
      </c>
      <c r="O1189">
        <f t="shared" si="36"/>
        <v>38.999999999999993</v>
      </c>
      <c r="P1189">
        <f t="shared" si="37"/>
        <v>83.97</v>
      </c>
    </row>
    <row r="1190" spans="1:16" x14ac:dyDescent="0.45">
      <c r="A1190" t="s">
        <v>2959</v>
      </c>
      <c r="B1190" s="1">
        <v>45158</v>
      </c>
      <c r="C1190" t="s">
        <v>694</v>
      </c>
      <c r="D1190">
        <v>5</v>
      </c>
      <c r="E1190">
        <v>4</v>
      </c>
      <c r="F1190" t="str">
        <f>_xlfn.XLOOKUP(C1190,customers!$A$2:$A$314,customers!$B$2:$B$314,,0)</f>
        <v>Odille Thynne</v>
      </c>
      <c r="G1190" t="str">
        <f>_xlfn.XLOOKUP(C1190,customers!$A$2:$A$314,customers!$F$2:$F$314,,0)</f>
        <v>England</v>
      </c>
      <c r="H1190" t="str">
        <f>VLOOKUP(C1190,customers!$A$2:$I$314,7,FALSE)</f>
        <v>Nelson</v>
      </c>
      <c r="I1190" t="str">
        <f>VLOOKUP(C1190,customers!$A$2:$I$314,9,FALSE)</f>
        <v>No</v>
      </c>
      <c r="J1190" t="str">
        <f>INDEX(products!$A$1:$F$11,MATCH(orders!$D1190,products!$A$1:$A$11,0),MATCH(orders!J$1,products!$A$1:$F$1,0))</f>
        <v>Denim Jeans Flare Cut</v>
      </c>
      <c r="K1190" t="str">
        <f>INDEX(products!$A$1:$F$11,MATCH(orders!$D1190,products!$A$1:$A$11,0),MATCH(orders!K$1,products!$A$1:$F$1,0))</f>
        <v>Pants</v>
      </c>
      <c r="L1190" t="str">
        <f>INDEX(products!$A$1:$F$11,MATCH(orders!$D1190,products!$A$1:$A$11,0),MATCH(orders!L$1,products!$A$1:$F$1,0))</f>
        <v>Dark Blue</v>
      </c>
      <c r="M1190">
        <f>INDEX(products!$A$1:$F$11,MATCH(orders!$D1190,products!$A$1:$A$11,0),MATCH(orders!M$1,products!$A$1:$F$1,0))</f>
        <v>28.99</v>
      </c>
      <c r="N1190">
        <f>INDEX(products!$A$1:$F$11,MATCH(orders!$D1190,products!$A$1:$A$11,0),MATCH(orders!N$1,products!$A$1:$F$1,0))</f>
        <v>12.99</v>
      </c>
      <c r="O1190">
        <f t="shared" si="36"/>
        <v>63.999999999999993</v>
      </c>
      <c r="P1190">
        <f t="shared" si="37"/>
        <v>115.96</v>
      </c>
    </row>
    <row r="1191" spans="1:16" x14ac:dyDescent="0.45">
      <c r="A1191" t="s">
        <v>2960</v>
      </c>
      <c r="B1191" s="1">
        <v>45160</v>
      </c>
      <c r="C1191" t="s">
        <v>907</v>
      </c>
      <c r="D1191">
        <v>6</v>
      </c>
      <c r="E1191">
        <v>3</v>
      </c>
      <c r="F1191" t="str">
        <f>_xlfn.XLOOKUP(C1191,customers!$A$2:$A$314,customers!$B$2:$B$314,,0)</f>
        <v>Portie Cutchie</v>
      </c>
      <c r="G1191" t="str">
        <f>_xlfn.XLOOKUP(C1191,customers!$A$2:$A$314,customers!$F$2:$F$314,,0)</f>
        <v>Scotland</v>
      </c>
      <c r="H1191" t="str">
        <f>VLOOKUP(C1191,customers!$A$2:$I$314,7,FALSE)</f>
        <v>Moffat</v>
      </c>
      <c r="I1191" t="str">
        <f>VLOOKUP(C1191,customers!$A$2:$I$314,9,FALSE)</f>
        <v>No</v>
      </c>
      <c r="J1191" t="str">
        <f>INDEX(products!$A$1:$F$11,MATCH(orders!$D1191,products!$A$1:$A$11,0),MATCH(orders!J$1,products!$A$1:$F$1,0))</f>
        <v>Denim Jacket Hooded</v>
      </c>
      <c r="K1191" t="str">
        <f>INDEX(products!$A$1:$F$11,MATCH(orders!$D1191,products!$A$1:$A$11,0),MATCH(orders!K$1,products!$A$1:$F$1,0))</f>
        <v>Jacket</v>
      </c>
      <c r="L1191" t="str">
        <f>INDEX(products!$A$1:$F$11,MATCH(orders!$D1191,products!$A$1:$A$11,0),MATCH(orders!L$1,products!$A$1:$F$1,0))</f>
        <v>Light Blue</v>
      </c>
      <c r="M1191">
        <f>INDEX(products!$A$1:$F$11,MATCH(orders!$D1191,products!$A$1:$A$11,0),MATCH(orders!M$1,products!$A$1:$F$1,0))</f>
        <v>27.99</v>
      </c>
      <c r="N1191">
        <f>INDEX(products!$A$1:$F$11,MATCH(orders!$D1191,products!$A$1:$A$11,0),MATCH(orders!N$1,products!$A$1:$F$1,0))</f>
        <v>14.99</v>
      </c>
      <c r="O1191">
        <f t="shared" si="36"/>
        <v>38.999999999999993</v>
      </c>
      <c r="P1191">
        <f t="shared" si="37"/>
        <v>83.97</v>
      </c>
    </row>
    <row r="1192" spans="1:16" x14ac:dyDescent="0.45">
      <c r="A1192" t="s">
        <v>2961</v>
      </c>
      <c r="B1192" s="1">
        <v>45160</v>
      </c>
      <c r="C1192" t="s">
        <v>972</v>
      </c>
      <c r="D1192">
        <v>6</v>
      </c>
      <c r="E1192">
        <v>3</v>
      </c>
      <c r="F1192" t="str">
        <f>_xlfn.XLOOKUP(C1192,customers!$A$2:$A$314,customers!$B$2:$B$314,,0)</f>
        <v>Delmar Beasant</v>
      </c>
      <c r="G1192" t="str">
        <f>_xlfn.XLOOKUP(C1192,customers!$A$2:$A$314,customers!$F$2:$F$314,,0)</f>
        <v>Scotland</v>
      </c>
      <c r="H1192" t="str">
        <f>VLOOKUP(C1192,customers!$A$2:$I$314,7,FALSE)</f>
        <v>Fortrose</v>
      </c>
      <c r="I1192" t="str">
        <f>VLOOKUP(C1192,customers!$A$2:$I$314,9,FALSE)</f>
        <v>No</v>
      </c>
      <c r="J1192" t="str">
        <f>INDEX(products!$A$1:$F$11,MATCH(orders!$D1192,products!$A$1:$A$11,0),MATCH(orders!J$1,products!$A$1:$F$1,0))</f>
        <v>Denim Jacket Hooded</v>
      </c>
      <c r="K1192" t="str">
        <f>INDEX(products!$A$1:$F$11,MATCH(orders!$D1192,products!$A$1:$A$11,0),MATCH(orders!K$1,products!$A$1:$F$1,0))</f>
        <v>Jacket</v>
      </c>
      <c r="L1192" t="str">
        <f>INDEX(products!$A$1:$F$11,MATCH(orders!$D1192,products!$A$1:$A$11,0),MATCH(orders!L$1,products!$A$1:$F$1,0))</f>
        <v>Light Blue</v>
      </c>
      <c r="M1192">
        <f>INDEX(products!$A$1:$F$11,MATCH(orders!$D1192,products!$A$1:$A$11,0),MATCH(orders!M$1,products!$A$1:$F$1,0))</f>
        <v>27.99</v>
      </c>
      <c r="N1192">
        <f>INDEX(products!$A$1:$F$11,MATCH(orders!$D1192,products!$A$1:$A$11,0),MATCH(orders!N$1,products!$A$1:$F$1,0))</f>
        <v>14.99</v>
      </c>
      <c r="O1192">
        <f t="shared" si="36"/>
        <v>38.999999999999993</v>
      </c>
      <c r="P1192">
        <f t="shared" si="37"/>
        <v>83.97</v>
      </c>
    </row>
    <row r="1193" spans="1:16" x14ac:dyDescent="0.45">
      <c r="A1193" t="s">
        <v>2962</v>
      </c>
      <c r="B1193" s="1">
        <v>45160</v>
      </c>
      <c r="C1193" t="s">
        <v>1026</v>
      </c>
      <c r="D1193">
        <v>6</v>
      </c>
      <c r="E1193">
        <v>3</v>
      </c>
      <c r="F1193" t="str">
        <f>_xlfn.XLOOKUP(C1193,customers!$A$2:$A$314,customers!$B$2:$B$314,,0)</f>
        <v>Monique Canty</v>
      </c>
      <c r="G1193" t="str">
        <f>_xlfn.XLOOKUP(C1193,customers!$A$2:$A$314,customers!$F$2:$F$314,,0)</f>
        <v>England</v>
      </c>
      <c r="H1193" t="str">
        <f>VLOOKUP(C1193,customers!$A$2:$I$314,7,FALSE)</f>
        <v>Leek</v>
      </c>
      <c r="I1193" t="str">
        <f>VLOOKUP(C1193,customers!$A$2:$I$314,9,FALSE)</f>
        <v>No</v>
      </c>
      <c r="J1193" t="str">
        <f>INDEX(products!$A$1:$F$11,MATCH(orders!$D1193,products!$A$1:$A$11,0),MATCH(orders!J$1,products!$A$1:$F$1,0))</f>
        <v>Denim Jacket Hooded</v>
      </c>
      <c r="K1193" t="str">
        <f>INDEX(products!$A$1:$F$11,MATCH(orders!$D1193,products!$A$1:$A$11,0),MATCH(orders!K$1,products!$A$1:$F$1,0))</f>
        <v>Jacket</v>
      </c>
      <c r="L1193" t="str">
        <f>INDEX(products!$A$1:$F$11,MATCH(orders!$D1193,products!$A$1:$A$11,0),MATCH(orders!L$1,products!$A$1:$F$1,0))</f>
        <v>Light Blue</v>
      </c>
      <c r="M1193">
        <f>INDEX(products!$A$1:$F$11,MATCH(orders!$D1193,products!$A$1:$A$11,0),MATCH(orders!M$1,products!$A$1:$F$1,0))</f>
        <v>27.99</v>
      </c>
      <c r="N1193">
        <f>INDEX(products!$A$1:$F$11,MATCH(orders!$D1193,products!$A$1:$A$11,0),MATCH(orders!N$1,products!$A$1:$F$1,0))</f>
        <v>14.99</v>
      </c>
      <c r="O1193">
        <f t="shared" si="36"/>
        <v>38.999999999999993</v>
      </c>
      <c r="P1193">
        <f t="shared" si="37"/>
        <v>83.97</v>
      </c>
    </row>
    <row r="1194" spans="1:16" x14ac:dyDescent="0.45">
      <c r="A1194" t="s">
        <v>2963</v>
      </c>
      <c r="B1194" s="1">
        <v>45160</v>
      </c>
      <c r="C1194" t="s">
        <v>256</v>
      </c>
      <c r="D1194">
        <v>4</v>
      </c>
      <c r="E1194">
        <v>4</v>
      </c>
      <c r="F1194" t="str">
        <f>_xlfn.XLOOKUP(C1194,customers!$A$2:$A$314,customers!$B$2:$B$314,,0)</f>
        <v>Correy Cottingham</v>
      </c>
      <c r="G1194" t="str">
        <f>_xlfn.XLOOKUP(C1194,customers!$A$2:$A$314,customers!$F$2:$F$314,,0)</f>
        <v>Wales</v>
      </c>
      <c r="H1194" t="str">
        <f>VLOOKUP(C1194,customers!$A$2:$I$314,7,FALSE)</f>
        <v>Newport</v>
      </c>
      <c r="I1194" t="str">
        <f>VLOOKUP(C1194,customers!$A$2:$I$314,9,FALSE)</f>
        <v>Yes</v>
      </c>
      <c r="J1194" t="str">
        <f>INDEX(products!$A$1:$F$11,MATCH(orders!$D1194,products!$A$1:$A$11,0),MATCH(orders!J$1,products!$A$1:$F$1,0))</f>
        <v>Denim Jacket Cropped</v>
      </c>
      <c r="K1194" t="str">
        <f>INDEX(products!$A$1:$F$11,MATCH(orders!$D1194,products!$A$1:$A$11,0),MATCH(orders!K$1,products!$A$1:$F$1,0))</f>
        <v>Jacket</v>
      </c>
      <c r="L1194" t="str">
        <f>INDEX(products!$A$1:$F$11,MATCH(orders!$D1194,products!$A$1:$A$11,0),MATCH(orders!L$1,products!$A$1:$F$1,0))</f>
        <v>Light Blue</v>
      </c>
      <c r="M1194">
        <f>INDEX(products!$A$1:$F$11,MATCH(orders!$D1194,products!$A$1:$A$11,0),MATCH(orders!M$1,products!$A$1:$F$1,0))</f>
        <v>26.99</v>
      </c>
      <c r="N1194">
        <f>INDEX(products!$A$1:$F$11,MATCH(orders!$D1194,products!$A$1:$A$11,0),MATCH(orders!N$1,products!$A$1:$F$1,0))</f>
        <v>11.99</v>
      </c>
      <c r="O1194">
        <f t="shared" si="36"/>
        <v>59.999999999999993</v>
      </c>
      <c r="P1194">
        <f t="shared" si="37"/>
        <v>107.96</v>
      </c>
    </row>
    <row r="1195" spans="1:16" x14ac:dyDescent="0.45">
      <c r="A1195" t="s">
        <v>2964</v>
      </c>
      <c r="B1195" s="1">
        <v>45162</v>
      </c>
      <c r="C1195" t="s">
        <v>941</v>
      </c>
      <c r="D1195">
        <v>3</v>
      </c>
      <c r="E1195">
        <v>2</v>
      </c>
      <c r="F1195" t="str">
        <f>_xlfn.XLOOKUP(C1195,customers!$A$2:$A$314,customers!$B$2:$B$314,,0)</f>
        <v>Devon Magowan</v>
      </c>
      <c r="G1195" t="str">
        <f>_xlfn.XLOOKUP(C1195,customers!$A$2:$A$314,customers!$F$2:$F$314,,0)</f>
        <v>Wales</v>
      </c>
      <c r="H1195" t="str">
        <f>VLOOKUP(C1195,customers!$A$2:$I$314,7,FALSE)</f>
        <v>Lampeter</v>
      </c>
      <c r="I1195" t="str">
        <f>VLOOKUP(C1195,customers!$A$2:$I$314,9,FALSE)</f>
        <v>No</v>
      </c>
      <c r="J1195" t="str">
        <f>INDEX(products!$A$1:$F$11,MATCH(orders!$D1195,products!$A$1:$A$11,0),MATCH(orders!J$1,products!$A$1:$F$1,0))</f>
        <v>Denim Jeans Boyfriend Cut</v>
      </c>
      <c r="K1195" t="str">
        <f>INDEX(products!$A$1:$F$11,MATCH(orders!$D1195,products!$A$1:$A$11,0),MATCH(orders!K$1,products!$A$1:$F$1,0))</f>
        <v>Pants</v>
      </c>
      <c r="L1195" t="str">
        <f>INDEX(products!$A$1:$F$11,MATCH(orders!$D1195,products!$A$1:$A$11,0),MATCH(orders!L$1,products!$A$1:$F$1,0))</f>
        <v>Light Blue</v>
      </c>
      <c r="M1195">
        <f>INDEX(products!$A$1:$F$11,MATCH(orders!$D1195,products!$A$1:$A$11,0),MATCH(orders!M$1,products!$A$1:$F$1,0))</f>
        <v>27.99</v>
      </c>
      <c r="N1195">
        <f>INDEX(products!$A$1:$F$11,MATCH(orders!$D1195,products!$A$1:$A$11,0),MATCH(orders!N$1,products!$A$1:$F$1,0))</f>
        <v>12.99</v>
      </c>
      <c r="O1195">
        <f t="shared" si="36"/>
        <v>29.999999999999996</v>
      </c>
      <c r="P1195">
        <f t="shared" si="37"/>
        <v>55.98</v>
      </c>
    </row>
    <row r="1196" spans="1:16" x14ac:dyDescent="0.45">
      <c r="A1196" t="s">
        <v>2965</v>
      </c>
      <c r="B1196" s="1">
        <v>45162</v>
      </c>
      <c r="C1196" t="s">
        <v>986</v>
      </c>
      <c r="D1196">
        <v>5</v>
      </c>
      <c r="E1196">
        <v>4</v>
      </c>
      <c r="F1196" t="str">
        <f>_xlfn.XLOOKUP(C1196,customers!$A$2:$A$314,customers!$B$2:$B$314,,0)</f>
        <v>Connor Heaviside</v>
      </c>
      <c r="G1196" t="str">
        <f>_xlfn.XLOOKUP(C1196,customers!$A$2:$A$314,customers!$F$2:$F$314,,0)</f>
        <v>England</v>
      </c>
      <c r="H1196" t="str">
        <f>VLOOKUP(C1196,customers!$A$2:$I$314,7,FALSE)</f>
        <v>Ashbourne</v>
      </c>
      <c r="I1196" t="str">
        <f>VLOOKUP(C1196,customers!$A$2:$I$314,9,FALSE)</f>
        <v>No</v>
      </c>
      <c r="J1196" t="str">
        <f>INDEX(products!$A$1:$F$11,MATCH(orders!$D1196,products!$A$1:$A$11,0),MATCH(orders!J$1,products!$A$1:$F$1,0))</f>
        <v>Denim Jeans Flare Cut</v>
      </c>
      <c r="K1196" t="str">
        <f>INDEX(products!$A$1:$F$11,MATCH(orders!$D1196,products!$A$1:$A$11,0),MATCH(orders!K$1,products!$A$1:$F$1,0))</f>
        <v>Pants</v>
      </c>
      <c r="L1196" t="str">
        <f>INDEX(products!$A$1:$F$11,MATCH(orders!$D1196,products!$A$1:$A$11,0),MATCH(orders!L$1,products!$A$1:$F$1,0))</f>
        <v>Dark Blue</v>
      </c>
      <c r="M1196">
        <f>INDEX(products!$A$1:$F$11,MATCH(orders!$D1196,products!$A$1:$A$11,0),MATCH(orders!M$1,products!$A$1:$F$1,0))</f>
        <v>28.99</v>
      </c>
      <c r="N1196">
        <f>INDEX(products!$A$1:$F$11,MATCH(orders!$D1196,products!$A$1:$A$11,0),MATCH(orders!N$1,products!$A$1:$F$1,0))</f>
        <v>12.99</v>
      </c>
      <c r="O1196">
        <f t="shared" si="36"/>
        <v>63.999999999999993</v>
      </c>
      <c r="P1196">
        <f t="shared" si="37"/>
        <v>115.96</v>
      </c>
    </row>
    <row r="1197" spans="1:16" x14ac:dyDescent="0.45">
      <c r="A1197" t="s">
        <v>2966</v>
      </c>
      <c r="B1197" s="1">
        <v>45163</v>
      </c>
      <c r="C1197" t="s">
        <v>568</v>
      </c>
      <c r="D1197">
        <v>6</v>
      </c>
      <c r="E1197">
        <v>1</v>
      </c>
      <c r="F1197" t="str">
        <f>_xlfn.XLOOKUP(C1197,customers!$A$2:$A$314,customers!$B$2:$B$314,,0)</f>
        <v>Julio Armytage</v>
      </c>
      <c r="G1197" t="str">
        <f>_xlfn.XLOOKUP(C1197,customers!$A$2:$A$314,customers!$F$2:$F$314,,0)</f>
        <v>Wales</v>
      </c>
      <c r="H1197" t="str">
        <f>VLOOKUP(C1197,customers!$A$2:$I$314,7,FALSE)</f>
        <v>Aberystwyth</v>
      </c>
      <c r="I1197" t="str">
        <f>VLOOKUP(C1197,customers!$A$2:$I$314,9,FALSE)</f>
        <v>No</v>
      </c>
      <c r="J1197" t="str">
        <f>INDEX(products!$A$1:$F$11,MATCH(orders!$D1197,products!$A$1:$A$11,0),MATCH(orders!J$1,products!$A$1:$F$1,0))</f>
        <v>Denim Jacket Hooded</v>
      </c>
      <c r="K1197" t="str">
        <f>INDEX(products!$A$1:$F$11,MATCH(orders!$D1197,products!$A$1:$A$11,0),MATCH(orders!K$1,products!$A$1:$F$1,0))</f>
        <v>Jacket</v>
      </c>
      <c r="L1197" t="str">
        <f>INDEX(products!$A$1:$F$11,MATCH(orders!$D1197,products!$A$1:$A$11,0),MATCH(orders!L$1,products!$A$1:$F$1,0))</f>
        <v>Light Blue</v>
      </c>
      <c r="M1197">
        <f>INDEX(products!$A$1:$F$11,MATCH(orders!$D1197,products!$A$1:$A$11,0),MATCH(orders!M$1,products!$A$1:$F$1,0))</f>
        <v>27.99</v>
      </c>
      <c r="N1197">
        <f>INDEX(products!$A$1:$F$11,MATCH(orders!$D1197,products!$A$1:$A$11,0),MATCH(orders!N$1,products!$A$1:$F$1,0))</f>
        <v>14.99</v>
      </c>
      <c r="O1197">
        <f t="shared" si="36"/>
        <v>12.999999999999998</v>
      </c>
      <c r="P1197">
        <f t="shared" si="37"/>
        <v>27.99</v>
      </c>
    </row>
    <row r="1198" spans="1:16" x14ac:dyDescent="0.45">
      <c r="A1198" t="s">
        <v>2967</v>
      </c>
      <c r="B1198" s="1">
        <v>45163</v>
      </c>
      <c r="C1198" t="s">
        <v>39</v>
      </c>
      <c r="D1198">
        <v>4</v>
      </c>
      <c r="E1198">
        <v>2</v>
      </c>
      <c r="F1198" t="str">
        <f>_xlfn.XLOOKUP(C1198,customers!$A$2:$A$314,customers!$B$2:$B$314,,0)</f>
        <v>Dene Azema</v>
      </c>
      <c r="G1198" t="str">
        <f>_xlfn.XLOOKUP(C1198,customers!$A$2:$A$314,customers!$F$2:$F$314,,0)</f>
        <v>England</v>
      </c>
      <c r="H1198" t="str">
        <f>VLOOKUP(C1198,customers!$A$2:$I$314,7,FALSE)</f>
        <v>Birmingham</v>
      </c>
      <c r="I1198" t="str">
        <f>VLOOKUP(C1198,customers!$A$2:$I$314,9,FALSE)</f>
        <v>Yes</v>
      </c>
      <c r="J1198" t="str">
        <f>INDEX(products!$A$1:$F$11,MATCH(orders!$D1198,products!$A$1:$A$11,0),MATCH(orders!J$1,products!$A$1:$F$1,0))</f>
        <v>Denim Jacket Cropped</v>
      </c>
      <c r="K1198" t="str">
        <f>INDEX(products!$A$1:$F$11,MATCH(orders!$D1198,products!$A$1:$A$11,0),MATCH(orders!K$1,products!$A$1:$F$1,0))</f>
        <v>Jacket</v>
      </c>
      <c r="L1198" t="str">
        <f>INDEX(products!$A$1:$F$11,MATCH(orders!$D1198,products!$A$1:$A$11,0),MATCH(orders!L$1,products!$A$1:$F$1,0))</f>
        <v>Light Blue</v>
      </c>
      <c r="M1198">
        <f>INDEX(products!$A$1:$F$11,MATCH(orders!$D1198,products!$A$1:$A$11,0),MATCH(orders!M$1,products!$A$1:$F$1,0))</f>
        <v>26.99</v>
      </c>
      <c r="N1198">
        <f>INDEX(products!$A$1:$F$11,MATCH(orders!$D1198,products!$A$1:$A$11,0),MATCH(orders!N$1,products!$A$1:$F$1,0))</f>
        <v>11.99</v>
      </c>
      <c r="O1198">
        <f t="shared" si="36"/>
        <v>29.999999999999996</v>
      </c>
      <c r="P1198">
        <f t="shared" si="37"/>
        <v>53.98</v>
      </c>
    </row>
    <row r="1199" spans="1:16" x14ac:dyDescent="0.45">
      <c r="A1199" t="s">
        <v>2968</v>
      </c>
      <c r="B1199" s="1">
        <v>45163</v>
      </c>
      <c r="C1199" t="s">
        <v>675</v>
      </c>
      <c r="D1199">
        <v>6</v>
      </c>
      <c r="E1199">
        <v>3</v>
      </c>
      <c r="F1199" t="str">
        <f>_xlfn.XLOOKUP(C1199,customers!$A$2:$A$314,customers!$B$2:$B$314,,0)</f>
        <v>Minny Chamberlayne</v>
      </c>
      <c r="G1199" t="str">
        <f>_xlfn.XLOOKUP(C1199,customers!$A$2:$A$314,customers!$F$2:$F$314,,0)</f>
        <v>England</v>
      </c>
      <c r="H1199" t="str">
        <f>VLOOKUP(C1199,customers!$A$2:$I$314,7,FALSE)</f>
        <v>Southport</v>
      </c>
      <c r="I1199" t="str">
        <f>VLOOKUP(C1199,customers!$A$2:$I$314,9,FALSE)</f>
        <v>No</v>
      </c>
      <c r="J1199" t="str">
        <f>INDEX(products!$A$1:$F$11,MATCH(orders!$D1199,products!$A$1:$A$11,0),MATCH(orders!J$1,products!$A$1:$F$1,0))</f>
        <v>Denim Jacket Hooded</v>
      </c>
      <c r="K1199" t="str">
        <f>INDEX(products!$A$1:$F$11,MATCH(orders!$D1199,products!$A$1:$A$11,0),MATCH(orders!K$1,products!$A$1:$F$1,0))</f>
        <v>Jacket</v>
      </c>
      <c r="L1199" t="str">
        <f>INDEX(products!$A$1:$F$11,MATCH(orders!$D1199,products!$A$1:$A$11,0),MATCH(orders!L$1,products!$A$1:$F$1,0))</f>
        <v>Light Blue</v>
      </c>
      <c r="M1199">
        <f>INDEX(products!$A$1:$F$11,MATCH(orders!$D1199,products!$A$1:$A$11,0),MATCH(orders!M$1,products!$A$1:$F$1,0))</f>
        <v>27.99</v>
      </c>
      <c r="N1199">
        <f>INDEX(products!$A$1:$F$11,MATCH(orders!$D1199,products!$A$1:$A$11,0),MATCH(orders!N$1,products!$A$1:$F$1,0))</f>
        <v>14.99</v>
      </c>
      <c r="O1199">
        <f t="shared" si="36"/>
        <v>38.999999999999993</v>
      </c>
      <c r="P1199">
        <f t="shared" si="37"/>
        <v>83.97</v>
      </c>
    </row>
    <row r="1200" spans="1:16" x14ac:dyDescent="0.45">
      <c r="A1200" t="s">
        <v>2969</v>
      </c>
      <c r="B1200" s="1">
        <v>45163</v>
      </c>
      <c r="C1200" t="s">
        <v>64</v>
      </c>
      <c r="D1200">
        <v>4</v>
      </c>
      <c r="E1200">
        <v>4</v>
      </c>
      <c r="F1200" t="str">
        <f>_xlfn.XLOOKUP(C1200,customers!$A$2:$A$314,customers!$B$2:$B$314,,0)</f>
        <v>Ferrell Ferber</v>
      </c>
      <c r="G1200" t="str">
        <f>_xlfn.XLOOKUP(C1200,customers!$A$2:$A$314,customers!$F$2:$F$314,,0)</f>
        <v>England</v>
      </c>
      <c r="H1200" t="str">
        <f>VLOOKUP(C1200,customers!$A$2:$I$314,7,FALSE)</f>
        <v>Newcastle</v>
      </c>
      <c r="I1200" t="str">
        <f>VLOOKUP(C1200,customers!$A$2:$I$314,9,FALSE)</f>
        <v>Yes</v>
      </c>
      <c r="J1200" t="str">
        <f>INDEX(products!$A$1:$F$11,MATCH(orders!$D1200,products!$A$1:$A$11,0),MATCH(orders!J$1,products!$A$1:$F$1,0))</f>
        <v>Denim Jacket Cropped</v>
      </c>
      <c r="K1200" t="str">
        <f>INDEX(products!$A$1:$F$11,MATCH(orders!$D1200,products!$A$1:$A$11,0),MATCH(orders!K$1,products!$A$1:$F$1,0))</f>
        <v>Jacket</v>
      </c>
      <c r="L1200" t="str">
        <f>INDEX(products!$A$1:$F$11,MATCH(orders!$D1200,products!$A$1:$A$11,0),MATCH(orders!L$1,products!$A$1:$F$1,0))</f>
        <v>Light Blue</v>
      </c>
      <c r="M1200">
        <f>INDEX(products!$A$1:$F$11,MATCH(orders!$D1200,products!$A$1:$A$11,0),MATCH(orders!M$1,products!$A$1:$F$1,0))</f>
        <v>26.99</v>
      </c>
      <c r="N1200">
        <f>INDEX(products!$A$1:$F$11,MATCH(orders!$D1200,products!$A$1:$A$11,0),MATCH(orders!N$1,products!$A$1:$F$1,0))</f>
        <v>11.99</v>
      </c>
      <c r="O1200">
        <f t="shared" si="36"/>
        <v>59.999999999999993</v>
      </c>
      <c r="P1200">
        <f t="shared" si="37"/>
        <v>107.96</v>
      </c>
    </row>
    <row r="1201" spans="1:16" x14ac:dyDescent="0.45">
      <c r="A1201" t="s">
        <v>2970</v>
      </c>
      <c r="B1201" s="1">
        <v>45163</v>
      </c>
      <c r="C1201" t="s">
        <v>1214</v>
      </c>
      <c r="D1201">
        <v>6</v>
      </c>
      <c r="E1201">
        <v>3</v>
      </c>
      <c r="F1201" t="str">
        <f>_xlfn.XLOOKUP(C1201,customers!$A$2:$A$314,customers!$B$2:$B$314,,0)</f>
        <v>Paola Brydell</v>
      </c>
      <c r="G1201" t="str">
        <f>_xlfn.XLOOKUP(C1201,customers!$A$2:$A$314,customers!$F$2:$F$314,,0)</f>
        <v>Scotland</v>
      </c>
      <c r="H1201" t="str">
        <f>VLOOKUP(C1201,customers!$A$2:$I$314,7,FALSE)</f>
        <v>Dunblane</v>
      </c>
      <c r="I1201" t="str">
        <f>VLOOKUP(C1201,customers!$A$2:$I$314,9,FALSE)</f>
        <v>No</v>
      </c>
      <c r="J1201" t="str">
        <f>INDEX(products!$A$1:$F$11,MATCH(orders!$D1201,products!$A$1:$A$11,0),MATCH(orders!J$1,products!$A$1:$F$1,0))</f>
        <v>Denim Jacket Hooded</v>
      </c>
      <c r="K1201" t="str">
        <f>INDEX(products!$A$1:$F$11,MATCH(orders!$D1201,products!$A$1:$A$11,0),MATCH(orders!K$1,products!$A$1:$F$1,0))</f>
        <v>Jacket</v>
      </c>
      <c r="L1201" t="str">
        <f>INDEX(products!$A$1:$F$11,MATCH(orders!$D1201,products!$A$1:$A$11,0),MATCH(orders!L$1,products!$A$1:$F$1,0))</f>
        <v>Light Blue</v>
      </c>
      <c r="M1201">
        <f>INDEX(products!$A$1:$F$11,MATCH(orders!$D1201,products!$A$1:$A$11,0),MATCH(orders!M$1,products!$A$1:$F$1,0))</f>
        <v>27.99</v>
      </c>
      <c r="N1201">
        <f>INDEX(products!$A$1:$F$11,MATCH(orders!$D1201,products!$A$1:$A$11,0),MATCH(orders!N$1,products!$A$1:$F$1,0))</f>
        <v>14.99</v>
      </c>
      <c r="O1201">
        <f t="shared" si="36"/>
        <v>38.999999999999993</v>
      </c>
      <c r="P1201">
        <f t="shared" si="37"/>
        <v>83.97</v>
      </c>
    </row>
    <row r="1202" spans="1:16" x14ac:dyDescent="0.45">
      <c r="A1202" t="s">
        <v>2971</v>
      </c>
      <c r="B1202" s="1">
        <v>45164</v>
      </c>
      <c r="C1202" t="s">
        <v>818</v>
      </c>
      <c r="D1202">
        <v>6</v>
      </c>
      <c r="E1202">
        <v>3</v>
      </c>
      <c r="F1202" t="str">
        <f>_xlfn.XLOOKUP(C1202,customers!$A$2:$A$314,customers!$B$2:$B$314,,0)</f>
        <v>Constance Halfhide</v>
      </c>
      <c r="G1202" t="str">
        <f>_xlfn.XLOOKUP(C1202,customers!$A$2:$A$314,customers!$F$2:$F$314,,0)</f>
        <v>England</v>
      </c>
      <c r="H1202" t="str">
        <f>VLOOKUP(C1202,customers!$A$2:$I$314,7,FALSE)</f>
        <v>Ilkley</v>
      </c>
      <c r="I1202" t="str">
        <f>VLOOKUP(C1202,customers!$A$2:$I$314,9,FALSE)</f>
        <v>No</v>
      </c>
      <c r="J1202" t="str">
        <f>INDEX(products!$A$1:$F$11,MATCH(orders!$D1202,products!$A$1:$A$11,0),MATCH(orders!J$1,products!$A$1:$F$1,0))</f>
        <v>Denim Jacket Hooded</v>
      </c>
      <c r="K1202" t="str">
        <f>INDEX(products!$A$1:$F$11,MATCH(orders!$D1202,products!$A$1:$A$11,0),MATCH(orders!K$1,products!$A$1:$F$1,0))</f>
        <v>Jacket</v>
      </c>
      <c r="L1202" t="str">
        <f>INDEX(products!$A$1:$F$11,MATCH(orders!$D1202,products!$A$1:$A$11,0),MATCH(orders!L$1,products!$A$1:$F$1,0))</f>
        <v>Light Blue</v>
      </c>
      <c r="M1202">
        <f>INDEX(products!$A$1:$F$11,MATCH(orders!$D1202,products!$A$1:$A$11,0),MATCH(orders!M$1,products!$A$1:$F$1,0))</f>
        <v>27.99</v>
      </c>
      <c r="N1202">
        <f>INDEX(products!$A$1:$F$11,MATCH(orders!$D1202,products!$A$1:$A$11,0),MATCH(orders!N$1,products!$A$1:$F$1,0))</f>
        <v>14.99</v>
      </c>
      <c r="O1202">
        <f t="shared" si="36"/>
        <v>38.999999999999993</v>
      </c>
      <c r="P1202">
        <f t="shared" si="37"/>
        <v>83.97</v>
      </c>
    </row>
    <row r="1203" spans="1:16" x14ac:dyDescent="0.45">
      <c r="A1203" t="s">
        <v>2972</v>
      </c>
      <c r="B1203" s="1">
        <v>45164</v>
      </c>
      <c r="C1203" t="s">
        <v>528</v>
      </c>
      <c r="D1203">
        <v>6</v>
      </c>
      <c r="E1203">
        <v>3</v>
      </c>
      <c r="F1203" t="str">
        <f>_xlfn.XLOOKUP(C1203,customers!$A$2:$A$314,customers!$B$2:$B$314,,0)</f>
        <v>Bobinette Hindsberg</v>
      </c>
      <c r="G1203" t="str">
        <f>_xlfn.XLOOKUP(C1203,customers!$A$2:$A$314,customers!$F$2:$F$314,,0)</f>
        <v>England</v>
      </c>
      <c r="H1203" t="str">
        <f>VLOOKUP(C1203,customers!$A$2:$I$314,7,FALSE)</f>
        <v>Bridgwater</v>
      </c>
      <c r="I1203" t="str">
        <f>VLOOKUP(C1203,customers!$A$2:$I$314,9,FALSE)</f>
        <v>No</v>
      </c>
      <c r="J1203" t="str">
        <f>INDEX(products!$A$1:$F$11,MATCH(orders!$D1203,products!$A$1:$A$11,0),MATCH(orders!J$1,products!$A$1:$F$1,0))</f>
        <v>Denim Jacket Hooded</v>
      </c>
      <c r="K1203" t="str">
        <f>INDEX(products!$A$1:$F$11,MATCH(orders!$D1203,products!$A$1:$A$11,0),MATCH(orders!K$1,products!$A$1:$F$1,0))</f>
        <v>Jacket</v>
      </c>
      <c r="L1203" t="str">
        <f>INDEX(products!$A$1:$F$11,MATCH(orders!$D1203,products!$A$1:$A$11,0),MATCH(orders!L$1,products!$A$1:$F$1,0))</f>
        <v>Light Blue</v>
      </c>
      <c r="M1203">
        <f>INDEX(products!$A$1:$F$11,MATCH(orders!$D1203,products!$A$1:$A$11,0),MATCH(orders!M$1,products!$A$1:$F$1,0))</f>
        <v>27.99</v>
      </c>
      <c r="N1203">
        <f>INDEX(products!$A$1:$F$11,MATCH(orders!$D1203,products!$A$1:$A$11,0),MATCH(orders!N$1,products!$A$1:$F$1,0))</f>
        <v>14.99</v>
      </c>
      <c r="O1203">
        <f t="shared" si="36"/>
        <v>38.999999999999993</v>
      </c>
      <c r="P1203">
        <f t="shared" si="37"/>
        <v>83.97</v>
      </c>
    </row>
    <row r="1204" spans="1:16" x14ac:dyDescent="0.45">
      <c r="A1204" t="s">
        <v>2973</v>
      </c>
      <c r="B1204" s="1">
        <v>45164</v>
      </c>
      <c r="C1204" t="s">
        <v>256</v>
      </c>
      <c r="D1204">
        <v>5</v>
      </c>
      <c r="E1204">
        <v>4</v>
      </c>
      <c r="F1204" t="str">
        <f>_xlfn.XLOOKUP(C1204,customers!$A$2:$A$314,customers!$B$2:$B$314,,0)</f>
        <v>Correy Cottingham</v>
      </c>
      <c r="G1204" t="str">
        <f>_xlfn.XLOOKUP(C1204,customers!$A$2:$A$314,customers!$F$2:$F$314,,0)</f>
        <v>Wales</v>
      </c>
      <c r="H1204" t="str">
        <f>VLOOKUP(C1204,customers!$A$2:$I$314,7,FALSE)</f>
        <v>Newport</v>
      </c>
      <c r="I1204" t="str">
        <f>VLOOKUP(C1204,customers!$A$2:$I$314,9,FALSE)</f>
        <v>Yes</v>
      </c>
      <c r="J1204" t="str">
        <f>INDEX(products!$A$1:$F$11,MATCH(orders!$D1204,products!$A$1:$A$11,0),MATCH(orders!J$1,products!$A$1:$F$1,0))</f>
        <v>Denim Jeans Flare Cut</v>
      </c>
      <c r="K1204" t="str">
        <f>INDEX(products!$A$1:$F$11,MATCH(orders!$D1204,products!$A$1:$A$11,0),MATCH(orders!K$1,products!$A$1:$F$1,0))</f>
        <v>Pants</v>
      </c>
      <c r="L1204" t="str">
        <f>INDEX(products!$A$1:$F$11,MATCH(orders!$D1204,products!$A$1:$A$11,0),MATCH(orders!L$1,products!$A$1:$F$1,0))</f>
        <v>Dark Blue</v>
      </c>
      <c r="M1204">
        <f>INDEX(products!$A$1:$F$11,MATCH(orders!$D1204,products!$A$1:$A$11,0),MATCH(orders!M$1,products!$A$1:$F$1,0))</f>
        <v>28.99</v>
      </c>
      <c r="N1204">
        <f>INDEX(products!$A$1:$F$11,MATCH(orders!$D1204,products!$A$1:$A$11,0),MATCH(orders!N$1,products!$A$1:$F$1,0))</f>
        <v>12.99</v>
      </c>
      <c r="O1204">
        <f t="shared" si="36"/>
        <v>63.999999999999993</v>
      </c>
      <c r="P1204">
        <f t="shared" si="37"/>
        <v>115.96</v>
      </c>
    </row>
    <row r="1205" spans="1:16" x14ac:dyDescent="0.45">
      <c r="A1205" t="s">
        <v>2974</v>
      </c>
      <c r="B1205" s="1">
        <v>45166</v>
      </c>
      <c r="C1205" t="s">
        <v>130</v>
      </c>
      <c r="D1205">
        <v>4</v>
      </c>
      <c r="E1205">
        <v>4</v>
      </c>
      <c r="F1205" t="str">
        <f>_xlfn.XLOOKUP(C1205,customers!$A$2:$A$314,customers!$B$2:$B$314,,0)</f>
        <v>Vivie Danneil</v>
      </c>
      <c r="G1205" t="str">
        <f>_xlfn.XLOOKUP(C1205,customers!$A$2:$A$314,customers!$F$2:$F$314,,0)</f>
        <v>Scotland</v>
      </c>
      <c r="H1205" t="str">
        <f>VLOOKUP(C1205,customers!$A$2:$I$314,7,FALSE)</f>
        <v>Stirling</v>
      </c>
      <c r="I1205" t="str">
        <f>VLOOKUP(C1205,customers!$A$2:$I$314,9,FALSE)</f>
        <v>Yes</v>
      </c>
      <c r="J1205" t="str">
        <f>INDEX(products!$A$1:$F$11,MATCH(orders!$D1205,products!$A$1:$A$11,0),MATCH(orders!J$1,products!$A$1:$F$1,0))</f>
        <v>Denim Jacket Cropped</v>
      </c>
      <c r="K1205" t="str">
        <f>INDEX(products!$A$1:$F$11,MATCH(orders!$D1205,products!$A$1:$A$11,0),MATCH(orders!K$1,products!$A$1:$F$1,0))</f>
        <v>Jacket</v>
      </c>
      <c r="L1205" t="str">
        <f>INDEX(products!$A$1:$F$11,MATCH(orders!$D1205,products!$A$1:$A$11,0),MATCH(orders!L$1,products!$A$1:$F$1,0))</f>
        <v>Light Blue</v>
      </c>
      <c r="M1205">
        <f>INDEX(products!$A$1:$F$11,MATCH(orders!$D1205,products!$A$1:$A$11,0),MATCH(orders!M$1,products!$A$1:$F$1,0))</f>
        <v>26.99</v>
      </c>
      <c r="N1205">
        <f>INDEX(products!$A$1:$F$11,MATCH(orders!$D1205,products!$A$1:$A$11,0),MATCH(orders!N$1,products!$A$1:$F$1,0))</f>
        <v>11.99</v>
      </c>
      <c r="O1205">
        <f t="shared" si="36"/>
        <v>59.999999999999993</v>
      </c>
      <c r="P1205">
        <f t="shared" si="37"/>
        <v>107.96</v>
      </c>
    </row>
    <row r="1206" spans="1:16" x14ac:dyDescent="0.45">
      <c r="A1206" t="s">
        <v>2975</v>
      </c>
      <c r="B1206" s="1">
        <v>45166</v>
      </c>
      <c r="C1206" t="s">
        <v>166</v>
      </c>
      <c r="D1206">
        <v>5</v>
      </c>
      <c r="E1206">
        <v>4</v>
      </c>
      <c r="F1206" t="str">
        <f>_xlfn.XLOOKUP(C1206,customers!$A$2:$A$314,customers!$B$2:$B$314,,0)</f>
        <v>Zorina Ponting</v>
      </c>
      <c r="G1206" t="str">
        <f>_xlfn.XLOOKUP(C1206,customers!$A$2:$A$314,customers!$F$2:$F$314,,0)</f>
        <v>England</v>
      </c>
      <c r="H1206" t="str">
        <f>VLOOKUP(C1206,customers!$A$2:$I$314,7,FALSE)</f>
        <v>Gloucester</v>
      </c>
      <c r="I1206" t="str">
        <f>VLOOKUP(C1206,customers!$A$2:$I$314,9,FALSE)</f>
        <v>Yes</v>
      </c>
      <c r="J1206" t="str">
        <f>INDEX(products!$A$1:$F$11,MATCH(orders!$D1206,products!$A$1:$A$11,0),MATCH(orders!J$1,products!$A$1:$F$1,0))</f>
        <v>Denim Jeans Flare Cut</v>
      </c>
      <c r="K1206" t="str">
        <f>INDEX(products!$A$1:$F$11,MATCH(orders!$D1206,products!$A$1:$A$11,0),MATCH(orders!K$1,products!$A$1:$F$1,0))</f>
        <v>Pants</v>
      </c>
      <c r="L1206" t="str">
        <f>INDEX(products!$A$1:$F$11,MATCH(orders!$D1206,products!$A$1:$A$11,0),MATCH(orders!L$1,products!$A$1:$F$1,0))</f>
        <v>Dark Blue</v>
      </c>
      <c r="M1206">
        <f>INDEX(products!$A$1:$F$11,MATCH(orders!$D1206,products!$A$1:$A$11,0),MATCH(orders!M$1,products!$A$1:$F$1,0))</f>
        <v>28.99</v>
      </c>
      <c r="N1206">
        <f>INDEX(products!$A$1:$F$11,MATCH(orders!$D1206,products!$A$1:$A$11,0),MATCH(orders!N$1,products!$A$1:$F$1,0))</f>
        <v>12.99</v>
      </c>
      <c r="O1206">
        <f t="shared" si="36"/>
        <v>63.999999999999993</v>
      </c>
      <c r="P1206">
        <f t="shared" si="37"/>
        <v>115.96</v>
      </c>
    </row>
    <row r="1207" spans="1:16" x14ac:dyDescent="0.45">
      <c r="A1207" t="s">
        <v>2976</v>
      </c>
      <c r="B1207" s="1">
        <v>45167</v>
      </c>
      <c r="C1207" t="s">
        <v>1143</v>
      </c>
      <c r="D1207">
        <v>3</v>
      </c>
      <c r="E1207">
        <v>1</v>
      </c>
      <c r="F1207" t="str">
        <f>_xlfn.XLOOKUP(C1207,customers!$A$2:$A$314,customers!$B$2:$B$314,,0)</f>
        <v>Isidore Hussey</v>
      </c>
      <c r="G1207" t="str">
        <f>_xlfn.XLOOKUP(C1207,customers!$A$2:$A$314,customers!$F$2:$F$314,,0)</f>
        <v>Scotland</v>
      </c>
      <c r="H1207" t="str">
        <f>VLOOKUP(C1207,customers!$A$2:$I$314,7,FALSE)</f>
        <v>Blairgowrie</v>
      </c>
      <c r="I1207" t="str">
        <f>VLOOKUP(C1207,customers!$A$2:$I$314,9,FALSE)</f>
        <v>No</v>
      </c>
      <c r="J1207" t="str">
        <f>INDEX(products!$A$1:$F$11,MATCH(orders!$D1207,products!$A$1:$A$11,0),MATCH(orders!J$1,products!$A$1:$F$1,0))</f>
        <v>Denim Jeans Boyfriend Cut</v>
      </c>
      <c r="K1207" t="str">
        <f>INDEX(products!$A$1:$F$11,MATCH(orders!$D1207,products!$A$1:$A$11,0),MATCH(orders!K$1,products!$A$1:$F$1,0))</f>
        <v>Pants</v>
      </c>
      <c r="L1207" t="str">
        <f>INDEX(products!$A$1:$F$11,MATCH(orders!$D1207,products!$A$1:$A$11,0),MATCH(orders!L$1,products!$A$1:$F$1,0))</f>
        <v>Light Blue</v>
      </c>
      <c r="M1207">
        <f>INDEX(products!$A$1:$F$11,MATCH(orders!$D1207,products!$A$1:$A$11,0),MATCH(orders!M$1,products!$A$1:$F$1,0))</f>
        <v>27.99</v>
      </c>
      <c r="N1207">
        <f>INDEX(products!$A$1:$F$11,MATCH(orders!$D1207,products!$A$1:$A$11,0),MATCH(orders!N$1,products!$A$1:$F$1,0))</f>
        <v>12.99</v>
      </c>
      <c r="O1207">
        <f t="shared" si="36"/>
        <v>14.999999999999998</v>
      </c>
      <c r="P1207">
        <f t="shared" si="37"/>
        <v>27.99</v>
      </c>
    </row>
    <row r="1208" spans="1:16" x14ac:dyDescent="0.45">
      <c r="A1208" t="s">
        <v>2977</v>
      </c>
      <c r="B1208" s="1">
        <v>45167</v>
      </c>
      <c r="C1208" t="s">
        <v>473</v>
      </c>
      <c r="D1208">
        <v>5</v>
      </c>
      <c r="E1208">
        <v>3</v>
      </c>
      <c r="F1208" t="str">
        <f>_xlfn.XLOOKUP(C1208,customers!$A$2:$A$314,customers!$B$2:$B$314,,0)</f>
        <v>Brook Drage</v>
      </c>
      <c r="G1208" t="str">
        <f>_xlfn.XLOOKUP(C1208,customers!$A$2:$A$314,customers!$F$2:$F$314,,0)</f>
        <v>England</v>
      </c>
      <c r="H1208" t="str">
        <f>VLOOKUP(C1208,customers!$A$2:$I$314,7,FALSE)</f>
        <v>Scarborough</v>
      </c>
      <c r="I1208" t="str">
        <f>VLOOKUP(C1208,customers!$A$2:$I$314,9,FALSE)</f>
        <v>No</v>
      </c>
      <c r="J1208" t="str">
        <f>INDEX(products!$A$1:$F$11,MATCH(orders!$D1208,products!$A$1:$A$11,0),MATCH(orders!J$1,products!$A$1:$F$1,0))</f>
        <v>Denim Jeans Flare Cut</v>
      </c>
      <c r="K1208" t="str">
        <f>INDEX(products!$A$1:$F$11,MATCH(orders!$D1208,products!$A$1:$A$11,0),MATCH(orders!K$1,products!$A$1:$F$1,0))</f>
        <v>Pants</v>
      </c>
      <c r="L1208" t="str">
        <f>INDEX(products!$A$1:$F$11,MATCH(orders!$D1208,products!$A$1:$A$11,0),MATCH(orders!L$1,products!$A$1:$F$1,0))</f>
        <v>Dark Blue</v>
      </c>
      <c r="M1208">
        <f>INDEX(products!$A$1:$F$11,MATCH(orders!$D1208,products!$A$1:$A$11,0),MATCH(orders!M$1,products!$A$1:$F$1,0))</f>
        <v>28.99</v>
      </c>
      <c r="N1208">
        <f>INDEX(products!$A$1:$F$11,MATCH(orders!$D1208,products!$A$1:$A$11,0),MATCH(orders!N$1,products!$A$1:$F$1,0))</f>
        <v>12.99</v>
      </c>
      <c r="O1208">
        <f t="shared" si="36"/>
        <v>47.999999999999993</v>
      </c>
      <c r="P1208">
        <f t="shared" si="37"/>
        <v>86.97</v>
      </c>
    </row>
    <row r="1209" spans="1:16" x14ac:dyDescent="0.45">
      <c r="A1209" t="s">
        <v>2978</v>
      </c>
      <c r="B1209" s="1">
        <v>45168</v>
      </c>
      <c r="C1209" t="s">
        <v>937</v>
      </c>
      <c r="D1209">
        <v>6</v>
      </c>
      <c r="E1209">
        <v>3</v>
      </c>
      <c r="F1209" t="str">
        <f>_xlfn.XLOOKUP(C1209,customers!$A$2:$A$314,customers!$B$2:$B$314,,0)</f>
        <v>Friederike Drysdale</v>
      </c>
      <c r="G1209" t="str">
        <f>_xlfn.XLOOKUP(C1209,customers!$A$2:$A$314,customers!$F$2:$F$314,,0)</f>
        <v>Scotland</v>
      </c>
      <c r="H1209" t="str">
        <f>VLOOKUP(C1209,customers!$A$2:$I$314,7,FALSE)</f>
        <v>Oban</v>
      </c>
      <c r="I1209" t="str">
        <f>VLOOKUP(C1209,customers!$A$2:$I$314,9,FALSE)</f>
        <v>No</v>
      </c>
      <c r="J1209" t="str">
        <f>INDEX(products!$A$1:$F$11,MATCH(orders!$D1209,products!$A$1:$A$11,0),MATCH(orders!J$1,products!$A$1:$F$1,0))</f>
        <v>Denim Jacket Hooded</v>
      </c>
      <c r="K1209" t="str">
        <f>INDEX(products!$A$1:$F$11,MATCH(orders!$D1209,products!$A$1:$A$11,0),MATCH(orders!K$1,products!$A$1:$F$1,0))</f>
        <v>Jacket</v>
      </c>
      <c r="L1209" t="str">
        <f>INDEX(products!$A$1:$F$11,MATCH(orders!$D1209,products!$A$1:$A$11,0),MATCH(orders!L$1,products!$A$1:$F$1,0))</f>
        <v>Light Blue</v>
      </c>
      <c r="M1209">
        <f>INDEX(products!$A$1:$F$11,MATCH(orders!$D1209,products!$A$1:$A$11,0),MATCH(orders!M$1,products!$A$1:$F$1,0))</f>
        <v>27.99</v>
      </c>
      <c r="N1209">
        <f>INDEX(products!$A$1:$F$11,MATCH(orders!$D1209,products!$A$1:$A$11,0),MATCH(orders!N$1,products!$A$1:$F$1,0))</f>
        <v>14.99</v>
      </c>
      <c r="O1209">
        <f t="shared" si="36"/>
        <v>38.999999999999993</v>
      </c>
      <c r="P1209">
        <f t="shared" si="37"/>
        <v>83.97</v>
      </c>
    </row>
    <row r="1210" spans="1:16" x14ac:dyDescent="0.45">
      <c r="A1210" t="s">
        <v>2979</v>
      </c>
      <c r="B1210" s="1">
        <v>45168</v>
      </c>
      <c r="C1210" t="s">
        <v>174</v>
      </c>
      <c r="D1210">
        <v>4</v>
      </c>
      <c r="E1210">
        <v>3</v>
      </c>
      <c r="F1210" t="str">
        <f>_xlfn.XLOOKUP(C1210,customers!$A$2:$A$314,customers!$B$2:$B$314,,0)</f>
        <v>Dorie de la Tremoille</v>
      </c>
      <c r="G1210" t="str">
        <f>_xlfn.XLOOKUP(C1210,customers!$A$2:$A$314,customers!$F$2:$F$314,,0)</f>
        <v>England</v>
      </c>
      <c r="H1210" t="str">
        <f>VLOOKUP(C1210,customers!$A$2:$I$314,7,FALSE)</f>
        <v>Luton</v>
      </c>
      <c r="I1210" t="str">
        <f>VLOOKUP(C1210,customers!$A$2:$I$314,9,FALSE)</f>
        <v>Yes</v>
      </c>
      <c r="J1210" t="str">
        <f>INDEX(products!$A$1:$F$11,MATCH(orders!$D1210,products!$A$1:$A$11,0),MATCH(orders!J$1,products!$A$1:$F$1,0))</f>
        <v>Denim Jacket Cropped</v>
      </c>
      <c r="K1210" t="str">
        <f>INDEX(products!$A$1:$F$11,MATCH(orders!$D1210,products!$A$1:$A$11,0),MATCH(orders!K$1,products!$A$1:$F$1,0))</f>
        <v>Jacket</v>
      </c>
      <c r="L1210" t="str">
        <f>INDEX(products!$A$1:$F$11,MATCH(orders!$D1210,products!$A$1:$A$11,0),MATCH(orders!L$1,products!$A$1:$F$1,0))</f>
        <v>Light Blue</v>
      </c>
      <c r="M1210">
        <f>INDEX(products!$A$1:$F$11,MATCH(orders!$D1210,products!$A$1:$A$11,0),MATCH(orders!M$1,products!$A$1:$F$1,0))</f>
        <v>26.99</v>
      </c>
      <c r="N1210">
        <f>INDEX(products!$A$1:$F$11,MATCH(orders!$D1210,products!$A$1:$A$11,0),MATCH(orders!N$1,products!$A$1:$F$1,0))</f>
        <v>11.99</v>
      </c>
      <c r="O1210">
        <f t="shared" si="36"/>
        <v>44.999999999999993</v>
      </c>
      <c r="P1210">
        <f t="shared" si="37"/>
        <v>80.97</v>
      </c>
    </row>
    <row r="1211" spans="1:16" x14ac:dyDescent="0.45">
      <c r="A1211" t="s">
        <v>2980</v>
      </c>
      <c r="B1211" s="1">
        <v>45168</v>
      </c>
      <c r="C1211" t="s">
        <v>706</v>
      </c>
      <c r="D1211">
        <v>5</v>
      </c>
      <c r="E1211">
        <v>2</v>
      </c>
      <c r="F1211" t="str">
        <f>_xlfn.XLOOKUP(C1211,customers!$A$2:$A$314,customers!$B$2:$B$314,,0)</f>
        <v>Tiffany Scardafield</v>
      </c>
      <c r="G1211" t="str">
        <f>_xlfn.XLOOKUP(C1211,customers!$A$2:$A$314,customers!$F$2:$F$314,,0)</f>
        <v>England</v>
      </c>
      <c r="H1211" t="str">
        <f>VLOOKUP(C1211,customers!$A$2:$I$314,7,FALSE)</f>
        <v>Bishop Auckland</v>
      </c>
      <c r="I1211" t="str">
        <f>VLOOKUP(C1211,customers!$A$2:$I$314,9,FALSE)</f>
        <v>No</v>
      </c>
      <c r="J1211" t="str">
        <f>INDEX(products!$A$1:$F$11,MATCH(orders!$D1211,products!$A$1:$A$11,0),MATCH(orders!J$1,products!$A$1:$F$1,0))</f>
        <v>Denim Jeans Flare Cut</v>
      </c>
      <c r="K1211" t="str">
        <f>INDEX(products!$A$1:$F$11,MATCH(orders!$D1211,products!$A$1:$A$11,0),MATCH(orders!K$1,products!$A$1:$F$1,0))</f>
        <v>Pants</v>
      </c>
      <c r="L1211" t="str">
        <f>INDEX(products!$A$1:$F$11,MATCH(orders!$D1211,products!$A$1:$A$11,0),MATCH(orders!L$1,products!$A$1:$F$1,0))</f>
        <v>Dark Blue</v>
      </c>
      <c r="M1211">
        <f>INDEX(products!$A$1:$F$11,MATCH(orders!$D1211,products!$A$1:$A$11,0),MATCH(orders!M$1,products!$A$1:$F$1,0))</f>
        <v>28.99</v>
      </c>
      <c r="N1211">
        <f>INDEX(products!$A$1:$F$11,MATCH(orders!$D1211,products!$A$1:$A$11,0),MATCH(orders!N$1,products!$A$1:$F$1,0))</f>
        <v>12.99</v>
      </c>
      <c r="O1211">
        <f t="shared" si="36"/>
        <v>31.999999999999996</v>
      </c>
      <c r="P1211">
        <f t="shared" si="37"/>
        <v>57.98</v>
      </c>
    </row>
    <row r="1212" spans="1:16" x14ac:dyDescent="0.45">
      <c r="A1212" t="s">
        <v>2981</v>
      </c>
      <c r="B1212" s="1">
        <v>45169</v>
      </c>
      <c r="C1212" t="s">
        <v>890</v>
      </c>
      <c r="D1212">
        <v>6</v>
      </c>
      <c r="E1212">
        <v>3</v>
      </c>
      <c r="F1212" t="str">
        <f>_xlfn.XLOOKUP(C1212,customers!$A$2:$A$314,customers!$B$2:$B$314,,0)</f>
        <v>Anabelle Hutchens</v>
      </c>
      <c r="G1212" t="str">
        <f>_xlfn.XLOOKUP(C1212,customers!$A$2:$A$314,customers!$F$2:$F$314,,0)</f>
        <v>England</v>
      </c>
      <c r="H1212" t="str">
        <f>VLOOKUP(C1212,customers!$A$2:$I$314,7,FALSE)</f>
        <v>Kendal</v>
      </c>
      <c r="I1212" t="str">
        <f>VLOOKUP(C1212,customers!$A$2:$I$314,9,FALSE)</f>
        <v>No</v>
      </c>
      <c r="J1212" t="str">
        <f>INDEX(products!$A$1:$F$11,MATCH(orders!$D1212,products!$A$1:$A$11,0),MATCH(orders!J$1,products!$A$1:$F$1,0))</f>
        <v>Denim Jacket Hooded</v>
      </c>
      <c r="K1212" t="str">
        <f>INDEX(products!$A$1:$F$11,MATCH(orders!$D1212,products!$A$1:$A$11,0),MATCH(orders!K$1,products!$A$1:$F$1,0))</f>
        <v>Jacket</v>
      </c>
      <c r="L1212" t="str">
        <f>INDEX(products!$A$1:$F$11,MATCH(orders!$D1212,products!$A$1:$A$11,0),MATCH(orders!L$1,products!$A$1:$F$1,0))</f>
        <v>Light Blue</v>
      </c>
      <c r="M1212">
        <f>INDEX(products!$A$1:$F$11,MATCH(orders!$D1212,products!$A$1:$A$11,0),MATCH(orders!M$1,products!$A$1:$F$1,0))</f>
        <v>27.99</v>
      </c>
      <c r="N1212">
        <f>INDEX(products!$A$1:$F$11,MATCH(orders!$D1212,products!$A$1:$A$11,0),MATCH(orders!N$1,products!$A$1:$F$1,0))</f>
        <v>14.99</v>
      </c>
      <c r="O1212">
        <f t="shared" si="36"/>
        <v>38.999999999999993</v>
      </c>
      <c r="P1212">
        <f t="shared" si="37"/>
        <v>83.97</v>
      </c>
    </row>
    <row r="1213" spans="1:16" x14ac:dyDescent="0.45">
      <c r="A1213" t="s">
        <v>2982</v>
      </c>
      <c r="B1213" s="1">
        <v>45173</v>
      </c>
      <c r="C1213" t="s">
        <v>694</v>
      </c>
      <c r="D1213">
        <v>6</v>
      </c>
      <c r="E1213">
        <v>3</v>
      </c>
      <c r="F1213" t="str">
        <f>_xlfn.XLOOKUP(C1213,customers!$A$2:$A$314,customers!$B$2:$B$314,,0)</f>
        <v>Odille Thynne</v>
      </c>
      <c r="G1213" t="str">
        <f>_xlfn.XLOOKUP(C1213,customers!$A$2:$A$314,customers!$F$2:$F$314,,0)</f>
        <v>England</v>
      </c>
      <c r="H1213" t="str">
        <f>VLOOKUP(C1213,customers!$A$2:$I$314,7,FALSE)</f>
        <v>Nelson</v>
      </c>
      <c r="I1213" t="str">
        <f>VLOOKUP(C1213,customers!$A$2:$I$314,9,FALSE)</f>
        <v>No</v>
      </c>
      <c r="J1213" t="str">
        <f>INDEX(products!$A$1:$F$11,MATCH(orders!$D1213,products!$A$1:$A$11,0),MATCH(orders!J$1,products!$A$1:$F$1,0))</f>
        <v>Denim Jacket Hooded</v>
      </c>
      <c r="K1213" t="str">
        <f>INDEX(products!$A$1:$F$11,MATCH(orders!$D1213,products!$A$1:$A$11,0),MATCH(orders!K$1,products!$A$1:$F$1,0))</f>
        <v>Jacket</v>
      </c>
      <c r="L1213" t="str">
        <f>INDEX(products!$A$1:$F$11,MATCH(orders!$D1213,products!$A$1:$A$11,0),MATCH(orders!L$1,products!$A$1:$F$1,0))</f>
        <v>Light Blue</v>
      </c>
      <c r="M1213">
        <f>INDEX(products!$A$1:$F$11,MATCH(orders!$D1213,products!$A$1:$A$11,0),MATCH(orders!M$1,products!$A$1:$F$1,0))</f>
        <v>27.99</v>
      </c>
      <c r="N1213">
        <f>INDEX(products!$A$1:$F$11,MATCH(orders!$D1213,products!$A$1:$A$11,0),MATCH(orders!N$1,products!$A$1:$F$1,0))</f>
        <v>14.99</v>
      </c>
      <c r="O1213">
        <f t="shared" si="36"/>
        <v>38.999999999999993</v>
      </c>
      <c r="P1213">
        <f t="shared" si="37"/>
        <v>83.97</v>
      </c>
    </row>
    <row r="1214" spans="1:16" x14ac:dyDescent="0.45">
      <c r="A1214" t="s">
        <v>2983</v>
      </c>
      <c r="B1214" s="1">
        <v>45174</v>
      </c>
      <c r="C1214" t="s">
        <v>937</v>
      </c>
      <c r="D1214">
        <v>6</v>
      </c>
      <c r="E1214">
        <v>3</v>
      </c>
      <c r="F1214" t="str">
        <f>_xlfn.XLOOKUP(C1214,customers!$A$2:$A$314,customers!$B$2:$B$314,,0)</f>
        <v>Friederike Drysdale</v>
      </c>
      <c r="G1214" t="str">
        <f>_xlfn.XLOOKUP(C1214,customers!$A$2:$A$314,customers!$F$2:$F$314,,0)</f>
        <v>Scotland</v>
      </c>
      <c r="H1214" t="str">
        <f>VLOOKUP(C1214,customers!$A$2:$I$314,7,FALSE)</f>
        <v>Oban</v>
      </c>
      <c r="I1214" t="str">
        <f>VLOOKUP(C1214,customers!$A$2:$I$314,9,FALSE)</f>
        <v>No</v>
      </c>
      <c r="J1214" t="str">
        <f>INDEX(products!$A$1:$F$11,MATCH(orders!$D1214,products!$A$1:$A$11,0),MATCH(orders!J$1,products!$A$1:$F$1,0))</f>
        <v>Denim Jacket Hooded</v>
      </c>
      <c r="K1214" t="str">
        <f>INDEX(products!$A$1:$F$11,MATCH(orders!$D1214,products!$A$1:$A$11,0),MATCH(orders!K$1,products!$A$1:$F$1,0))</f>
        <v>Jacket</v>
      </c>
      <c r="L1214" t="str">
        <f>INDEX(products!$A$1:$F$11,MATCH(orders!$D1214,products!$A$1:$A$11,0),MATCH(orders!L$1,products!$A$1:$F$1,0))</f>
        <v>Light Blue</v>
      </c>
      <c r="M1214">
        <f>INDEX(products!$A$1:$F$11,MATCH(orders!$D1214,products!$A$1:$A$11,0),MATCH(orders!M$1,products!$A$1:$F$1,0))</f>
        <v>27.99</v>
      </c>
      <c r="N1214">
        <f>INDEX(products!$A$1:$F$11,MATCH(orders!$D1214,products!$A$1:$A$11,0),MATCH(orders!N$1,products!$A$1:$F$1,0))</f>
        <v>14.99</v>
      </c>
      <c r="O1214">
        <f t="shared" si="36"/>
        <v>38.999999999999993</v>
      </c>
      <c r="P1214">
        <f t="shared" si="37"/>
        <v>83.97</v>
      </c>
    </row>
    <row r="1215" spans="1:16" x14ac:dyDescent="0.45">
      <c r="A1215" t="s">
        <v>2984</v>
      </c>
      <c r="B1215" s="1">
        <v>45176</v>
      </c>
      <c r="C1215" t="s">
        <v>449</v>
      </c>
      <c r="D1215">
        <v>6</v>
      </c>
      <c r="E1215">
        <v>3</v>
      </c>
      <c r="F1215" t="str">
        <f>_xlfn.XLOOKUP(C1215,customers!$A$2:$A$314,customers!$B$2:$B$314,,0)</f>
        <v>Betty Fominov</v>
      </c>
      <c r="G1215" t="str">
        <f>_xlfn.XLOOKUP(C1215,customers!$A$2:$A$314,customers!$F$2:$F$314,,0)</f>
        <v>Scotland</v>
      </c>
      <c r="H1215" t="str">
        <f>VLOOKUP(C1215,customers!$A$2:$I$314,7,FALSE)</f>
        <v>Dunfermline</v>
      </c>
      <c r="I1215" t="str">
        <f>VLOOKUP(C1215,customers!$A$2:$I$314,9,FALSE)</f>
        <v>No</v>
      </c>
      <c r="J1215" t="str">
        <f>INDEX(products!$A$1:$F$11,MATCH(orders!$D1215,products!$A$1:$A$11,0),MATCH(orders!J$1,products!$A$1:$F$1,0))</f>
        <v>Denim Jacket Hooded</v>
      </c>
      <c r="K1215" t="str">
        <f>INDEX(products!$A$1:$F$11,MATCH(orders!$D1215,products!$A$1:$A$11,0),MATCH(orders!K$1,products!$A$1:$F$1,0))</f>
        <v>Jacket</v>
      </c>
      <c r="L1215" t="str">
        <f>INDEX(products!$A$1:$F$11,MATCH(orders!$D1215,products!$A$1:$A$11,0),MATCH(orders!L$1,products!$A$1:$F$1,0))</f>
        <v>Light Blue</v>
      </c>
      <c r="M1215">
        <f>INDEX(products!$A$1:$F$11,MATCH(orders!$D1215,products!$A$1:$A$11,0),MATCH(orders!M$1,products!$A$1:$F$1,0))</f>
        <v>27.99</v>
      </c>
      <c r="N1215">
        <f>INDEX(products!$A$1:$F$11,MATCH(orders!$D1215,products!$A$1:$A$11,0),MATCH(orders!N$1,products!$A$1:$F$1,0))</f>
        <v>14.99</v>
      </c>
      <c r="O1215">
        <f t="shared" si="36"/>
        <v>38.999999999999993</v>
      </c>
      <c r="P1215">
        <f t="shared" si="37"/>
        <v>83.97</v>
      </c>
    </row>
    <row r="1216" spans="1:16" x14ac:dyDescent="0.45">
      <c r="A1216" t="s">
        <v>2985</v>
      </c>
      <c r="B1216" s="1">
        <v>45176</v>
      </c>
      <c r="C1216" t="s">
        <v>761</v>
      </c>
      <c r="D1216">
        <v>6</v>
      </c>
      <c r="E1216">
        <v>3</v>
      </c>
      <c r="F1216" t="str">
        <f>_xlfn.XLOOKUP(C1216,customers!$A$2:$A$314,customers!$B$2:$B$314,,0)</f>
        <v>Kimberli Mustchin</v>
      </c>
      <c r="G1216" t="str">
        <f>_xlfn.XLOOKUP(C1216,customers!$A$2:$A$314,customers!$F$2:$F$314,,0)</f>
        <v>England</v>
      </c>
      <c r="H1216" t="str">
        <f>VLOOKUP(C1216,customers!$A$2:$I$314,7,FALSE)</f>
        <v>Kenilworth</v>
      </c>
      <c r="I1216" t="str">
        <f>VLOOKUP(C1216,customers!$A$2:$I$314,9,FALSE)</f>
        <v>No</v>
      </c>
      <c r="J1216" t="str">
        <f>INDEX(products!$A$1:$F$11,MATCH(orders!$D1216,products!$A$1:$A$11,0),MATCH(orders!J$1,products!$A$1:$F$1,0))</f>
        <v>Denim Jacket Hooded</v>
      </c>
      <c r="K1216" t="str">
        <f>INDEX(products!$A$1:$F$11,MATCH(orders!$D1216,products!$A$1:$A$11,0),MATCH(orders!K$1,products!$A$1:$F$1,0))</f>
        <v>Jacket</v>
      </c>
      <c r="L1216" t="str">
        <f>INDEX(products!$A$1:$F$11,MATCH(orders!$D1216,products!$A$1:$A$11,0),MATCH(orders!L$1,products!$A$1:$F$1,0))</f>
        <v>Light Blue</v>
      </c>
      <c r="M1216">
        <f>INDEX(products!$A$1:$F$11,MATCH(orders!$D1216,products!$A$1:$A$11,0),MATCH(orders!M$1,products!$A$1:$F$1,0))</f>
        <v>27.99</v>
      </c>
      <c r="N1216">
        <f>INDEX(products!$A$1:$F$11,MATCH(orders!$D1216,products!$A$1:$A$11,0),MATCH(orders!N$1,products!$A$1:$F$1,0))</f>
        <v>14.99</v>
      </c>
      <c r="O1216">
        <f t="shared" si="36"/>
        <v>38.999999999999993</v>
      </c>
      <c r="P1216">
        <f t="shared" si="37"/>
        <v>83.97</v>
      </c>
    </row>
    <row r="1217" spans="1:16" x14ac:dyDescent="0.45">
      <c r="A1217" t="s">
        <v>2986</v>
      </c>
      <c r="B1217" s="1">
        <v>45177</v>
      </c>
      <c r="C1217" t="s">
        <v>725</v>
      </c>
      <c r="D1217">
        <v>6</v>
      </c>
      <c r="E1217">
        <v>3</v>
      </c>
      <c r="F1217" t="str">
        <f>_xlfn.XLOOKUP(C1217,customers!$A$2:$A$314,customers!$B$2:$B$314,,0)</f>
        <v>Isa Blazewicz</v>
      </c>
      <c r="G1217" t="str">
        <f>_xlfn.XLOOKUP(C1217,customers!$A$2:$A$314,customers!$F$2:$F$314,,0)</f>
        <v>England</v>
      </c>
      <c r="H1217" t="str">
        <f>VLOOKUP(C1217,customers!$A$2:$I$314,7,FALSE)</f>
        <v>Congleton</v>
      </c>
      <c r="I1217" t="str">
        <f>VLOOKUP(C1217,customers!$A$2:$I$314,9,FALSE)</f>
        <v>No</v>
      </c>
      <c r="J1217" t="str">
        <f>INDEX(products!$A$1:$F$11,MATCH(orders!$D1217,products!$A$1:$A$11,0),MATCH(orders!J$1,products!$A$1:$F$1,0))</f>
        <v>Denim Jacket Hooded</v>
      </c>
      <c r="K1217" t="str">
        <f>INDEX(products!$A$1:$F$11,MATCH(orders!$D1217,products!$A$1:$A$11,0),MATCH(orders!K$1,products!$A$1:$F$1,0))</f>
        <v>Jacket</v>
      </c>
      <c r="L1217" t="str">
        <f>INDEX(products!$A$1:$F$11,MATCH(orders!$D1217,products!$A$1:$A$11,0),MATCH(orders!L$1,products!$A$1:$F$1,0))</f>
        <v>Light Blue</v>
      </c>
      <c r="M1217">
        <f>INDEX(products!$A$1:$F$11,MATCH(orders!$D1217,products!$A$1:$A$11,0),MATCH(orders!M$1,products!$A$1:$F$1,0))</f>
        <v>27.99</v>
      </c>
      <c r="N1217">
        <f>INDEX(products!$A$1:$F$11,MATCH(orders!$D1217,products!$A$1:$A$11,0),MATCH(orders!N$1,products!$A$1:$F$1,0))</f>
        <v>14.99</v>
      </c>
      <c r="O1217">
        <f t="shared" si="36"/>
        <v>38.999999999999993</v>
      </c>
      <c r="P1217">
        <f t="shared" si="37"/>
        <v>83.97</v>
      </c>
    </row>
    <row r="1218" spans="1:16" x14ac:dyDescent="0.45">
      <c r="A1218" t="s">
        <v>2987</v>
      </c>
      <c r="B1218" s="1">
        <v>45177</v>
      </c>
      <c r="C1218" t="s">
        <v>818</v>
      </c>
      <c r="D1218">
        <v>6</v>
      </c>
      <c r="E1218">
        <v>3</v>
      </c>
      <c r="F1218" t="str">
        <f>_xlfn.XLOOKUP(C1218,customers!$A$2:$A$314,customers!$B$2:$B$314,,0)</f>
        <v>Constance Halfhide</v>
      </c>
      <c r="G1218" t="str">
        <f>_xlfn.XLOOKUP(C1218,customers!$A$2:$A$314,customers!$F$2:$F$314,,0)</f>
        <v>England</v>
      </c>
      <c r="H1218" t="str">
        <f>VLOOKUP(C1218,customers!$A$2:$I$314,7,FALSE)</f>
        <v>Ilkley</v>
      </c>
      <c r="I1218" t="str">
        <f>VLOOKUP(C1218,customers!$A$2:$I$314,9,FALSE)</f>
        <v>No</v>
      </c>
      <c r="J1218" t="str">
        <f>INDEX(products!$A$1:$F$11,MATCH(orders!$D1218,products!$A$1:$A$11,0),MATCH(orders!J$1,products!$A$1:$F$1,0))</f>
        <v>Denim Jacket Hooded</v>
      </c>
      <c r="K1218" t="str">
        <f>INDEX(products!$A$1:$F$11,MATCH(orders!$D1218,products!$A$1:$A$11,0),MATCH(orders!K$1,products!$A$1:$F$1,0))</f>
        <v>Jacket</v>
      </c>
      <c r="L1218" t="str">
        <f>INDEX(products!$A$1:$F$11,MATCH(orders!$D1218,products!$A$1:$A$11,0),MATCH(orders!L$1,products!$A$1:$F$1,0))</f>
        <v>Light Blue</v>
      </c>
      <c r="M1218">
        <f>INDEX(products!$A$1:$F$11,MATCH(orders!$D1218,products!$A$1:$A$11,0),MATCH(orders!M$1,products!$A$1:$F$1,0))</f>
        <v>27.99</v>
      </c>
      <c r="N1218">
        <f>INDEX(products!$A$1:$F$11,MATCH(orders!$D1218,products!$A$1:$A$11,0),MATCH(orders!N$1,products!$A$1:$F$1,0))</f>
        <v>14.99</v>
      </c>
      <c r="O1218">
        <f t="shared" si="36"/>
        <v>38.999999999999993</v>
      </c>
      <c r="P1218">
        <f t="shared" si="37"/>
        <v>83.97</v>
      </c>
    </row>
    <row r="1219" spans="1:16" x14ac:dyDescent="0.45">
      <c r="A1219" t="s">
        <v>2988</v>
      </c>
      <c r="B1219" s="1">
        <v>45178</v>
      </c>
      <c r="C1219" t="s">
        <v>497</v>
      </c>
      <c r="D1219">
        <v>6</v>
      </c>
      <c r="E1219">
        <v>3</v>
      </c>
      <c r="F1219" t="str">
        <f>_xlfn.XLOOKUP(C1219,customers!$A$2:$A$314,customers!$B$2:$B$314,,0)</f>
        <v>Doll Beauchamp</v>
      </c>
      <c r="G1219" t="str">
        <f>_xlfn.XLOOKUP(C1219,customers!$A$2:$A$314,customers!$F$2:$F$314,,0)</f>
        <v>England</v>
      </c>
      <c r="H1219" t="str">
        <f>VLOOKUP(C1219,customers!$A$2:$I$314,7,FALSE)</f>
        <v>Wrexham</v>
      </c>
      <c r="I1219" t="str">
        <f>VLOOKUP(C1219,customers!$A$2:$I$314,9,FALSE)</f>
        <v>No</v>
      </c>
      <c r="J1219" t="str">
        <f>INDEX(products!$A$1:$F$11,MATCH(orders!$D1219,products!$A$1:$A$11,0),MATCH(orders!J$1,products!$A$1:$F$1,0))</f>
        <v>Denim Jacket Hooded</v>
      </c>
      <c r="K1219" t="str">
        <f>INDEX(products!$A$1:$F$11,MATCH(orders!$D1219,products!$A$1:$A$11,0),MATCH(orders!K$1,products!$A$1:$F$1,0))</f>
        <v>Jacket</v>
      </c>
      <c r="L1219" t="str">
        <f>INDEX(products!$A$1:$F$11,MATCH(orders!$D1219,products!$A$1:$A$11,0),MATCH(orders!L$1,products!$A$1:$F$1,0))</f>
        <v>Light Blue</v>
      </c>
      <c r="M1219">
        <f>INDEX(products!$A$1:$F$11,MATCH(orders!$D1219,products!$A$1:$A$11,0),MATCH(orders!M$1,products!$A$1:$F$1,0))</f>
        <v>27.99</v>
      </c>
      <c r="N1219">
        <f>INDEX(products!$A$1:$F$11,MATCH(orders!$D1219,products!$A$1:$A$11,0),MATCH(orders!N$1,products!$A$1:$F$1,0))</f>
        <v>14.99</v>
      </c>
      <c r="O1219">
        <f t="shared" ref="O1219:O1282" si="38">(M1219-N1219)*E1219</f>
        <v>38.999999999999993</v>
      </c>
      <c r="P1219">
        <f t="shared" ref="P1219:P1282" si="39">M1219*E1219</f>
        <v>83.97</v>
      </c>
    </row>
    <row r="1220" spans="1:16" x14ac:dyDescent="0.45">
      <c r="A1220" t="s">
        <v>2989</v>
      </c>
      <c r="B1220" s="1">
        <v>45182</v>
      </c>
      <c r="C1220" t="s">
        <v>879</v>
      </c>
      <c r="D1220">
        <v>6</v>
      </c>
      <c r="E1220">
        <v>3</v>
      </c>
      <c r="F1220" t="str">
        <f>_xlfn.XLOOKUP(C1220,customers!$A$2:$A$314,customers!$B$2:$B$314,,0)</f>
        <v>Bobbe Piggott</v>
      </c>
      <c r="G1220" t="str">
        <f>_xlfn.XLOOKUP(C1220,customers!$A$2:$A$314,customers!$F$2:$F$314,,0)</f>
        <v>Wales</v>
      </c>
      <c r="H1220" t="str">
        <f>VLOOKUP(C1220,customers!$A$2:$I$314,7,FALSE)</f>
        <v>Llandovery</v>
      </c>
      <c r="I1220" t="str">
        <f>VLOOKUP(C1220,customers!$A$2:$I$314,9,FALSE)</f>
        <v>No</v>
      </c>
      <c r="J1220" t="str">
        <f>INDEX(products!$A$1:$F$11,MATCH(orders!$D1220,products!$A$1:$A$11,0),MATCH(orders!J$1,products!$A$1:$F$1,0))</f>
        <v>Denim Jacket Hooded</v>
      </c>
      <c r="K1220" t="str">
        <f>INDEX(products!$A$1:$F$11,MATCH(orders!$D1220,products!$A$1:$A$11,0),MATCH(orders!K$1,products!$A$1:$F$1,0))</f>
        <v>Jacket</v>
      </c>
      <c r="L1220" t="str">
        <f>INDEX(products!$A$1:$F$11,MATCH(orders!$D1220,products!$A$1:$A$11,0),MATCH(orders!L$1,products!$A$1:$F$1,0))</f>
        <v>Light Blue</v>
      </c>
      <c r="M1220">
        <f>INDEX(products!$A$1:$F$11,MATCH(orders!$D1220,products!$A$1:$A$11,0),MATCH(orders!M$1,products!$A$1:$F$1,0))</f>
        <v>27.99</v>
      </c>
      <c r="N1220">
        <f>INDEX(products!$A$1:$F$11,MATCH(orders!$D1220,products!$A$1:$A$11,0),MATCH(orders!N$1,products!$A$1:$F$1,0))</f>
        <v>14.99</v>
      </c>
      <c r="O1220">
        <f t="shared" si="38"/>
        <v>38.999999999999993</v>
      </c>
      <c r="P1220">
        <f t="shared" si="39"/>
        <v>83.97</v>
      </c>
    </row>
    <row r="1221" spans="1:16" x14ac:dyDescent="0.45">
      <c r="A1221" t="s">
        <v>2990</v>
      </c>
      <c r="B1221" s="1">
        <v>45182</v>
      </c>
      <c r="C1221" t="s">
        <v>986</v>
      </c>
      <c r="D1221">
        <v>6</v>
      </c>
      <c r="E1221">
        <v>3</v>
      </c>
      <c r="F1221" t="str">
        <f>_xlfn.XLOOKUP(C1221,customers!$A$2:$A$314,customers!$B$2:$B$314,,0)</f>
        <v>Connor Heaviside</v>
      </c>
      <c r="G1221" t="str">
        <f>_xlfn.XLOOKUP(C1221,customers!$A$2:$A$314,customers!$F$2:$F$314,,0)</f>
        <v>England</v>
      </c>
      <c r="H1221" t="str">
        <f>VLOOKUP(C1221,customers!$A$2:$I$314,7,FALSE)</f>
        <v>Ashbourne</v>
      </c>
      <c r="I1221" t="str">
        <f>VLOOKUP(C1221,customers!$A$2:$I$314,9,FALSE)</f>
        <v>No</v>
      </c>
      <c r="J1221" t="str">
        <f>INDEX(products!$A$1:$F$11,MATCH(orders!$D1221,products!$A$1:$A$11,0),MATCH(orders!J$1,products!$A$1:$F$1,0))</f>
        <v>Denim Jacket Hooded</v>
      </c>
      <c r="K1221" t="str">
        <f>INDEX(products!$A$1:$F$11,MATCH(orders!$D1221,products!$A$1:$A$11,0),MATCH(orders!K$1,products!$A$1:$F$1,0))</f>
        <v>Jacket</v>
      </c>
      <c r="L1221" t="str">
        <f>INDEX(products!$A$1:$F$11,MATCH(orders!$D1221,products!$A$1:$A$11,0),MATCH(orders!L$1,products!$A$1:$F$1,0))</f>
        <v>Light Blue</v>
      </c>
      <c r="M1221">
        <f>INDEX(products!$A$1:$F$11,MATCH(orders!$D1221,products!$A$1:$A$11,0),MATCH(orders!M$1,products!$A$1:$F$1,0))</f>
        <v>27.99</v>
      </c>
      <c r="N1221">
        <f>INDEX(products!$A$1:$F$11,MATCH(orders!$D1221,products!$A$1:$A$11,0),MATCH(orders!N$1,products!$A$1:$F$1,0))</f>
        <v>14.99</v>
      </c>
      <c r="O1221">
        <f t="shared" si="38"/>
        <v>38.999999999999993</v>
      </c>
      <c r="P1221">
        <f t="shared" si="39"/>
        <v>83.97</v>
      </c>
    </row>
    <row r="1222" spans="1:16" x14ac:dyDescent="0.45">
      <c r="A1222" t="s">
        <v>2991</v>
      </c>
      <c r="B1222" s="1">
        <v>45184</v>
      </c>
      <c r="C1222" t="s">
        <v>1154</v>
      </c>
      <c r="D1222">
        <v>6</v>
      </c>
      <c r="E1222">
        <v>3</v>
      </c>
      <c r="F1222" t="str">
        <f>_xlfn.XLOOKUP(C1222,customers!$A$2:$A$314,customers!$B$2:$B$314,,0)</f>
        <v>Cybill Graddell</v>
      </c>
      <c r="G1222" t="str">
        <f>_xlfn.XLOOKUP(C1222,customers!$A$2:$A$314,customers!$F$2:$F$314,,0)</f>
        <v>Scotland</v>
      </c>
      <c r="H1222" t="str">
        <f>VLOOKUP(C1222,customers!$A$2:$I$314,7,FALSE)</f>
        <v>Dunoon</v>
      </c>
      <c r="I1222" t="str">
        <f>VLOOKUP(C1222,customers!$A$2:$I$314,9,FALSE)</f>
        <v>No</v>
      </c>
      <c r="J1222" t="str">
        <f>INDEX(products!$A$1:$F$11,MATCH(orders!$D1222,products!$A$1:$A$11,0),MATCH(orders!J$1,products!$A$1:$F$1,0))</f>
        <v>Denim Jacket Hooded</v>
      </c>
      <c r="K1222" t="str">
        <f>INDEX(products!$A$1:$F$11,MATCH(orders!$D1222,products!$A$1:$A$11,0),MATCH(orders!K$1,products!$A$1:$F$1,0))</f>
        <v>Jacket</v>
      </c>
      <c r="L1222" t="str">
        <f>INDEX(products!$A$1:$F$11,MATCH(orders!$D1222,products!$A$1:$A$11,0),MATCH(orders!L$1,products!$A$1:$F$1,0))</f>
        <v>Light Blue</v>
      </c>
      <c r="M1222">
        <f>INDEX(products!$A$1:$F$11,MATCH(orders!$D1222,products!$A$1:$A$11,0),MATCH(orders!M$1,products!$A$1:$F$1,0))</f>
        <v>27.99</v>
      </c>
      <c r="N1222">
        <f>INDEX(products!$A$1:$F$11,MATCH(orders!$D1222,products!$A$1:$A$11,0),MATCH(orders!N$1,products!$A$1:$F$1,0))</f>
        <v>14.99</v>
      </c>
      <c r="O1222">
        <f t="shared" si="38"/>
        <v>38.999999999999993</v>
      </c>
      <c r="P1222">
        <f t="shared" si="39"/>
        <v>83.97</v>
      </c>
    </row>
    <row r="1223" spans="1:16" x14ac:dyDescent="0.45">
      <c r="A1223" t="s">
        <v>2992</v>
      </c>
      <c r="B1223" s="1">
        <v>45185</v>
      </c>
      <c r="C1223" t="s">
        <v>638</v>
      </c>
      <c r="D1223">
        <v>3</v>
      </c>
      <c r="E1223">
        <v>2</v>
      </c>
      <c r="F1223" t="str">
        <f>_xlfn.XLOOKUP(C1223,customers!$A$2:$A$314,customers!$B$2:$B$314,,0)</f>
        <v>Leontine Rubrow</v>
      </c>
      <c r="G1223" t="str">
        <f>_xlfn.XLOOKUP(C1223,customers!$A$2:$A$314,customers!$F$2:$F$314,,0)</f>
        <v>England</v>
      </c>
      <c r="H1223" t="str">
        <f>VLOOKUP(C1223,customers!$A$2:$I$314,7,FALSE)</f>
        <v>Sale</v>
      </c>
      <c r="I1223" t="str">
        <f>VLOOKUP(C1223,customers!$A$2:$I$314,9,FALSE)</f>
        <v>No</v>
      </c>
      <c r="J1223" t="str">
        <f>INDEX(products!$A$1:$F$11,MATCH(orders!$D1223,products!$A$1:$A$11,0),MATCH(orders!J$1,products!$A$1:$F$1,0))</f>
        <v>Denim Jeans Boyfriend Cut</v>
      </c>
      <c r="K1223" t="str">
        <f>INDEX(products!$A$1:$F$11,MATCH(orders!$D1223,products!$A$1:$A$11,0),MATCH(orders!K$1,products!$A$1:$F$1,0))</f>
        <v>Pants</v>
      </c>
      <c r="L1223" t="str">
        <f>INDEX(products!$A$1:$F$11,MATCH(orders!$D1223,products!$A$1:$A$11,0),MATCH(orders!L$1,products!$A$1:$F$1,0))</f>
        <v>Light Blue</v>
      </c>
      <c r="M1223">
        <f>INDEX(products!$A$1:$F$11,MATCH(orders!$D1223,products!$A$1:$A$11,0),MATCH(orders!M$1,products!$A$1:$F$1,0))</f>
        <v>27.99</v>
      </c>
      <c r="N1223">
        <f>INDEX(products!$A$1:$F$11,MATCH(orders!$D1223,products!$A$1:$A$11,0),MATCH(orders!N$1,products!$A$1:$F$1,0))</f>
        <v>12.99</v>
      </c>
      <c r="O1223">
        <f t="shared" si="38"/>
        <v>29.999999999999996</v>
      </c>
      <c r="P1223">
        <f t="shared" si="39"/>
        <v>55.98</v>
      </c>
    </row>
    <row r="1224" spans="1:16" x14ac:dyDescent="0.45">
      <c r="A1224" t="s">
        <v>2993</v>
      </c>
      <c r="B1224" s="1">
        <v>45185</v>
      </c>
      <c r="C1224" t="s">
        <v>547</v>
      </c>
      <c r="D1224">
        <v>6</v>
      </c>
      <c r="E1224">
        <v>3</v>
      </c>
      <c r="F1224" t="str">
        <f>_xlfn.XLOOKUP(C1224,customers!$A$2:$A$314,customers!$B$2:$B$314,,0)</f>
        <v>Lowell Keenleyside</v>
      </c>
      <c r="G1224" t="str">
        <f>_xlfn.XLOOKUP(C1224,customers!$A$2:$A$314,customers!$F$2:$F$314,,0)</f>
        <v>England</v>
      </c>
      <c r="H1224" t="str">
        <f>VLOOKUP(C1224,customers!$A$2:$I$314,7,FALSE)</f>
        <v>Thetford</v>
      </c>
      <c r="I1224" t="str">
        <f>VLOOKUP(C1224,customers!$A$2:$I$314,9,FALSE)</f>
        <v>No</v>
      </c>
      <c r="J1224" t="str">
        <f>INDEX(products!$A$1:$F$11,MATCH(orders!$D1224,products!$A$1:$A$11,0),MATCH(orders!J$1,products!$A$1:$F$1,0))</f>
        <v>Denim Jacket Hooded</v>
      </c>
      <c r="K1224" t="str">
        <f>INDEX(products!$A$1:$F$11,MATCH(orders!$D1224,products!$A$1:$A$11,0),MATCH(orders!K$1,products!$A$1:$F$1,0))</f>
        <v>Jacket</v>
      </c>
      <c r="L1224" t="str">
        <f>INDEX(products!$A$1:$F$11,MATCH(orders!$D1224,products!$A$1:$A$11,0),MATCH(orders!L$1,products!$A$1:$F$1,0))</f>
        <v>Light Blue</v>
      </c>
      <c r="M1224">
        <f>INDEX(products!$A$1:$F$11,MATCH(orders!$D1224,products!$A$1:$A$11,0),MATCH(orders!M$1,products!$A$1:$F$1,0))</f>
        <v>27.99</v>
      </c>
      <c r="N1224">
        <f>INDEX(products!$A$1:$F$11,MATCH(orders!$D1224,products!$A$1:$A$11,0),MATCH(orders!N$1,products!$A$1:$F$1,0))</f>
        <v>14.99</v>
      </c>
      <c r="O1224">
        <f t="shared" si="38"/>
        <v>38.999999999999993</v>
      </c>
      <c r="P1224">
        <f t="shared" si="39"/>
        <v>83.97</v>
      </c>
    </row>
    <row r="1225" spans="1:16" x14ac:dyDescent="0.45">
      <c r="A1225" t="s">
        <v>2994</v>
      </c>
      <c r="B1225" s="1">
        <v>45187</v>
      </c>
      <c r="C1225" t="s">
        <v>764</v>
      </c>
      <c r="D1225">
        <v>5</v>
      </c>
      <c r="E1225">
        <v>1</v>
      </c>
      <c r="F1225" t="str">
        <f>_xlfn.XLOOKUP(C1225,customers!$A$2:$A$314,customers!$B$2:$B$314,,0)</f>
        <v>Emlynne Laird</v>
      </c>
      <c r="G1225" t="str">
        <f>_xlfn.XLOOKUP(C1225,customers!$A$2:$A$314,customers!$F$2:$F$314,,0)</f>
        <v>Scotland</v>
      </c>
      <c r="H1225" t="str">
        <f>VLOOKUP(C1225,customers!$A$2:$I$314,7,FALSE)</f>
        <v>Nairn</v>
      </c>
      <c r="I1225" t="str">
        <f>VLOOKUP(C1225,customers!$A$2:$I$314,9,FALSE)</f>
        <v>No</v>
      </c>
      <c r="J1225" t="str">
        <f>INDEX(products!$A$1:$F$11,MATCH(orders!$D1225,products!$A$1:$A$11,0),MATCH(orders!J$1,products!$A$1:$F$1,0))</f>
        <v>Denim Jeans Flare Cut</v>
      </c>
      <c r="K1225" t="str">
        <f>INDEX(products!$A$1:$F$11,MATCH(orders!$D1225,products!$A$1:$A$11,0),MATCH(orders!K$1,products!$A$1:$F$1,0))</f>
        <v>Pants</v>
      </c>
      <c r="L1225" t="str">
        <f>INDEX(products!$A$1:$F$11,MATCH(orders!$D1225,products!$A$1:$A$11,0),MATCH(orders!L$1,products!$A$1:$F$1,0))</f>
        <v>Dark Blue</v>
      </c>
      <c r="M1225">
        <f>INDEX(products!$A$1:$F$11,MATCH(orders!$D1225,products!$A$1:$A$11,0),MATCH(orders!M$1,products!$A$1:$F$1,0))</f>
        <v>28.99</v>
      </c>
      <c r="N1225">
        <f>INDEX(products!$A$1:$F$11,MATCH(orders!$D1225,products!$A$1:$A$11,0),MATCH(orders!N$1,products!$A$1:$F$1,0))</f>
        <v>12.99</v>
      </c>
      <c r="O1225">
        <f t="shared" si="38"/>
        <v>15.999999999999998</v>
      </c>
      <c r="P1225">
        <f t="shared" si="39"/>
        <v>28.99</v>
      </c>
    </row>
    <row r="1226" spans="1:16" x14ac:dyDescent="0.45">
      <c r="A1226" t="s">
        <v>2995</v>
      </c>
      <c r="B1226" s="1">
        <v>45187</v>
      </c>
      <c r="C1226" t="s">
        <v>675</v>
      </c>
      <c r="D1226">
        <v>6</v>
      </c>
      <c r="E1226">
        <v>3</v>
      </c>
      <c r="F1226" t="str">
        <f>_xlfn.XLOOKUP(C1226,customers!$A$2:$A$314,customers!$B$2:$B$314,,0)</f>
        <v>Minny Chamberlayne</v>
      </c>
      <c r="G1226" t="str">
        <f>_xlfn.XLOOKUP(C1226,customers!$A$2:$A$314,customers!$F$2:$F$314,,0)</f>
        <v>England</v>
      </c>
      <c r="H1226" t="str">
        <f>VLOOKUP(C1226,customers!$A$2:$I$314,7,FALSE)</f>
        <v>Southport</v>
      </c>
      <c r="I1226" t="str">
        <f>VLOOKUP(C1226,customers!$A$2:$I$314,9,FALSE)</f>
        <v>No</v>
      </c>
      <c r="J1226" t="str">
        <f>INDEX(products!$A$1:$F$11,MATCH(orders!$D1226,products!$A$1:$A$11,0),MATCH(orders!J$1,products!$A$1:$F$1,0))</f>
        <v>Denim Jacket Hooded</v>
      </c>
      <c r="K1226" t="str">
        <f>INDEX(products!$A$1:$F$11,MATCH(orders!$D1226,products!$A$1:$A$11,0),MATCH(orders!K$1,products!$A$1:$F$1,0))</f>
        <v>Jacket</v>
      </c>
      <c r="L1226" t="str">
        <f>INDEX(products!$A$1:$F$11,MATCH(orders!$D1226,products!$A$1:$A$11,0),MATCH(orders!L$1,products!$A$1:$F$1,0))</f>
        <v>Light Blue</v>
      </c>
      <c r="M1226">
        <f>INDEX(products!$A$1:$F$11,MATCH(orders!$D1226,products!$A$1:$A$11,0),MATCH(orders!M$1,products!$A$1:$F$1,0))</f>
        <v>27.99</v>
      </c>
      <c r="N1226">
        <f>INDEX(products!$A$1:$F$11,MATCH(orders!$D1226,products!$A$1:$A$11,0),MATCH(orders!N$1,products!$A$1:$F$1,0))</f>
        <v>14.99</v>
      </c>
      <c r="O1226">
        <f t="shared" si="38"/>
        <v>38.999999999999993</v>
      </c>
      <c r="P1226">
        <f t="shared" si="39"/>
        <v>83.97</v>
      </c>
    </row>
    <row r="1227" spans="1:16" x14ac:dyDescent="0.45">
      <c r="A1227" t="s">
        <v>2996</v>
      </c>
      <c r="B1227" s="1">
        <v>45188</v>
      </c>
      <c r="C1227" t="s">
        <v>528</v>
      </c>
      <c r="D1227">
        <v>6</v>
      </c>
      <c r="E1227">
        <v>3</v>
      </c>
      <c r="F1227" t="str">
        <f>_xlfn.XLOOKUP(C1227,customers!$A$2:$A$314,customers!$B$2:$B$314,,0)</f>
        <v>Bobinette Hindsberg</v>
      </c>
      <c r="G1227" t="str">
        <f>_xlfn.XLOOKUP(C1227,customers!$A$2:$A$314,customers!$F$2:$F$314,,0)</f>
        <v>England</v>
      </c>
      <c r="H1227" t="str">
        <f>VLOOKUP(C1227,customers!$A$2:$I$314,7,FALSE)</f>
        <v>Bridgwater</v>
      </c>
      <c r="I1227" t="str">
        <f>VLOOKUP(C1227,customers!$A$2:$I$314,9,FALSE)</f>
        <v>No</v>
      </c>
      <c r="J1227" t="str">
        <f>INDEX(products!$A$1:$F$11,MATCH(orders!$D1227,products!$A$1:$A$11,0),MATCH(orders!J$1,products!$A$1:$F$1,0))</f>
        <v>Denim Jacket Hooded</v>
      </c>
      <c r="K1227" t="str">
        <f>INDEX(products!$A$1:$F$11,MATCH(orders!$D1227,products!$A$1:$A$11,0),MATCH(orders!K$1,products!$A$1:$F$1,0))</f>
        <v>Jacket</v>
      </c>
      <c r="L1227" t="str">
        <f>INDEX(products!$A$1:$F$11,MATCH(orders!$D1227,products!$A$1:$A$11,0),MATCH(orders!L$1,products!$A$1:$F$1,0))</f>
        <v>Light Blue</v>
      </c>
      <c r="M1227">
        <f>INDEX(products!$A$1:$F$11,MATCH(orders!$D1227,products!$A$1:$A$11,0),MATCH(orders!M$1,products!$A$1:$F$1,0))</f>
        <v>27.99</v>
      </c>
      <c r="N1227">
        <f>INDEX(products!$A$1:$F$11,MATCH(orders!$D1227,products!$A$1:$A$11,0),MATCH(orders!N$1,products!$A$1:$F$1,0))</f>
        <v>14.99</v>
      </c>
      <c r="O1227">
        <f t="shared" si="38"/>
        <v>38.999999999999993</v>
      </c>
      <c r="P1227">
        <f t="shared" si="39"/>
        <v>83.97</v>
      </c>
    </row>
    <row r="1228" spans="1:16" x14ac:dyDescent="0.45">
      <c r="A1228" t="s">
        <v>2997</v>
      </c>
      <c r="B1228" s="1">
        <v>45188</v>
      </c>
      <c r="C1228" t="s">
        <v>1001</v>
      </c>
      <c r="D1228">
        <v>6</v>
      </c>
      <c r="E1228">
        <v>3</v>
      </c>
      <c r="F1228" t="str">
        <f>_xlfn.XLOOKUP(C1228,customers!$A$2:$A$314,customers!$B$2:$B$314,,0)</f>
        <v>Cleve Blowfelde</v>
      </c>
      <c r="G1228" t="str">
        <f>_xlfn.XLOOKUP(C1228,customers!$A$2:$A$314,customers!$F$2:$F$314,,0)</f>
        <v>Wales</v>
      </c>
      <c r="H1228" t="str">
        <f>VLOOKUP(C1228,customers!$A$2:$I$314,7,FALSE)</f>
        <v>Llanrwst</v>
      </c>
      <c r="I1228" t="str">
        <f>VLOOKUP(C1228,customers!$A$2:$I$314,9,FALSE)</f>
        <v>No</v>
      </c>
      <c r="J1228" t="str">
        <f>INDEX(products!$A$1:$F$11,MATCH(orders!$D1228,products!$A$1:$A$11,0),MATCH(orders!J$1,products!$A$1:$F$1,0))</f>
        <v>Denim Jacket Hooded</v>
      </c>
      <c r="K1228" t="str">
        <f>INDEX(products!$A$1:$F$11,MATCH(orders!$D1228,products!$A$1:$A$11,0),MATCH(orders!K$1,products!$A$1:$F$1,0))</f>
        <v>Jacket</v>
      </c>
      <c r="L1228" t="str">
        <f>INDEX(products!$A$1:$F$11,MATCH(orders!$D1228,products!$A$1:$A$11,0),MATCH(orders!L$1,products!$A$1:$F$1,0))</f>
        <v>Light Blue</v>
      </c>
      <c r="M1228">
        <f>INDEX(products!$A$1:$F$11,MATCH(orders!$D1228,products!$A$1:$A$11,0),MATCH(orders!M$1,products!$A$1:$F$1,0))</f>
        <v>27.99</v>
      </c>
      <c r="N1228">
        <f>INDEX(products!$A$1:$F$11,MATCH(orders!$D1228,products!$A$1:$A$11,0),MATCH(orders!N$1,products!$A$1:$F$1,0))</f>
        <v>14.99</v>
      </c>
      <c r="O1228">
        <f t="shared" si="38"/>
        <v>38.999999999999993</v>
      </c>
      <c r="P1228">
        <f t="shared" si="39"/>
        <v>83.97</v>
      </c>
    </row>
    <row r="1229" spans="1:16" x14ac:dyDescent="0.45">
      <c r="A1229" t="s">
        <v>2998</v>
      </c>
      <c r="B1229" s="1">
        <v>45188</v>
      </c>
      <c r="C1229" t="s">
        <v>810</v>
      </c>
      <c r="D1229">
        <v>6</v>
      </c>
      <c r="E1229">
        <v>3</v>
      </c>
      <c r="F1229" t="str">
        <f>_xlfn.XLOOKUP(C1229,customers!$A$2:$A$314,customers!$B$2:$B$314,,0)</f>
        <v>Nertie Poolman</v>
      </c>
      <c r="G1229" t="str">
        <f>_xlfn.XLOOKUP(C1229,customers!$A$2:$A$314,customers!$F$2:$F$314,,0)</f>
        <v>England</v>
      </c>
      <c r="H1229" t="str">
        <f>VLOOKUP(C1229,customers!$A$2:$I$314,7,FALSE)</f>
        <v>Clitheroe</v>
      </c>
      <c r="I1229" t="str">
        <f>VLOOKUP(C1229,customers!$A$2:$I$314,9,FALSE)</f>
        <v>No</v>
      </c>
      <c r="J1229" t="str">
        <f>INDEX(products!$A$1:$F$11,MATCH(orders!$D1229,products!$A$1:$A$11,0),MATCH(orders!J$1,products!$A$1:$F$1,0))</f>
        <v>Denim Jacket Hooded</v>
      </c>
      <c r="K1229" t="str">
        <f>INDEX(products!$A$1:$F$11,MATCH(orders!$D1229,products!$A$1:$A$11,0),MATCH(orders!K$1,products!$A$1:$F$1,0))</f>
        <v>Jacket</v>
      </c>
      <c r="L1229" t="str">
        <f>INDEX(products!$A$1:$F$11,MATCH(orders!$D1229,products!$A$1:$A$11,0),MATCH(orders!L$1,products!$A$1:$F$1,0))</f>
        <v>Light Blue</v>
      </c>
      <c r="M1229">
        <f>INDEX(products!$A$1:$F$11,MATCH(orders!$D1229,products!$A$1:$A$11,0),MATCH(orders!M$1,products!$A$1:$F$1,0))</f>
        <v>27.99</v>
      </c>
      <c r="N1229">
        <f>INDEX(products!$A$1:$F$11,MATCH(orders!$D1229,products!$A$1:$A$11,0),MATCH(orders!N$1,products!$A$1:$F$1,0))</f>
        <v>14.99</v>
      </c>
      <c r="O1229">
        <f t="shared" si="38"/>
        <v>38.999999999999993</v>
      </c>
      <c r="P1229">
        <f t="shared" si="39"/>
        <v>83.97</v>
      </c>
    </row>
    <row r="1230" spans="1:16" x14ac:dyDescent="0.45">
      <c r="A1230" t="s">
        <v>2999</v>
      </c>
      <c r="B1230" s="1">
        <v>45189</v>
      </c>
      <c r="C1230" t="s">
        <v>1177</v>
      </c>
      <c r="D1230">
        <v>6</v>
      </c>
      <c r="E1230">
        <v>3</v>
      </c>
      <c r="F1230" t="str">
        <f>_xlfn.XLOOKUP(C1230,customers!$A$2:$A$314,customers!$B$2:$B$314,,0)</f>
        <v>Trescha Jedrachowicz</v>
      </c>
      <c r="G1230" t="str">
        <f>_xlfn.XLOOKUP(C1230,customers!$A$2:$A$314,customers!$F$2:$F$314,,0)</f>
        <v>Scotland</v>
      </c>
      <c r="H1230" t="str">
        <f>VLOOKUP(C1230,customers!$A$2:$I$314,7,FALSE)</f>
        <v>Pitlochry</v>
      </c>
      <c r="I1230" t="str">
        <f>VLOOKUP(C1230,customers!$A$2:$I$314,9,FALSE)</f>
        <v>No</v>
      </c>
      <c r="J1230" t="str">
        <f>INDEX(products!$A$1:$F$11,MATCH(orders!$D1230,products!$A$1:$A$11,0),MATCH(orders!J$1,products!$A$1:$F$1,0))</f>
        <v>Denim Jacket Hooded</v>
      </c>
      <c r="K1230" t="str">
        <f>INDEX(products!$A$1:$F$11,MATCH(orders!$D1230,products!$A$1:$A$11,0),MATCH(orders!K$1,products!$A$1:$F$1,0))</f>
        <v>Jacket</v>
      </c>
      <c r="L1230" t="str">
        <f>INDEX(products!$A$1:$F$11,MATCH(orders!$D1230,products!$A$1:$A$11,0),MATCH(orders!L$1,products!$A$1:$F$1,0))</f>
        <v>Light Blue</v>
      </c>
      <c r="M1230">
        <f>INDEX(products!$A$1:$F$11,MATCH(orders!$D1230,products!$A$1:$A$11,0),MATCH(orders!M$1,products!$A$1:$F$1,0))</f>
        <v>27.99</v>
      </c>
      <c r="N1230">
        <f>INDEX(products!$A$1:$F$11,MATCH(orders!$D1230,products!$A$1:$A$11,0),MATCH(orders!N$1,products!$A$1:$F$1,0))</f>
        <v>14.99</v>
      </c>
      <c r="O1230">
        <f t="shared" si="38"/>
        <v>38.999999999999993</v>
      </c>
      <c r="P1230">
        <f t="shared" si="39"/>
        <v>83.97</v>
      </c>
    </row>
    <row r="1231" spans="1:16" x14ac:dyDescent="0.45">
      <c r="A1231" t="s">
        <v>3000</v>
      </c>
      <c r="B1231" s="1">
        <v>45190</v>
      </c>
      <c r="C1231" t="s">
        <v>536</v>
      </c>
      <c r="D1231">
        <v>6</v>
      </c>
      <c r="E1231">
        <v>3</v>
      </c>
      <c r="F1231" t="str">
        <f>_xlfn.XLOOKUP(C1231,customers!$A$2:$A$314,customers!$B$2:$B$314,,0)</f>
        <v>Othello Syseland</v>
      </c>
      <c r="G1231" t="str">
        <f>_xlfn.XLOOKUP(C1231,customers!$A$2:$A$314,customers!$F$2:$F$314,,0)</f>
        <v>England</v>
      </c>
      <c r="H1231" t="str">
        <f>VLOOKUP(C1231,customers!$A$2:$I$314,7,FALSE)</f>
        <v>Hartlepool</v>
      </c>
      <c r="I1231" t="str">
        <f>VLOOKUP(C1231,customers!$A$2:$I$314,9,FALSE)</f>
        <v>No</v>
      </c>
      <c r="J1231" t="str">
        <f>INDEX(products!$A$1:$F$11,MATCH(orders!$D1231,products!$A$1:$A$11,0),MATCH(orders!J$1,products!$A$1:$F$1,0))</f>
        <v>Denim Jacket Hooded</v>
      </c>
      <c r="K1231" t="str">
        <f>INDEX(products!$A$1:$F$11,MATCH(orders!$D1231,products!$A$1:$A$11,0),MATCH(orders!K$1,products!$A$1:$F$1,0))</f>
        <v>Jacket</v>
      </c>
      <c r="L1231" t="str">
        <f>INDEX(products!$A$1:$F$11,MATCH(orders!$D1231,products!$A$1:$A$11,0),MATCH(orders!L$1,products!$A$1:$F$1,0))</f>
        <v>Light Blue</v>
      </c>
      <c r="M1231">
        <f>INDEX(products!$A$1:$F$11,MATCH(orders!$D1231,products!$A$1:$A$11,0),MATCH(orders!M$1,products!$A$1:$F$1,0))</f>
        <v>27.99</v>
      </c>
      <c r="N1231">
        <f>INDEX(products!$A$1:$F$11,MATCH(orders!$D1231,products!$A$1:$A$11,0),MATCH(orders!N$1,products!$A$1:$F$1,0))</f>
        <v>14.99</v>
      </c>
      <c r="O1231">
        <f t="shared" si="38"/>
        <v>38.999999999999993</v>
      </c>
      <c r="P1231">
        <f t="shared" si="39"/>
        <v>83.97</v>
      </c>
    </row>
    <row r="1232" spans="1:16" x14ac:dyDescent="0.45">
      <c r="A1232" t="s">
        <v>3001</v>
      </c>
      <c r="B1232" s="1">
        <v>45191</v>
      </c>
      <c r="C1232" t="s">
        <v>1193</v>
      </c>
      <c r="D1232">
        <v>9</v>
      </c>
      <c r="E1232">
        <v>3</v>
      </c>
      <c r="F1232" t="str">
        <f>_xlfn.XLOOKUP(C1232,customers!$A$2:$A$314,customers!$B$2:$B$314,,0)</f>
        <v>Benn Checci</v>
      </c>
      <c r="G1232" t="str">
        <f>_xlfn.XLOOKUP(C1232,customers!$A$2:$A$314,customers!$F$2:$F$314,,0)</f>
        <v>Wales</v>
      </c>
      <c r="H1232" t="str">
        <f>VLOOKUP(C1232,customers!$A$2:$I$314,7,FALSE)</f>
        <v>Caernarfon</v>
      </c>
      <c r="I1232" t="str">
        <f>VLOOKUP(C1232,customers!$A$2:$I$314,9,FALSE)</f>
        <v>No</v>
      </c>
      <c r="J1232" t="str">
        <f>INDEX(products!$A$1:$F$11,MATCH(orders!$D1232,products!$A$1:$A$11,0),MATCH(orders!J$1,products!$A$1:$F$1,0))</f>
        <v>Denim Jacket Embroidered</v>
      </c>
      <c r="K1232" t="str">
        <f>INDEX(products!$A$1:$F$11,MATCH(orders!$D1232,products!$A$1:$A$11,0),MATCH(orders!K$1,products!$A$1:$F$1,0))</f>
        <v>Jacket</v>
      </c>
      <c r="L1232" t="str">
        <f>INDEX(products!$A$1:$F$11,MATCH(orders!$D1232,products!$A$1:$A$11,0),MATCH(orders!L$1,products!$A$1:$F$1,0))</f>
        <v>Light Blue</v>
      </c>
      <c r="M1232">
        <f>INDEX(products!$A$1:$F$11,MATCH(orders!$D1232,products!$A$1:$A$11,0),MATCH(orders!M$1,products!$A$1:$F$1,0))</f>
        <v>32.99</v>
      </c>
      <c r="N1232">
        <f>INDEX(products!$A$1:$F$11,MATCH(orders!$D1232,products!$A$1:$A$11,0),MATCH(orders!N$1,products!$A$1:$F$1,0))</f>
        <v>18.989999999999998</v>
      </c>
      <c r="O1232">
        <f t="shared" si="38"/>
        <v>42.000000000000014</v>
      </c>
      <c r="P1232">
        <f t="shared" si="39"/>
        <v>98.97</v>
      </c>
    </row>
    <row r="1233" spans="1:16" x14ac:dyDescent="0.45">
      <c r="A1233" t="s">
        <v>3002</v>
      </c>
      <c r="B1233" s="1">
        <v>45191</v>
      </c>
      <c r="C1233" t="s">
        <v>753</v>
      </c>
      <c r="D1233">
        <v>6</v>
      </c>
      <c r="E1233">
        <v>3</v>
      </c>
      <c r="F1233" t="str">
        <f>_xlfn.XLOOKUP(C1233,customers!$A$2:$A$314,customers!$B$2:$B$314,,0)</f>
        <v>Alisun Baudino</v>
      </c>
      <c r="G1233" t="str">
        <f>_xlfn.XLOOKUP(C1233,customers!$A$2:$A$314,customers!$F$2:$F$314,,0)</f>
        <v>Wales</v>
      </c>
      <c r="H1233" t="str">
        <f>VLOOKUP(C1233,customers!$A$2:$I$314,7,FALSE)</f>
        <v>Brecon</v>
      </c>
      <c r="I1233" t="str">
        <f>VLOOKUP(C1233,customers!$A$2:$I$314,9,FALSE)</f>
        <v>No</v>
      </c>
      <c r="J1233" t="str">
        <f>INDEX(products!$A$1:$F$11,MATCH(orders!$D1233,products!$A$1:$A$11,0),MATCH(orders!J$1,products!$A$1:$F$1,0))</f>
        <v>Denim Jacket Hooded</v>
      </c>
      <c r="K1233" t="str">
        <f>INDEX(products!$A$1:$F$11,MATCH(orders!$D1233,products!$A$1:$A$11,0),MATCH(orders!K$1,products!$A$1:$F$1,0))</f>
        <v>Jacket</v>
      </c>
      <c r="L1233" t="str">
        <f>INDEX(products!$A$1:$F$11,MATCH(orders!$D1233,products!$A$1:$A$11,0),MATCH(orders!L$1,products!$A$1:$F$1,0))</f>
        <v>Light Blue</v>
      </c>
      <c r="M1233">
        <f>INDEX(products!$A$1:$F$11,MATCH(orders!$D1233,products!$A$1:$A$11,0),MATCH(orders!M$1,products!$A$1:$F$1,0))</f>
        <v>27.99</v>
      </c>
      <c r="N1233">
        <f>INDEX(products!$A$1:$F$11,MATCH(orders!$D1233,products!$A$1:$A$11,0),MATCH(orders!N$1,products!$A$1:$F$1,0))</f>
        <v>14.99</v>
      </c>
      <c r="O1233">
        <f t="shared" si="38"/>
        <v>38.999999999999993</v>
      </c>
      <c r="P1233">
        <f t="shared" si="39"/>
        <v>83.97</v>
      </c>
    </row>
    <row r="1234" spans="1:16" x14ac:dyDescent="0.45">
      <c r="A1234" t="s">
        <v>3003</v>
      </c>
      <c r="B1234" s="1">
        <v>45191</v>
      </c>
      <c r="C1234" t="s">
        <v>473</v>
      </c>
      <c r="D1234">
        <v>6</v>
      </c>
      <c r="E1234">
        <v>3</v>
      </c>
      <c r="F1234" t="str">
        <f>_xlfn.XLOOKUP(C1234,customers!$A$2:$A$314,customers!$B$2:$B$314,,0)</f>
        <v>Brook Drage</v>
      </c>
      <c r="G1234" t="str">
        <f>_xlfn.XLOOKUP(C1234,customers!$A$2:$A$314,customers!$F$2:$F$314,,0)</f>
        <v>England</v>
      </c>
      <c r="H1234" t="str">
        <f>VLOOKUP(C1234,customers!$A$2:$I$314,7,FALSE)</f>
        <v>Scarborough</v>
      </c>
      <c r="I1234" t="str">
        <f>VLOOKUP(C1234,customers!$A$2:$I$314,9,FALSE)</f>
        <v>No</v>
      </c>
      <c r="J1234" t="str">
        <f>INDEX(products!$A$1:$F$11,MATCH(orders!$D1234,products!$A$1:$A$11,0),MATCH(orders!J$1,products!$A$1:$F$1,0))</f>
        <v>Denim Jacket Hooded</v>
      </c>
      <c r="K1234" t="str">
        <f>INDEX(products!$A$1:$F$11,MATCH(orders!$D1234,products!$A$1:$A$11,0),MATCH(orders!K$1,products!$A$1:$F$1,0))</f>
        <v>Jacket</v>
      </c>
      <c r="L1234" t="str">
        <f>INDEX(products!$A$1:$F$11,MATCH(orders!$D1234,products!$A$1:$A$11,0),MATCH(orders!L$1,products!$A$1:$F$1,0))</f>
        <v>Light Blue</v>
      </c>
      <c r="M1234">
        <f>INDEX(products!$A$1:$F$11,MATCH(orders!$D1234,products!$A$1:$A$11,0),MATCH(orders!M$1,products!$A$1:$F$1,0))</f>
        <v>27.99</v>
      </c>
      <c r="N1234">
        <f>INDEX(products!$A$1:$F$11,MATCH(orders!$D1234,products!$A$1:$A$11,0),MATCH(orders!N$1,products!$A$1:$F$1,0))</f>
        <v>14.99</v>
      </c>
      <c r="O1234">
        <f t="shared" si="38"/>
        <v>38.999999999999993</v>
      </c>
      <c r="P1234">
        <f t="shared" si="39"/>
        <v>83.97</v>
      </c>
    </row>
    <row r="1235" spans="1:16" x14ac:dyDescent="0.45">
      <c r="A1235" t="s">
        <v>3004</v>
      </c>
      <c r="B1235" s="1">
        <v>45191</v>
      </c>
      <c r="C1235" t="s">
        <v>1091</v>
      </c>
      <c r="D1235">
        <v>6</v>
      </c>
      <c r="E1235">
        <v>3</v>
      </c>
      <c r="F1235" t="str">
        <f>_xlfn.XLOOKUP(C1235,customers!$A$2:$A$314,customers!$B$2:$B$314,,0)</f>
        <v>Emlynne Palfrey</v>
      </c>
      <c r="G1235" t="str">
        <f>_xlfn.XLOOKUP(C1235,customers!$A$2:$A$314,customers!$F$2:$F$314,,0)</f>
        <v>Wales</v>
      </c>
      <c r="H1235" t="str">
        <f>VLOOKUP(C1235,customers!$A$2:$I$314,7,FALSE)</f>
        <v>Holyhead</v>
      </c>
      <c r="I1235" t="str">
        <f>VLOOKUP(C1235,customers!$A$2:$I$314,9,FALSE)</f>
        <v>No</v>
      </c>
      <c r="J1235" t="str">
        <f>INDEX(products!$A$1:$F$11,MATCH(orders!$D1235,products!$A$1:$A$11,0),MATCH(orders!J$1,products!$A$1:$F$1,0))</f>
        <v>Denim Jacket Hooded</v>
      </c>
      <c r="K1235" t="str">
        <f>INDEX(products!$A$1:$F$11,MATCH(orders!$D1235,products!$A$1:$A$11,0),MATCH(orders!K$1,products!$A$1:$F$1,0))</f>
        <v>Jacket</v>
      </c>
      <c r="L1235" t="str">
        <f>INDEX(products!$A$1:$F$11,MATCH(orders!$D1235,products!$A$1:$A$11,0),MATCH(orders!L$1,products!$A$1:$F$1,0))</f>
        <v>Light Blue</v>
      </c>
      <c r="M1235">
        <f>INDEX(products!$A$1:$F$11,MATCH(orders!$D1235,products!$A$1:$A$11,0),MATCH(orders!M$1,products!$A$1:$F$1,0))</f>
        <v>27.99</v>
      </c>
      <c r="N1235">
        <f>INDEX(products!$A$1:$F$11,MATCH(orders!$D1235,products!$A$1:$A$11,0),MATCH(orders!N$1,products!$A$1:$F$1,0))</f>
        <v>14.99</v>
      </c>
      <c r="O1235">
        <f t="shared" si="38"/>
        <v>38.999999999999993</v>
      </c>
      <c r="P1235">
        <f t="shared" si="39"/>
        <v>83.97</v>
      </c>
    </row>
    <row r="1236" spans="1:16" x14ac:dyDescent="0.45">
      <c r="A1236" t="s">
        <v>3005</v>
      </c>
      <c r="B1236" s="1">
        <v>45192</v>
      </c>
      <c r="C1236" t="s">
        <v>725</v>
      </c>
      <c r="D1236">
        <v>6</v>
      </c>
      <c r="E1236">
        <v>3</v>
      </c>
      <c r="F1236" t="str">
        <f>_xlfn.XLOOKUP(C1236,customers!$A$2:$A$314,customers!$B$2:$B$314,,0)</f>
        <v>Isa Blazewicz</v>
      </c>
      <c r="G1236" t="str">
        <f>_xlfn.XLOOKUP(C1236,customers!$A$2:$A$314,customers!$F$2:$F$314,,0)</f>
        <v>England</v>
      </c>
      <c r="H1236" t="str">
        <f>VLOOKUP(C1236,customers!$A$2:$I$314,7,FALSE)</f>
        <v>Congleton</v>
      </c>
      <c r="I1236" t="str">
        <f>VLOOKUP(C1236,customers!$A$2:$I$314,9,FALSE)</f>
        <v>No</v>
      </c>
      <c r="J1236" t="str">
        <f>INDEX(products!$A$1:$F$11,MATCH(orders!$D1236,products!$A$1:$A$11,0),MATCH(orders!J$1,products!$A$1:$F$1,0))</f>
        <v>Denim Jacket Hooded</v>
      </c>
      <c r="K1236" t="str">
        <f>INDEX(products!$A$1:$F$11,MATCH(orders!$D1236,products!$A$1:$A$11,0),MATCH(orders!K$1,products!$A$1:$F$1,0))</f>
        <v>Jacket</v>
      </c>
      <c r="L1236" t="str">
        <f>INDEX(products!$A$1:$F$11,MATCH(orders!$D1236,products!$A$1:$A$11,0),MATCH(orders!L$1,products!$A$1:$F$1,0))</f>
        <v>Light Blue</v>
      </c>
      <c r="M1236">
        <f>INDEX(products!$A$1:$F$11,MATCH(orders!$D1236,products!$A$1:$A$11,0),MATCH(orders!M$1,products!$A$1:$F$1,0))</f>
        <v>27.99</v>
      </c>
      <c r="N1236">
        <f>INDEX(products!$A$1:$F$11,MATCH(orders!$D1236,products!$A$1:$A$11,0),MATCH(orders!N$1,products!$A$1:$F$1,0))</f>
        <v>14.99</v>
      </c>
      <c r="O1236">
        <f t="shared" si="38"/>
        <v>38.999999999999993</v>
      </c>
      <c r="P1236">
        <f t="shared" si="39"/>
        <v>83.97</v>
      </c>
    </row>
    <row r="1237" spans="1:16" x14ac:dyDescent="0.45">
      <c r="A1237" t="s">
        <v>3006</v>
      </c>
      <c r="B1237" s="1">
        <v>45193</v>
      </c>
      <c r="C1237" t="s">
        <v>1063</v>
      </c>
      <c r="D1237">
        <v>5</v>
      </c>
      <c r="E1237">
        <v>2</v>
      </c>
      <c r="F1237" t="str">
        <f>_xlfn.XLOOKUP(C1237,customers!$A$2:$A$314,customers!$B$2:$B$314,,0)</f>
        <v>Jasper Sisneros</v>
      </c>
      <c r="G1237" t="str">
        <f>_xlfn.XLOOKUP(C1237,customers!$A$2:$A$314,customers!$F$2:$F$314,,0)</f>
        <v>Wales</v>
      </c>
      <c r="H1237" t="str">
        <f>VLOOKUP(C1237,customers!$A$2:$I$314,7,FALSE)</f>
        <v>Holywell</v>
      </c>
      <c r="I1237" t="str">
        <f>VLOOKUP(C1237,customers!$A$2:$I$314,9,FALSE)</f>
        <v>No</v>
      </c>
      <c r="J1237" t="str">
        <f>INDEX(products!$A$1:$F$11,MATCH(orders!$D1237,products!$A$1:$A$11,0),MATCH(orders!J$1,products!$A$1:$F$1,0))</f>
        <v>Denim Jeans Flare Cut</v>
      </c>
      <c r="K1237" t="str">
        <f>INDEX(products!$A$1:$F$11,MATCH(orders!$D1237,products!$A$1:$A$11,0),MATCH(orders!K$1,products!$A$1:$F$1,0))</f>
        <v>Pants</v>
      </c>
      <c r="L1237" t="str">
        <f>INDEX(products!$A$1:$F$11,MATCH(orders!$D1237,products!$A$1:$A$11,0),MATCH(orders!L$1,products!$A$1:$F$1,0))</f>
        <v>Dark Blue</v>
      </c>
      <c r="M1237">
        <f>INDEX(products!$A$1:$F$11,MATCH(orders!$D1237,products!$A$1:$A$11,0),MATCH(orders!M$1,products!$A$1:$F$1,0))</f>
        <v>28.99</v>
      </c>
      <c r="N1237">
        <f>INDEX(products!$A$1:$F$11,MATCH(orders!$D1237,products!$A$1:$A$11,0),MATCH(orders!N$1,products!$A$1:$F$1,0))</f>
        <v>12.99</v>
      </c>
      <c r="O1237">
        <f t="shared" si="38"/>
        <v>31.999999999999996</v>
      </c>
      <c r="P1237">
        <f t="shared" si="39"/>
        <v>57.98</v>
      </c>
    </row>
    <row r="1238" spans="1:16" x14ac:dyDescent="0.45">
      <c r="A1238" t="s">
        <v>3007</v>
      </c>
      <c r="B1238" s="1">
        <v>45193</v>
      </c>
      <c r="C1238" t="s">
        <v>1013</v>
      </c>
      <c r="D1238">
        <v>4</v>
      </c>
      <c r="E1238">
        <v>1</v>
      </c>
      <c r="F1238" t="str">
        <f>_xlfn.XLOOKUP(C1238,customers!$A$2:$A$314,customers!$B$2:$B$314,,0)</f>
        <v>Cobby Cromwell</v>
      </c>
      <c r="G1238" t="str">
        <f>_xlfn.XLOOKUP(C1238,customers!$A$2:$A$314,customers!$F$2:$F$314,,0)</f>
        <v>England</v>
      </c>
      <c r="H1238" t="str">
        <f>VLOOKUP(C1238,customers!$A$2:$I$314,7,FALSE)</f>
        <v>Sandwich</v>
      </c>
      <c r="I1238" t="str">
        <f>VLOOKUP(C1238,customers!$A$2:$I$314,9,FALSE)</f>
        <v>No</v>
      </c>
      <c r="J1238" t="str">
        <f>INDEX(products!$A$1:$F$11,MATCH(orders!$D1238,products!$A$1:$A$11,0),MATCH(orders!J$1,products!$A$1:$F$1,0))</f>
        <v>Denim Jacket Cropped</v>
      </c>
      <c r="K1238" t="str">
        <f>INDEX(products!$A$1:$F$11,MATCH(orders!$D1238,products!$A$1:$A$11,0),MATCH(orders!K$1,products!$A$1:$F$1,0))</f>
        <v>Jacket</v>
      </c>
      <c r="L1238" t="str">
        <f>INDEX(products!$A$1:$F$11,MATCH(orders!$D1238,products!$A$1:$A$11,0),MATCH(orders!L$1,products!$A$1:$F$1,0))</f>
        <v>Light Blue</v>
      </c>
      <c r="M1238">
        <f>INDEX(products!$A$1:$F$11,MATCH(orders!$D1238,products!$A$1:$A$11,0),MATCH(orders!M$1,products!$A$1:$F$1,0))</f>
        <v>26.99</v>
      </c>
      <c r="N1238">
        <f>INDEX(products!$A$1:$F$11,MATCH(orders!$D1238,products!$A$1:$A$11,0),MATCH(orders!N$1,products!$A$1:$F$1,0))</f>
        <v>11.99</v>
      </c>
      <c r="O1238">
        <f t="shared" si="38"/>
        <v>14.999999999999998</v>
      </c>
      <c r="P1238">
        <f t="shared" si="39"/>
        <v>26.99</v>
      </c>
    </row>
    <row r="1239" spans="1:16" x14ac:dyDescent="0.45">
      <c r="A1239" t="s">
        <v>3008</v>
      </c>
      <c r="B1239" s="1">
        <v>45194</v>
      </c>
      <c r="C1239" t="s">
        <v>1026</v>
      </c>
      <c r="D1239">
        <v>6</v>
      </c>
      <c r="E1239">
        <v>3</v>
      </c>
      <c r="F1239" t="str">
        <f>_xlfn.XLOOKUP(C1239,customers!$A$2:$A$314,customers!$B$2:$B$314,,0)</f>
        <v>Monique Canty</v>
      </c>
      <c r="G1239" t="str">
        <f>_xlfn.XLOOKUP(C1239,customers!$A$2:$A$314,customers!$F$2:$F$314,,0)</f>
        <v>England</v>
      </c>
      <c r="H1239" t="str">
        <f>VLOOKUP(C1239,customers!$A$2:$I$314,7,FALSE)</f>
        <v>Leek</v>
      </c>
      <c r="I1239" t="str">
        <f>VLOOKUP(C1239,customers!$A$2:$I$314,9,FALSE)</f>
        <v>No</v>
      </c>
      <c r="J1239" t="str">
        <f>INDEX(products!$A$1:$F$11,MATCH(orders!$D1239,products!$A$1:$A$11,0),MATCH(orders!J$1,products!$A$1:$F$1,0))</f>
        <v>Denim Jacket Hooded</v>
      </c>
      <c r="K1239" t="str">
        <f>INDEX(products!$A$1:$F$11,MATCH(orders!$D1239,products!$A$1:$A$11,0),MATCH(orders!K$1,products!$A$1:$F$1,0))</f>
        <v>Jacket</v>
      </c>
      <c r="L1239" t="str">
        <f>INDEX(products!$A$1:$F$11,MATCH(orders!$D1239,products!$A$1:$A$11,0),MATCH(orders!L$1,products!$A$1:$F$1,0))</f>
        <v>Light Blue</v>
      </c>
      <c r="M1239">
        <f>INDEX(products!$A$1:$F$11,MATCH(orders!$D1239,products!$A$1:$A$11,0),MATCH(orders!M$1,products!$A$1:$F$1,0))</f>
        <v>27.99</v>
      </c>
      <c r="N1239">
        <f>INDEX(products!$A$1:$F$11,MATCH(orders!$D1239,products!$A$1:$A$11,0),MATCH(orders!N$1,products!$A$1:$F$1,0))</f>
        <v>14.99</v>
      </c>
      <c r="O1239">
        <f t="shared" si="38"/>
        <v>38.999999999999993</v>
      </c>
      <c r="P1239">
        <f t="shared" si="39"/>
        <v>83.97</v>
      </c>
    </row>
    <row r="1240" spans="1:16" x14ac:dyDescent="0.45">
      <c r="A1240" t="s">
        <v>3009</v>
      </c>
      <c r="B1240" s="1">
        <v>45194</v>
      </c>
      <c r="C1240" t="s">
        <v>788</v>
      </c>
      <c r="D1240">
        <v>6</v>
      </c>
      <c r="E1240">
        <v>3</v>
      </c>
      <c r="F1240" t="str">
        <f>_xlfn.XLOOKUP(C1240,customers!$A$2:$A$314,customers!$B$2:$B$314,,0)</f>
        <v>Ingaborg Dunwoody</v>
      </c>
      <c r="G1240" t="str">
        <f>_xlfn.XLOOKUP(C1240,customers!$A$2:$A$314,customers!$F$2:$F$314,,0)</f>
        <v>Scotland</v>
      </c>
      <c r="H1240" t="str">
        <f>VLOOKUP(C1240,customers!$A$2:$I$314,7,FALSE)</f>
        <v>Melrose</v>
      </c>
      <c r="I1240" t="str">
        <f>VLOOKUP(C1240,customers!$A$2:$I$314,9,FALSE)</f>
        <v>No</v>
      </c>
      <c r="J1240" t="str">
        <f>INDEX(products!$A$1:$F$11,MATCH(orders!$D1240,products!$A$1:$A$11,0),MATCH(orders!J$1,products!$A$1:$F$1,0))</f>
        <v>Denim Jacket Hooded</v>
      </c>
      <c r="K1240" t="str">
        <f>INDEX(products!$A$1:$F$11,MATCH(orders!$D1240,products!$A$1:$A$11,0),MATCH(orders!K$1,products!$A$1:$F$1,0))</f>
        <v>Jacket</v>
      </c>
      <c r="L1240" t="str">
        <f>INDEX(products!$A$1:$F$11,MATCH(orders!$D1240,products!$A$1:$A$11,0),MATCH(orders!L$1,products!$A$1:$F$1,0))</f>
        <v>Light Blue</v>
      </c>
      <c r="M1240">
        <f>INDEX(products!$A$1:$F$11,MATCH(orders!$D1240,products!$A$1:$A$11,0),MATCH(orders!M$1,products!$A$1:$F$1,0))</f>
        <v>27.99</v>
      </c>
      <c r="N1240">
        <f>INDEX(products!$A$1:$F$11,MATCH(orders!$D1240,products!$A$1:$A$11,0),MATCH(orders!N$1,products!$A$1:$F$1,0))</f>
        <v>14.99</v>
      </c>
      <c r="O1240">
        <f t="shared" si="38"/>
        <v>38.999999999999993</v>
      </c>
      <c r="P1240">
        <f t="shared" si="39"/>
        <v>83.97</v>
      </c>
    </row>
    <row r="1241" spans="1:16" x14ac:dyDescent="0.45">
      <c r="A1241" t="s">
        <v>3010</v>
      </c>
      <c r="B1241" s="1">
        <v>45195</v>
      </c>
      <c r="C1241" t="s">
        <v>1071</v>
      </c>
      <c r="D1241">
        <v>8</v>
      </c>
      <c r="E1241">
        <v>3</v>
      </c>
      <c r="F1241" t="str">
        <f>_xlfn.XLOOKUP(C1241,customers!$A$2:$A$314,customers!$B$2:$B$314,,0)</f>
        <v>Warner Maddox</v>
      </c>
      <c r="G1241" t="str">
        <f>_xlfn.XLOOKUP(C1241,customers!$A$2:$A$314,customers!$F$2:$F$314,,0)</f>
        <v>England</v>
      </c>
      <c r="H1241" t="str">
        <f>VLOOKUP(C1241,customers!$A$2:$I$314,7,FALSE)</f>
        <v>Malvern</v>
      </c>
      <c r="I1241" t="str">
        <f>VLOOKUP(C1241,customers!$A$2:$I$314,9,FALSE)</f>
        <v>No</v>
      </c>
      <c r="J1241" t="str">
        <f>INDEX(products!$A$1:$F$11,MATCH(orders!$D1241,products!$A$1:$A$11,0),MATCH(orders!J$1,products!$A$1:$F$1,0))</f>
        <v>Denim Jeans Vintage Wash</v>
      </c>
      <c r="K1241" t="str">
        <f>INDEX(products!$A$1:$F$11,MATCH(orders!$D1241,products!$A$1:$A$11,0),MATCH(orders!K$1,products!$A$1:$F$1,0))</f>
        <v>Jacket</v>
      </c>
      <c r="L1241" t="str">
        <f>INDEX(products!$A$1:$F$11,MATCH(orders!$D1241,products!$A$1:$A$11,0),MATCH(orders!L$1,products!$A$1:$F$1,0))</f>
        <v>Light Blue</v>
      </c>
      <c r="M1241">
        <f>INDEX(products!$A$1:$F$11,MATCH(orders!$D1241,products!$A$1:$A$11,0),MATCH(orders!M$1,products!$A$1:$F$1,0))</f>
        <v>21.99</v>
      </c>
      <c r="N1241">
        <f>INDEX(products!$A$1:$F$11,MATCH(orders!$D1241,products!$A$1:$A$11,0),MATCH(orders!N$1,products!$A$1:$F$1,0))</f>
        <v>11.99</v>
      </c>
      <c r="O1241">
        <f t="shared" si="38"/>
        <v>29.999999999999993</v>
      </c>
      <c r="P1241">
        <f t="shared" si="39"/>
        <v>65.97</v>
      </c>
    </row>
    <row r="1242" spans="1:16" x14ac:dyDescent="0.45">
      <c r="A1242" t="s">
        <v>3011</v>
      </c>
      <c r="B1242" s="1">
        <v>45196</v>
      </c>
      <c r="C1242" t="s">
        <v>528</v>
      </c>
      <c r="D1242">
        <v>6</v>
      </c>
      <c r="E1242">
        <v>3</v>
      </c>
      <c r="F1242" t="str">
        <f>_xlfn.XLOOKUP(C1242,customers!$A$2:$A$314,customers!$B$2:$B$314,,0)</f>
        <v>Bobinette Hindsberg</v>
      </c>
      <c r="G1242" t="str">
        <f>_xlfn.XLOOKUP(C1242,customers!$A$2:$A$314,customers!$F$2:$F$314,,0)</f>
        <v>England</v>
      </c>
      <c r="H1242" t="str">
        <f>VLOOKUP(C1242,customers!$A$2:$I$314,7,FALSE)</f>
        <v>Bridgwater</v>
      </c>
      <c r="I1242" t="str">
        <f>VLOOKUP(C1242,customers!$A$2:$I$314,9,FALSE)</f>
        <v>No</v>
      </c>
      <c r="J1242" t="str">
        <f>INDEX(products!$A$1:$F$11,MATCH(orders!$D1242,products!$A$1:$A$11,0),MATCH(orders!J$1,products!$A$1:$F$1,0))</f>
        <v>Denim Jacket Hooded</v>
      </c>
      <c r="K1242" t="str">
        <f>INDEX(products!$A$1:$F$11,MATCH(orders!$D1242,products!$A$1:$A$11,0),MATCH(orders!K$1,products!$A$1:$F$1,0))</f>
        <v>Jacket</v>
      </c>
      <c r="L1242" t="str">
        <f>INDEX(products!$A$1:$F$11,MATCH(orders!$D1242,products!$A$1:$A$11,0),MATCH(orders!L$1,products!$A$1:$F$1,0))</f>
        <v>Light Blue</v>
      </c>
      <c r="M1242">
        <f>INDEX(products!$A$1:$F$11,MATCH(orders!$D1242,products!$A$1:$A$11,0),MATCH(orders!M$1,products!$A$1:$F$1,0))</f>
        <v>27.99</v>
      </c>
      <c r="N1242">
        <f>INDEX(products!$A$1:$F$11,MATCH(orders!$D1242,products!$A$1:$A$11,0),MATCH(orders!N$1,products!$A$1:$F$1,0))</f>
        <v>14.99</v>
      </c>
      <c r="O1242">
        <f t="shared" si="38"/>
        <v>38.999999999999993</v>
      </c>
      <c r="P1242">
        <f t="shared" si="39"/>
        <v>83.97</v>
      </c>
    </row>
    <row r="1243" spans="1:16" x14ac:dyDescent="0.45">
      <c r="A1243" t="s">
        <v>3012</v>
      </c>
      <c r="B1243" s="1">
        <v>45197</v>
      </c>
      <c r="C1243" t="s">
        <v>788</v>
      </c>
      <c r="D1243">
        <v>6</v>
      </c>
      <c r="E1243">
        <v>3</v>
      </c>
      <c r="F1243" t="str">
        <f>_xlfn.XLOOKUP(C1243,customers!$A$2:$A$314,customers!$B$2:$B$314,,0)</f>
        <v>Ingaborg Dunwoody</v>
      </c>
      <c r="G1243" t="str">
        <f>_xlfn.XLOOKUP(C1243,customers!$A$2:$A$314,customers!$F$2:$F$314,,0)</f>
        <v>Scotland</v>
      </c>
      <c r="H1243" t="str">
        <f>VLOOKUP(C1243,customers!$A$2:$I$314,7,FALSE)</f>
        <v>Melrose</v>
      </c>
      <c r="I1243" t="str">
        <f>VLOOKUP(C1243,customers!$A$2:$I$314,9,FALSE)</f>
        <v>No</v>
      </c>
      <c r="J1243" t="str">
        <f>INDEX(products!$A$1:$F$11,MATCH(orders!$D1243,products!$A$1:$A$11,0),MATCH(orders!J$1,products!$A$1:$F$1,0))</f>
        <v>Denim Jacket Hooded</v>
      </c>
      <c r="K1243" t="str">
        <f>INDEX(products!$A$1:$F$11,MATCH(orders!$D1243,products!$A$1:$A$11,0),MATCH(orders!K$1,products!$A$1:$F$1,0))</f>
        <v>Jacket</v>
      </c>
      <c r="L1243" t="str">
        <f>INDEX(products!$A$1:$F$11,MATCH(orders!$D1243,products!$A$1:$A$11,0),MATCH(orders!L$1,products!$A$1:$F$1,0))</f>
        <v>Light Blue</v>
      </c>
      <c r="M1243">
        <f>INDEX(products!$A$1:$F$11,MATCH(orders!$D1243,products!$A$1:$A$11,0),MATCH(orders!M$1,products!$A$1:$F$1,0))</f>
        <v>27.99</v>
      </c>
      <c r="N1243">
        <f>INDEX(products!$A$1:$F$11,MATCH(orders!$D1243,products!$A$1:$A$11,0),MATCH(orders!N$1,products!$A$1:$F$1,0))</f>
        <v>14.99</v>
      </c>
      <c r="O1243">
        <f t="shared" si="38"/>
        <v>38.999999999999993</v>
      </c>
      <c r="P1243">
        <f t="shared" si="39"/>
        <v>83.97</v>
      </c>
    </row>
    <row r="1244" spans="1:16" x14ac:dyDescent="0.45">
      <c r="A1244" t="s">
        <v>3013</v>
      </c>
      <c r="B1244" s="1">
        <v>45198</v>
      </c>
      <c r="C1244" t="s">
        <v>489</v>
      </c>
      <c r="D1244">
        <v>6</v>
      </c>
      <c r="E1244">
        <v>3</v>
      </c>
      <c r="F1244" t="str">
        <f>_xlfn.XLOOKUP(C1244,customers!$A$2:$A$314,customers!$B$2:$B$314,,0)</f>
        <v>Sylas Becaris</v>
      </c>
      <c r="G1244" t="str">
        <f>_xlfn.XLOOKUP(C1244,customers!$A$2:$A$314,customers!$F$2:$F$314,,0)</f>
        <v>England</v>
      </c>
      <c r="H1244" t="str">
        <f>VLOOKUP(C1244,customers!$A$2:$I$314,7,FALSE)</f>
        <v>Tamworth</v>
      </c>
      <c r="I1244" t="str">
        <f>VLOOKUP(C1244,customers!$A$2:$I$314,9,FALSE)</f>
        <v>No</v>
      </c>
      <c r="J1244" t="str">
        <f>INDEX(products!$A$1:$F$11,MATCH(orders!$D1244,products!$A$1:$A$11,0),MATCH(orders!J$1,products!$A$1:$F$1,0))</f>
        <v>Denim Jacket Hooded</v>
      </c>
      <c r="K1244" t="str">
        <f>INDEX(products!$A$1:$F$11,MATCH(orders!$D1244,products!$A$1:$A$11,0),MATCH(orders!K$1,products!$A$1:$F$1,0))</f>
        <v>Jacket</v>
      </c>
      <c r="L1244" t="str">
        <f>INDEX(products!$A$1:$F$11,MATCH(orders!$D1244,products!$A$1:$A$11,0),MATCH(orders!L$1,products!$A$1:$F$1,0))</f>
        <v>Light Blue</v>
      </c>
      <c r="M1244">
        <f>INDEX(products!$A$1:$F$11,MATCH(orders!$D1244,products!$A$1:$A$11,0),MATCH(orders!M$1,products!$A$1:$F$1,0))</f>
        <v>27.99</v>
      </c>
      <c r="N1244">
        <f>INDEX(products!$A$1:$F$11,MATCH(orders!$D1244,products!$A$1:$A$11,0),MATCH(orders!N$1,products!$A$1:$F$1,0))</f>
        <v>14.99</v>
      </c>
      <c r="O1244">
        <f t="shared" si="38"/>
        <v>38.999999999999993</v>
      </c>
      <c r="P1244">
        <f t="shared" si="39"/>
        <v>83.97</v>
      </c>
    </row>
    <row r="1245" spans="1:16" x14ac:dyDescent="0.45">
      <c r="A1245" t="s">
        <v>3014</v>
      </c>
      <c r="B1245" s="1">
        <v>45199</v>
      </c>
      <c r="C1245" t="s">
        <v>972</v>
      </c>
      <c r="D1245">
        <v>6</v>
      </c>
      <c r="E1245">
        <v>3</v>
      </c>
      <c r="F1245" t="str">
        <f>_xlfn.XLOOKUP(C1245,customers!$A$2:$A$314,customers!$B$2:$B$314,,0)</f>
        <v>Delmar Beasant</v>
      </c>
      <c r="G1245" t="str">
        <f>_xlfn.XLOOKUP(C1245,customers!$A$2:$A$314,customers!$F$2:$F$314,,0)</f>
        <v>Scotland</v>
      </c>
      <c r="H1245" t="str">
        <f>VLOOKUP(C1245,customers!$A$2:$I$314,7,FALSE)</f>
        <v>Fortrose</v>
      </c>
      <c r="I1245" t="str">
        <f>VLOOKUP(C1245,customers!$A$2:$I$314,9,FALSE)</f>
        <v>No</v>
      </c>
      <c r="J1245" t="str">
        <f>INDEX(products!$A$1:$F$11,MATCH(orders!$D1245,products!$A$1:$A$11,0),MATCH(orders!J$1,products!$A$1:$F$1,0))</f>
        <v>Denim Jacket Hooded</v>
      </c>
      <c r="K1245" t="str">
        <f>INDEX(products!$A$1:$F$11,MATCH(orders!$D1245,products!$A$1:$A$11,0),MATCH(orders!K$1,products!$A$1:$F$1,0))</f>
        <v>Jacket</v>
      </c>
      <c r="L1245" t="str">
        <f>INDEX(products!$A$1:$F$11,MATCH(orders!$D1245,products!$A$1:$A$11,0),MATCH(orders!L$1,products!$A$1:$F$1,0))</f>
        <v>Light Blue</v>
      </c>
      <c r="M1245">
        <f>INDEX(products!$A$1:$F$11,MATCH(orders!$D1245,products!$A$1:$A$11,0),MATCH(orders!M$1,products!$A$1:$F$1,0))</f>
        <v>27.99</v>
      </c>
      <c r="N1245">
        <f>INDEX(products!$A$1:$F$11,MATCH(orders!$D1245,products!$A$1:$A$11,0),MATCH(orders!N$1,products!$A$1:$F$1,0))</f>
        <v>14.99</v>
      </c>
      <c r="O1245">
        <f t="shared" si="38"/>
        <v>38.999999999999993</v>
      </c>
      <c r="P1245">
        <f t="shared" si="39"/>
        <v>83.97</v>
      </c>
    </row>
    <row r="1246" spans="1:16" x14ac:dyDescent="0.45">
      <c r="A1246" t="s">
        <v>3015</v>
      </c>
      <c r="B1246" s="1">
        <v>45199</v>
      </c>
      <c r="C1246" t="s">
        <v>367</v>
      </c>
      <c r="D1246">
        <v>6</v>
      </c>
      <c r="E1246">
        <v>3</v>
      </c>
      <c r="F1246" t="str">
        <f>_xlfn.XLOOKUP(C1246,customers!$A$2:$A$314,customers!$B$2:$B$314,,0)</f>
        <v>Torie Gottelier</v>
      </c>
      <c r="G1246" t="str">
        <f>_xlfn.XLOOKUP(C1246,customers!$A$2:$A$314,customers!$F$2:$F$314,,0)</f>
        <v>Scotland</v>
      </c>
      <c r="H1246" t="str">
        <f>VLOOKUP(C1246,customers!$A$2:$I$314,7,FALSE)</f>
        <v>Kirkcaldy</v>
      </c>
      <c r="I1246" t="str">
        <f>VLOOKUP(C1246,customers!$A$2:$I$314,9,FALSE)</f>
        <v>No</v>
      </c>
      <c r="J1246" t="str">
        <f>INDEX(products!$A$1:$F$11,MATCH(orders!$D1246,products!$A$1:$A$11,0),MATCH(orders!J$1,products!$A$1:$F$1,0))</f>
        <v>Denim Jacket Hooded</v>
      </c>
      <c r="K1246" t="str">
        <f>INDEX(products!$A$1:$F$11,MATCH(orders!$D1246,products!$A$1:$A$11,0),MATCH(orders!K$1,products!$A$1:$F$1,0))</f>
        <v>Jacket</v>
      </c>
      <c r="L1246" t="str">
        <f>INDEX(products!$A$1:$F$11,MATCH(orders!$D1246,products!$A$1:$A$11,0),MATCH(orders!L$1,products!$A$1:$F$1,0))</f>
        <v>Light Blue</v>
      </c>
      <c r="M1246">
        <f>INDEX(products!$A$1:$F$11,MATCH(orders!$D1246,products!$A$1:$A$11,0),MATCH(orders!M$1,products!$A$1:$F$1,0))</f>
        <v>27.99</v>
      </c>
      <c r="N1246">
        <f>INDEX(products!$A$1:$F$11,MATCH(orders!$D1246,products!$A$1:$A$11,0),MATCH(orders!N$1,products!$A$1:$F$1,0))</f>
        <v>14.99</v>
      </c>
      <c r="O1246">
        <f t="shared" si="38"/>
        <v>38.999999999999993</v>
      </c>
      <c r="P1246">
        <f t="shared" si="39"/>
        <v>83.97</v>
      </c>
    </row>
    <row r="1247" spans="1:16" x14ac:dyDescent="0.45">
      <c r="A1247" t="s">
        <v>3016</v>
      </c>
      <c r="B1247" s="1">
        <v>45200</v>
      </c>
      <c r="C1247" t="s">
        <v>1177</v>
      </c>
      <c r="D1247">
        <v>6</v>
      </c>
      <c r="E1247">
        <v>3</v>
      </c>
      <c r="F1247" t="str">
        <f>_xlfn.XLOOKUP(C1247,customers!$A$2:$A$314,customers!$B$2:$B$314,,0)</f>
        <v>Trescha Jedrachowicz</v>
      </c>
      <c r="G1247" t="str">
        <f>_xlfn.XLOOKUP(C1247,customers!$A$2:$A$314,customers!$F$2:$F$314,,0)</f>
        <v>Scotland</v>
      </c>
      <c r="H1247" t="str">
        <f>VLOOKUP(C1247,customers!$A$2:$I$314,7,FALSE)</f>
        <v>Pitlochry</v>
      </c>
      <c r="I1247" t="str">
        <f>VLOOKUP(C1247,customers!$A$2:$I$314,9,FALSE)</f>
        <v>No</v>
      </c>
      <c r="J1247" t="str">
        <f>INDEX(products!$A$1:$F$11,MATCH(orders!$D1247,products!$A$1:$A$11,0),MATCH(orders!J$1,products!$A$1:$F$1,0))</f>
        <v>Denim Jacket Hooded</v>
      </c>
      <c r="K1247" t="str">
        <f>INDEX(products!$A$1:$F$11,MATCH(orders!$D1247,products!$A$1:$A$11,0),MATCH(orders!K$1,products!$A$1:$F$1,0))</f>
        <v>Jacket</v>
      </c>
      <c r="L1247" t="str">
        <f>INDEX(products!$A$1:$F$11,MATCH(orders!$D1247,products!$A$1:$A$11,0),MATCH(orders!L$1,products!$A$1:$F$1,0))</f>
        <v>Light Blue</v>
      </c>
      <c r="M1247">
        <f>INDEX(products!$A$1:$F$11,MATCH(orders!$D1247,products!$A$1:$A$11,0),MATCH(orders!M$1,products!$A$1:$F$1,0))</f>
        <v>27.99</v>
      </c>
      <c r="N1247">
        <f>INDEX(products!$A$1:$F$11,MATCH(orders!$D1247,products!$A$1:$A$11,0),MATCH(orders!N$1,products!$A$1:$F$1,0))</f>
        <v>14.99</v>
      </c>
      <c r="O1247">
        <f t="shared" si="38"/>
        <v>38.999999999999993</v>
      </c>
      <c r="P1247">
        <f t="shared" si="39"/>
        <v>83.97</v>
      </c>
    </row>
    <row r="1248" spans="1:16" x14ac:dyDescent="0.45">
      <c r="A1248" t="s">
        <v>3017</v>
      </c>
      <c r="B1248" s="1">
        <v>45204</v>
      </c>
      <c r="C1248" t="s">
        <v>1001</v>
      </c>
      <c r="D1248">
        <v>6</v>
      </c>
      <c r="E1248">
        <v>3</v>
      </c>
      <c r="F1248" t="str">
        <f>_xlfn.XLOOKUP(C1248,customers!$A$2:$A$314,customers!$B$2:$B$314,,0)</f>
        <v>Cleve Blowfelde</v>
      </c>
      <c r="G1248" t="str">
        <f>_xlfn.XLOOKUP(C1248,customers!$A$2:$A$314,customers!$F$2:$F$314,,0)</f>
        <v>Wales</v>
      </c>
      <c r="H1248" t="str">
        <f>VLOOKUP(C1248,customers!$A$2:$I$314,7,FALSE)</f>
        <v>Llanrwst</v>
      </c>
      <c r="I1248" t="str">
        <f>VLOOKUP(C1248,customers!$A$2:$I$314,9,FALSE)</f>
        <v>No</v>
      </c>
      <c r="J1248" t="str">
        <f>INDEX(products!$A$1:$F$11,MATCH(orders!$D1248,products!$A$1:$A$11,0),MATCH(orders!J$1,products!$A$1:$F$1,0))</f>
        <v>Denim Jacket Hooded</v>
      </c>
      <c r="K1248" t="str">
        <f>INDEX(products!$A$1:$F$11,MATCH(orders!$D1248,products!$A$1:$A$11,0),MATCH(orders!K$1,products!$A$1:$F$1,0))</f>
        <v>Jacket</v>
      </c>
      <c r="L1248" t="str">
        <f>INDEX(products!$A$1:$F$11,MATCH(orders!$D1248,products!$A$1:$A$11,0),MATCH(orders!L$1,products!$A$1:$F$1,0))</f>
        <v>Light Blue</v>
      </c>
      <c r="M1248">
        <f>INDEX(products!$A$1:$F$11,MATCH(orders!$D1248,products!$A$1:$A$11,0),MATCH(orders!M$1,products!$A$1:$F$1,0))</f>
        <v>27.99</v>
      </c>
      <c r="N1248">
        <f>INDEX(products!$A$1:$F$11,MATCH(orders!$D1248,products!$A$1:$A$11,0),MATCH(orders!N$1,products!$A$1:$F$1,0))</f>
        <v>14.99</v>
      </c>
      <c r="O1248">
        <f t="shared" si="38"/>
        <v>38.999999999999993</v>
      </c>
      <c r="P1248">
        <f t="shared" si="39"/>
        <v>83.97</v>
      </c>
    </row>
    <row r="1249" spans="1:16" x14ac:dyDescent="0.45">
      <c r="A1249" t="s">
        <v>3018</v>
      </c>
      <c r="B1249" s="1">
        <v>45204</v>
      </c>
      <c r="C1249" t="s">
        <v>810</v>
      </c>
      <c r="D1249">
        <v>6</v>
      </c>
      <c r="E1249">
        <v>3</v>
      </c>
      <c r="F1249" t="str">
        <f>_xlfn.XLOOKUP(C1249,customers!$A$2:$A$314,customers!$B$2:$B$314,,0)</f>
        <v>Nertie Poolman</v>
      </c>
      <c r="G1249" t="str">
        <f>_xlfn.XLOOKUP(C1249,customers!$A$2:$A$314,customers!$F$2:$F$314,,0)</f>
        <v>England</v>
      </c>
      <c r="H1249" t="str">
        <f>VLOOKUP(C1249,customers!$A$2:$I$314,7,FALSE)</f>
        <v>Clitheroe</v>
      </c>
      <c r="I1249" t="str">
        <f>VLOOKUP(C1249,customers!$A$2:$I$314,9,FALSE)</f>
        <v>No</v>
      </c>
      <c r="J1249" t="str">
        <f>INDEX(products!$A$1:$F$11,MATCH(orders!$D1249,products!$A$1:$A$11,0),MATCH(orders!J$1,products!$A$1:$F$1,0))</f>
        <v>Denim Jacket Hooded</v>
      </c>
      <c r="K1249" t="str">
        <f>INDEX(products!$A$1:$F$11,MATCH(orders!$D1249,products!$A$1:$A$11,0),MATCH(orders!K$1,products!$A$1:$F$1,0))</f>
        <v>Jacket</v>
      </c>
      <c r="L1249" t="str">
        <f>INDEX(products!$A$1:$F$11,MATCH(orders!$D1249,products!$A$1:$A$11,0),MATCH(orders!L$1,products!$A$1:$F$1,0))</f>
        <v>Light Blue</v>
      </c>
      <c r="M1249">
        <f>INDEX(products!$A$1:$F$11,MATCH(orders!$D1249,products!$A$1:$A$11,0),MATCH(orders!M$1,products!$A$1:$F$1,0))</f>
        <v>27.99</v>
      </c>
      <c r="N1249">
        <f>INDEX(products!$A$1:$F$11,MATCH(orders!$D1249,products!$A$1:$A$11,0),MATCH(orders!N$1,products!$A$1:$F$1,0))</f>
        <v>14.99</v>
      </c>
      <c r="O1249">
        <f t="shared" si="38"/>
        <v>38.999999999999993</v>
      </c>
      <c r="P1249">
        <f t="shared" si="39"/>
        <v>83.97</v>
      </c>
    </row>
    <row r="1250" spans="1:16" x14ac:dyDescent="0.45">
      <c r="A1250" t="s">
        <v>3019</v>
      </c>
      <c r="B1250" s="1">
        <v>45205</v>
      </c>
      <c r="C1250" t="s">
        <v>800</v>
      </c>
      <c r="D1250">
        <v>9</v>
      </c>
      <c r="E1250">
        <v>4</v>
      </c>
      <c r="F1250" t="str">
        <f>_xlfn.XLOOKUP(C1250,customers!$A$2:$A$314,customers!$B$2:$B$314,,0)</f>
        <v>Vanna Le - Count</v>
      </c>
      <c r="G1250" t="str">
        <f>_xlfn.XLOOKUP(C1250,customers!$A$2:$A$314,customers!$F$2:$F$314,,0)</f>
        <v>England</v>
      </c>
      <c r="H1250" t="str">
        <f>VLOOKUP(C1250,customers!$A$2:$I$314,7,FALSE)</f>
        <v>Petersfield</v>
      </c>
      <c r="I1250" t="str">
        <f>VLOOKUP(C1250,customers!$A$2:$I$314,9,FALSE)</f>
        <v>No</v>
      </c>
      <c r="J1250" t="str">
        <f>INDEX(products!$A$1:$F$11,MATCH(orders!$D1250,products!$A$1:$A$11,0),MATCH(orders!J$1,products!$A$1:$F$1,0))</f>
        <v>Denim Jacket Embroidered</v>
      </c>
      <c r="K1250" t="str">
        <f>INDEX(products!$A$1:$F$11,MATCH(orders!$D1250,products!$A$1:$A$11,0),MATCH(orders!K$1,products!$A$1:$F$1,0))</f>
        <v>Jacket</v>
      </c>
      <c r="L1250" t="str">
        <f>INDEX(products!$A$1:$F$11,MATCH(orders!$D1250,products!$A$1:$A$11,0),MATCH(orders!L$1,products!$A$1:$F$1,0))</f>
        <v>Light Blue</v>
      </c>
      <c r="M1250">
        <f>INDEX(products!$A$1:$F$11,MATCH(orders!$D1250,products!$A$1:$A$11,0),MATCH(orders!M$1,products!$A$1:$F$1,0))</f>
        <v>32.99</v>
      </c>
      <c r="N1250">
        <f>INDEX(products!$A$1:$F$11,MATCH(orders!$D1250,products!$A$1:$A$11,0),MATCH(orders!N$1,products!$A$1:$F$1,0))</f>
        <v>18.989999999999998</v>
      </c>
      <c r="O1250">
        <f t="shared" si="38"/>
        <v>56.000000000000014</v>
      </c>
      <c r="P1250">
        <f t="shared" si="39"/>
        <v>131.96</v>
      </c>
    </row>
    <row r="1251" spans="1:16" x14ac:dyDescent="0.45">
      <c r="A1251" t="s">
        <v>3020</v>
      </c>
      <c r="B1251" s="1">
        <v>45205</v>
      </c>
      <c r="C1251" t="s">
        <v>859</v>
      </c>
      <c r="D1251">
        <v>6</v>
      </c>
      <c r="E1251">
        <v>3</v>
      </c>
      <c r="F1251" t="str">
        <f>_xlfn.XLOOKUP(C1251,customers!$A$2:$A$314,customers!$B$2:$B$314,,0)</f>
        <v>Rem Furman</v>
      </c>
      <c r="G1251" t="str">
        <f>_xlfn.XLOOKUP(C1251,customers!$A$2:$A$314,customers!$F$2:$F$314,,0)</f>
        <v>England</v>
      </c>
      <c r="H1251" t="str">
        <f>VLOOKUP(C1251,customers!$A$2:$I$314,7,FALSE)</f>
        <v>Alnwick</v>
      </c>
      <c r="I1251" t="str">
        <f>VLOOKUP(C1251,customers!$A$2:$I$314,9,FALSE)</f>
        <v>No</v>
      </c>
      <c r="J1251" t="str">
        <f>INDEX(products!$A$1:$F$11,MATCH(orders!$D1251,products!$A$1:$A$11,0),MATCH(orders!J$1,products!$A$1:$F$1,0))</f>
        <v>Denim Jacket Hooded</v>
      </c>
      <c r="K1251" t="str">
        <f>INDEX(products!$A$1:$F$11,MATCH(orders!$D1251,products!$A$1:$A$11,0),MATCH(orders!K$1,products!$A$1:$F$1,0))</f>
        <v>Jacket</v>
      </c>
      <c r="L1251" t="str">
        <f>INDEX(products!$A$1:$F$11,MATCH(orders!$D1251,products!$A$1:$A$11,0),MATCH(orders!L$1,products!$A$1:$F$1,0))</f>
        <v>Light Blue</v>
      </c>
      <c r="M1251">
        <f>INDEX(products!$A$1:$F$11,MATCH(orders!$D1251,products!$A$1:$A$11,0),MATCH(orders!M$1,products!$A$1:$F$1,0))</f>
        <v>27.99</v>
      </c>
      <c r="N1251">
        <f>INDEX(products!$A$1:$F$11,MATCH(orders!$D1251,products!$A$1:$A$11,0),MATCH(orders!N$1,products!$A$1:$F$1,0))</f>
        <v>14.99</v>
      </c>
      <c r="O1251">
        <f t="shared" si="38"/>
        <v>38.999999999999993</v>
      </c>
      <c r="P1251">
        <f t="shared" si="39"/>
        <v>83.97</v>
      </c>
    </row>
    <row r="1252" spans="1:16" x14ac:dyDescent="0.45">
      <c r="A1252" t="s">
        <v>3021</v>
      </c>
      <c r="B1252" s="1">
        <v>45205</v>
      </c>
      <c r="C1252" t="s">
        <v>907</v>
      </c>
      <c r="D1252">
        <v>6</v>
      </c>
      <c r="E1252">
        <v>3</v>
      </c>
      <c r="F1252" t="str">
        <f>_xlfn.XLOOKUP(C1252,customers!$A$2:$A$314,customers!$B$2:$B$314,,0)</f>
        <v>Portie Cutchie</v>
      </c>
      <c r="G1252" t="str">
        <f>_xlfn.XLOOKUP(C1252,customers!$A$2:$A$314,customers!$F$2:$F$314,,0)</f>
        <v>Scotland</v>
      </c>
      <c r="H1252" t="str">
        <f>VLOOKUP(C1252,customers!$A$2:$I$314,7,FALSE)</f>
        <v>Moffat</v>
      </c>
      <c r="I1252" t="str">
        <f>VLOOKUP(C1252,customers!$A$2:$I$314,9,FALSE)</f>
        <v>No</v>
      </c>
      <c r="J1252" t="str">
        <f>INDEX(products!$A$1:$F$11,MATCH(orders!$D1252,products!$A$1:$A$11,0),MATCH(orders!J$1,products!$A$1:$F$1,0))</f>
        <v>Denim Jacket Hooded</v>
      </c>
      <c r="K1252" t="str">
        <f>INDEX(products!$A$1:$F$11,MATCH(orders!$D1252,products!$A$1:$A$11,0),MATCH(orders!K$1,products!$A$1:$F$1,0))</f>
        <v>Jacket</v>
      </c>
      <c r="L1252" t="str">
        <f>INDEX(products!$A$1:$F$11,MATCH(orders!$D1252,products!$A$1:$A$11,0),MATCH(orders!L$1,products!$A$1:$F$1,0))</f>
        <v>Light Blue</v>
      </c>
      <c r="M1252">
        <f>INDEX(products!$A$1:$F$11,MATCH(orders!$D1252,products!$A$1:$A$11,0),MATCH(orders!M$1,products!$A$1:$F$1,0))</f>
        <v>27.99</v>
      </c>
      <c r="N1252">
        <f>INDEX(products!$A$1:$F$11,MATCH(orders!$D1252,products!$A$1:$A$11,0),MATCH(orders!N$1,products!$A$1:$F$1,0))</f>
        <v>14.99</v>
      </c>
      <c r="O1252">
        <f t="shared" si="38"/>
        <v>38.999999999999993</v>
      </c>
      <c r="P1252">
        <f t="shared" si="39"/>
        <v>83.97</v>
      </c>
    </row>
    <row r="1253" spans="1:16" x14ac:dyDescent="0.45">
      <c r="A1253" t="s">
        <v>3022</v>
      </c>
      <c r="B1253" s="1">
        <v>45205</v>
      </c>
      <c r="C1253" t="s">
        <v>397</v>
      </c>
      <c r="D1253">
        <v>8</v>
      </c>
      <c r="E1253">
        <v>1</v>
      </c>
      <c r="F1253" t="str">
        <f>_xlfn.XLOOKUP(C1253,customers!$A$2:$A$314,customers!$B$2:$B$314,,0)</f>
        <v>Ilysa Whapple</v>
      </c>
      <c r="G1253" t="str">
        <f>_xlfn.XLOOKUP(C1253,customers!$A$2:$A$314,customers!$F$2:$F$314,,0)</f>
        <v>England</v>
      </c>
      <c r="H1253" t="str">
        <f>VLOOKUP(C1253,customers!$A$2:$I$314,7,FALSE)</f>
        <v>Harrogate</v>
      </c>
      <c r="I1253" t="str">
        <f>VLOOKUP(C1253,customers!$A$2:$I$314,9,FALSE)</f>
        <v>No</v>
      </c>
      <c r="J1253" t="str">
        <f>INDEX(products!$A$1:$F$11,MATCH(orders!$D1253,products!$A$1:$A$11,0),MATCH(orders!J$1,products!$A$1:$F$1,0))</f>
        <v>Denim Jeans Vintage Wash</v>
      </c>
      <c r="K1253" t="str">
        <f>INDEX(products!$A$1:$F$11,MATCH(orders!$D1253,products!$A$1:$A$11,0),MATCH(orders!K$1,products!$A$1:$F$1,0))</f>
        <v>Jacket</v>
      </c>
      <c r="L1253" t="str">
        <f>INDEX(products!$A$1:$F$11,MATCH(orders!$D1253,products!$A$1:$A$11,0),MATCH(orders!L$1,products!$A$1:$F$1,0))</f>
        <v>Light Blue</v>
      </c>
      <c r="M1253">
        <f>INDEX(products!$A$1:$F$11,MATCH(orders!$D1253,products!$A$1:$A$11,0),MATCH(orders!M$1,products!$A$1:$F$1,0))</f>
        <v>21.99</v>
      </c>
      <c r="N1253">
        <f>INDEX(products!$A$1:$F$11,MATCH(orders!$D1253,products!$A$1:$A$11,0),MATCH(orders!N$1,products!$A$1:$F$1,0))</f>
        <v>11.99</v>
      </c>
      <c r="O1253">
        <f t="shared" si="38"/>
        <v>9.9999999999999982</v>
      </c>
      <c r="P1253">
        <f t="shared" si="39"/>
        <v>21.99</v>
      </c>
    </row>
    <row r="1254" spans="1:16" x14ac:dyDescent="0.45">
      <c r="A1254" t="s">
        <v>3023</v>
      </c>
      <c r="B1254" s="1">
        <v>45207</v>
      </c>
      <c r="C1254" t="s">
        <v>709</v>
      </c>
      <c r="D1254">
        <v>8</v>
      </c>
      <c r="E1254">
        <v>3</v>
      </c>
      <c r="F1254" t="str">
        <f>_xlfn.XLOOKUP(C1254,customers!$A$2:$A$314,customers!$B$2:$B$314,,0)</f>
        <v>Abrahan Mussen</v>
      </c>
      <c r="G1254" t="str">
        <f>_xlfn.XLOOKUP(C1254,customers!$A$2:$A$314,customers!$F$2:$F$314,,0)</f>
        <v>England</v>
      </c>
      <c r="H1254" t="str">
        <f>VLOOKUP(C1254,customers!$A$2:$I$314,7,FALSE)</f>
        <v>Warminster</v>
      </c>
      <c r="I1254" t="str">
        <f>VLOOKUP(C1254,customers!$A$2:$I$314,9,FALSE)</f>
        <v>No</v>
      </c>
      <c r="J1254" t="str">
        <f>INDEX(products!$A$1:$F$11,MATCH(orders!$D1254,products!$A$1:$A$11,0),MATCH(orders!J$1,products!$A$1:$F$1,0))</f>
        <v>Denim Jeans Vintage Wash</v>
      </c>
      <c r="K1254" t="str">
        <f>INDEX(products!$A$1:$F$11,MATCH(orders!$D1254,products!$A$1:$A$11,0),MATCH(orders!K$1,products!$A$1:$F$1,0))</f>
        <v>Jacket</v>
      </c>
      <c r="L1254" t="str">
        <f>INDEX(products!$A$1:$F$11,MATCH(orders!$D1254,products!$A$1:$A$11,0),MATCH(orders!L$1,products!$A$1:$F$1,0))</f>
        <v>Light Blue</v>
      </c>
      <c r="M1254">
        <f>INDEX(products!$A$1:$F$11,MATCH(orders!$D1254,products!$A$1:$A$11,0),MATCH(orders!M$1,products!$A$1:$F$1,0))</f>
        <v>21.99</v>
      </c>
      <c r="N1254">
        <f>INDEX(products!$A$1:$F$11,MATCH(orders!$D1254,products!$A$1:$A$11,0),MATCH(orders!N$1,products!$A$1:$F$1,0))</f>
        <v>11.99</v>
      </c>
      <c r="O1254">
        <f t="shared" si="38"/>
        <v>29.999999999999993</v>
      </c>
      <c r="P1254">
        <f t="shared" si="39"/>
        <v>65.97</v>
      </c>
    </row>
    <row r="1255" spans="1:16" x14ac:dyDescent="0.45">
      <c r="A1255" t="s">
        <v>3024</v>
      </c>
      <c r="B1255" s="1">
        <v>45207</v>
      </c>
      <c r="C1255" t="s">
        <v>489</v>
      </c>
      <c r="D1255">
        <v>6</v>
      </c>
      <c r="E1255">
        <v>3</v>
      </c>
      <c r="F1255" t="str">
        <f>_xlfn.XLOOKUP(C1255,customers!$A$2:$A$314,customers!$B$2:$B$314,,0)</f>
        <v>Sylas Becaris</v>
      </c>
      <c r="G1255" t="str">
        <f>_xlfn.XLOOKUP(C1255,customers!$A$2:$A$314,customers!$F$2:$F$314,,0)</f>
        <v>England</v>
      </c>
      <c r="H1255" t="str">
        <f>VLOOKUP(C1255,customers!$A$2:$I$314,7,FALSE)</f>
        <v>Tamworth</v>
      </c>
      <c r="I1255" t="str">
        <f>VLOOKUP(C1255,customers!$A$2:$I$314,9,FALSE)</f>
        <v>No</v>
      </c>
      <c r="J1255" t="str">
        <f>INDEX(products!$A$1:$F$11,MATCH(orders!$D1255,products!$A$1:$A$11,0),MATCH(orders!J$1,products!$A$1:$F$1,0))</f>
        <v>Denim Jacket Hooded</v>
      </c>
      <c r="K1255" t="str">
        <f>INDEX(products!$A$1:$F$11,MATCH(orders!$D1255,products!$A$1:$A$11,0),MATCH(orders!K$1,products!$A$1:$F$1,0))</f>
        <v>Jacket</v>
      </c>
      <c r="L1255" t="str">
        <f>INDEX(products!$A$1:$F$11,MATCH(orders!$D1255,products!$A$1:$A$11,0),MATCH(orders!L$1,products!$A$1:$F$1,0))</f>
        <v>Light Blue</v>
      </c>
      <c r="M1255">
        <f>INDEX(products!$A$1:$F$11,MATCH(orders!$D1255,products!$A$1:$A$11,0),MATCH(orders!M$1,products!$A$1:$F$1,0))</f>
        <v>27.99</v>
      </c>
      <c r="N1255">
        <f>INDEX(products!$A$1:$F$11,MATCH(orders!$D1255,products!$A$1:$A$11,0),MATCH(orders!N$1,products!$A$1:$F$1,0))</f>
        <v>14.99</v>
      </c>
      <c r="O1255">
        <f t="shared" si="38"/>
        <v>38.999999999999993</v>
      </c>
      <c r="P1255">
        <f t="shared" si="39"/>
        <v>83.97</v>
      </c>
    </row>
    <row r="1256" spans="1:16" x14ac:dyDescent="0.45">
      <c r="A1256" t="s">
        <v>3025</v>
      </c>
      <c r="B1256" s="1">
        <v>45208</v>
      </c>
      <c r="C1256" t="s">
        <v>899</v>
      </c>
      <c r="D1256">
        <v>6</v>
      </c>
      <c r="E1256">
        <v>3</v>
      </c>
      <c r="F1256" t="str">
        <f>_xlfn.XLOOKUP(C1256,customers!$A$2:$A$314,customers!$B$2:$B$314,,0)</f>
        <v>Beltran Mathon</v>
      </c>
      <c r="G1256" t="str">
        <f>_xlfn.XLOOKUP(C1256,customers!$A$2:$A$314,customers!$F$2:$F$314,,0)</f>
        <v>England</v>
      </c>
      <c r="H1256" t="str">
        <f>VLOOKUP(C1256,customers!$A$2:$I$314,7,FALSE)</f>
        <v>Thornbury</v>
      </c>
      <c r="I1256" t="str">
        <f>VLOOKUP(C1256,customers!$A$2:$I$314,9,FALSE)</f>
        <v>No</v>
      </c>
      <c r="J1256" t="str">
        <f>INDEX(products!$A$1:$F$11,MATCH(orders!$D1256,products!$A$1:$A$11,0),MATCH(orders!J$1,products!$A$1:$F$1,0))</f>
        <v>Denim Jacket Hooded</v>
      </c>
      <c r="K1256" t="str">
        <f>INDEX(products!$A$1:$F$11,MATCH(orders!$D1256,products!$A$1:$A$11,0),MATCH(orders!K$1,products!$A$1:$F$1,0))</f>
        <v>Jacket</v>
      </c>
      <c r="L1256" t="str">
        <f>INDEX(products!$A$1:$F$11,MATCH(orders!$D1256,products!$A$1:$A$11,0),MATCH(orders!L$1,products!$A$1:$F$1,0))</f>
        <v>Light Blue</v>
      </c>
      <c r="M1256">
        <f>INDEX(products!$A$1:$F$11,MATCH(orders!$D1256,products!$A$1:$A$11,0),MATCH(orders!M$1,products!$A$1:$F$1,0))</f>
        <v>27.99</v>
      </c>
      <c r="N1256">
        <f>INDEX(products!$A$1:$F$11,MATCH(orders!$D1256,products!$A$1:$A$11,0),MATCH(orders!N$1,products!$A$1:$F$1,0))</f>
        <v>14.99</v>
      </c>
      <c r="O1256">
        <f t="shared" si="38"/>
        <v>38.999999999999993</v>
      </c>
      <c r="P1256">
        <f t="shared" si="39"/>
        <v>83.97</v>
      </c>
    </row>
    <row r="1257" spans="1:16" x14ac:dyDescent="0.45">
      <c r="A1257" t="s">
        <v>3026</v>
      </c>
      <c r="B1257" s="1">
        <v>45210</v>
      </c>
      <c r="C1257" t="s">
        <v>937</v>
      </c>
      <c r="D1257">
        <v>6</v>
      </c>
      <c r="E1257">
        <v>3</v>
      </c>
      <c r="F1257" t="str">
        <f>_xlfn.XLOOKUP(C1257,customers!$A$2:$A$314,customers!$B$2:$B$314,,0)</f>
        <v>Friederike Drysdale</v>
      </c>
      <c r="G1257" t="str">
        <f>_xlfn.XLOOKUP(C1257,customers!$A$2:$A$314,customers!$F$2:$F$314,,0)</f>
        <v>Scotland</v>
      </c>
      <c r="H1257" t="str">
        <f>VLOOKUP(C1257,customers!$A$2:$I$314,7,FALSE)</f>
        <v>Oban</v>
      </c>
      <c r="I1257" t="str">
        <f>VLOOKUP(C1257,customers!$A$2:$I$314,9,FALSE)</f>
        <v>No</v>
      </c>
      <c r="J1257" t="str">
        <f>INDEX(products!$A$1:$F$11,MATCH(orders!$D1257,products!$A$1:$A$11,0),MATCH(orders!J$1,products!$A$1:$F$1,0))</f>
        <v>Denim Jacket Hooded</v>
      </c>
      <c r="K1257" t="str">
        <f>INDEX(products!$A$1:$F$11,MATCH(orders!$D1257,products!$A$1:$A$11,0),MATCH(orders!K$1,products!$A$1:$F$1,0))</f>
        <v>Jacket</v>
      </c>
      <c r="L1257" t="str">
        <f>INDEX(products!$A$1:$F$11,MATCH(orders!$D1257,products!$A$1:$A$11,0),MATCH(orders!L$1,products!$A$1:$F$1,0))</f>
        <v>Light Blue</v>
      </c>
      <c r="M1257">
        <f>INDEX(products!$A$1:$F$11,MATCH(orders!$D1257,products!$A$1:$A$11,0),MATCH(orders!M$1,products!$A$1:$F$1,0))</f>
        <v>27.99</v>
      </c>
      <c r="N1257">
        <f>INDEX(products!$A$1:$F$11,MATCH(orders!$D1257,products!$A$1:$A$11,0),MATCH(orders!N$1,products!$A$1:$F$1,0))</f>
        <v>14.99</v>
      </c>
      <c r="O1257">
        <f t="shared" si="38"/>
        <v>38.999999999999993</v>
      </c>
      <c r="P1257">
        <f t="shared" si="39"/>
        <v>83.97</v>
      </c>
    </row>
    <row r="1258" spans="1:16" x14ac:dyDescent="0.45">
      <c r="A1258" t="s">
        <v>3027</v>
      </c>
      <c r="B1258" s="1">
        <v>45211</v>
      </c>
      <c r="C1258" t="s">
        <v>1087</v>
      </c>
      <c r="D1258">
        <v>6</v>
      </c>
      <c r="E1258">
        <v>4</v>
      </c>
      <c r="F1258" t="str">
        <f>_xlfn.XLOOKUP(C1258,customers!$A$2:$A$314,customers!$B$2:$B$314,,0)</f>
        <v>Gussy Broadbear</v>
      </c>
      <c r="G1258" t="str">
        <f>_xlfn.XLOOKUP(C1258,customers!$A$2:$A$314,customers!$F$2:$F$314,,0)</f>
        <v>England</v>
      </c>
      <c r="H1258" t="str">
        <f>VLOOKUP(C1258,customers!$A$2:$I$314,7,FALSE)</f>
        <v>Cranbrook</v>
      </c>
      <c r="I1258" t="str">
        <f>VLOOKUP(C1258,customers!$A$2:$I$314,9,FALSE)</f>
        <v>No</v>
      </c>
      <c r="J1258" t="str">
        <f>INDEX(products!$A$1:$F$11,MATCH(orders!$D1258,products!$A$1:$A$11,0),MATCH(orders!J$1,products!$A$1:$F$1,0))</f>
        <v>Denim Jacket Hooded</v>
      </c>
      <c r="K1258" t="str">
        <f>INDEX(products!$A$1:$F$11,MATCH(orders!$D1258,products!$A$1:$A$11,0),MATCH(orders!K$1,products!$A$1:$F$1,0))</f>
        <v>Jacket</v>
      </c>
      <c r="L1258" t="str">
        <f>INDEX(products!$A$1:$F$11,MATCH(orders!$D1258,products!$A$1:$A$11,0),MATCH(orders!L$1,products!$A$1:$F$1,0))</f>
        <v>Light Blue</v>
      </c>
      <c r="M1258">
        <f>INDEX(products!$A$1:$F$11,MATCH(orders!$D1258,products!$A$1:$A$11,0),MATCH(orders!M$1,products!$A$1:$F$1,0))</f>
        <v>27.99</v>
      </c>
      <c r="N1258">
        <f>INDEX(products!$A$1:$F$11,MATCH(orders!$D1258,products!$A$1:$A$11,0),MATCH(orders!N$1,products!$A$1:$F$1,0))</f>
        <v>14.99</v>
      </c>
      <c r="O1258">
        <f t="shared" si="38"/>
        <v>51.999999999999993</v>
      </c>
      <c r="P1258">
        <f t="shared" si="39"/>
        <v>111.96</v>
      </c>
    </row>
    <row r="1259" spans="1:16" x14ac:dyDescent="0.45">
      <c r="A1259" t="s">
        <v>3028</v>
      </c>
      <c r="B1259" s="1">
        <v>45212</v>
      </c>
      <c r="C1259" t="s">
        <v>587</v>
      </c>
      <c r="D1259">
        <v>6</v>
      </c>
      <c r="E1259">
        <v>1</v>
      </c>
      <c r="F1259" t="str">
        <f>_xlfn.XLOOKUP(C1259,customers!$A$2:$A$314,customers!$B$2:$B$314,,0)</f>
        <v>Adey Lowseley</v>
      </c>
      <c r="G1259" t="str">
        <f>_xlfn.XLOOKUP(C1259,customers!$A$2:$A$314,customers!$F$2:$F$314,,0)</f>
        <v>England</v>
      </c>
      <c r="H1259" t="str">
        <f>VLOOKUP(C1259,customers!$A$2:$I$314,7,FALSE)</f>
        <v>Macclesfield</v>
      </c>
      <c r="I1259" t="str">
        <f>VLOOKUP(C1259,customers!$A$2:$I$314,9,FALSE)</f>
        <v>No</v>
      </c>
      <c r="J1259" t="str">
        <f>INDEX(products!$A$1:$F$11,MATCH(orders!$D1259,products!$A$1:$A$11,0),MATCH(orders!J$1,products!$A$1:$F$1,0))</f>
        <v>Denim Jacket Hooded</v>
      </c>
      <c r="K1259" t="str">
        <f>INDEX(products!$A$1:$F$11,MATCH(orders!$D1259,products!$A$1:$A$11,0),MATCH(orders!K$1,products!$A$1:$F$1,0))</f>
        <v>Jacket</v>
      </c>
      <c r="L1259" t="str">
        <f>INDEX(products!$A$1:$F$11,MATCH(orders!$D1259,products!$A$1:$A$11,0),MATCH(orders!L$1,products!$A$1:$F$1,0))</f>
        <v>Light Blue</v>
      </c>
      <c r="M1259">
        <f>INDEX(products!$A$1:$F$11,MATCH(orders!$D1259,products!$A$1:$A$11,0),MATCH(orders!M$1,products!$A$1:$F$1,0))</f>
        <v>27.99</v>
      </c>
      <c r="N1259">
        <f>INDEX(products!$A$1:$F$11,MATCH(orders!$D1259,products!$A$1:$A$11,0),MATCH(orders!N$1,products!$A$1:$F$1,0))</f>
        <v>14.99</v>
      </c>
      <c r="O1259">
        <f t="shared" si="38"/>
        <v>12.999999999999998</v>
      </c>
      <c r="P1259">
        <f t="shared" si="39"/>
        <v>27.99</v>
      </c>
    </row>
    <row r="1260" spans="1:16" x14ac:dyDescent="0.45">
      <c r="A1260" t="s">
        <v>3029</v>
      </c>
      <c r="B1260" s="1">
        <v>45212</v>
      </c>
      <c r="C1260" t="s">
        <v>725</v>
      </c>
      <c r="D1260">
        <v>6</v>
      </c>
      <c r="E1260">
        <v>3</v>
      </c>
      <c r="F1260" t="str">
        <f>_xlfn.XLOOKUP(C1260,customers!$A$2:$A$314,customers!$B$2:$B$314,,0)</f>
        <v>Isa Blazewicz</v>
      </c>
      <c r="G1260" t="str">
        <f>_xlfn.XLOOKUP(C1260,customers!$A$2:$A$314,customers!$F$2:$F$314,,0)</f>
        <v>England</v>
      </c>
      <c r="H1260" t="str">
        <f>VLOOKUP(C1260,customers!$A$2:$I$314,7,FALSE)</f>
        <v>Congleton</v>
      </c>
      <c r="I1260" t="str">
        <f>VLOOKUP(C1260,customers!$A$2:$I$314,9,FALSE)</f>
        <v>No</v>
      </c>
      <c r="J1260" t="str">
        <f>INDEX(products!$A$1:$F$11,MATCH(orders!$D1260,products!$A$1:$A$11,0),MATCH(orders!J$1,products!$A$1:$F$1,0))</f>
        <v>Denim Jacket Hooded</v>
      </c>
      <c r="K1260" t="str">
        <f>INDEX(products!$A$1:$F$11,MATCH(orders!$D1260,products!$A$1:$A$11,0),MATCH(orders!K$1,products!$A$1:$F$1,0))</f>
        <v>Jacket</v>
      </c>
      <c r="L1260" t="str">
        <f>INDEX(products!$A$1:$F$11,MATCH(orders!$D1260,products!$A$1:$A$11,0),MATCH(orders!L$1,products!$A$1:$F$1,0))</f>
        <v>Light Blue</v>
      </c>
      <c r="M1260">
        <f>INDEX(products!$A$1:$F$11,MATCH(orders!$D1260,products!$A$1:$A$11,0),MATCH(orders!M$1,products!$A$1:$F$1,0))</f>
        <v>27.99</v>
      </c>
      <c r="N1260">
        <f>INDEX(products!$A$1:$F$11,MATCH(orders!$D1260,products!$A$1:$A$11,0),MATCH(orders!N$1,products!$A$1:$F$1,0))</f>
        <v>14.99</v>
      </c>
      <c r="O1260">
        <f t="shared" si="38"/>
        <v>38.999999999999993</v>
      </c>
      <c r="P1260">
        <f t="shared" si="39"/>
        <v>83.97</v>
      </c>
    </row>
    <row r="1261" spans="1:16" x14ac:dyDescent="0.45">
      <c r="A1261" t="s">
        <v>3030</v>
      </c>
      <c r="B1261" s="1">
        <v>45214</v>
      </c>
      <c r="C1261" t="s">
        <v>1106</v>
      </c>
      <c r="D1261">
        <v>2</v>
      </c>
      <c r="E1261">
        <v>4</v>
      </c>
      <c r="F1261" t="str">
        <f>_xlfn.XLOOKUP(C1261,customers!$A$2:$A$314,customers!$B$2:$B$314,,0)</f>
        <v>Flory Crumpe</v>
      </c>
      <c r="G1261" t="str">
        <f>_xlfn.XLOOKUP(C1261,customers!$A$2:$A$314,customers!$F$2:$F$314,,0)</f>
        <v>Scotland</v>
      </c>
      <c r="H1261" t="str">
        <f>VLOOKUP(C1261,customers!$A$2:$I$314,7,FALSE)</f>
        <v>Stranraer</v>
      </c>
      <c r="I1261" t="str">
        <f>VLOOKUP(C1261,customers!$A$2:$I$314,9,FALSE)</f>
        <v>No</v>
      </c>
      <c r="J1261" t="str">
        <f>INDEX(products!$A$1:$F$11,MATCH(orders!$D1261,products!$A$1:$A$11,0),MATCH(orders!J$1,products!$A$1:$F$1,0))</f>
        <v>Denim Jacket Classic</v>
      </c>
      <c r="K1261" t="str">
        <f>INDEX(products!$A$1:$F$11,MATCH(orders!$D1261,products!$A$1:$A$11,0),MATCH(orders!K$1,products!$A$1:$F$1,0))</f>
        <v>Jacket</v>
      </c>
      <c r="L1261" t="str">
        <f>INDEX(products!$A$1:$F$11,MATCH(orders!$D1261,products!$A$1:$A$11,0),MATCH(orders!L$1,products!$A$1:$F$1,0))</f>
        <v>Dark Blue</v>
      </c>
      <c r="M1261">
        <f>INDEX(products!$A$1:$F$11,MATCH(orders!$D1261,products!$A$1:$A$11,0),MATCH(orders!M$1,products!$A$1:$F$1,0))</f>
        <v>29.99</v>
      </c>
      <c r="N1261">
        <f>INDEX(products!$A$1:$F$11,MATCH(orders!$D1261,products!$A$1:$A$11,0),MATCH(orders!N$1,products!$A$1:$F$1,0))</f>
        <v>16.989999999999998</v>
      </c>
      <c r="O1261">
        <f t="shared" si="38"/>
        <v>52</v>
      </c>
      <c r="P1261">
        <f t="shared" si="39"/>
        <v>119.96</v>
      </c>
    </row>
    <row r="1262" spans="1:16" x14ac:dyDescent="0.45">
      <c r="A1262" t="s">
        <v>3031</v>
      </c>
      <c r="B1262" s="1">
        <v>45215</v>
      </c>
      <c r="C1262" t="s">
        <v>1214</v>
      </c>
      <c r="D1262">
        <v>6</v>
      </c>
      <c r="E1262">
        <v>3</v>
      </c>
      <c r="F1262" t="str">
        <f>_xlfn.XLOOKUP(C1262,customers!$A$2:$A$314,customers!$B$2:$B$314,,0)</f>
        <v>Paola Brydell</v>
      </c>
      <c r="G1262" t="str">
        <f>_xlfn.XLOOKUP(C1262,customers!$A$2:$A$314,customers!$F$2:$F$314,,0)</f>
        <v>Scotland</v>
      </c>
      <c r="H1262" t="str">
        <f>VLOOKUP(C1262,customers!$A$2:$I$314,7,FALSE)</f>
        <v>Dunblane</v>
      </c>
      <c r="I1262" t="str">
        <f>VLOOKUP(C1262,customers!$A$2:$I$314,9,FALSE)</f>
        <v>No</v>
      </c>
      <c r="J1262" t="str">
        <f>INDEX(products!$A$1:$F$11,MATCH(orders!$D1262,products!$A$1:$A$11,0),MATCH(orders!J$1,products!$A$1:$F$1,0))</f>
        <v>Denim Jacket Hooded</v>
      </c>
      <c r="K1262" t="str">
        <f>INDEX(products!$A$1:$F$11,MATCH(orders!$D1262,products!$A$1:$A$11,0),MATCH(orders!K$1,products!$A$1:$F$1,0))</f>
        <v>Jacket</v>
      </c>
      <c r="L1262" t="str">
        <f>INDEX(products!$A$1:$F$11,MATCH(orders!$D1262,products!$A$1:$A$11,0),MATCH(orders!L$1,products!$A$1:$F$1,0))</f>
        <v>Light Blue</v>
      </c>
      <c r="M1262">
        <f>INDEX(products!$A$1:$F$11,MATCH(orders!$D1262,products!$A$1:$A$11,0),MATCH(orders!M$1,products!$A$1:$F$1,0))</f>
        <v>27.99</v>
      </c>
      <c r="N1262">
        <f>INDEX(products!$A$1:$F$11,MATCH(orders!$D1262,products!$A$1:$A$11,0),MATCH(orders!N$1,products!$A$1:$F$1,0))</f>
        <v>14.99</v>
      </c>
      <c r="O1262">
        <f t="shared" si="38"/>
        <v>38.999999999999993</v>
      </c>
      <c r="P1262">
        <f t="shared" si="39"/>
        <v>83.97</v>
      </c>
    </row>
    <row r="1263" spans="1:16" x14ac:dyDescent="0.45">
      <c r="A1263" t="s">
        <v>3032</v>
      </c>
      <c r="B1263" s="1">
        <v>45216</v>
      </c>
      <c r="C1263" t="s">
        <v>381</v>
      </c>
      <c r="D1263">
        <v>6</v>
      </c>
      <c r="E1263">
        <v>3</v>
      </c>
      <c r="F1263" t="str">
        <f>_xlfn.XLOOKUP(C1263,customers!$A$2:$A$314,customers!$B$2:$B$314,,0)</f>
        <v>Else Langcaster</v>
      </c>
      <c r="G1263" t="str">
        <f>_xlfn.XLOOKUP(C1263,customers!$A$2:$A$314,customers!$F$2:$F$314,,0)</f>
        <v>Scotland</v>
      </c>
      <c r="H1263" t="str">
        <f>VLOOKUP(C1263,customers!$A$2:$I$314,7,FALSE)</f>
        <v>Elgin</v>
      </c>
      <c r="I1263" t="str">
        <f>VLOOKUP(C1263,customers!$A$2:$I$314,9,FALSE)</f>
        <v>No</v>
      </c>
      <c r="J1263" t="str">
        <f>INDEX(products!$A$1:$F$11,MATCH(orders!$D1263,products!$A$1:$A$11,0),MATCH(orders!J$1,products!$A$1:$F$1,0))</f>
        <v>Denim Jacket Hooded</v>
      </c>
      <c r="K1263" t="str">
        <f>INDEX(products!$A$1:$F$11,MATCH(orders!$D1263,products!$A$1:$A$11,0),MATCH(orders!K$1,products!$A$1:$F$1,0))</f>
        <v>Jacket</v>
      </c>
      <c r="L1263" t="str">
        <f>INDEX(products!$A$1:$F$11,MATCH(orders!$D1263,products!$A$1:$A$11,0),MATCH(orders!L$1,products!$A$1:$F$1,0))</f>
        <v>Light Blue</v>
      </c>
      <c r="M1263">
        <f>INDEX(products!$A$1:$F$11,MATCH(orders!$D1263,products!$A$1:$A$11,0),MATCH(orders!M$1,products!$A$1:$F$1,0))</f>
        <v>27.99</v>
      </c>
      <c r="N1263">
        <f>INDEX(products!$A$1:$F$11,MATCH(orders!$D1263,products!$A$1:$A$11,0),MATCH(orders!N$1,products!$A$1:$F$1,0))</f>
        <v>14.99</v>
      </c>
      <c r="O1263">
        <f t="shared" si="38"/>
        <v>38.999999999999993</v>
      </c>
      <c r="P1263">
        <f t="shared" si="39"/>
        <v>83.97</v>
      </c>
    </row>
    <row r="1264" spans="1:16" x14ac:dyDescent="0.45">
      <c r="A1264" t="s">
        <v>3033</v>
      </c>
      <c r="B1264" s="1">
        <v>45217</v>
      </c>
      <c r="C1264" t="s">
        <v>1181</v>
      </c>
      <c r="D1264">
        <v>9</v>
      </c>
      <c r="E1264">
        <v>4</v>
      </c>
      <c r="F1264" t="str">
        <f>_xlfn.XLOOKUP(C1264,customers!$A$2:$A$314,customers!$B$2:$B$314,,0)</f>
        <v>Perkin Stonner</v>
      </c>
      <c r="G1264" t="str">
        <f>_xlfn.XLOOKUP(C1264,customers!$A$2:$A$314,customers!$F$2:$F$314,,0)</f>
        <v>Scotland</v>
      </c>
      <c r="H1264" t="str">
        <f>VLOOKUP(C1264,customers!$A$2:$I$314,7,FALSE)</f>
        <v>Dunbar</v>
      </c>
      <c r="I1264" t="str">
        <f>VLOOKUP(C1264,customers!$A$2:$I$314,9,FALSE)</f>
        <v>No</v>
      </c>
      <c r="J1264" t="str">
        <f>INDEX(products!$A$1:$F$11,MATCH(orders!$D1264,products!$A$1:$A$11,0),MATCH(orders!J$1,products!$A$1:$F$1,0))</f>
        <v>Denim Jacket Embroidered</v>
      </c>
      <c r="K1264" t="str">
        <f>INDEX(products!$A$1:$F$11,MATCH(orders!$D1264,products!$A$1:$A$11,0),MATCH(orders!K$1,products!$A$1:$F$1,0))</f>
        <v>Jacket</v>
      </c>
      <c r="L1264" t="str">
        <f>INDEX(products!$A$1:$F$11,MATCH(orders!$D1264,products!$A$1:$A$11,0),MATCH(orders!L$1,products!$A$1:$F$1,0))</f>
        <v>Light Blue</v>
      </c>
      <c r="M1264">
        <f>INDEX(products!$A$1:$F$11,MATCH(orders!$D1264,products!$A$1:$A$11,0),MATCH(orders!M$1,products!$A$1:$F$1,0))</f>
        <v>32.99</v>
      </c>
      <c r="N1264">
        <f>INDEX(products!$A$1:$F$11,MATCH(orders!$D1264,products!$A$1:$A$11,0),MATCH(orders!N$1,products!$A$1:$F$1,0))</f>
        <v>18.989999999999998</v>
      </c>
      <c r="O1264">
        <f t="shared" si="38"/>
        <v>56.000000000000014</v>
      </c>
      <c r="P1264">
        <f t="shared" si="39"/>
        <v>131.96</v>
      </c>
    </row>
    <row r="1265" spans="1:16" x14ac:dyDescent="0.45">
      <c r="A1265" t="s">
        <v>3034</v>
      </c>
      <c r="B1265" s="1">
        <v>45217</v>
      </c>
      <c r="C1265" t="s">
        <v>547</v>
      </c>
      <c r="D1265">
        <v>6</v>
      </c>
      <c r="E1265">
        <v>3</v>
      </c>
      <c r="F1265" t="str">
        <f>_xlfn.XLOOKUP(C1265,customers!$A$2:$A$314,customers!$B$2:$B$314,,0)</f>
        <v>Lowell Keenleyside</v>
      </c>
      <c r="G1265" t="str">
        <f>_xlfn.XLOOKUP(C1265,customers!$A$2:$A$314,customers!$F$2:$F$314,,0)</f>
        <v>England</v>
      </c>
      <c r="H1265" t="str">
        <f>VLOOKUP(C1265,customers!$A$2:$I$314,7,FALSE)</f>
        <v>Thetford</v>
      </c>
      <c r="I1265" t="str">
        <f>VLOOKUP(C1265,customers!$A$2:$I$314,9,FALSE)</f>
        <v>No</v>
      </c>
      <c r="J1265" t="str">
        <f>INDEX(products!$A$1:$F$11,MATCH(orders!$D1265,products!$A$1:$A$11,0),MATCH(orders!J$1,products!$A$1:$F$1,0))</f>
        <v>Denim Jacket Hooded</v>
      </c>
      <c r="K1265" t="str">
        <f>INDEX(products!$A$1:$F$11,MATCH(orders!$D1265,products!$A$1:$A$11,0),MATCH(orders!K$1,products!$A$1:$F$1,0))</f>
        <v>Jacket</v>
      </c>
      <c r="L1265" t="str">
        <f>INDEX(products!$A$1:$F$11,MATCH(orders!$D1265,products!$A$1:$A$11,0),MATCH(orders!L$1,products!$A$1:$F$1,0))</f>
        <v>Light Blue</v>
      </c>
      <c r="M1265">
        <f>INDEX(products!$A$1:$F$11,MATCH(orders!$D1265,products!$A$1:$A$11,0),MATCH(orders!M$1,products!$A$1:$F$1,0))</f>
        <v>27.99</v>
      </c>
      <c r="N1265">
        <f>INDEX(products!$A$1:$F$11,MATCH(orders!$D1265,products!$A$1:$A$11,0),MATCH(orders!N$1,products!$A$1:$F$1,0))</f>
        <v>14.99</v>
      </c>
      <c r="O1265">
        <f t="shared" si="38"/>
        <v>38.999999999999993</v>
      </c>
      <c r="P1265">
        <f t="shared" si="39"/>
        <v>83.97</v>
      </c>
    </row>
    <row r="1266" spans="1:16" x14ac:dyDescent="0.45">
      <c r="A1266" t="s">
        <v>3035</v>
      </c>
      <c r="B1266" s="1">
        <v>45220</v>
      </c>
      <c r="C1266" t="s">
        <v>477</v>
      </c>
      <c r="D1266">
        <v>8</v>
      </c>
      <c r="E1266">
        <v>2</v>
      </c>
      <c r="F1266" t="str">
        <f>_xlfn.XLOOKUP(C1266,customers!$A$2:$A$314,customers!$B$2:$B$314,,0)</f>
        <v>Muffin Yallop</v>
      </c>
      <c r="G1266" t="str">
        <f>_xlfn.XLOOKUP(C1266,customers!$A$2:$A$314,customers!$F$2:$F$314,,0)</f>
        <v>England</v>
      </c>
      <c r="H1266" t="str">
        <f>VLOOKUP(C1266,customers!$A$2:$I$314,7,FALSE)</f>
        <v>Cannock</v>
      </c>
      <c r="I1266" t="str">
        <f>VLOOKUP(C1266,customers!$A$2:$I$314,9,FALSE)</f>
        <v>No</v>
      </c>
      <c r="J1266" t="str">
        <f>INDEX(products!$A$1:$F$11,MATCH(orders!$D1266,products!$A$1:$A$11,0),MATCH(orders!J$1,products!$A$1:$F$1,0))</f>
        <v>Denim Jeans Vintage Wash</v>
      </c>
      <c r="K1266" t="str">
        <f>INDEX(products!$A$1:$F$11,MATCH(orders!$D1266,products!$A$1:$A$11,0),MATCH(orders!K$1,products!$A$1:$F$1,0))</f>
        <v>Jacket</v>
      </c>
      <c r="L1266" t="str">
        <f>INDEX(products!$A$1:$F$11,MATCH(orders!$D1266,products!$A$1:$A$11,0),MATCH(orders!L$1,products!$A$1:$F$1,0))</f>
        <v>Light Blue</v>
      </c>
      <c r="M1266">
        <f>INDEX(products!$A$1:$F$11,MATCH(orders!$D1266,products!$A$1:$A$11,0),MATCH(orders!M$1,products!$A$1:$F$1,0))</f>
        <v>21.99</v>
      </c>
      <c r="N1266">
        <f>INDEX(products!$A$1:$F$11,MATCH(orders!$D1266,products!$A$1:$A$11,0),MATCH(orders!N$1,products!$A$1:$F$1,0))</f>
        <v>11.99</v>
      </c>
      <c r="O1266">
        <f t="shared" si="38"/>
        <v>19.999999999999996</v>
      </c>
      <c r="P1266">
        <f t="shared" si="39"/>
        <v>43.98</v>
      </c>
    </row>
    <row r="1267" spans="1:16" x14ac:dyDescent="0.45">
      <c r="A1267" t="s">
        <v>3036</v>
      </c>
      <c r="B1267" s="1">
        <v>45220</v>
      </c>
      <c r="C1267" t="s">
        <v>642</v>
      </c>
      <c r="D1267">
        <v>6</v>
      </c>
      <c r="E1267">
        <v>3</v>
      </c>
      <c r="F1267" t="str">
        <f>_xlfn.XLOOKUP(C1267,customers!$A$2:$A$314,customers!$B$2:$B$314,,0)</f>
        <v>Dottie Tift</v>
      </c>
      <c r="G1267" t="str">
        <f>_xlfn.XLOOKUP(C1267,customers!$A$2:$A$314,customers!$F$2:$F$314,,0)</f>
        <v>Scotland</v>
      </c>
      <c r="H1267" t="str">
        <f>VLOOKUP(C1267,customers!$A$2:$I$314,7,FALSE)</f>
        <v>Dingwall</v>
      </c>
      <c r="I1267" t="str">
        <f>VLOOKUP(C1267,customers!$A$2:$I$314,9,FALSE)</f>
        <v>No</v>
      </c>
      <c r="J1267" t="str">
        <f>INDEX(products!$A$1:$F$11,MATCH(orders!$D1267,products!$A$1:$A$11,0),MATCH(orders!J$1,products!$A$1:$F$1,0))</f>
        <v>Denim Jacket Hooded</v>
      </c>
      <c r="K1267" t="str">
        <f>INDEX(products!$A$1:$F$11,MATCH(orders!$D1267,products!$A$1:$A$11,0),MATCH(orders!K$1,products!$A$1:$F$1,0))</f>
        <v>Jacket</v>
      </c>
      <c r="L1267" t="str">
        <f>INDEX(products!$A$1:$F$11,MATCH(orders!$D1267,products!$A$1:$A$11,0),MATCH(orders!L$1,products!$A$1:$F$1,0))</f>
        <v>Light Blue</v>
      </c>
      <c r="M1267">
        <f>INDEX(products!$A$1:$F$11,MATCH(orders!$D1267,products!$A$1:$A$11,0),MATCH(orders!M$1,products!$A$1:$F$1,0))</f>
        <v>27.99</v>
      </c>
      <c r="N1267">
        <f>INDEX(products!$A$1:$F$11,MATCH(orders!$D1267,products!$A$1:$A$11,0),MATCH(orders!N$1,products!$A$1:$F$1,0))</f>
        <v>14.99</v>
      </c>
      <c r="O1267">
        <f t="shared" si="38"/>
        <v>38.999999999999993</v>
      </c>
      <c r="P1267">
        <f t="shared" si="39"/>
        <v>83.97</v>
      </c>
    </row>
    <row r="1268" spans="1:16" x14ac:dyDescent="0.45">
      <c r="A1268" t="s">
        <v>3037</v>
      </c>
      <c r="B1268" s="1">
        <v>45220</v>
      </c>
      <c r="C1268" t="s">
        <v>612</v>
      </c>
      <c r="D1268">
        <v>2</v>
      </c>
      <c r="E1268">
        <v>3</v>
      </c>
      <c r="F1268" t="str">
        <f>_xlfn.XLOOKUP(C1268,customers!$A$2:$A$314,customers!$B$2:$B$314,,0)</f>
        <v>Jocko Pray</v>
      </c>
      <c r="G1268" t="str">
        <f>_xlfn.XLOOKUP(C1268,customers!$A$2:$A$314,customers!$F$2:$F$314,,0)</f>
        <v>England</v>
      </c>
      <c r="H1268" t="str">
        <f>VLOOKUP(C1268,customers!$A$2:$I$314,7,FALSE)</f>
        <v>Redditch</v>
      </c>
      <c r="I1268" t="str">
        <f>VLOOKUP(C1268,customers!$A$2:$I$314,9,FALSE)</f>
        <v>No</v>
      </c>
      <c r="J1268" t="str">
        <f>INDEX(products!$A$1:$F$11,MATCH(orders!$D1268,products!$A$1:$A$11,0),MATCH(orders!J$1,products!$A$1:$F$1,0))</f>
        <v>Denim Jacket Classic</v>
      </c>
      <c r="K1268" t="str">
        <f>INDEX(products!$A$1:$F$11,MATCH(orders!$D1268,products!$A$1:$A$11,0),MATCH(orders!K$1,products!$A$1:$F$1,0))</f>
        <v>Jacket</v>
      </c>
      <c r="L1268" t="str">
        <f>INDEX(products!$A$1:$F$11,MATCH(orders!$D1268,products!$A$1:$A$11,0),MATCH(orders!L$1,products!$A$1:$F$1,0))</f>
        <v>Dark Blue</v>
      </c>
      <c r="M1268">
        <f>INDEX(products!$A$1:$F$11,MATCH(orders!$D1268,products!$A$1:$A$11,0),MATCH(orders!M$1,products!$A$1:$F$1,0))</f>
        <v>29.99</v>
      </c>
      <c r="N1268">
        <f>INDEX(products!$A$1:$F$11,MATCH(orders!$D1268,products!$A$1:$A$11,0),MATCH(orders!N$1,products!$A$1:$F$1,0))</f>
        <v>16.989999999999998</v>
      </c>
      <c r="O1268">
        <f t="shared" si="38"/>
        <v>39</v>
      </c>
      <c r="P1268">
        <f t="shared" si="39"/>
        <v>89.97</v>
      </c>
    </row>
    <row r="1269" spans="1:16" x14ac:dyDescent="0.45">
      <c r="A1269" t="s">
        <v>3038</v>
      </c>
      <c r="B1269" s="1">
        <v>45221</v>
      </c>
      <c r="C1269" t="s">
        <v>690</v>
      </c>
      <c r="D1269">
        <v>1</v>
      </c>
      <c r="E1269">
        <v>1</v>
      </c>
      <c r="F1269" t="str">
        <f>_xlfn.XLOOKUP(C1269,customers!$A$2:$A$314,customers!$B$2:$B$314,,0)</f>
        <v>Ethelda Hobbing</v>
      </c>
      <c r="G1269" t="str">
        <f>_xlfn.XLOOKUP(C1269,customers!$A$2:$A$314,customers!$F$2:$F$314,,0)</f>
        <v>Scotland</v>
      </c>
      <c r="H1269" t="str">
        <f>VLOOKUP(C1269,customers!$A$2:$I$314,7,FALSE)</f>
        <v>Rothesay</v>
      </c>
      <c r="I1269" t="str">
        <f>VLOOKUP(C1269,customers!$A$2:$I$314,9,FALSE)</f>
        <v>No</v>
      </c>
      <c r="J1269" t="str">
        <f>INDEX(products!$A$1:$F$11,MATCH(orders!$D1269,products!$A$1:$A$11,0),MATCH(orders!J$1,products!$A$1:$F$1,0))</f>
        <v>Denim Jeans Bootcut</v>
      </c>
      <c r="K1269" t="str">
        <f>INDEX(products!$A$1:$F$11,MATCH(orders!$D1269,products!$A$1:$A$11,0),MATCH(orders!K$1,products!$A$1:$F$1,0))</f>
        <v>Pants</v>
      </c>
      <c r="L1269" t="str">
        <f>INDEX(products!$A$1:$F$11,MATCH(orders!$D1269,products!$A$1:$A$11,0),MATCH(orders!L$1,products!$A$1:$F$1,0))</f>
        <v>Light Blue</v>
      </c>
      <c r="M1269">
        <f>INDEX(products!$A$1:$F$11,MATCH(orders!$D1269,products!$A$1:$A$11,0),MATCH(orders!M$1,products!$A$1:$F$1,0))</f>
        <v>25.99</v>
      </c>
      <c r="N1269">
        <f>INDEX(products!$A$1:$F$11,MATCH(orders!$D1269,products!$A$1:$A$11,0),MATCH(orders!N$1,products!$A$1:$F$1,0))</f>
        <v>13.99</v>
      </c>
      <c r="O1269">
        <f t="shared" si="38"/>
        <v>11.999999999999998</v>
      </c>
      <c r="P1269">
        <f t="shared" si="39"/>
        <v>25.99</v>
      </c>
    </row>
    <row r="1270" spans="1:16" x14ac:dyDescent="0.45">
      <c r="A1270" t="s">
        <v>3039</v>
      </c>
      <c r="B1270" s="1">
        <v>45224</v>
      </c>
      <c r="C1270" t="s">
        <v>602</v>
      </c>
      <c r="D1270">
        <v>6</v>
      </c>
      <c r="E1270">
        <v>3</v>
      </c>
      <c r="F1270" t="str">
        <f>_xlfn.XLOOKUP(C1270,customers!$A$2:$A$314,customers!$B$2:$B$314,,0)</f>
        <v>Quinton Fouracres</v>
      </c>
      <c r="G1270" t="str">
        <f>_xlfn.XLOOKUP(C1270,customers!$A$2:$A$314,customers!$F$2:$F$314,,0)</f>
        <v>England</v>
      </c>
      <c r="H1270" t="str">
        <f>VLOOKUP(C1270,customers!$A$2:$I$314,7,FALSE)</f>
        <v>St Albans</v>
      </c>
      <c r="I1270" t="str">
        <f>VLOOKUP(C1270,customers!$A$2:$I$314,9,FALSE)</f>
        <v>No</v>
      </c>
      <c r="J1270" t="str">
        <f>INDEX(products!$A$1:$F$11,MATCH(orders!$D1270,products!$A$1:$A$11,0),MATCH(orders!J$1,products!$A$1:$F$1,0))</f>
        <v>Denim Jacket Hooded</v>
      </c>
      <c r="K1270" t="str">
        <f>INDEX(products!$A$1:$F$11,MATCH(orders!$D1270,products!$A$1:$A$11,0),MATCH(orders!K$1,products!$A$1:$F$1,0))</f>
        <v>Jacket</v>
      </c>
      <c r="L1270" t="str">
        <f>INDEX(products!$A$1:$F$11,MATCH(orders!$D1270,products!$A$1:$A$11,0),MATCH(orders!L$1,products!$A$1:$F$1,0))</f>
        <v>Light Blue</v>
      </c>
      <c r="M1270">
        <f>INDEX(products!$A$1:$F$11,MATCH(orders!$D1270,products!$A$1:$A$11,0),MATCH(orders!M$1,products!$A$1:$F$1,0))</f>
        <v>27.99</v>
      </c>
      <c r="N1270">
        <f>INDEX(products!$A$1:$F$11,MATCH(orders!$D1270,products!$A$1:$A$11,0),MATCH(orders!N$1,products!$A$1:$F$1,0))</f>
        <v>14.99</v>
      </c>
      <c r="O1270">
        <f t="shared" si="38"/>
        <v>38.999999999999993</v>
      </c>
      <c r="P1270">
        <f t="shared" si="39"/>
        <v>83.97</v>
      </c>
    </row>
    <row r="1271" spans="1:16" x14ac:dyDescent="0.45">
      <c r="A1271" t="s">
        <v>3040</v>
      </c>
      <c r="B1271" s="1">
        <v>45225</v>
      </c>
      <c r="C1271" t="s">
        <v>859</v>
      </c>
      <c r="D1271">
        <v>6</v>
      </c>
      <c r="E1271">
        <v>3</v>
      </c>
      <c r="F1271" t="str">
        <f>_xlfn.XLOOKUP(C1271,customers!$A$2:$A$314,customers!$B$2:$B$314,,0)</f>
        <v>Rem Furman</v>
      </c>
      <c r="G1271" t="str">
        <f>_xlfn.XLOOKUP(C1271,customers!$A$2:$A$314,customers!$F$2:$F$314,,0)</f>
        <v>England</v>
      </c>
      <c r="H1271" t="str">
        <f>VLOOKUP(C1271,customers!$A$2:$I$314,7,FALSE)</f>
        <v>Alnwick</v>
      </c>
      <c r="I1271" t="str">
        <f>VLOOKUP(C1271,customers!$A$2:$I$314,9,FALSE)</f>
        <v>No</v>
      </c>
      <c r="J1271" t="str">
        <f>INDEX(products!$A$1:$F$11,MATCH(orders!$D1271,products!$A$1:$A$11,0),MATCH(orders!J$1,products!$A$1:$F$1,0))</f>
        <v>Denim Jacket Hooded</v>
      </c>
      <c r="K1271" t="str">
        <f>INDEX(products!$A$1:$F$11,MATCH(orders!$D1271,products!$A$1:$A$11,0),MATCH(orders!K$1,products!$A$1:$F$1,0))</f>
        <v>Jacket</v>
      </c>
      <c r="L1271" t="str">
        <f>INDEX(products!$A$1:$F$11,MATCH(orders!$D1271,products!$A$1:$A$11,0),MATCH(orders!L$1,products!$A$1:$F$1,0))</f>
        <v>Light Blue</v>
      </c>
      <c r="M1271">
        <f>INDEX(products!$A$1:$F$11,MATCH(orders!$D1271,products!$A$1:$A$11,0),MATCH(orders!M$1,products!$A$1:$F$1,0))</f>
        <v>27.99</v>
      </c>
      <c r="N1271">
        <f>INDEX(products!$A$1:$F$11,MATCH(orders!$D1271,products!$A$1:$A$11,0),MATCH(orders!N$1,products!$A$1:$F$1,0))</f>
        <v>14.99</v>
      </c>
      <c r="O1271">
        <f t="shared" si="38"/>
        <v>38.999999999999993</v>
      </c>
      <c r="P1271">
        <f t="shared" si="39"/>
        <v>83.97</v>
      </c>
    </row>
    <row r="1272" spans="1:16" x14ac:dyDescent="0.45">
      <c r="A1272" t="s">
        <v>3041</v>
      </c>
      <c r="B1272" s="1">
        <v>45225</v>
      </c>
      <c r="C1272" t="s">
        <v>818</v>
      </c>
      <c r="D1272">
        <v>6</v>
      </c>
      <c r="E1272">
        <v>3</v>
      </c>
      <c r="F1272" t="str">
        <f>_xlfn.XLOOKUP(C1272,customers!$A$2:$A$314,customers!$B$2:$B$314,,0)</f>
        <v>Constance Halfhide</v>
      </c>
      <c r="G1272" t="str">
        <f>_xlfn.XLOOKUP(C1272,customers!$A$2:$A$314,customers!$F$2:$F$314,,0)</f>
        <v>England</v>
      </c>
      <c r="H1272" t="str">
        <f>VLOOKUP(C1272,customers!$A$2:$I$314,7,FALSE)</f>
        <v>Ilkley</v>
      </c>
      <c r="I1272" t="str">
        <f>VLOOKUP(C1272,customers!$A$2:$I$314,9,FALSE)</f>
        <v>No</v>
      </c>
      <c r="J1272" t="str">
        <f>INDEX(products!$A$1:$F$11,MATCH(orders!$D1272,products!$A$1:$A$11,0),MATCH(orders!J$1,products!$A$1:$F$1,0))</f>
        <v>Denim Jacket Hooded</v>
      </c>
      <c r="K1272" t="str">
        <f>INDEX(products!$A$1:$F$11,MATCH(orders!$D1272,products!$A$1:$A$11,0),MATCH(orders!K$1,products!$A$1:$F$1,0))</f>
        <v>Jacket</v>
      </c>
      <c r="L1272" t="str">
        <f>INDEX(products!$A$1:$F$11,MATCH(orders!$D1272,products!$A$1:$A$11,0),MATCH(orders!L$1,products!$A$1:$F$1,0))</f>
        <v>Light Blue</v>
      </c>
      <c r="M1272">
        <f>INDEX(products!$A$1:$F$11,MATCH(orders!$D1272,products!$A$1:$A$11,0),MATCH(orders!M$1,products!$A$1:$F$1,0))</f>
        <v>27.99</v>
      </c>
      <c r="N1272">
        <f>INDEX(products!$A$1:$F$11,MATCH(orders!$D1272,products!$A$1:$A$11,0),MATCH(orders!N$1,products!$A$1:$F$1,0))</f>
        <v>14.99</v>
      </c>
      <c r="O1272">
        <f t="shared" si="38"/>
        <v>38.999999999999993</v>
      </c>
      <c r="P1272">
        <f t="shared" si="39"/>
        <v>83.97</v>
      </c>
    </row>
    <row r="1273" spans="1:16" x14ac:dyDescent="0.45">
      <c r="A1273" t="s">
        <v>3042</v>
      </c>
      <c r="B1273" s="1">
        <v>45226</v>
      </c>
      <c r="C1273" t="s">
        <v>521</v>
      </c>
      <c r="D1273">
        <v>6</v>
      </c>
      <c r="E1273">
        <v>3</v>
      </c>
      <c r="F1273" t="str">
        <f>_xlfn.XLOOKUP(C1273,customers!$A$2:$A$314,customers!$B$2:$B$314,,0)</f>
        <v>Evelina Dacca</v>
      </c>
      <c r="G1273" t="str">
        <f>_xlfn.XLOOKUP(C1273,customers!$A$2:$A$314,customers!$F$2:$F$314,,0)</f>
        <v>Scotland</v>
      </c>
      <c r="H1273" t="str">
        <f>VLOOKUP(C1273,customers!$A$2:$I$314,7,FALSE)</f>
        <v>Dumfries</v>
      </c>
      <c r="I1273" t="str">
        <f>VLOOKUP(C1273,customers!$A$2:$I$314,9,FALSE)</f>
        <v>No</v>
      </c>
      <c r="J1273" t="str">
        <f>INDEX(products!$A$1:$F$11,MATCH(orders!$D1273,products!$A$1:$A$11,0),MATCH(orders!J$1,products!$A$1:$F$1,0))</f>
        <v>Denim Jacket Hooded</v>
      </c>
      <c r="K1273" t="str">
        <f>INDEX(products!$A$1:$F$11,MATCH(orders!$D1273,products!$A$1:$A$11,0),MATCH(orders!K$1,products!$A$1:$F$1,0))</f>
        <v>Jacket</v>
      </c>
      <c r="L1273" t="str">
        <f>INDEX(products!$A$1:$F$11,MATCH(orders!$D1273,products!$A$1:$A$11,0),MATCH(orders!L$1,products!$A$1:$F$1,0))</f>
        <v>Light Blue</v>
      </c>
      <c r="M1273">
        <f>INDEX(products!$A$1:$F$11,MATCH(orders!$D1273,products!$A$1:$A$11,0),MATCH(orders!M$1,products!$A$1:$F$1,0))</f>
        <v>27.99</v>
      </c>
      <c r="N1273">
        <f>INDEX(products!$A$1:$F$11,MATCH(orders!$D1273,products!$A$1:$A$11,0),MATCH(orders!N$1,products!$A$1:$F$1,0))</f>
        <v>14.99</v>
      </c>
      <c r="O1273">
        <f t="shared" si="38"/>
        <v>38.999999999999993</v>
      </c>
      <c r="P1273">
        <f t="shared" si="39"/>
        <v>83.97</v>
      </c>
    </row>
    <row r="1274" spans="1:16" x14ac:dyDescent="0.45">
      <c r="A1274" t="s">
        <v>3043</v>
      </c>
      <c r="B1274" s="1">
        <v>45227</v>
      </c>
      <c r="C1274" t="s">
        <v>733</v>
      </c>
      <c r="D1274">
        <v>5</v>
      </c>
      <c r="E1274">
        <v>4</v>
      </c>
      <c r="F1274" t="str">
        <f>_xlfn.XLOOKUP(C1274,customers!$A$2:$A$314,customers!$B$2:$B$314,,0)</f>
        <v>Mord Meriet</v>
      </c>
      <c r="G1274" t="str">
        <f>_xlfn.XLOOKUP(C1274,customers!$A$2:$A$314,customers!$F$2:$F$314,,0)</f>
        <v>England</v>
      </c>
      <c r="H1274" t="str">
        <f>VLOOKUP(C1274,customers!$A$2:$I$314,7,FALSE)</f>
        <v>Ripon</v>
      </c>
      <c r="I1274" t="str">
        <f>VLOOKUP(C1274,customers!$A$2:$I$314,9,FALSE)</f>
        <v>No</v>
      </c>
      <c r="J1274" t="str">
        <f>INDEX(products!$A$1:$F$11,MATCH(orders!$D1274,products!$A$1:$A$11,0),MATCH(orders!J$1,products!$A$1:$F$1,0))</f>
        <v>Denim Jeans Flare Cut</v>
      </c>
      <c r="K1274" t="str">
        <f>INDEX(products!$A$1:$F$11,MATCH(orders!$D1274,products!$A$1:$A$11,0),MATCH(orders!K$1,products!$A$1:$F$1,0))</f>
        <v>Pants</v>
      </c>
      <c r="L1274" t="str">
        <f>INDEX(products!$A$1:$F$11,MATCH(orders!$D1274,products!$A$1:$A$11,0),MATCH(orders!L$1,products!$A$1:$F$1,0))</f>
        <v>Dark Blue</v>
      </c>
      <c r="M1274">
        <f>INDEX(products!$A$1:$F$11,MATCH(orders!$D1274,products!$A$1:$A$11,0),MATCH(orders!M$1,products!$A$1:$F$1,0))</f>
        <v>28.99</v>
      </c>
      <c r="N1274">
        <f>INDEX(products!$A$1:$F$11,MATCH(orders!$D1274,products!$A$1:$A$11,0),MATCH(orders!N$1,products!$A$1:$F$1,0))</f>
        <v>12.99</v>
      </c>
      <c r="O1274">
        <f t="shared" si="38"/>
        <v>63.999999999999993</v>
      </c>
      <c r="P1274">
        <f t="shared" si="39"/>
        <v>115.96</v>
      </c>
    </row>
    <row r="1275" spans="1:16" x14ac:dyDescent="0.45">
      <c r="A1275" t="s">
        <v>3044</v>
      </c>
      <c r="B1275" s="1">
        <v>45227</v>
      </c>
      <c r="C1275" t="s">
        <v>986</v>
      </c>
      <c r="D1275">
        <v>6</v>
      </c>
      <c r="E1275">
        <v>3</v>
      </c>
      <c r="F1275" t="str">
        <f>_xlfn.XLOOKUP(C1275,customers!$A$2:$A$314,customers!$B$2:$B$314,,0)</f>
        <v>Connor Heaviside</v>
      </c>
      <c r="G1275" t="str">
        <f>_xlfn.XLOOKUP(C1275,customers!$A$2:$A$314,customers!$F$2:$F$314,,0)</f>
        <v>England</v>
      </c>
      <c r="H1275" t="str">
        <f>VLOOKUP(C1275,customers!$A$2:$I$314,7,FALSE)</f>
        <v>Ashbourne</v>
      </c>
      <c r="I1275" t="str">
        <f>VLOOKUP(C1275,customers!$A$2:$I$314,9,FALSE)</f>
        <v>No</v>
      </c>
      <c r="J1275" t="str">
        <f>INDEX(products!$A$1:$F$11,MATCH(orders!$D1275,products!$A$1:$A$11,0),MATCH(orders!J$1,products!$A$1:$F$1,0))</f>
        <v>Denim Jacket Hooded</v>
      </c>
      <c r="K1275" t="str">
        <f>INDEX(products!$A$1:$F$11,MATCH(orders!$D1275,products!$A$1:$A$11,0),MATCH(orders!K$1,products!$A$1:$F$1,0))</f>
        <v>Jacket</v>
      </c>
      <c r="L1275" t="str">
        <f>INDEX(products!$A$1:$F$11,MATCH(orders!$D1275,products!$A$1:$A$11,0),MATCH(orders!L$1,products!$A$1:$F$1,0))</f>
        <v>Light Blue</v>
      </c>
      <c r="M1275">
        <f>INDEX(products!$A$1:$F$11,MATCH(orders!$D1275,products!$A$1:$A$11,0),MATCH(orders!M$1,products!$A$1:$F$1,0))</f>
        <v>27.99</v>
      </c>
      <c r="N1275">
        <f>INDEX(products!$A$1:$F$11,MATCH(orders!$D1275,products!$A$1:$A$11,0),MATCH(orders!N$1,products!$A$1:$F$1,0))</f>
        <v>14.99</v>
      </c>
      <c r="O1275">
        <f t="shared" si="38"/>
        <v>38.999999999999993</v>
      </c>
      <c r="P1275">
        <f t="shared" si="39"/>
        <v>83.97</v>
      </c>
    </row>
    <row r="1276" spans="1:16" x14ac:dyDescent="0.45">
      <c r="A1276" t="s">
        <v>3045</v>
      </c>
      <c r="B1276" s="1">
        <v>45227</v>
      </c>
      <c r="C1276" t="s">
        <v>418</v>
      </c>
      <c r="D1276">
        <v>6</v>
      </c>
      <c r="E1276">
        <v>3</v>
      </c>
      <c r="F1276" t="str">
        <f>_xlfn.XLOOKUP(C1276,customers!$A$2:$A$314,customers!$B$2:$B$314,,0)</f>
        <v>Bram Revel</v>
      </c>
      <c r="G1276" t="str">
        <f>_xlfn.XLOOKUP(C1276,customers!$A$2:$A$314,customers!$F$2:$F$314,,0)</f>
        <v>England</v>
      </c>
      <c r="H1276" t="str">
        <f>VLOOKUP(C1276,customers!$A$2:$I$314,7,FALSE)</f>
        <v>Scunthorpe</v>
      </c>
      <c r="I1276" t="str">
        <f>VLOOKUP(C1276,customers!$A$2:$I$314,9,FALSE)</f>
        <v>No</v>
      </c>
      <c r="J1276" t="str">
        <f>INDEX(products!$A$1:$F$11,MATCH(orders!$D1276,products!$A$1:$A$11,0),MATCH(orders!J$1,products!$A$1:$F$1,0))</f>
        <v>Denim Jacket Hooded</v>
      </c>
      <c r="K1276" t="str">
        <f>INDEX(products!$A$1:$F$11,MATCH(orders!$D1276,products!$A$1:$A$11,0),MATCH(orders!K$1,products!$A$1:$F$1,0))</f>
        <v>Jacket</v>
      </c>
      <c r="L1276" t="str">
        <f>INDEX(products!$A$1:$F$11,MATCH(orders!$D1276,products!$A$1:$A$11,0),MATCH(orders!L$1,products!$A$1:$F$1,0))</f>
        <v>Light Blue</v>
      </c>
      <c r="M1276">
        <f>INDEX(products!$A$1:$F$11,MATCH(orders!$D1276,products!$A$1:$A$11,0),MATCH(orders!M$1,products!$A$1:$F$1,0))</f>
        <v>27.99</v>
      </c>
      <c r="N1276">
        <f>INDEX(products!$A$1:$F$11,MATCH(orders!$D1276,products!$A$1:$A$11,0),MATCH(orders!N$1,products!$A$1:$F$1,0))</f>
        <v>14.99</v>
      </c>
      <c r="O1276">
        <f t="shared" si="38"/>
        <v>38.999999999999993</v>
      </c>
      <c r="P1276">
        <f t="shared" si="39"/>
        <v>83.97</v>
      </c>
    </row>
    <row r="1277" spans="1:16" x14ac:dyDescent="0.45">
      <c r="A1277" t="s">
        <v>3046</v>
      </c>
      <c r="B1277" s="1">
        <v>45228</v>
      </c>
      <c r="C1277" t="s">
        <v>497</v>
      </c>
      <c r="D1277">
        <v>6</v>
      </c>
      <c r="E1277">
        <v>3</v>
      </c>
      <c r="F1277" t="str">
        <f>_xlfn.XLOOKUP(C1277,customers!$A$2:$A$314,customers!$B$2:$B$314,,0)</f>
        <v>Doll Beauchamp</v>
      </c>
      <c r="G1277" t="str">
        <f>_xlfn.XLOOKUP(C1277,customers!$A$2:$A$314,customers!$F$2:$F$314,,0)</f>
        <v>England</v>
      </c>
      <c r="H1277" t="str">
        <f>VLOOKUP(C1277,customers!$A$2:$I$314,7,FALSE)</f>
        <v>Wrexham</v>
      </c>
      <c r="I1277" t="str">
        <f>VLOOKUP(C1277,customers!$A$2:$I$314,9,FALSE)</f>
        <v>No</v>
      </c>
      <c r="J1277" t="str">
        <f>INDEX(products!$A$1:$F$11,MATCH(orders!$D1277,products!$A$1:$A$11,0),MATCH(orders!J$1,products!$A$1:$F$1,0))</f>
        <v>Denim Jacket Hooded</v>
      </c>
      <c r="K1277" t="str">
        <f>INDEX(products!$A$1:$F$11,MATCH(orders!$D1277,products!$A$1:$A$11,0),MATCH(orders!K$1,products!$A$1:$F$1,0))</f>
        <v>Jacket</v>
      </c>
      <c r="L1277" t="str">
        <f>INDEX(products!$A$1:$F$11,MATCH(orders!$D1277,products!$A$1:$A$11,0),MATCH(orders!L$1,products!$A$1:$F$1,0))</f>
        <v>Light Blue</v>
      </c>
      <c r="M1277">
        <f>INDEX(products!$A$1:$F$11,MATCH(orders!$D1277,products!$A$1:$A$11,0),MATCH(orders!M$1,products!$A$1:$F$1,0))</f>
        <v>27.99</v>
      </c>
      <c r="N1277">
        <f>INDEX(products!$A$1:$F$11,MATCH(orders!$D1277,products!$A$1:$A$11,0),MATCH(orders!N$1,products!$A$1:$F$1,0))</f>
        <v>14.99</v>
      </c>
      <c r="O1277">
        <f t="shared" si="38"/>
        <v>38.999999999999993</v>
      </c>
      <c r="P1277">
        <f t="shared" si="39"/>
        <v>83.97</v>
      </c>
    </row>
    <row r="1278" spans="1:16" x14ac:dyDescent="0.45">
      <c r="A1278" t="s">
        <v>3047</v>
      </c>
      <c r="B1278" s="1">
        <v>45230</v>
      </c>
      <c r="C1278" t="s">
        <v>359</v>
      </c>
      <c r="D1278">
        <v>6</v>
      </c>
      <c r="E1278">
        <v>3</v>
      </c>
      <c r="F1278" t="str">
        <f>_xlfn.XLOOKUP(C1278,customers!$A$2:$A$314,customers!$B$2:$B$314,,0)</f>
        <v>Beitris Keaveney</v>
      </c>
      <c r="G1278" t="str">
        <f>_xlfn.XLOOKUP(C1278,customers!$A$2:$A$314,customers!$F$2:$F$314,,0)</f>
        <v>England</v>
      </c>
      <c r="H1278" t="str">
        <f>VLOOKUP(C1278,customers!$A$2:$I$314,7,FALSE)</f>
        <v>Newbury</v>
      </c>
      <c r="I1278" t="str">
        <f>VLOOKUP(C1278,customers!$A$2:$I$314,9,FALSE)</f>
        <v>No</v>
      </c>
      <c r="J1278" t="str">
        <f>INDEX(products!$A$1:$F$11,MATCH(orders!$D1278,products!$A$1:$A$11,0),MATCH(orders!J$1,products!$A$1:$F$1,0))</f>
        <v>Denim Jacket Hooded</v>
      </c>
      <c r="K1278" t="str">
        <f>INDEX(products!$A$1:$F$11,MATCH(orders!$D1278,products!$A$1:$A$11,0),MATCH(orders!K$1,products!$A$1:$F$1,0))</f>
        <v>Jacket</v>
      </c>
      <c r="L1278" t="str">
        <f>INDEX(products!$A$1:$F$11,MATCH(orders!$D1278,products!$A$1:$A$11,0),MATCH(orders!L$1,products!$A$1:$F$1,0))</f>
        <v>Light Blue</v>
      </c>
      <c r="M1278">
        <f>INDEX(products!$A$1:$F$11,MATCH(orders!$D1278,products!$A$1:$A$11,0),MATCH(orders!M$1,products!$A$1:$F$1,0))</f>
        <v>27.99</v>
      </c>
      <c r="N1278">
        <f>INDEX(products!$A$1:$F$11,MATCH(orders!$D1278,products!$A$1:$A$11,0),MATCH(orders!N$1,products!$A$1:$F$1,0))</f>
        <v>14.99</v>
      </c>
      <c r="O1278">
        <f t="shared" si="38"/>
        <v>38.999999999999993</v>
      </c>
      <c r="P1278">
        <f t="shared" si="39"/>
        <v>83.97</v>
      </c>
    </row>
    <row r="1279" spans="1:16" x14ac:dyDescent="0.45">
      <c r="A1279" t="s">
        <v>3048</v>
      </c>
      <c r="B1279" s="1">
        <v>45231</v>
      </c>
      <c r="C1279" t="s">
        <v>972</v>
      </c>
      <c r="D1279">
        <v>6</v>
      </c>
      <c r="E1279">
        <v>3</v>
      </c>
      <c r="F1279" t="str">
        <f>_xlfn.XLOOKUP(C1279,customers!$A$2:$A$314,customers!$B$2:$B$314,,0)</f>
        <v>Delmar Beasant</v>
      </c>
      <c r="G1279" t="str">
        <f>_xlfn.XLOOKUP(C1279,customers!$A$2:$A$314,customers!$F$2:$F$314,,0)</f>
        <v>Scotland</v>
      </c>
      <c r="H1279" t="str">
        <f>VLOOKUP(C1279,customers!$A$2:$I$314,7,FALSE)</f>
        <v>Fortrose</v>
      </c>
      <c r="I1279" t="str">
        <f>VLOOKUP(C1279,customers!$A$2:$I$314,9,FALSE)</f>
        <v>No</v>
      </c>
      <c r="J1279" t="str">
        <f>INDEX(products!$A$1:$F$11,MATCH(orders!$D1279,products!$A$1:$A$11,0),MATCH(orders!J$1,products!$A$1:$F$1,0))</f>
        <v>Denim Jacket Hooded</v>
      </c>
      <c r="K1279" t="str">
        <f>INDEX(products!$A$1:$F$11,MATCH(orders!$D1279,products!$A$1:$A$11,0),MATCH(orders!K$1,products!$A$1:$F$1,0))</f>
        <v>Jacket</v>
      </c>
      <c r="L1279" t="str">
        <f>INDEX(products!$A$1:$F$11,MATCH(orders!$D1279,products!$A$1:$A$11,0),MATCH(orders!L$1,products!$A$1:$F$1,0))</f>
        <v>Light Blue</v>
      </c>
      <c r="M1279">
        <f>INDEX(products!$A$1:$F$11,MATCH(orders!$D1279,products!$A$1:$A$11,0),MATCH(orders!M$1,products!$A$1:$F$1,0))</f>
        <v>27.99</v>
      </c>
      <c r="N1279">
        <f>INDEX(products!$A$1:$F$11,MATCH(orders!$D1279,products!$A$1:$A$11,0),MATCH(orders!N$1,products!$A$1:$F$1,0))</f>
        <v>14.99</v>
      </c>
      <c r="O1279">
        <f t="shared" si="38"/>
        <v>38.999999999999993</v>
      </c>
      <c r="P1279">
        <f t="shared" si="39"/>
        <v>83.97</v>
      </c>
    </row>
    <row r="1280" spans="1:16" x14ac:dyDescent="0.45">
      <c r="A1280" t="s">
        <v>3049</v>
      </c>
      <c r="B1280" s="1">
        <v>45231</v>
      </c>
      <c r="C1280" t="s">
        <v>1177</v>
      </c>
      <c r="D1280">
        <v>6</v>
      </c>
      <c r="E1280">
        <v>3</v>
      </c>
      <c r="F1280" t="str">
        <f>_xlfn.XLOOKUP(C1280,customers!$A$2:$A$314,customers!$B$2:$B$314,,0)</f>
        <v>Trescha Jedrachowicz</v>
      </c>
      <c r="G1280" t="str">
        <f>_xlfn.XLOOKUP(C1280,customers!$A$2:$A$314,customers!$F$2:$F$314,,0)</f>
        <v>Scotland</v>
      </c>
      <c r="H1280" t="str">
        <f>VLOOKUP(C1280,customers!$A$2:$I$314,7,FALSE)</f>
        <v>Pitlochry</v>
      </c>
      <c r="I1280" t="str">
        <f>VLOOKUP(C1280,customers!$A$2:$I$314,9,FALSE)</f>
        <v>No</v>
      </c>
      <c r="J1280" t="str">
        <f>INDEX(products!$A$1:$F$11,MATCH(orders!$D1280,products!$A$1:$A$11,0),MATCH(orders!J$1,products!$A$1:$F$1,0))</f>
        <v>Denim Jacket Hooded</v>
      </c>
      <c r="K1280" t="str">
        <f>INDEX(products!$A$1:$F$11,MATCH(orders!$D1280,products!$A$1:$A$11,0),MATCH(orders!K$1,products!$A$1:$F$1,0))</f>
        <v>Jacket</v>
      </c>
      <c r="L1280" t="str">
        <f>INDEX(products!$A$1:$F$11,MATCH(orders!$D1280,products!$A$1:$A$11,0),MATCH(orders!L$1,products!$A$1:$F$1,0))</f>
        <v>Light Blue</v>
      </c>
      <c r="M1280">
        <f>INDEX(products!$A$1:$F$11,MATCH(orders!$D1280,products!$A$1:$A$11,0),MATCH(orders!M$1,products!$A$1:$F$1,0))</f>
        <v>27.99</v>
      </c>
      <c r="N1280">
        <f>INDEX(products!$A$1:$F$11,MATCH(orders!$D1280,products!$A$1:$A$11,0),MATCH(orders!N$1,products!$A$1:$F$1,0))</f>
        <v>14.99</v>
      </c>
      <c r="O1280">
        <f t="shared" si="38"/>
        <v>38.999999999999993</v>
      </c>
      <c r="P1280">
        <f t="shared" si="39"/>
        <v>83.97</v>
      </c>
    </row>
    <row r="1281" spans="1:16" x14ac:dyDescent="0.45">
      <c r="A1281" t="s">
        <v>3050</v>
      </c>
      <c r="B1281" s="1">
        <v>45231</v>
      </c>
      <c r="C1281" t="s">
        <v>986</v>
      </c>
      <c r="D1281">
        <v>6</v>
      </c>
      <c r="E1281">
        <v>3</v>
      </c>
      <c r="F1281" t="str">
        <f>_xlfn.XLOOKUP(C1281,customers!$A$2:$A$314,customers!$B$2:$B$314,,0)</f>
        <v>Connor Heaviside</v>
      </c>
      <c r="G1281" t="str">
        <f>_xlfn.XLOOKUP(C1281,customers!$A$2:$A$314,customers!$F$2:$F$314,,0)</f>
        <v>England</v>
      </c>
      <c r="H1281" t="str">
        <f>VLOOKUP(C1281,customers!$A$2:$I$314,7,FALSE)</f>
        <v>Ashbourne</v>
      </c>
      <c r="I1281" t="str">
        <f>VLOOKUP(C1281,customers!$A$2:$I$314,9,FALSE)</f>
        <v>No</v>
      </c>
      <c r="J1281" t="str">
        <f>INDEX(products!$A$1:$F$11,MATCH(orders!$D1281,products!$A$1:$A$11,0),MATCH(orders!J$1,products!$A$1:$F$1,0))</f>
        <v>Denim Jacket Hooded</v>
      </c>
      <c r="K1281" t="str">
        <f>INDEX(products!$A$1:$F$11,MATCH(orders!$D1281,products!$A$1:$A$11,0),MATCH(orders!K$1,products!$A$1:$F$1,0))</f>
        <v>Jacket</v>
      </c>
      <c r="L1281" t="str">
        <f>INDEX(products!$A$1:$F$11,MATCH(orders!$D1281,products!$A$1:$A$11,0),MATCH(orders!L$1,products!$A$1:$F$1,0))</f>
        <v>Light Blue</v>
      </c>
      <c r="M1281">
        <f>INDEX(products!$A$1:$F$11,MATCH(orders!$D1281,products!$A$1:$A$11,0),MATCH(orders!M$1,products!$A$1:$F$1,0))</f>
        <v>27.99</v>
      </c>
      <c r="N1281">
        <f>INDEX(products!$A$1:$F$11,MATCH(orders!$D1281,products!$A$1:$A$11,0),MATCH(orders!N$1,products!$A$1:$F$1,0))</f>
        <v>14.99</v>
      </c>
      <c r="O1281">
        <f t="shared" si="38"/>
        <v>38.999999999999993</v>
      </c>
      <c r="P1281">
        <f t="shared" si="39"/>
        <v>83.97</v>
      </c>
    </row>
    <row r="1282" spans="1:16" x14ac:dyDescent="0.45">
      <c r="A1282" t="s">
        <v>3051</v>
      </c>
      <c r="B1282" s="1">
        <v>45231</v>
      </c>
      <c r="C1282" t="s">
        <v>49</v>
      </c>
      <c r="D1282">
        <v>2</v>
      </c>
      <c r="E1282">
        <v>3</v>
      </c>
      <c r="F1282" t="str">
        <f>_xlfn.XLOOKUP(C1282,customers!$A$2:$A$314,customers!$B$2:$B$314,,0)</f>
        <v>Shaylynn Lobe</v>
      </c>
      <c r="G1282" t="str">
        <f>_xlfn.XLOOKUP(C1282,customers!$A$2:$A$314,customers!$F$2:$F$314,,0)</f>
        <v>England</v>
      </c>
      <c r="H1282" t="str">
        <f>VLOOKUP(C1282,customers!$A$2:$I$314,7,FALSE)</f>
        <v>Leeds</v>
      </c>
      <c r="I1282" t="str">
        <f>VLOOKUP(C1282,customers!$A$2:$I$314,9,FALSE)</f>
        <v>Yes</v>
      </c>
      <c r="J1282" t="str">
        <f>INDEX(products!$A$1:$F$11,MATCH(orders!$D1282,products!$A$1:$A$11,0),MATCH(orders!J$1,products!$A$1:$F$1,0))</f>
        <v>Denim Jacket Classic</v>
      </c>
      <c r="K1282" t="str">
        <f>INDEX(products!$A$1:$F$11,MATCH(orders!$D1282,products!$A$1:$A$11,0),MATCH(orders!K$1,products!$A$1:$F$1,0))</f>
        <v>Jacket</v>
      </c>
      <c r="L1282" t="str">
        <f>INDEX(products!$A$1:$F$11,MATCH(orders!$D1282,products!$A$1:$A$11,0),MATCH(orders!L$1,products!$A$1:$F$1,0))</f>
        <v>Dark Blue</v>
      </c>
      <c r="M1282">
        <f>INDEX(products!$A$1:$F$11,MATCH(orders!$D1282,products!$A$1:$A$11,0),MATCH(orders!M$1,products!$A$1:$F$1,0))</f>
        <v>29.99</v>
      </c>
      <c r="N1282">
        <f>INDEX(products!$A$1:$F$11,MATCH(orders!$D1282,products!$A$1:$A$11,0),MATCH(orders!N$1,products!$A$1:$F$1,0))</f>
        <v>16.989999999999998</v>
      </c>
      <c r="O1282">
        <f t="shared" si="38"/>
        <v>39</v>
      </c>
      <c r="P1282">
        <f t="shared" si="39"/>
        <v>89.97</v>
      </c>
    </row>
    <row r="1283" spans="1:16" x14ac:dyDescent="0.45">
      <c r="A1283" t="s">
        <v>3052</v>
      </c>
      <c r="B1283" s="1">
        <v>45231</v>
      </c>
      <c r="C1283" t="s">
        <v>282</v>
      </c>
      <c r="D1283">
        <v>2</v>
      </c>
      <c r="E1283">
        <v>3</v>
      </c>
      <c r="F1283" t="str">
        <f>_xlfn.XLOOKUP(C1283,customers!$A$2:$A$314,customers!$B$2:$B$314,,0)</f>
        <v>Nat Saleway</v>
      </c>
      <c r="G1283" t="str">
        <f>_xlfn.XLOOKUP(C1283,customers!$A$2:$A$314,customers!$F$2:$F$314,,0)</f>
        <v>England</v>
      </c>
      <c r="H1283" t="str">
        <f>VLOOKUP(C1283,customers!$A$2:$I$314,7,FALSE)</f>
        <v>Shrewsbury</v>
      </c>
      <c r="I1283" t="str">
        <f>VLOOKUP(C1283,customers!$A$2:$I$314,9,FALSE)</f>
        <v>Yes</v>
      </c>
      <c r="J1283" t="str">
        <f>INDEX(products!$A$1:$F$11,MATCH(orders!$D1283,products!$A$1:$A$11,0),MATCH(orders!J$1,products!$A$1:$F$1,0))</f>
        <v>Denim Jacket Classic</v>
      </c>
      <c r="K1283" t="str">
        <f>INDEX(products!$A$1:$F$11,MATCH(orders!$D1283,products!$A$1:$A$11,0),MATCH(orders!K$1,products!$A$1:$F$1,0))</f>
        <v>Jacket</v>
      </c>
      <c r="L1283" t="str">
        <f>INDEX(products!$A$1:$F$11,MATCH(orders!$D1283,products!$A$1:$A$11,0),MATCH(orders!L$1,products!$A$1:$F$1,0))</f>
        <v>Dark Blue</v>
      </c>
      <c r="M1283">
        <f>INDEX(products!$A$1:$F$11,MATCH(orders!$D1283,products!$A$1:$A$11,0),MATCH(orders!M$1,products!$A$1:$F$1,0))</f>
        <v>29.99</v>
      </c>
      <c r="N1283">
        <f>INDEX(products!$A$1:$F$11,MATCH(orders!$D1283,products!$A$1:$A$11,0),MATCH(orders!N$1,products!$A$1:$F$1,0))</f>
        <v>16.989999999999998</v>
      </c>
      <c r="O1283">
        <f t="shared" ref="O1283:O1346" si="40">(M1283-N1283)*E1283</f>
        <v>39</v>
      </c>
      <c r="P1283">
        <f t="shared" ref="P1283:P1346" si="41">M1283*E1283</f>
        <v>89.97</v>
      </c>
    </row>
    <row r="1284" spans="1:16" x14ac:dyDescent="0.45">
      <c r="A1284" t="s">
        <v>3053</v>
      </c>
      <c r="B1284" s="1">
        <v>45232</v>
      </c>
      <c r="C1284" t="s">
        <v>927</v>
      </c>
      <c r="D1284">
        <v>8</v>
      </c>
      <c r="E1284">
        <v>3</v>
      </c>
      <c r="F1284" t="str">
        <f>_xlfn.XLOOKUP(C1284,customers!$A$2:$A$314,customers!$B$2:$B$314,,0)</f>
        <v>Samuele Ales0</v>
      </c>
      <c r="G1284" t="str">
        <f>_xlfn.XLOOKUP(C1284,customers!$A$2:$A$314,customers!$F$2:$F$314,,0)</f>
        <v>Wales</v>
      </c>
      <c r="H1284" t="str">
        <f>VLOOKUP(C1284,customers!$A$2:$I$314,7,FALSE)</f>
        <v>Machynlleth</v>
      </c>
      <c r="I1284" t="str">
        <f>VLOOKUP(C1284,customers!$A$2:$I$314,9,FALSE)</f>
        <v>No</v>
      </c>
      <c r="J1284" t="str">
        <f>INDEX(products!$A$1:$F$11,MATCH(orders!$D1284,products!$A$1:$A$11,0),MATCH(orders!J$1,products!$A$1:$F$1,0))</f>
        <v>Denim Jeans Vintage Wash</v>
      </c>
      <c r="K1284" t="str">
        <f>INDEX(products!$A$1:$F$11,MATCH(orders!$D1284,products!$A$1:$A$11,0),MATCH(orders!K$1,products!$A$1:$F$1,0))</f>
        <v>Jacket</v>
      </c>
      <c r="L1284" t="str">
        <f>INDEX(products!$A$1:$F$11,MATCH(orders!$D1284,products!$A$1:$A$11,0),MATCH(orders!L$1,products!$A$1:$F$1,0))</f>
        <v>Light Blue</v>
      </c>
      <c r="M1284">
        <f>INDEX(products!$A$1:$F$11,MATCH(orders!$D1284,products!$A$1:$A$11,0),MATCH(orders!M$1,products!$A$1:$F$1,0))</f>
        <v>21.99</v>
      </c>
      <c r="N1284">
        <f>INDEX(products!$A$1:$F$11,MATCH(orders!$D1284,products!$A$1:$A$11,0),MATCH(orders!N$1,products!$A$1:$F$1,0))</f>
        <v>11.99</v>
      </c>
      <c r="O1284">
        <f t="shared" si="40"/>
        <v>29.999999999999993</v>
      </c>
      <c r="P1284">
        <f t="shared" si="41"/>
        <v>65.97</v>
      </c>
    </row>
    <row r="1285" spans="1:16" x14ac:dyDescent="0.45">
      <c r="A1285" t="s">
        <v>3054</v>
      </c>
      <c r="B1285" s="1">
        <v>45232</v>
      </c>
      <c r="C1285" t="s">
        <v>401</v>
      </c>
      <c r="D1285">
        <v>6</v>
      </c>
      <c r="E1285">
        <v>3</v>
      </c>
      <c r="F1285" t="str">
        <f>_xlfn.XLOOKUP(C1285,customers!$A$2:$A$314,customers!$B$2:$B$314,,0)</f>
        <v>Ruy Cancellieri</v>
      </c>
      <c r="G1285" t="str">
        <f>_xlfn.XLOOKUP(C1285,customers!$A$2:$A$314,customers!$F$2:$F$314,,0)</f>
        <v>Scotland</v>
      </c>
      <c r="H1285" t="str">
        <f>VLOOKUP(C1285,customers!$A$2:$I$314,7,FALSE)</f>
        <v>Arbroath</v>
      </c>
      <c r="I1285" t="str">
        <f>VLOOKUP(C1285,customers!$A$2:$I$314,9,FALSE)</f>
        <v>No</v>
      </c>
      <c r="J1285" t="str">
        <f>INDEX(products!$A$1:$F$11,MATCH(orders!$D1285,products!$A$1:$A$11,0),MATCH(orders!J$1,products!$A$1:$F$1,0))</f>
        <v>Denim Jacket Hooded</v>
      </c>
      <c r="K1285" t="str">
        <f>INDEX(products!$A$1:$F$11,MATCH(orders!$D1285,products!$A$1:$A$11,0),MATCH(orders!K$1,products!$A$1:$F$1,0))</f>
        <v>Jacket</v>
      </c>
      <c r="L1285" t="str">
        <f>INDEX(products!$A$1:$F$11,MATCH(orders!$D1285,products!$A$1:$A$11,0),MATCH(orders!L$1,products!$A$1:$F$1,0))</f>
        <v>Light Blue</v>
      </c>
      <c r="M1285">
        <f>INDEX(products!$A$1:$F$11,MATCH(orders!$D1285,products!$A$1:$A$11,0),MATCH(orders!M$1,products!$A$1:$F$1,0))</f>
        <v>27.99</v>
      </c>
      <c r="N1285">
        <f>INDEX(products!$A$1:$F$11,MATCH(orders!$D1285,products!$A$1:$A$11,0),MATCH(orders!N$1,products!$A$1:$F$1,0))</f>
        <v>14.99</v>
      </c>
      <c r="O1285">
        <f t="shared" si="40"/>
        <v>38.999999999999993</v>
      </c>
      <c r="P1285">
        <f t="shared" si="41"/>
        <v>83.97</v>
      </c>
    </row>
    <row r="1286" spans="1:16" x14ac:dyDescent="0.45">
      <c r="A1286" t="s">
        <v>3055</v>
      </c>
      <c r="B1286" s="1">
        <v>45232</v>
      </c>
      <c r="C1286" t="s">
        <v>602</v>
      </c>
      <c r="D1286">
        <v>6</v>
      </c>
      <c r="E1286">
        <v>3</v>
      </c>
      <c r="F1286" t="str">
        <f>_xlfn.XLOOKUP(C1286,customers!$A$2:$A$314,customers!$B$2:$B$314,,0)</f>
        <v>Quinton Fouracres</v>
      </c>
      <c r="G1286" t="str">
        <f>_xlfn.XLOOKUP(C1286,customers!$A$2:$A$314,customers!$F$2:$F$314,,0)</f>
        <v>England</v>
      </c>
      <c r="H1286" t="str">
        <f>VLOOKUP(C1286,customers!$A$2:$I$314,7,FALSE)</f>
        <v>St Albans</v>
      </c>
      <c r="I1286" t="str">
        <f>VLOOKUP(C1286,customers!$A$2:$I$314,9,FALSE)</f>
        <v>No</v>
      </c>
      <c r="J1286" t="str">
        <f>INDEX(products!$A$1:$F$11,MATCH(orders!$D1286,products!$A$1:$A$11,0),MATCH(orders!J$1,products!$A$1:$F$1,0))</f>
        <v>Denim Jacket Hooded</v>
      </c>
      <c r="K1286" t="str">
        <f>INDEX(products!$A$1:$F$11,MATCH(orders!$D1286,products!$A$1:$A$11,0),MATCH(orders!K$1,products!$A$1:$F$1,0))</f>
        <v>Jacket</v>
      </c>
      <c r="L1286" t="str">
        <f>INDEX(products!$A$1:$F$11,MATCH(orders!$D1286,products!$A$1:$A$11,0),MATCH(orders!L$1,products!$A$1:$F$1,0))</f>
        <v>Light Blue</v>
      </c>
      <c r="M1286">
        <f>INDEX(products!$A$1:$F$11,MATCH(orders!$D1286,products!$A$1:$A$11,0),MATCH(orders!M$1,products!$A$1:$F$1,0))</f>
        <v>27.99</v>
      </c>
      <c r="N1286">
        <f>INDEX(products!$A$1:$F$11,MATCH(orders!$D1286,products!$A$1:$A$11,0),MATCH(orders!N$1,products!$A$1:$F$1,0))</f>
        <v>14.99</v>
      </c>
      <c r="O1286">
        <f t="shared" si="40"/>
        <v>38.999999999999993</v>
      </c>
      <c r="P1286">
        <f t="shared" si="41"/>
        <v>83.97</v>
      </c>
    </row>
    <row r="1287" spans="1:16" x14ac:dyDescent="0.45">
      <c r="A1287" t="s">
        <v>3056</v>
      </c>
      <c r="B1287" s="1">
        <v>45233</v>
      </c>
      <c r="C1287" t="s">
        <v>31</v>
      </c>
      <c r="D1287">
        <v>6</v>
      </c>
      <c r="E1287">
        <v>4</v>
      </c>
      <c r="F1287" t="str">
        <f>_xlfn.XLOOKUP(C1287,customers!$A$2:$A$314,customers!$B$2:$B$314,,0)</f>
        <v>Piotr Bote</v>
      </c>
      <c r="G1287" t="str">
        <f>_xlfn.XLOOKUP(C1287,customers!$A$2:$A$314,customers!$F$2:$F$314,,0)</f>
        <v>Scotland</v>
      </c>
      <c r="H1287" t="str">
        <f>VLOOKUP(C1287,customers!$A$2:$I$314,7,FALSE)</f>
        <v>Edinburgh</v>
      </c>
      <c r="I1287" t="str">
        <f>VLOOKUP(C1287,customers!$A$2:$I$314,9,FALSE)</f>
        <v>Yes</v>
      </c>
      <c r="J1287" t="str">
        <f>INDEX(products!$A$1:$F$11,MATCH(orders!$D1287,products!$A$1:$A$11,0),MATCH(orders!J$1,products!$A$1:$F$1,0))</f>
        <v>Denim Jacket Hooded</v>
      </c>
      <c r="K1287" t="str">
        <f>INDEX(products!$A$1:$F$11,MATCH(orders!$D1287,products!$A$1:$A$11,0),MATCH(orders!K$1,products!$A$1:$F$1,0))</f>
        <v>Jacket</v>
      </c>
      <c r="L1287" t="str">
        <f>INDEX(products!$A$1:$F$11,MATCH(orders!$D1287,products!$A$1:$A$11,0),MATCH(orders!L$1,products!$A$1:$F$1,0))</f>
        <v>Light Blue</v>
      </c>
      <c r="M1287">
        <f>INDEX(products!$A$1:$F$11,MATCH(orders!$D1287,products!$A$1:$A$11,0),MATCH(orders!M$1,products!$A$1:$F$1,0))</f>
        <v>27.99</v>
      </c>
      <c r="N1287">
        <f>INDEX(products!$A$1:$F$11,MATCH(orders!$D1287,products!$A$1:$A$11,0),MATCH(orders!N$1,products!$A$1:$F$1,0))</f>
        <v>14.99</v>
      </c>
      <c r="O1287">
        <f t="shared" si="40"/>
        <v>51.999999999999993</v>
      </c>
      <c r="P1287">
        <f t="shared" si="41"/>
        <v>111.96</v>
      </c>
    </row>
    <row r="1288" spans="1:16" x14ac:dyDescent="0.45">
      <c r="A1288" t="s">
        <v>3057</v>
      </c>
      <c r="B1288" s="1">
        <v>45233</v>
      </c>
      <c r="C1288" t="s">
        <v>153</v>
      </c>
      <c r="D1288">
        <v>6</v>
      </c>
      <c r="E1288">
        <v>4</v>
      </c>
      <c r="F1288" t="str">
        <f>_xlfn.XLOOKUP(C1288,customers!$A$2:$A$314,customers!$B$2:$B$314,,0)</f>
        <v>Gallard Gatheral</v>
      </c>
      <c r="G1288" t="str">
        <f>_xlfn.XLOOKUP(C1288,customers!$A$2:$A$314,customers!$F$2:$F$314,,0)</f>
        <v>England</v>
      </c>
      <c r="H1288" t="str">
        <f>VLOOKUP(C1288,customers!$A$2:$I$314,7,FALSE)</f>
        <v>Worcester</v>
      </c>
      <c r="I1288" t="str">
        <f>VLOOKUP(C1288,customers!$A$2:$I$314,9,FALSE)</f>
        <v>Yes</v>
      </c>
      <c r="J1288" t="str">
        <f>INDEX(products!$A$1:$F$11,MATCH(orders!$D1288,products!$A$1:$A$11,0),MATCH(orders!J$1,products!$A$1:$F$1,0))</f>
        <v>Denim Jacket Hooded</v>
      </c>
      <c r="K1288" t="str">
        <f>INDEX(products!$A$1:$F$11,MATCH(orders!$D1288,products!$A$1:$A$11,0),MATCH(orders!K$1,products!$A$1:$F$1,0))</f>
        <v>Jacket</v>
      </c>
      <c r="L1288" t="str">
        <f>INDEX(products!$A$1:$F$11,MATCH(orders!$D1288,products!$A$1:$A$11,0),MATCH(orders!L$1,products!$A$1:$F$1,0))</f>
        <v>Light Blue</v>
      </c>
      <c r="M1288">
        <f>INDEX(products!$A$1:$F$11,MATCH(orders!$D1288,products!$A$1:$A$11,0),MATCH(orders!M$1,products!$A$1:$F$1,0))</f>
        <v>27.99</v>
      </c>
      <c r="N1288">
        <f>INDEX(products!$A$1:$F$11,MATCH(orders!$D1288,products!$A$1:$A$11,0),MATCH(orders!N$1,products!$A$1:$F$1,0))</f>
        <v>14.99</v>
      </c>
      <c r="O1288">
        <f t="shared" si="40"/>
        <v>51.999999999999993</v>
      </c>
      <c r="P1288">
        <f t="shared" si="41"/>
        <v>111.96</v>
      </c>
    </row>
    <row r="1289" spans="1:16" x14ac:dyDescent="0.45">
      <c r="A1289" t="s">
        <v>3058</v>
      </c>
      <c r="B1289" s="1">
        <v>45233</v>
      </c>
      <c r="C1289" t="s">
        <v>1154</v>
      </c>
      <c r="D1289">
        <v>6</v>
      </c>
      <c r="E1289">
        <v>3</v>
      </c>
      <c r="F1289" t="str">
        <f>_xlfn.XLOOKUP(C1289,customers!$A$2:$A$314,customers!$B$2:$B$314,,0)</f>
        <v>Cybill Graddell</v>
      </c>
      <c r="G1289" t="str">
        <f>_xlfn.XLOOKUP(C1289,customers!$A$2:$A$314,customers!$F$2:$F$314,,0)</f>
        <v>Scotland</v>
      </c>
      <c r="H1289" t="str">
        <f>VLOOKUP(C1289,customers!$A$2:$I$314,7,FALSE)</f>
        <v>Dunoon</v>
      </c>
      <c r="I1289" t="str">
        <f>VLOOKUP(C1289,customers!$A$2:$I$314,9,FALSE)</f>
        <v>No</v>
      </c>
      <c r="J1289" t="str">
        <f>INDEX(products!$A$1:$F$11,MATCH(orders!$D1289,products!$A$1:$A$11,0),MATCH(orders!J$1,products!$A$1:$F$1,0))</f>
        <v>Denim Jacket Hooded</v>
      </c>
      <c r="K1289" t="str">
        <f>INDEX(products!$A$1:$F$11,MATCH(orders!$D1289,products!$A$1:$A$11,0),MATCH(orders!K$1,products!$A$1:$F$1,0))</f>
        <v>Jacket</v>
      </c>
      <c r="L1289" t="str">
        <f>INDEX(products!$A$1:$F$11,MATCH(orders!$D1289,products!$A$1:$A$11,0),MATCH(orders!L$1,products!$A$1:$F$1,0))</f>
        <v>Light Blue</v>
      </c>
      <c r="M1289">
        <f>INDEX(products!$A$1:$F$11,MATCH(orders!$D1289,products!$A$1:$A$11,0),MATCH(orders!M$1,products!$A$1:$F$1,0))</f>
        <v>27.99</v>
      </c>
      <c r="N1289">
        <f>INDEX(products!$A$1:$F$11,MATCH(orders!$D1289,products!$A$1:$A$11,0),MATCH(orders!N$1,products!$A$1:$F$1,0))</f>
        <v>14.99</v>
      </c>
      <c r="O1289">
        <f t="shared" si="40"/>
        <v>38.999999999999993</v>
      </c>
      <c r="P1289">
        <f t="shared" si="41"/>
        <v>83.97</v>
      </c>
    </row>
    <row r="1290" spans="1:16" x14ac:dyDescent="0.45">
      <c r="A1290" t="s">
        <v>3059</v>
      </c>
      <c r="B1290" s="1">
        <v>45234</v>
      </c>
      <c r="C1290" t="s">
        <v>230</v>
      </c>
      <c r="D1290">
        <v>6</v>
      </c>
      <c r="E1290">
        <v>5</v>
      </c>
      <c r="F1290" t="str">
        <f>_xlfn.XLOOKUP(C1290,customers!$A$2:$A$314,customers!$B$2:$B$314,,0)</f>
        <v>Horatio Rubberts</v>
      </c>
      <c r="G1290" t="str">
        <f>_xlfn.XLOOKUP(C1290,customers!$A$2:$A$314,customers!$F$2:$F$314,,0)</f>
        <v>England</v>
      </c>
      <c r="H1290" t="str">
        <f>VLOOKUP(C1290,customers!$A$2:$I$314,7,FALSE)</f>
        <v>Southend</v>
      </c>
      <c r="I1290" t="str">
        <f>VLOOKUP(C1290,customers!$A$2:$I$314,9,FALSE)</f>
        <v>Yes</v>
      </c>
      <c r="J1290" t="str">
        <f>INDEX(products!$A$1:$F$11,MATCH(orders!$D1290,products!$A$1:$A$11,0),MATCH(orders!J$1,products!$A$1:$F$1,0))</f>
        <v>Denim Jacket Hooded</v>
      </c>
      <c r="K1290" t="str">
        <f>INDEX(products!$A$1:$F$11,MATCH(orders!$D1290,products!$A$1:$A$11,0),MATCH(orders!K$1,products!$A$1:$F$1,0))</f>
        <v>Jacket</v>
      </c>
      <c r="L1290" t="str">
        <f>INDEX(products!$A$1:$F$11,MATCH(orders!$D1290,products!$A$1:$A$11,0),MATCH(orders!L$1,products!$A$1:$F$1,0))</f>
        <v>Light Blue</v>
      </c>
      <c r="M1290">
        <f>INDEX(products!$A$1:$F$11,MATCH(orders!$D1290,products!$A$1:$A$11,0),MATCH(orders!M$1,products!$A$1:$F$1,0))</f>
        <v>27.99</v>
      </c>
      <c r="N1290">
        <f>INDEX(products!$A$1:$F$11,MATCH(orders!$D1290,products!$A$1:$A$11,0),MATCH(orders!N$1,products!$A$1:$F$1,0))</f>
        <v>14.99</v>
      </c>
      <c r="O1290">
        <f t="shared" si="40"/>
        <v>64.999999999999986</v>
      </c>
      <c r="P1290">
        <f t="shared" si="41"/>
        <v>139.94999999999999</v>
      </c>
    </row>
    <row r="1291" spans="1:16" x14ac:dyDescent="0.45">
      <c r="A1291" t="s">
        <v>3060</v>
      </c>
      <c r="B1291" s="1">
        <v>45234</v>
      </c>
      <c r="C1291" t="s">
        <v>449</v>
      </c>
      <c r="D1291">
        <v>6</v>
      </c>
      <c r="E1291">
        <v>3</v>
      </c>
      <c r="F1291" t="str">
        <f>_xlfn.XLOOKUP(C1291,customers!$A$2:$A$314,customers!$B$2:$B$314,,0)</f>
        <v>Betty Fominov</v>
      </c>
      <c r="G1291" t="str">
        <f>_xlfn.XLOOKUP(C1291,customers!$A$2:$A$314,customers!$F$2:$F$314,,0)</f>
        <v>Scotland</v>
      </c>
      <c r="H1291" t="str">
        <f>VLOOKUP(C1291,customers!$A$2:$I$314,7,FALSE)</f>
        <v>Dunfermline</v>
      </c>
      <c r="I1291" t="str">
        <f>VLOOKUP(C1291,customers!$A$2:$I$314,9,FALSE)</f>
        <v>No</v>
      </c>
      <c r="J1291" t="str">
        <f>INDEX(products!$A$1:$F$11,MATCH(orders!$D1291,products!$A$1:$A$11,0),MATCH(orders!J$1,products!$A$1:$F$1,0))</f>
        <v>Denim Jacket Hooded</v>
      </c>
      <c r="K1291" t="str">
        <f>INDEX(products!$A$1:$F$11,MATCH(orders!$D1291,products!$A$1:$A$11,0),MATCH(orders!K$1,products!$A$1:$F$1,0))</f>
        <v>Jacket</v>
      </c>
      <c r="L1291" t="str">
        <f>INDEX(products!$A$1:$F$11,MATCH(orders!$D1291,products!$A$1:$A$11,0),MATCH(orders!L$1,products!$A$1:$F$1,0))</f>
        <v>Light Blue</v>
      </c>
      <c r="M1291">
        <f>INDEX(products!$A$1:$F$11,MATCH(orders!$D1291,products!$A$1:$A$11,0),MATCH(orders!M$1,products!$A$1:$F$1,0))</f>
        <v>27.99</v>
      </c>
      <c r="N1291">
        <f>INDEX(products!$A$1:$F$11,MATCH(orders!$D1291,products!$A$1:$A$11,0),MATCH(orders!N$1,products!$A$1:$F$1,0))</f>
        <v>14.99</v>
      </c>
      <c r="O1291">
        <f t="shared" si="40"/>
        <v>38.999999999999993</v>
      </c>
      <c r="P1291">
        <f t="shared" si="41"/>
        <v>83.97</v>
      </c>
    </row>
    <row r="1292" spans="1:16" x14ac:dyDescent="0.45">
      <c r="A1292" t="s">
        <v>3061</v>
      </c>
      <c r="B1292" s="1">
        <v>45235</v>
      </c>
      <c r="C1292" t="s">
        <v>43</v>
      </c>
      <c r="D1292">
        <v>6</v>
      </c>
      <c r="E1292">
        <v>4</v>
      </c>
      <c r="F1292" t="str">
        <f>_xlfn.XLOOKUP(C1292,customers!$A$2:$A$314,customers!$B$2:$B$314,,0)</f>
        <v>Christoffer O' Shea</v>
      </c>
      <c r="G1292" t="str">
        <f>_xlfn.XLOOKUP(C1292,customers!$A$2:$A$314,customers!$F$2:$F$314,,0)</f>
        <v>Scotland</v>
      </c>
      <c r="H1292" t="str">
        <f>VLOOKUP(C1292,customers!$A$2:$I$314,7,FALSE)</f>
        <v>Glasgow</v>
      </c>
      <c r="I1292" t="str">
        <f>VLOOKUP(C1292,customers!$A$2:$I$314,9,FALSE)</f>
        <v>Yes</v>
      </c>
      <c r="J1292" t="str">
        <f>INDEX(products!$A$1:$F$11,MATCH(orders!$D1292,products!$A$1:$A$11,0),MATCH(orders!J$1,products!$A$1:$F$1,0))</f>
        <v>Denim Jacket Hooded</v>
      </c>
      <c r="K1292" t="str">
        <f>INDEX(products!$A$1:$F$11,MATCH(orders!$D1292,products!$A$1:$A$11,0),MATCH(orders!K$1,products!$A$1:$F$1,0))</f>
        <v>Jacket</v>
      </c>
      <c r="L1292" t="str">
        <f>INDEX(products!$A$1:$F$11,MATCH(orders!$D1292,products!$A$1:$A$11,0),MATCH(orders!L$1,products!$A$1:$F$1,0))</f>
        <v>Light Blue</v>
      </c>
      <c r="M1292">
        <f>INDEX(products!$A$1:$F$11,MATCH(orders!$D1292,products!$A$1:$A$11,0),MATCH(orders!M$1,products!$A$1:$F$1,0))</f>
        <v>27.99</v>
      </c>
      <c r="N1292">
        <f>INDEX(products!$A$1:$F$11,MATCH(orders!$D1292,products!$A$1:$A$11,0),MATCH(orders!N$1,products!$A$1:$F$1,0))</f>
        <v>14.99</v>
      </c>
      <c r="O1292">
        <f t="shared" si="40"/>
        <v>51.999999999999993</v>
      </c>
      <c r="P1292">
        <f t="shared" si="41"/>
        <v>111.96</v>
      </c>
    </row>
    <row r="1293" spans="1:16" x14ac:dyDescent="0.45">
      <c r="A1293" t="s">
        <v>3062</v>
      </c>
      <c r="B1293" s="1">
        <v>45235</v>
      </c>
      <c r="C1293" t="s">
        <v>145</v>
      </c>
      <c r="D1293">
        <v>6</v>
      </c>
      <c r="E1293">
        <v>4</v>
      </c>
      <c r="F1293" t="str">
        <f>_xlfn.XLOOKUP(C1293,customers!$A$2:$A$314,customers!$B$2:$B$314,,0)</f>
        <v>Ray Leivesley</v>
      </c>
      <c r="G1293" t="str">
        <f>_xlfn.XLOOKUP(C1293,customers!$A$2:$A$314,customers!$F$2:$F$314,,0)</f>
        <v>England</v>
      </c>
      <c r="H1293" t="str">
        <f>VLOOKUP(C1293,customers!$A$2:$I$314,7,FALSE)</f>
        <v>Ipswich</v>
      </c>
      <c r="I1293" t="str">
        <f>VLOOKUP(C1293,customers!$A$2:$I$314,9,FALSE)</f>
        <v>Yes</v>
      </c>
      <c r="J1293" t="str">
        <f>INDEX(products!$A$1:$F$11,MATCH(orders!$D1293,products!$A$1:$A$11,0),MATCH(orders!J$1,products!$A$1:$F$1,0))</f>
        <v>Denim Jacket Hooded</v>
      </c>
      <c r="K1293" t="str">
        <f>INDEX(products!$A$1:$F$11,MATCH(orders!$D1293,products!$A$1:$A$11,0),MATCH(orders!K$1,products!$A$1:$F$1,0))</f>
        <v>Jacket</v>
      </c>
      <c r="L1293" t="str">
        <f>INDEX(products!$A$1:$F$11,MATCH(orders!$D1293,products!$A$1:$A$11,0),MATCH(orders!L$1,products!$A$1:$F$1,0))</f>
        <v>Light Blue</v>
      </c>
      <c r="M1293">
        <f>INDEX(products!$A$1:$F$11,MATCH(orders!$D1293,products!$A$1:$A$11,0),MATCH(orders!M$1,products!$A$1:$F$1,0))</f>
        <v>27.99</v>
      </c>
      <c r="N1293">
        <f>INDEX(products!$A$1:$F$11,MATCH(orders!$D1293,products!$A$1:$A$11,0),MATCH(orders!N$1,products!$A$1:$F$1,0))</f>
        <v>14.99</v>
      </c>
      <c r="O1293">
        <f t="shared" si="40"/>
        <v>51.999999999999993</v>
      </c>
      <c r="P1293">
        <f t="shared" si="41"/>
        <v>111.96</v>
      </c>
    </row>
    <row r="1294" spans="1:16" x14ac:dyDescent="0.45">
      <c r="A1294" t="s">
        <v>3063</v>
      </c>
      <c r="B1294" s="1">
        <v>45235</v>
      </c>
      <c r="C1294" t="s">
        <v>367</v>
      </c>
      <c r="D1294">
        <v>6</v>
      </c>
      <c r="E1294">
        <v>4</v>
      </c>
      <c r="F1294" t="str">
        <f>_xlfn.XLOOKUP(C1294,customers!$A$2:$A$314,customers!$B$2:$B$314,,0)</f>
        <v>Torie Gottelier</v>
      </c>
      <c r="G1294" t="str">
        <f>_xlfn.XLOOKUP(C1294,customers!$A$2:$A$314,customers!$F$2:$F$314,,0)</f>
        <v>Scotland</v>
      </c>
      <c r="H1294" t="str">
        <f>VLOOKUP(C1294,customers!$A$2:$I$314,7,FALSE)</f>
        <v>Kirkcaldy</v>
      </c>
      <c r="I1294" t="str">
        <f>VLOOKUP(C1294,customers!$A$2:$I$314,9,FALSE)</f>
        <v>No</v>
      </c>
      <c r="J1294" t="str">
        <f>INDEX(products!$A$1:$F$11,MATCH(orders!$D1294,products!$A$1:$A$11,0),MATCH(orders!J$1,products!$A$1:$F$1,0))</f>
        <v>Denim Jacket Hooded</v>
      </c>
      <c r="K1294" t="str">
        <f>INDEX(products!$A$1:$F$11,MATCH(orders!$D1294,products!$A$1:$A$11,0),MATCH(orders!K$1,products!$A$1:$F$1,0))</f>
        <v>Jacket</v>
      </c>
      <c r="L1294" t="str">
        <f>INDEX(products!$A$1:$F$11,MATCH(orders!$D1294,products!$A$1:$A$11,0),MATCH(orders!L$1,products!$A$1:$F$1,0))</f>
        <v>Light Blue</v>
      </c>
      <c r="M1294">
        <f>INDEX(products!$A$1:$F$11,MATCH(orders!$D1294,products!$A$1:$A$11,0),MATCH(orders!M$1,products!$A$1:$F$1,0))</f>
        <v>27.99</v>
      </c>
      <c r="N1294">
        <f>INDEX(products!$A$1:$F$11,MATCH(orders!$D1294,products!$A$1:$A$11,0),MATCH(orders!N$1,products!$A$1:$F$1,0))</f>
        <v>14.99</v>
      </c>
      <c r="O1294">
        <f t="shared" si="40"/>
        <v>51.999999999999993</v>
      </c>
      <c r="P1294">
        <f t="shared" si="41"/>
        <v>111.96</v>
      </c>
    </row>
    <row r="1295" spans="1:16" x14ac:dyDescent="0.45">
      <c r="A1295" t="s">
        <v>3064</v>
      </c>
      <c r="B1295" s="1">
        <v>45236</v>
      </c>
      <c r="C1295" t="s">
        <v>602</v>
      </c>
      <c r="D1295">
        <v>6</v>
      </c>
      <c r="E1295">
        <v>3</v>
      </c>
      <c r="F1295" t="str">
        <f>_xlfn.XLOOKUP(C1295,customers!$A$2:$A$314,customers!$B$2:$B$314,,0)</f>
        <v>Quinton Fouracres</v>
      </c>
      <c r="G1295" t="str">
        <f>_xlfn.XLOOKUP(C1295,customers!$A$2:$A$314,customers!$F$2:$F$314,,0)</f>
        <v>England</v>
      </c>
      <c r="H1295" t="str">
        <f>VLOOKUP(C1295,customers!$A$2:$I$314,7,FALSE)</f>
        <v>St Albans</v>
      </c>
      <c r="I1295" t="str">
        <f>VLOOKUP(C1295,customers!$A$2:$I$314,9,FALSE)</f>
        <v>No</v>
      </c>
      <c r="J1295" t="str">
        <f>INDEX(products!$A$1:$F$11,MATCH(orders!$D1295,products!$A$1:$A$11,0),MATCH(orders!J$1,products!$A$1:$F$1,0))</f>
        <v>Denim Jacket Hooded</v>
      </c>
      <c r="K1295" t="str">
        <f>INDEX(products!$A$1:$F$11,MATCH(orders!$D1295,products!$A$1:$A$11,0),MATCH(orders!K$1,products!$A$1:$F$1,0))</f>
        <v>Jacket</v>
      </c>
      <c r="L1295" t="str">
        <f>INDEX(products!$A$1:$F$11,MATCH(orders!$D1295,products!$A$1:$A$11,0),MATCH(orders!L$1,products!$A$1:$F$1,0))</f>
        <v>Light Blue</v>
      </c>
      <c r="M1295">
        <f>INDEX(products!$A$1:$F$11,MATCH(orders!$D1295,products!$A$1:$A$11,0),MATCH(orders!M$1,products!$A$1:$F$1,0))</f>
        <v>27.99</v>
      </c>
      <c r="N1295">
        <f>INDEX(products!$A$1:$F$11,MATCH(orders!$D1295,products!$A$1:$A$11,0),MATCH(orders!N$1,products!$A$1:$F$1,0))</f>
        <v>14.99</v>
      </c>
      <c r="O1295">
        <f t="shared" si="40"/>
        <v>38.999999999999993</v>
      </c>
      <c r="P1295">
        <f t="shared" si="41"/>
        <v>83.97</v>
      </c>
    </row>
    <row r="1296" spans="1:16" x14ac:dyDescent="0.45">
      <c r="A1296" t="s">
        <v>3065</v>
      </c>
      <c r="B1296" s="1">
        <v>45236</v>
      </c>
      <c r="C1296" t="s">
        <v>53</v>
      </c>
      <c r="D1296">
        <v>2</v>
      </c>
      <c r="E1296">
        <v>4</v>
      </c>
      <c r="F1296" t="str">
        <f>_xlfn.XLOOKUP(C1296,customers!$A$2:$A$314,customers!$B$2:$B$314,,0)</f>
        <v>Melvin Wharfe</v>
      </c>
      <c r="G1296" t="str">
        <f>_xlfn.XLOOKUP(C1296,customers!$A$2:$A$314,customers!$F$2:$F$314,,0)</f>
        <v>Scotland</v>
      </c>
      <c r="H1296" t="str">
        <f>VLOOKUP(C1296,customers!$A$2:$I$314,7,FALSE)</f>
        <v>Aberdeen</v>
      </c>
      <c r="I1296" t="str">
        <f>VLOOKUP(C1296,customers!$A$2:$I$314,9,FALSE)</f>
        <v>Yes</v>
      </c>
      <c r="J1296" t="str">
        <f>INDEX(products!$A$1:$F$11,MATCH(orders!$D1296,products!$A$1:$A$11,0),MATCH(orders!J$1,products!$A$1:$F$1,0))</f>
        <v>Denim Jacket Classic</v>
      </c>
      <c r="K1296" t="str">
        <f>INDEX(products!$A$1:$F$11,MATCH(orders!$D1296,products!$A$1:$A$11,0),MATCH(orders!K$1,products!$A$1:$F$1,0))</f>
        <v>Jacket</v>
      </c>
      <c r="L1296" t="str">
        <f>INDEX(products!$A$1:$F$11,MATCH(orders!$D1296,products!$A$1:$A$11,0),MATCH(orders!L$1,products!$A$1:$F$1,0))</f>
        <v>Dark Blue</v>
      </c>
      <c r="M1296">
        <f>INDEX(products!$A$1:$F$11,MATCH(orders!$D1296,products!$A$1:$A$11,0),MATCH(orders!M$1,products!$A$1:$F$1,0))</f>
        <v>29.99</v>
      </c>
      <c r="N1296">
        <f>INDEX(products!$A$1:$F$11,MATCH(orders!$D1296,products!$A$1:$A$11,0),MATCH(orders!N$1,products!$A$1:$F$1,0))</f>
        <v>16.989999999999998</v>
      </c>
      <c r="O1296">
        <f t="shared" si="40"/>
        <v>52</v>
      </c>
      <c r="P1296">
        <f t="shared" si="41"/>
        <v>119.96</v>
      </c>
    </row>
    <row r="1297" spans="1:16" x14ac:dyDescent="0.45">
      <c r="A1297" t="s">
        <v>3066</v>
      </c>
      <c r="B1297" s="1">
        <v>45237</v>
      </c>
      <c r="C1297" t="s">
        <v>761</v>
      </c>
      <c r="D1297">
        <v>6</v>
      </c>
      <c r="E1297">
        <v>3</v>
      </c>
      <c r="F1297" t="str">
        <f>_xlfn.XLOOKUP(C1297,customers!$A$2:$A$314,customers!$B$2:$B$314,,0)</f>
        <v>Kimberli Mustchin</v>
      </c>
      <c r="G1297" t="str">
        <f>_xlfn.XLOOKUP(C1297,customers!$A$2:$A$314,customers!$F$2:$F$314,,0)</f>
        <v>England</v>
      </c>
      <c r="H1297" t="str">
        <f>VLOOKUP(C1297,customers!$A$2:$I$314,7,FALSE)</f>
        <v>Kenilworth</v>
      </c>
      <c r="I1297" t="str">
        <f>VLOOKUP(C1297,customers!$A$2:$I$314,9,FALSE)</f>
        <v>No</v>
      </c>
      <c r="J1297" t="str">
        <f>INDEX(products!$A$1:$F$11,MATCH(orders!$D1297,products!$A$1:$A$11,0),MATCH(orders!J$1,products!$A$1:$F$1,0))</f>
        <v>Denim Jacket Hooded</v>
      </c>
      <c r="K1297" t="str">
        <f>INDEX(products!$A$1:$F$11,MATCH(orders!$D1297,products!$A$1:$A$11,0),MATCH(orders!K$1,products!$A$1:$F$1,0))</f>
        <v>Jacket</v>
      </c>
      <c r="L1297" t="str">
        <f>INDEX(products!$A$1:$F$11,MATCH(orders!$D1297,products!$A$1:$A$11,0),MATCH(orders!L$1,products!$A$1:$F$1,0))</f>
        <v>Light Blue</v>
      </c>
      <c r="M1297">
        <f>INDEX(products!$A$1:$F$11,MATCH(orders!$D1297,products!$A$1:$A$11,0),MATCH(orders!M$1,products!$A$1:$F$1,0))</f>
        <v>27.99</v>
      </c>
      <c r="N1297">
        <f>INDEX(products!$A$1:$F$11,MATCH(orders!$D1297,products!$A$1:$A$11,0),MATCH(orders!N$1,products!$A$1:$F$1,0))</f>
        <v>14.99</v>
      </c>
      <c r="O1297">
        <f t="shared" si="40"/>
        <v>38.999999999999993</v>
      </c>
      <c r="P1297">
        <f t="shared" si="41"/>
        <v>83.97</v>
      </c>
    </row>
    <row r="1298" spans="1:16" x14ac:dyDescent="0.45">
      <c r="A1298" t="s">
        <v>3067</v>
      </c>
      <c r="B1298" s="1">
        <v>45237</v>
      </c>
      <c r="C1298" t="s">
        <v>43</v>
      </c>
      <c r="D1298">
        <v>2</v>
      </c>
      <c r="E1298">
        <v>3</v>
      </c>
      <c r="F1298" t="str">
        <f>_xlfn.XLOOKUP(C1298,customers!$A$2:$A$314,customers!$B$2:$B$314,,0)</f>
        <v>Christoffer O' Shea</v>
      </c>
      <c r="G1298" t="str">
        <f>_xlfn.XLOOKUP(C1298,customers!$A$2:$A$314,customers!$F$2:$F$314,,0)</f>
        <v>Scotland</v>
      </c>
      <c r="H1298" t="str">
        <f>VLOOKUP(C1298,customers!$A$2:$I$314,7,FALSE)</f>
        <v>Glasgow</v>
      </c>
      <c r="I1298" t="str">
        <f>VLOOKUP(C1298,customers!$A$2:$I$314,9,FALSE)</f>
        <v>Yes</v>
      </c>
      <c r="J1298" t="str">
        <f>INDEX(products!$A$1:$F$11,MATCH(orders!$D1298,products!$A$1:$A$11,0),MATCH(orders!J$1,products!$A$1:$F$1,0))</f>
        <v>Denim Jacket Classic</v>
      </c>
      <c r="K1298" t="str">
        <f>INDEX(products!$A$1:$F$11,MATCH(orders!$D1298,products!$A$1:$A$11,0),MATCH(orders!K$1,products!$A$1:$F$1,0))</f>
        <v>Jacket</v>
      </c>
      <c r="L1298" t="str">
        <f>INDEX(products!$A$1:$F$11,MATCH(orders!$D1298,products!$A$1:$A$11,0),MATCH(orders!L$1,products!$A$1:$F$1,0))</f>
        <v>Dark Blue</v>
      </c>
      <c r="M1298">
        <f>INDEX(products!$A$1:$F$11,MATCH(orders!$D1298,products!$A$1:$A$11,0),MATCH(orders!M$1,products!$A$1:$F$1,0))</f>
        <v>29.99</v>
      </c>
      <c r="N1298">
        <f>INDEX(products!$A$1:$F$11,MATCH(orders!$D1298,products!$A$1:$A$11,0),MATCH(orders!N$1,products!$A$1:$F$1,0))</f>
        <v>16.989999999999998</v>
      </c>
      <c r="O1298">
        <f t="shared" si="40"/>
        <v>39</v>
      </c>
      <c r="P1298">
        <f t="shared" si="41"/>
        <v>89.97</v>
      </c>
    </row>
    <row r="1299" spans="1:16" x14ac:dyDescent="0.45">
      <c r="A1299" t="s">
        <v>3068</v>
      </c>
      <c r="B1299" s="1">
        <v>45237</v>
      </c>
      <c r="C1299" t="s">
        <v>278</v>
      </c>
      <c r="D1299">
        <v>2</v>
      </c>
      <c r="E1299">
        <v>4</v>
      </c>
      <c r="F1299" t="str">
        <f>_xlfn.XLOOKUP(C1299,customers!$A$2:$A$314,customers!$B$2:$B$314,,0)</f>
        <v>Belvia Umpleby</v>
      </c>
      <c r="G1299" t="str">
        <f>_xlfn.XLOOKUP(C1299,customers!$A$2:$A$314,customers!$F$2:$F$314,,0)</f>
        <v>England</v>
      </c>
      <c r="H1299" t="str">
        <f>VLOOKUP(C1299,customers!$A$2:$I$314,7,FALSE)</f>
        <v>Maidstone</v>
      </c>
      <c r="I1299" t="str">
        <f>VLOOKUP(C1299,customers!$A$2:$I$314,9,FALSE)</f>
        <v>Yes</v>
      </c>
      <c r="J1299" t="str">
        <f>INDEX(products!$A$1:$F$11,MATCH(orders!$D1299,products!$A$1:$A$11,0),MATCH(orders!J$1,products!$A$1:$F$1,0))</f>
        <v>Denim Jacket Classic</v>
      </c>
      <c r="K1299" t="str">
        <f>INDEX(products!$A$1:$F$11,MATCH(orders!$D1299,products!$A$1:$A$11,0),MATCH(orders!K$1,products!$A$1:$F$1,0))</f>
        <v>Jacket</v>
      </c>
      <c r="L1299" t="str">
        <f>INDEX(products!$A$1:$F$11,MATCH(orders!$D1299,products!$A$1:$A$11,0),MATCH(orders!L$1,products!$A$1:$F$1,0))</f>
        <v>Dark Blue</v>
      </c>
      <c r="M1299">
        <f>INDEX(products!$A$1:$F$11,MATCH(orders!$D1299,products!$A$1:$A$11,0),MATCH(orders!M$1,products!$A$1:$F$1,0))</f>
        <v>29.99</v>
      </c>
      <c r="N1299">
        <f>INDEX(products!$A$1:$F$11,MATCH(orders!$D1299,products!$A$1:$A$11,0),MATCH(orders!N$1,products!$A$1:$F$1,0))</f>
        <v>16.989999999999998</v>
      </c>
      <c r="O1299">
        <f t="shared" si="40"/>
        <v>52</v>
      </c>
      <c r="P1299">
        <f t="shared" si="41"/>
        <v>119.96</v>
      </c>
    </row>
    <row r="1300" spans="1:16" x14ac:dyDescent="0.45">
      <c r="A1300" t="s">
        <v>3069</v>
      </c>
      <c r="B1300" s="1">
        <v>45237</v>
      </c>
      <c r="C1300" t="s">
        <v>753</v>
      </c>
      <c r="D1300">
        <v>6</v>
      </c>
      <c r="E1300">
        <v>5</v>
      </c>
      <c r="F1300" t="str">
        <f>_xlfn.XLOOKUP(C1300,customers!$A$2:$A$314,customers!$B$2:$B$314,,0)</f>
        <v>Alisun Baudino</v>
      </c>
      <c r="G1300" t="str">
        <f>_xlfn.XLOOKUP(C1300,customers!$A$2:$A$314,customers!$F$2:$F$314,,0)</f>
        <v>Wales</v>
      </c>
      <c r="H1300" t="str">
        <f>VLOOKUP(C1300,customers!$A$2:$I$314,7,FALSE)</f>
        <v>Brecon</v>
      </c>
      <c r="I1300" t="str">
        <f>VLOOKUP(C1300,customers!$A$2:$I$314,9,FALSE)</f>
        <v>No</v>
      </c>
      <c r="J1300" t="str">
        <f>INDEX(products!$A$1:$F$11,MATCH(orders!$D1300,products!$A$1:$A$11,0),MATCH(orders!J$1,products!$A$1:$F$1,0))</f>
        <v>Denim Jacket Hooded</v>
      </c>
      <c r="K1300" t="str">
        <f>INDEX(products!$A$1:$F$11,MATCH(orders!$D1300,products!$A$1:$A$11,0),MATCH(orders!K$1,products!$A$1:$F$1,0))</f>
        <v>Jacket</v>
      </c>
      <c r="L1300" t="str">
        <f>INDEX(products!$A$1:$F$11,MATCH(orders!$D1300,products!$A$1:$A$11,0),MATCH(orders!L$1,products!$A$1:$F$1,0))</f>
        <v>Light Blue</v>
      </c>
      <c r="M1300">
        <f>INDEX(products!$A$1:$F$11,MATCH(orders!$D1300,products!$A$1:$A$11,0),MATCH(orders!M$1,products!$A$1:$F$1,0))</f>
        <v>27.99</v>
      </c>
      <c r="N1300">
        <f>INDEX(products!$A$1:$F$11,MATCH(orders!$D1300,products!$A$1:$A$11,0),MATCH(orders!N$1,products!$A$1:$F$1,0))</f>
        <v>14.99</v>
      </c>
      <c r="O1300">
        <f t="shared" si="40"/>
        <v>64.999999999999986</v>
      </c>
      <c r="P1300">
        <f t="shared" si="41"/>
        <v>139.94999999999999</v>
      </c>
    </row>
    <row r="1301" spans="1:16" x14ac:dyDescent="0.45">
      <c r="A1301" t="s">
        <v>3070</v>
      </c>
      <c r="B1301" s="1">
        <v>45237</v>
      </c>
      <c r="C1301" t="s">
        <v>49</v>
      </c>
      <c r="D1301">
        <v>2</v>
      </c>
      <c r="E1301">
        <v>5</v>
      </c>
      <c r="F1301" t="str">
        <f>_xlfn.XLOOKUP(C1301,customers!$A$2:$A$314,customers!$B$2:$B$314,,0)</f>
        <v>Shaylynn Lobe</v>
      </c>
      <c r="G1301" t="str">
        <f>_xlfn.XLOOKUP(C1301,customers!$A$2:$A$314,customers!$F$2:$F$314,,0)</f>
        <v>England</v>
      </c>
      <c r="H1301" t="str">
        <f>VLOOKUP(C1301,customers!$A$2:$I$314,7,FALSE)</f>
        <v>Leeds</v>
      </c>
      <c r="I1301" t="str">
        <f>VLOOKUP(C1301,customers!$A$2:$I$314,9,FALSE)</f>
        <v>Yes</v>
      </c>
      <c r="J1301" t="str">
        <f>INDEX(products!$A$1:$F$11,MATCH(orders!$D1301,products!$A$1:$A$11,0),MATCH(orders!J$1,products!$A$1:$F$1,0))</f>
        <v>Denim Jacket Classic</v>
      </c>
      <c r="K1301" t="str">
        <f>INDEX(products!$A$1:$F$11,MATCH(orders!$D1301,products!$A$1:$A$11,0),MATCH(orders!K$1,products!$A$1:$F$1,0))</f>
        <v>Jacket</v>
      </c>
      <c r="L1301" t="str">
        <f>INDEX(products!$A$1:$F$11,MATCH(orders!$D1301,products!$A$1:$A$11,0),MATCH(orders!L$1,products!$A$1:$F$1,0))</f>
        <v>Dark Blue</v>
      </c>
      <c r="M1301">
        <f>INDEX(products!$A$1:$F$11,MATCH(orders!$D1301,products!$A$1:$A$11,0),MATCH(orders!M$1,products!$A$1:$F$1,0))</f>
        <v>29.99</v>
      </c>
      <c r="N1301">
        <f>INDEX(products!$A$1:$F$11,MATCH(orders!$D1301,products!$A$1:$A$11,0),MATCH(orders!N$1,products!$A$1:$F$1,0))</f>
        <v>16.989999999999998</v>
      </c>
      <c r="O1301">
        <f t="shared" si="40"/>
        <v>65</v>
      </c>
      <c r="P1301">
        <f t="shared" si="41"/>
        <v>149.94999999999999</v>
      </c>
    </row>
    <row r="1302" spans="1:16" x14ac:dyDescent="0.45">
      <c r="A1302" t="s">
        <v>3071</v>
      </c>
      <c r="B1302" s="1">
        <v>45237</v>
      </c>
      <c r="C1302" t="s">
        <v>671</v>
      </c>
      <c r="D1302">
        <v>6</v>
      </c>
      <c r="E1302">
        <v>5</v>
      </c>
      <c r="F1302" t="str">
        <f>_xlfn.XLOOKUP(C1302,customers!$A$2:$A$314,customers!$B$2:$B$314,,0)</f>
        <v>Serena Earley</v>
      </c>
      <c r="G1302" t="str">
        <f>_xlfn.XLOOKUP(C1302,customers!$A$2:$A$314,customers!$F$2:$F$314,,0)</f>
        <v>England</v>
      </c>
      <c r="H1302" t="str">
        <f>VLOOKUP(C1302,customers!$A$2:$I$314,7,FALSE)</f>
        <v>Dartford</v>
      </c>
      <c r="I1302" t="str">
        <f>VLOOKUP(C1302,customers!$A$2:$I$314,9,FALSE)</f>
        <v>No</v>
      </c>
      <c r="J1302" t="str">
        <f>INDEX(products!$A$1:$F$11,MATCH(orders!$D1302,products!$A$1:$A$11,0),MATCH(orders!J$1,products!$A$1:$F$1,0))</f>
        <v>Denim Jacket Hooded</v>
      </c>
      <c r="K1302" t="str">
        <f>INDEX(products!$A$1:$F$11,MATCH(orders!$D1302,products!$A$1:$A$11,0),MATCH(orders!K$1,products!$A$1:$F$1,0))</f>
        <v>Jacket</v>
      </c>
      <c r="L1302" t="str">
        <f>INDEX(products!$A$1:$F$11,MATCH(orders!$D1302,products!$A$1:$A$11,0),MATCH(orders!L$1,products!$A$1:$F$1,0))</f>
        <v>Light Blue</v>
      </c>
      <c r="M1302">
        <f>INDEX(products!$A$1:$F$11,MATCH(orders!$D1302,products!$A$1:$A$11,0),MATCH(orders!M$1,products!$A$1:$F$1,0))</f>
        <v>27.99</v>
      </c>
      <c r="N1302">
        <f>INDEX(products!$A$1:$F$11,MATCH(orders!$D1302,products!$A$1:$A$11,0),MATCH(orders!N$1,products!$A$1:$F$1,0))</f>
        <v>14.99</v>
      </c>
      <c r="O1302">
        <f t="shared" si="40"/>
        <v>64.999999999999986</v>
      </c>
      <c r="P1302">
        <f t="shared" si="41"/>
        <v>139.94999999999999</v>
      </c>
    </row>
    <row r="1303" spans="1:16" x14ac:dyDescent="0.45">
      <c r="A1303" t="s">
        <v>3072</v>
      </c>
      <c r="B1303" s="1">
        <v>45238</v>
      </c>
      <c r="C1303" t="s">
        <v>256</v>
      </c>
      <c r="D1303">
        <v>2</v>
      </c>
      <c r="E1303">
        <v>3</v>
      </c>
      <c r="F1303" t="str">
        <f>_xlfn.XLOOKUP(C1303,customers!$A$2:$A$314,customers!$B$2:$B$314,,0)</f>
        <v>Correy Cottingham</v>
      </c>
      <c r="G1303" t="str">
        <f>_xlfn.XLOOKUP(C1303,customers!$A$2:$A$314,customers!$F$2:$F$314,,0)</f>
        <v>Wales</v>
      </c>
      <c r="H1303" t="str">
        <f>VLOOKUP(C1303,customers!$A$2:$I$314,7,FALSE)</f>
        <v>Newport</v>
      </c>
      <c r="I1303" t="str">
        <f>VLOOKUP(C1303,customers!$A$2:$I$314,9,FALSE)</f>
        <v>Yes</v>
      </c>
      <c r="J1303" t="str">
        <f>INDEX(products!$A$1:$F$11,MATCH(orders!$D1303,products!$A$1:$A$11,0),MATCH(orders!J$1,products!$A$1:$F$1,0))</f>
        <v>Denim Jacket Classic</v>
      </c>
      <c r="K1303" t="str">
        <f>INDEX(products!$A$1:$F$11,MATCH(orders!$D1303,products!$A$1:$A$11,0),MATCH(orders!K$1,products!$A$1:$F$1,0))</f>
        <v>Jacket</v>
      </c>
      <c r="L1303" t="str">
        <f>INDEX(products!$A$1:$F$11,MATCH(orders!$D1303,products!$A$1:$A$11,0),MATCH(orders!L$1,products!$A$1:$F$1,0))</f>
        <v>Dark Blue</v>
      </c>
      <c r="M1303">
        <f>INDEX(products!$A$1:$F$11,MATCH(orders!$D1303,products!$A$1:$A$11,0),MATCH(orders!M$1,products!$A$1:$F$1,0))</f>
        <v>29.99</v>
      </c>
      <c r="N1303">
        <f>INDEX(products!$A$1:$F$11,MATCH(orders!$D1303,products!$A$1:$A$11,0),MATCH(orders!N$1,products!$A$1:$F$1,0))</f>
        <v>16.989999999999998</v>
      </c>
      <c r="O1303">
        <f t="shared" si="40"/>
        <v>39</v>
      </c>
      <c r="P1303">
        <f t="shared" si="41"/>
        <v>89.97</v>
      </c>
    </row>
    <row r="1304" spans="1:16" x14ac:dyDescent="0.45">
      <c r="A1304" t="s">
        <v>3073</v>
      </c>
      <c r="B1304" s="1">
        <v>45238</v>
      </c>
      <c r="C1304" t="s">
        <v>679</v>
      </c>
      <c r="D1304">
        <v>8</v>
      </c>
      <c r="E1304">
        <v>1</v>
      </c>
      <c r="F1304" t="str">
        <f>_xlfn.XLOOKUP(C1304,customers!$A$2:$A$314,customers!$B$2:$B$314,,0)</f>
        <v>Bartholemy Flaherty</v>
      </c>
      <c r="G1304" t="str">
        <f>_xlfn.XLOOKUP(C1304,customers!$A$2:$A$314,customers!$F$2:$F$314,,0)</f>
        <v>Scotland</v>
      </c>
      <c r="H1304" t="str">
        <f>VLOOKUP(C1304,customers!$A$2:$I$314,7,FALSE)</f>
        <v>Forfar</v>
      </c>
      <c r="I1304" t="str">
        <f>VLOOKUP(C1304,customers!$A$2:$I$314,9,FALSE)</f>
        <v>No</v>
      </c>
      <c r="J1304" t="str">
        <f>INDEX(products!$A$1:$F$11,MATCH(orders!$D1304,products!$A$1:$A$11,0),MATCH(orders!J$1,products!$A$1:$F$1,0))</f>
        <v>Denim Jeans Vintage Wash</v>
      </c>
      <c r="K1304" t="str">
        <f>INDEX(products!$A$1:$F$11,MATCH(orders!$D1304,products!$A$1:$A$11,0),MATCH(orders!K$1,products!$A$1:$F$1,0))</f>
        <v>Jacket</v>
      </c>
      <c r="L1304" t="str">
        <f>INDEX(products!$A$1:$F$11,MATCH(orders!$D1304,products!$A$1:$A$11,0),MATCH(orders!L$1,products!$A$1:$F$1,0))</f>
        <v>Light Blue</v>
      </c>
      <c r="M1304">
        <f>INDEX(products!$A$1:$F$11,MATCH(orders!$D1304,products!$A$1:$A$11,0),MATCH(orders!M$1,products!$A$1:$F$1,0))</f>
        <v>21.99</v>
      </c>
      <c r="N1304">
        <f>INDEX(products!$A$1:$F$11,MATCH(orders!$D1304,products!$A$1:$A$11,0),MATCH(orders!N$1,products!$A$1:$F$1,0))</f>
        <v>11.99</v>
      </c>
      <c r="O1304">
        <f t="shared" si="40"/>
        <v>9.9999999999999982</v>
      </c>
      <c r="P1304">
        <f t="shared" si="41"/>
        <v>21.99</v>
      </c>
    </row>
    <row r="1305" spans="1:16" x14ac:dyDescent="0.45">
      <c r="A1305" t="s">
        <v>3074</v>
      </c>
      <c r="B1305" s="1">
        <v>45238</v>
      </c>
      <c r="C1305" t="s">
        <v>489</v>
      </c>
      <c r="D1305">
        <v>6</v>
      </c>
      <c r="E1305">
        <v>3</v>
      </c>
      <c r="F1305" t="str">
        <f>_xlfn.XLOOKUP(C1305,customers!$A$2:$A$314,customers!$B$2:$B$314,,0)</f>
        <v>Sylas Becaris</v>
      </c>
      <c r="G1305" t="str">
        <f>_xlfn.XLOOKUP(C1305,customers!$A$2:$A$314,customers!$F$2:$F$314,,0)</f>
        <v>England</v>
      </c>
      <c r="H1305" t="str">
        <f>VLOOKUP(C1305,customers!$A$2:$I$314,7,FALSE)</f>
        <v>Tamworth</v>
      </c>
      <c r="I1305" t="str">
        <f>VLOOKUP(C1305,customers!$A$2:$I$314,9,FALSE)</f>
        <v>No</v>
      </c>
      <c r="J1305" t="str">
        <f>INDEX(products!$A$1:$F$11,MATCH(orders!$D1305,products!$A$1:$A$11,0),MATCH(orders!J$1,products!$A$1:$F$1,0))</f>
        <v>Denim Jacket Hooded</v>
      </c>
      <c r="K1305" t="str">
        <f>INDEX(products!$A$1:$F$11,MATCH(orders!$D1305,products!$A$1:$A$11,0),MATCH(orders!K$1,products!$A$1:$F$1,0))</f>
        <v>Jacket</v>
      </c>
      <c r="L1305" t="str">
        <f>INDEX(products!$A$1:$F$11,MATCH(orders!$D1305,products!$A$1:$A$11,0),MATCH(orders!L$1,products!$A$1:$F$1,0))</f>
        <v>Light Blue</v>
      </c>
      <c r="M1305">
        <f>INDEX(products!$A$1:$F$11,MATCH(orders!$D1305,products!$A$1:$A$11,0),MATCH(orders!M$1,products!$A$1:$F$1,0))</f>
        <v>27.99</v>
      </c>
      <c r="N1305">
        <f>INDEX(products!$A$1:$F$11,MATCH(orders!$D1305,products!$A$1:$A$11,0),MATCH(orders!N$1,products!$A$1:$F$1,0))</f>
        <v>14.99</v>
      </c>
      <c r="O1305">
        <f t="shared" si="40"/>
        <v>38.999999999999993</v>
      </c>
      <c r="P1305">
        <f t="shared" si="41"/>
        <v>83.97</v>
      </c>
    </row>
    <row r="1306" spans="1:16" x14ac:dyDescent="0.45">
      <c r="A1306" t="s">
        <v>3075</v>
      </c>
      <c r="B1306" s="1">
        <v>45238</v>
      </c>
      <c r="C1306" t="s">
        <v>839</v>
      </c>
      <c r="D1306">
        <v>6</v>
      </c>
      <c r="E1306">
        <v>3</v>
      </c>
      <c r="F1306" t="str">
        <f>_xlfn.XLOOKUP(C1306,customers!$A$2:$A$314,customers!$B$2:$B$314,,0)</f>
        <v>Emiline Galgey</v>
      </c>
      <c r="G1306" t="str">
        <f>_xlfn.XLOOKUP(C1306,customers!$A$2:$A$314,customers!$F$2:$F$314,,0)</f>
        <v>England</v>
      </c>
      <c r="H1306" t="str">
        <f>VLOOKUP(C1306,customers!$A$2:$I$314,7,FALSE)</f>
        <v>Northallerton</v>
      </c>
      <c r="I1306" t="str">
        <f>VLOOKUP(C1306,customers!$A$2:$I$314,9,FALSE)</f>
        <v>No</v>
      </c>
      <c r="J1306" t="str">
        <f>INDEX(products!$A$1:$F$11,MATCH(orders!$D1306,products!$A$1:$A$11,0),MATCH(orders!J$1,products!$A$1:$F$1,0))</f>
        <v>Denim Jacket Hooded</v>
      </c>
      <c r="K1306" t="str">
        <f>INDEX(products!$A$1:$F$11,MATCH(orders!$D1306,products!$A$1:$A$11,0),MATCH(orders!K$1,products!$A$1:$F$1,0))</f>
        <v>Jacket</v>
      </c>
      <c r="L1306" t="str">
        <f>INDEX(products!$A$1:$F$11,MATCH(orders!$D1306,products!$A$1:$A$11,0),MATCH(orders!L$1,products!$A$1:$F$1,0))</f>
        <v>Light Blue</v>
      </c>
      <c r="M1306">
        <f>INDEX(products!$A$1:$F$11,MATCH(orders!$D1306,products!$A$1:$A$11,0),MATCH(orders!M$1,products!$A$1:$F$1,0))</f>
        <v>27.99</v>
      </c>
      <c r="N1306">
        <f>INDEX(products!$A$1:$F$11,MATCH(orders!$D1306,products!$A$1:$A$11,0),MATCH(orders!N$1,products!$A$1:$F$1,0))</f>
        <v>14.99</v>
      </c>
      <c r="O1306">
        <f t="shared" si="40"/>
        <v>38.999999999999993</v>
      </c>
      <c r="P1306">
        <f t="shared" si="41"/>
        <v>83.97</v>
      </c>
    </row>
    <row r="1307" spans="1:16" x14ac:dyDescent="0.45">
      <c r="A1307" t="s">
        <v>3076</v>
      </c>
      <c r="B1307" s="1">
        <v>45238</v>
      </c>
      <c r="C1307" t="s">
        <v>264</v>
      </c>
      <c r="D1307">
        <v>6</v>
      </c>
      <c r="E1307">
        <v>5</v>
      </c>
      <c r="F1307" t="str">
        <f>_xlfn.XLOOKUP(C1307,customers!$A$2:$A$314,customers!$B$2:$B$314,,0)</f>
        <v>Nona Linklater</v>
      </c>
      <c r="G1307" t="str">
        <f>_xlfn.XLOOKUP(C1307,customers!$A$2:$A$314,customers!$F$2:$F$314,,0)</f>
        <v>England</v>
      </c>
      <c r="H1307" t="str">
        <f>VLOOKUP(C1307,customers!$A$2:$I$314,7,FALSE)</f>
        <v>Northampton</v>
      </c>
      <c r="I1307" t="str">
        <f>VLOOKUP(C1307,customers!$A$2:$I$314,9,FALSE)</f>
        <v>Yes</v>
      </c>
      <c r="J1307" t="str">
        <f>INDEX(products!$A$1:$F$11,MATCH(orders!$D1307,products!$A$1:$A$11,0),MATCH(orders!J$1,products!$A$1:$F$1,0))</f>
        <v>Denim Jacket Hooded</v>
      </c>
      <c r="K1307" t="str">
        <f>INDEX(products!$A$1:$F$11,MATCH(orders!$D1307,products!$A$1:$A$11,0),MATCH(orders!K$1,products!$A$1:$F$1,0))</f>
        <v>Jacket</v>
      </c>
      <c r="L1307" t="str">
        <f>INDEX(products!$A$1:$F$11,MATCH(orders!$D1307,products!$A$1:$A$11,0),MATCH(orders!L$1,products!$A$1:$F$1,0))</f>
        <v>Light Blue</v>
      </c>
      <c r="M1307">
        <f>INDEX(products!$A$1:$F$11,MATCH(orders!$D1307,products!$A$1:$A$11,0),MATCH(orders!M$1,products!$A$1:$F$1,0))</f>
        <v>27.99</v>
      </c>
      <c r="N1307">
        <f>INDEX(products!$A$1:$F$11,MATCH(orders!$D1307,products!$A$1:$A$11,0),MATCH(orders!N$1,products!$A$1:$F$1,0))</f>
        <v>14.99</v>
      </c>
      <c r="O1307">
        <f t="shared" si="40"/>
        <v>64.999999999999986</v>
      </c>
      <c r="P1307">
        <f t="shared" si="41"/>
        <v>139.94999999999999</v>
      </c>
    </row>
    <row r="1308" spans="1:16" x14ac:dyDescent="0.45">
      <c r="A1308" t="s">
        <v>3077</v>
      </c>
      <c r="B1308" s="1">
        <v>45238</v>
      </c>
      <c r="C1308" t="s">
        <v>401</v>
      </c>
      <c r="D1308">
        <v>6</v>
      </c>
      <c r="E1308">
        <v>3</v>
      </c>
      <c r="F1308" t="str">
        <f>_xlfn.XLOOKUP(C1308,customers!$A$2:$A$314,customers!$B$2:$B$314,,0)</f>
        <v>Ruy Cancellieri</v>
      </c>
      <c r="G1308" t="str">
        <f>_xlfn.XLOOKUP(C1308,customers!$A$2:$A$314,customers!$F$2:$F$314,,0)</f>
        <v>Scotland</v>
      </c>
      <c r="H1308" t="str">
        <f>VLOOKUP(C1308,customers!$A$2:$I$314,7,FALSE)</f>
        <v>Arbroath</v>
      </c>
      <c r="I1308" t="str">
        <f>VLOOKUP(C1308,customers!$A$2:$I$314,9,FALSE)</f>
        <v>No</v>
      </c>
      <c r="J1308" t="str">
        <f>INDEX(products!$A$1:$F$11,MATCH(orders!$D1308,products!$A$1:$A$11,0),MATCH(orders!J$1,products!$A$1:$F$1,0))</f>
        <v>Denim Jacket Hooded</v>
      </c>
      <c r="K1308" t="str">
        <f>INDEX(products!$A$1:$F$11,MATCH(orders!$D1308,products!$A$1:$A$11,0),MATCH(orders!K$1,products!$A$1:$F$1,0))</f>
        <v>Jacket</v>
      </c>
      <c r="L1308" t="str">
        <f>INDEX(products!$A$1:$F$11,MATCH(orders!$D1308,products!$A$1:$A$11,0),MATCH(orders!L$1,products!$A$1:$F$1,0))</f>
        <v>Light Blue</v>
      </c>
      <c r="M1308">
        <f>INDEX(products!$A$1:$F$11,MATCH(orders!$D1308,products!$A$1:$A$11,0),MATCH(orders!M$1,products!$A$1:$F$1,0))</f>
        <v>27.99</v>
      </c>
      <c r="N1308">
        <f>INDEX(products!$A$1:$F$11,MATCH(orders!$D1308,products!$A$1:$A$11,0),MATCH(orders!N$1,products!$A$1:$F$1,0))</f>
        <v>14.99</v>
      </c>
      <c r="O1308">
        <f t="shared" si="40"/>
        <v>38.999999999999993</v>
      </c>
      <c r="P1308">
        <f t="shared" si="41"/>
        <v>83.97</v>
      </c>
    </row>
    <row r="1309" spans="1:16" x14ac:dyDescent="0.45">
      <c r="A1309" t="s">
        <v>3078</v>
      </c>
      <c r="B1309" s="1">
        <v>45238</v>
      </c>
      <c r="C1309" t="s">
        <v>260</v>
      </c>
      <c r="D1309">
        <v>2</v>
      </c>
      <c r="E1309">
        <v>5</v>
      </c>
      <c r="F1309" t="str">
        <f>_xlfn.XLOOKUP(C1309,customers!$A$2:$A$314,customers!$B$2:$B$314,,0)</f>
        <v>Pammi Endacott</v>
      </c>
      <c r="G1309" t="str">
        <f>_xlfn.XLOOKUP(C1309,customers!$A$2:$A$314,customers!$F$2:$F$314,,0)</f>
        <v>England</v>
      </c>
      <c r="H1309" t="str">
        <f>VLOOKUP(C1309,customers!$A$2:$I$314,7,FALSE)</f>
        <v>Milton Keynes</v>
      </c>
      <c r="I1309" t="str">
        <f>VLOOKUP(C1309,customers!$A$2:$I$314,9,FALSE)</f>
        <v>Yes</v>
      </c>
      <c r="J1309" t="str">
        <f>INDEX(products!$A$1:$F$11,MATCH(orders!$D1309,products!$A$1:$A$11,0),MATCH(orders!J$1,products!$A$1:$F$1,0))</f>
        <v>Denim Jacket Classic</v>
      </c>
      <c r="K1309" t="str">
        <f>INDEX(products!$A$1:$F$11,MATCH(orders!$D1309,products!$A$1:$A$11,0),MATCH(orders!K$1,products!$A$1:$F$1,0))</f>
        <v>Jacket</v>
      </c>
      <c r="L1309" t="str">
        <f>INDEX(products!$A$1:$F$11,MATCH(orders!$D1309,products!$A$1:$A$11,0),MATCH(orders!L$1,products!$A$1:$F$1,0))</f>
        <v>Dark Blue</v>
      </c>
      <c r="M1309">
        <f>INDEX(products!$A$1:$F$11,MATCH(orders!$D1309,products!$A$1:$A$11,0),MATCH(orders!M$1,products!$A$1:$F$1,0))</f>
        <v>29.99</v>
      </c>
      <c r="N1309">
        <f>INDEX(products!$A$1:$F$11,MATCH(orders!$D1309,products!$A$1:$A$11,0),MATCH(orders!N$1,products!$A$1:$F$1,0))</f>
        <v>16.989999999999998</v>
      </c>
      <c r="O1309">
        <f t="shared" si="40"/>
        <v>65</v>
      </c>
      <c r="P1309">
        <f t="shared" si="41"/>
        <v>149.94999999999999</v>
      </c>
    </row>
    <row r="1310" spans="1:16" x14ac:dyDescent="0.45">
      <c r="A1310" t="s">
        <v>3079</v>
      </c>
      <c r="B1310" s="1">
        <v>45239</v>
      </c>
      <c r="C1310" t="s">
        <v>162</v>
      </c>
      <c r="D1310">
        <v>6</v>
      </c>
      <c r="E1310">
        <v>5</v>
      </c>
      <c r="F1310" t="str">
        <f>_xlfn.XLOOKUP(C1310,customers!$A$2:$A$314,customers!$B$2:$B$314,,0)</f>
        <v>Faber Eilhart</v>
      </c>
      <c r="G1310" t="str">
        <f>_xlfn.XLOOKUP(C1310,customers!$A$2:$A$314,customers!$F$2:$F$314,,0)</f>
        <v>England</v>
      </c>
      <c r="H1310" t="str">
        <f>VLOOKUP(C1310,customers!$A$2:$I$314,7,FALSE)</f>
        <v>Lincoln</v>
      </c>
      <c r="I1310" t="str">
        <f>VLOOKUP(C1310,customers!$A$2:$I$314,9,FALSE)</f>
        <v>Yes</v>
      </c>
      <c r="J1310" t="str">
        <f>INDEX(products!$A$1:$F$11,MATCH(orders!$D1310,products!$A$1:$A$11,0),MATCH(orders!J$1,products!$A$1:$F$1,0))</f>
        <v>Denim Jacket Hooded</v>
      </c>
      <c r="K1310" t="str">
        <f>INDEX(products!$A$1:$F$11,MATCH(orders!$D1310,products!$A$1:$A$11,0),MATCH(orders!K$1,products!$A$1:$F$1,0))</f>
        <v>Jacket</v>
      </c>
      <c r="L1310" t="str">
        <f>INDEX(products!$A$1:$F$11,MATCH(orders!$D1310,products!$A$1:$A$11,0),MATCH(orders!L$1,products!$A$1:$F$1,0))</f>
        <v>Light Blue</v>
      </c>
      <c r="M1310">
        <f>INDEX(products!$A$1:$F$11,MATCH(orders!$D1310,products!$A$1:$A$11,0),MATCH(orders!M$1,products!$A$1:$F$1,0))</f>
        <v>27.99</v>
      </c>
      <c r="N1310">
        <f>INDEX(products!$A$1:$F$11,MATCH(orders!$D1310,products!$A$1:$A$11,0),MATCH(orders!N$1,products!$A$1:$F$1,0))</f>
        <v>14.99</v>
      </c>
      <c r="O1310">
        <f t="shared" si="40"/>
        <v>64.999999999999986</v>
      </c>
      <c r="P1310">
        <f t="shared" si="41"/>
        <v>139.94999999999999</v>
      </c>
    </row>
    <row r="1311" spans="1:16" x14ac:dyDescent="0.45">
      <c r="A1311" t="s">
        <v>3080</v>
      </c>
      <c r="B1311" s="1">
        <v>45239</v>
      </c>
      <c r="C1311" t="s">
        <v>53</v>
      </c>
      <c r="D1311">
        <v>2</v>
      </c>
      <c r="E1311">
        <v>5</v>
      </c>
      <c r="F1311" t="str">
        <f>_xlfn.XLOOKUP(C1311,customers!$A$2:$A$314,customers!$B$2:$B$314,,0)</f>
        <v>Melvin Wharfe</v>
      </c>
      <c r="G1311" t="str">
        <f>_xlfn.XLOOKUP(C1311,customers!$A$2:$A$314,customers!$F$2:$F$314,,0)</f>
        <v>Scotland</v>
      </c>
      <c r="H1311" t="str">
        <f>VLOOKUP(C1311,customers!$A$2:$I$314,7,FALSE)</f>
        <v>Aberdeen</v>
      </c>
      <c r="I1311" t="str">
        <f>VLOOKUP(C1311,customers!$A$2:$I$314,9,FALSE)</f>
        <v>Yes</v>
      </c>
      <c r="J1311" t="str">
        <f>INDEX(products!$A$1:$F$11,MATCH(orders!$D1311,products!$A$1:$A$11,0),MATCH(orders!J$1,products!$A$1:$F$1,0))</f>
        <v>Denim Jacket Classic</v>
      </c>
      <c r="K1311" t="str">
        <f>INDEX(products!$A$1:$F$11,MATCH(orders!$D1311,products!$A$1:$A$11,0),MATCH(orders!K$1,products!$A$1:$F$1,0))</f>
        <v>Jacket</v>
      </c>
      <c r="L1311" t="str">
        <f>INDEX(products!$A$1:$F$11,MATCH(orders!$D1311,products!$A$1:$A$11,0),MATCH(orders!L$1,products!$A$1:$F$1,0))</f>
        <v>Dark Blue</v>
      </c>
      <c r="M1311">
        <f>INDEX(products!$A$1:$F$11,MATCH(orders!$D1311,products!$A$1:$A$11,0),MATCH(orders!M$1,products!$A$1:$F$1,0))</f>
        <v>29.99</v>
      </c>
      <c r="N1311">
        <f>INDEX(products!$A$1:$F$11,MATCH(orders!$D1311,products!$A$1:$A$11,0),MATCH(orders!N$1,products!$A$1:$F$1,0))</f>
        <v>16.989999999999998</v>
      </c>
      <c r="O1311">
        <f t="shared" si="40"/>
        <v>65</v>
      </c>
      <c r="P1311">
        <f t="shared" si="41"/>
        <v>149.94999999999999</v>
      </c>
    </row>
    <row r="1312" spans="1:16" x14ac:dyDescent="0.45">
      <c r="A1312" t="s">
        <v>3081</v>
      </c>
      <c r="B1312" s="1">
        <v>45239</v>
      </c>
      <c r="C1312" t="s">
        <v>818</v>
      </c>
      <c r="D1312">
        <v>6</v>
      </c>
      <c r="E1312">
        <v>3</v>
      </c>
      <c r="F1312" t="str">
        <f>_xlfn.XLOOKUP(C1312,customers!$A$2:$A$314,customers!$B$2:$B$314,,0)</f>
        <v>Constance Halfhide</v>
      </c>
      <c r="G1312" t="str">
        <f>_xlfn.XLOOKUP(C1312,customers!$A$2:$A$314,customers!$F$2:$F$314,,0)</f>
        <v>England</v>
      </c>
      <c r="H1312" t="str">
        <f>VLOOKUP(C1312,customers!$A$2:$I$314,7,FALSE)</f>
        <v>Ilkley</v>
      </c>
      <c r="I1312" t="str">
        <f>VLOOKUP(C1312,customers!$A$2:$I$314,9,FALSE)</f>
        <v>No</v>
      </c>
      <c r="J1312" t="str">
        <f>INDEX(products!$A$1:$F$11,MATCH(orders!$D1312,products!$A$1:$A$11,0),MATCH(orders!J$1,products!$A$1:$F$1,0))</f>
        <v>Denim Jacket Hooded</v>
      </c>
      <c r="K1312" t="str">
        <f>INDEX(products!$A$1:$F$11,MATCH(orders!$D1312,products!$A$1:$A$11,0),MATCH(orders!K$1,products!$A$1:$F$1,0))</f>
        <v>Jacket</v>
      </c>
      <c r="L1312" t="str">
        <f>INDEX(products!$A$1:$F$11,MATCH(orders!$D1312,products!$A$1:$A$11,0),MATCH(orders!L$1,products!$A$1:$F$1,0))</f>
        <v>Light Blue</v>
      </c>
      <c r="M1312">
        <f>INDEX(products!$A$1:$F$11,MATCH(orders!$D1312,products!$A$1:$A$11,0),MATCH(orders!M$1,products!$A$1:$F$1,0))</f>
        <v>27.99</v>
      </c>
      <c r="N1312">
        <f>INDEX(products!$A$1:$F$11,MATCH(orders!$D1312,products!$A$1:$A$11,0),MATCH(orders!N$1,products!$A$1:$F$1,0))</f>
        <v>14.99</v>
      </c>
      <c r="O1312">
        <f t="shared" si="40"/>
        <v>38.999999999999993</v>
      </c>
      <c r="P1312">
        <f t="shared" si="41"/>
        <v>83.97</v>
      </c>
    </row>
    <row r="1313" spans="1:16" x14ac:dyDescent="0.45">
      <c r="A1313" t="s">
        <v>3082</v>
      </c>
      <c r="B1313" s="1">
        <v>45240</v>
      </c>
      <c r="C1313" t="s">
        <v>814</v>
      </c>
      <c r="D1313">
        <v>6</v>
      </c>
      <c r="E1313">
        <v>3</v>
      </c>
      <c r="F1313" t="str">
        <f>_xlfn.XLOOKUP(C1313,customers!$A$2:$A$314,customers!$B$2:$B$314,,0)</f>
        <v>Orbadiah Duny</v>
      </c>
      <c r="G1313" t="str">
        <f>_xlfn.XLOOKUP(C1313,customers!$A$2:$A$314,customers!$F$2:$F$314,,0)</f>
        <v>England</v>
      </c>
      <c r="H1313" t="str">
        <f>VLOOKUP(C1313,customers!$A$2:$I$314,7,FALSE)</f>
        <v>Sherborne</v>
      </c>
      <c r="I1313" t="str">
        <f>VLOOKUP(C1313,customers!$A$2:$I$314,9,FALSE)</f>
        <v>No</v>
      </c>
      <c r="J1313" t="str">
        <f>INDEX(products!$A$1:$F$11,MATCH(orders!$D1313,products!$A$1:$A$11,0),MATCH(orders!J$1,products!$A$1:$F$1,0))</f>
        <v>Denim Jacket Hooded</v>
      </c>
      <c r="K1313" t="str">
        <f>INDEX(products!$A$1:$F$11,MATCH(orders!$D1313,products!$A$1:$A$11,0),MATCH(orders!K$1,products!$A$1:$F$1,0))</f>
        <v>Jacket</v>
      </c>
      <c r="L1313" t="str">
        <f>INDEX(products!$A$1:$F$11,MATCH(orders!$D1313,products!$A$1:$A$11,0),MATCH(orders!L$1,products!$A$1:$F$1,0))</f>
        <v>Light Blue</v>
      </c>
      <c r="M1313">
        <f>INDEX(products!$A$1:$F$11,MATCH(orders!$D1313,products!$A$1:$A$11,0),MATCH(orders!M$1,products!$A$1:$F$1,0))</f>
        <v>27.99</v>
      </c>
      <c r="N1313">
        <f>INDEX(products!$A$1:$F$11,MATCH(orders!$D1313,products!$A$1:$A$11,0),MATCH(orders!N$1,products!$A$1:$F$1,0))</f>
        <v>14.99</v>
      </c>
      <c r="O1313">
        <f t="shared" si="40"/>
        <v>38.999999999999993</v>
      </c>
      <c r="P1313">
        <f t="shared" si="41"/>
        <v>83.97</v>
      </c>
    </row>
    <row r="1314" spans="1:16" x14ac:dyDescent="0.45">
      <c r="A1314" t="s">
        <v>3083</v>
      </c>
      <c r="B1314" s="1">
        <v>45240</v>
      </c>
      <c r="C1314" t="s">
        <v>509</v>
      </c>
      <c r="D1314">
        <v>8</v>
      </c>
      <c r="E1314">
        <v>4</v>
      </c>
      <c r="F1314" t="str">
        <f>_xlfn.XLOOKUP(C1314,customers!$A$2:$A$314,customers!$B$2:$B$314,,0)</f>
        <v>Hewet Synnot</v>
      </c>
      <c r="G1314" t="str">
        <f>_xlfn.XLOOKUP(C1314,customers!$A$2:$A$314,customers!$F$2:$F$314,,0)</f>
        <v>England</v>
      </c>
      <c r="H1314" t="str">
        <f>VLOOKUP(C1314,customers!$A$2:$I$314,7,FALSE)</f>
        <v>Kidderminster</v>
      </c>
      <c r="I1314" t="str">
        <f>VLOOKUP(C1314,customers!$A$2:$I$314,9,FALSE)</f>
        <v>No</v>
      </c>
      <c r="J1314" t="str">
        <f>INDEX(products!$A$1:$F$11,MATCH(orders!$D1314,products!$A$1:$A$11,0),MATCH(orders!J$1,products!$A$1:$F$1,0))</f>
        <v>Denim Jeans Vintage Wash</v>
      </c>
      <c r="K1314" t="str">
        <f>INDEX(products!$A$1:$F$11,MATCH(orders!$D1314,products!$A$1:$A$11,0),MATCH(orders!K$1,products!$A$1:$F$1,0))</f>
        <v>Jacket</v>
      </c>
      <c r="L1314" t="str">
        <f>INDEX(products!$A$1:$F$11,MATCH(orders!$D1314,products!$A$1:$A$11,0),MATCH(orders!L$1,products!$A$1:$F$1,0))</f>
        <v>Light Blue</v>
      </c>
      <c r="M1314">
        <f>INDEX(products!$A$1:$F$11,MATCH(orders!$D1314,products!$A$1:$A$11,0),MATCH(orders!M$1,products!$A$1:$F$1,0))</f>
        <v>21.99</v>
      </c>
      <c r="N1314">
        <f>INDEX(products!$A$1:$F$11,MATCH(orders!$D1314,products!$A$1:$A$11,0),MATCH(orders!N$1,products!$A$1:$F$1,0))</f>
        <v>11.99</v>
      </c>
      <c r="O1314">
        <f t="shared" si="40"/>
        <v>39.999999999999993</v>
      </c>
      <c r="P1314">
        <f t="shared" si="41"/>
        <v>87.96</v>
      </c>
    </row>
    <row r="1315" spans="1:16" x14ac:dyDescent="0.45">
      <c r="A1315" t="s">
        <v>3084</v>
      </c>
      <c r="B1315" s="1">
        <v>45240</v>
      </c>
      <c r="C1315" t="s">
        <v>43</v>
      </c>
      <c r="D1315">
        <v>2</v>
      </c>
      <c r="E1315">
        <v>4</v>
      </c>
      <c r="F1315" t="str">
        <f>_xlfn.XLOOKUP(C1315,customers!$A$2:$A$314,customers!$B$2:$B$314,,0)</f>
        <v>Christoffer O' Shea</v>
      </c>
      <c r="G1315" t="str">
        <f>_xlfn.XLOOKUP(C1315,customers!$A$2:$A$314,customers!$F$2:$F$314,,0)</f>
        <v>Scotland</v>
      </c>
      <c r="H1315" t="str">
        <f>VLOOKUP(C1315,customers!$A$2:$I$314,7,FALSE)</f>
        <v>Glasgow</v>
      </c>
      <c r="I1315" t="str">
        <f>VLOOKUP(C1315,customers!$A$2:$I$314,9,FALSE)</f>
        <v>Yes</v>
      </c>
      <c r="J1315" t="str">
        <f>INDEX(products!$A$1:$F$11,MATCH(orders!$D1315,products!$A$1:$A$11,0),MATCH(orders!J$1,products!$A$1:$F$1,0))</f>
        <v>Denim Jacket Classic</v>
      </c>
      <c r="K1315" t="str">
        <f>INDEX(products!$A$1:$F$11,MATCH(orders!$D1315,products!$A$1:$A$11,0),MATCH(orders!K$1,products!$A$1:$F$1,0))</f>
        <v>Jacket</v>
      </c>
      <c r="L1315" t="str">
        <f>INDEX(products!$A$1:$F$11,MATCH(orders!$D1315,products!$A$1:$A$11,0),MATCH(orders!L$1,products!$A$1:$F$1,0))</f>
        <v>Dark Blue</v>
      </c>
      <c r="M1315">
        <f>INDEX(products!$A$1:$F$11,MATCH(orders!$D1315,products!$A$1:$A$11,0),MATCH(orders!M$1,products!$A$1:$F$1,0))</f>
        <v>29.99</v>
      </c>
      <c r="N1315">
        <f>INDEX(products!$A$1:$F$11,MATCH(orders!$D1315,products!$A$1:$A$11,0),MATCH(orders!N$1,products!$A$1:$F$1,0))</f>
        <v>16.989999999999998</v>
      </c>
      <c r="O1315">
        <f t="shared" si="40"/>
        <v>52</v>
      </c>
      <c r="P1315">
        <f t="shared" si="41"/>
        <v>119.96</v>
      </c>
    </row>
    <row r="1316" spans="1:16" x14ac:dyDescent="0.45">
      <c r="A1316" t="s">
        <v>3085</v>
      </c>
      <c r="B1316" s="1">
        <v>45240</v>
      </c>
      <c r="C1316" t="s">
        <v>1154</v>
      </c>
      <c r="D1316">
        <v>6</v>
      </c>
      <c r="E1316">
        <v>5</v>
      </c>
      <c r="F1316" t="str">
        <f>_xlfn.XLOOKUP(C1316,customers!$A$2:$A$314,customers!$B$2:$B$314,,0)</f>
        <v>Cybill Graddell</v>
      </c>
      <c r="G1316" t="str">
        <f>_xlfn.XLOOKUP(C1316,customers!$A$2:$A$314,customers!$F$2:$F$314,,0)</f>
        <v>Scotland</v>
      </c>
      <c r="H1316" t="str">
        <f>VLOOKUP(C1316,customers!$A$2:$I$314,7,FALSE)</f>
        <v>Dunoon</v>
      </c>
      <c r="I1316" t="str">
        <f>VLOOKUP(C1316,customers!$A$2:$I$314,9,FALSE)</f>
        <v>No</v>
      </c>
      <c r="J1316" t="str">
        <f>INDEX(products!$A$1:$F$11,MATCH(orders!$D1316,products!$A$1:$A$11,0),MATCH(orders!J$1,products!$A$1:$F$1,0))</f>
        <v>Denim Jacket Hooded</v>
      </c>
      <c r="K1316" t="str">
        <f>INDEX(products!$A$1:$F$11,MATCH(orders!$D1316,products!$A$1:$A$11,0),MATCH(orders!K$1,products!$A$1:$F$1,0))</f>
        <v>Jacket</v>
      </c>
      <c r="L1316" t="str">
        <f>INDEX(products!$A$1:$F$11,MATCH(orders!$D1316,products!$A$1:$A$11,0),MATCH(orders!L$1,products!$A$1:$F$1,0))</f>
        <v>Light Blue</v>
      </c>
      <c r="M1316">
        <f>INDEX(products!$A$1:$F$11,MATCH(orders!$D1316,products!$A$1:$A$11,0),MATCH(orders!M$1,products!$A$1:$F$1,0))</f>
        <v>27.99</v>
      </c>
      <c r="N1316">
        <f>INDEX(products!$A$1:$F$11,MATCH(orders!$D1316,products!$A$1:$A$11,0),MATCH(orders!N$1,products!$A$1:$F$1,0))</f>
        <v>14.99</v>
      </c>
      <c r="O1316">
        <f t="shared" si="40"/>
        <v>64.999999999999986</v>
      </c>
      <c r="P1316">
        <f t="shared" si="41"/>
        <v>139.94999999999999</v>
      </c>
    </row>
    <row r="1317" spans="1:16" x14ac:dyDescent="0.45">
      <c r="A1317" t="s">
        <v>3086</v>
      </c>
      <c r="B1317" s="1">
        <v>45240</v>
      </c>
      <c r="C1317" t="s">
        <v>788</v>
      </c>
      <c r="D1317">
        <v>6</v>
      </c>
      <c r="E1317">
        <v>5</v>
      </c>
      <c r="F1317" t="str">
        <f>_xlfn.XLOOKUP(C1317,customers!$A$2:$A$314,customers!$B$2:$B$314,,0)</f>
        <v>Ingaborg Dunwoody</v>
      </c>
      <c r="G1317" t="str">
        <f>_xlfn.XLOOKUP(C1317,customers!$A$2:$A$314,customers!$F$2:$F$314,,0)</f>
        <v>Scotland</v>
      </c>
      <c r="H1317" t="str">
        <f>VLOOKUP(C1317,customers!$A$2:$I$314,7,FALSE)</f>
        <v>Melrose</v>
      </c>
      <c r="I1317" t="str">
        <f>VLOOKUP(C1317,customers!$A$2:$I$314,9,FALSE)</f>
        <v>No</v>
      </c>
      <c r="J1317" t="str">
        <f>INDEX(products!$A$1:$F$11,MATCH(orders!$D1317,products!$A$1:$A$11,0),MATCH(orders!J$1,products!$A$1:$F$1,0))</f>
        <v>Denim Jacket Hooded</v>
      </c>
      <c r="K1317" t="str">
        <f>INDEX(products!$A$1:$F$11,MATCH(orders!$D1317,products!$A$1:$A$11,0),MATCH(orders!K$1,products!$A$1:$F$1,0))</f>
        <v>Jacket</v>
      </c>
      <c r="L1317" t="str">
        <f>INDEX(products!$A$1:$F$11,MATCH(orders!$D1317,products!$A$1:$A$11,0),MATCH(orders!L$1,products!$A$1:$F$1,0))</f>
        <v>Light Blue</v>
      </c>
      <c r="M1317">
        <f>INDEX(products!$A$1:$F$11,MATCH(orders!$D1317,products!$A$1:$A$11,0),MATCH(orders!M$1,products!$A$1:$F$1,0))</f>
        <v>27.99</v>
      </c>
      <c r="N1317">
        <f>INDEX(products!$A$1:$F$11,MATCH(orders!$D1317,products!$A$1:$A$11,0),MATCH(orders!N$1,products!$A$1:$F$1,0))</f>
        <v>14.99</v>
      </c>
      <c r="O1317">
        <f t="shared" si="40"/>
        <v>64.999999999999986</v>
      </c>
      <c r="P1317">
        <f t="shared" si="41"/>
        <v>139.94999999999999</v>
      </c>
    </row>
    <row r="1318" spans="1:16" x14ac:dyDescent="0.45">
      <c r="A1318" t="s">
        <v>3087</v>
      </c>
      <c r="B1318" s="1">
        <v>45241</v>
      </c>
      <c r="C1318" t="s">
        <v>753</v>
      </c>
      <c r="D1318">
        <v>6</v>
      </c>
      <c r="E1318">
        <v>3</v>
      </c>
      <c r="F1318" t="str">
        <f>_xlfn.XLOOKUP(C1318,customers!$A$2:$A$314,customers!$B$2:$B$314,,0)</f>
        <v>Alisun Baudino</v>
      </c>
      <c r="G1318" t="str">
        <f>_xlfn.XLOOKUP(C1318,customers!$A$2:$A$314,customers!$F$2:$F$314,,0)</f>
        <v>Wales</v>
      </c>
      <c r="H1318" t="str">
        <f>VLOOKUP(C1318,customers!$A$2:$I$314,7,FALSE)</f>
        <v>Brecon</v>
      </c>
      <c r="I1318" t="str">
        <f>VLOOKUP(C1318,customers!$A$2:$I$314,9,FALSE)</f>
        <v>No</v>
      </c>
      <c r="J1318" t="str">
        <f>INDEX(products!$A$1:$F$11,MATCH(orders!$D1318,products!$A$1:$A$11,0),MATCH(orders!J$1,products!$A$1:$F$1,0))</f>
        <v>Denim Jacket Hooded</v>
      </c>
      <c r="K1318" t="str">
        <f>INDEX(products!$A$1:$F$11,MATCH(orders!$D1318,products!$A$1:$A$11,0),MATCH(orders!K$1,products!$A$1:$F$1,0))</f>
        <v>Jacket</v>
      </c>
      <c r="L1318" t="str">
        <f>INDEX(products!$A$1:$F$11,MATCH(orders!$D1318,products!$A$1:$A$11,0),MATCH(orders!L$1,products!$A$1:$F$1,0))</f>
        <v>Light Blue</v>
      </c>
      <c r="M1318">
        <f>INDEX(products!$A$1:$F$11,MATCH(orders!$D1318,products!$A$1:$A$11,0),MATCH(orders!M$1,products!$A$1:$F$1,0))</f>
        <v>27.99</v>
      </c>
      <c r="N1318">
        <f>INDEX(products!$A$1:$F$11,MATCH(orders!$D1318,products!$A$1:$A$11,0),MATCH(orders!N$1,products!$A$1:$F$1,0))</f>
        <v>14.99</v>
      </c>
      <c r="O1318">
        <f t="shared" si="40"/>
        <v>38.999999999999993</v>
      </c>
      <c r="P1318">
        <f t="shared" si="41"/>
        <v>83.97</v>
      </c>
    </row>
    <row r="1319" spans="1:16" x14ac:dyDescent="0.45">
      <c r="A1319" t="s">
        <v>3088</v>
      </c>
      <c r="B1319" s="1">
        <v>45241</v>
      </c>
      <c r="C1319" t="s">
        <v>642</v>
      </c>
      <c r="D1319">
        <v>6</v>
      </c>
      <c r="E1319">
        <v>3</v>
      </c>
      <c r="F1319" t="str">
        <f>_xlfn.XLOOKUP(C1319,customers!$A$2:$A$314,customers!$B$2:$B$314,,0)</f>
        <v>Dottie Tift</v>
      </c>
      <c r="G1319" t="str">
        <f>_xlfn.XLOOKUP(C1319,customers!$A$2:$A$314,customers!$F$2:$F$314,,0)</f>
        <v>Scotland</v>
      </c>
      <c r="H1319" t="str">
        <f>VLOOKUP(C1319,customers!$A$2:$I$314,7,FALSE)</f>
        <v>Dingwall</v>
      </c>
      <c r="I1319" t="str">
        <f>VLOOKUP(C1319,customers!$A$2:$I$314,9,FALSE)</f>
        <v>No</v>
      </c>
      <c r="J1319" t="str">
        <f>INDEX(products!$A$1:$F$11,MATCH(orders!$D1319,products!$A$1:$A$11,0),MATCH(orders!J$1,products!$A$1:$F$1,0))</f>
        <v>Denim Jacket Hooded</v>
      </c>
      <c r="K1319" t="str">
        <f>INDEX(products!$A$1:$F$11,MATCH(orders!$D1319,products!$A$1:$A$11,0),MATCH(orders!K$1,products!$A$1:$F$1,0))</f>
        <v>Jacket</v>
      </c>
      <c r="L1319" t="str">
        <f>INDEX(products!$A$1:$F$11,MATCH(orders!$D1319,products!$A$1:$A$11,0),MATCH(orders!L$1,products!$A$1:$F$1,0))</f>
        <v>Light Blue</v>
      </c>
      <c r="M1319">
        <f>INDEX(products!$A$1:$F$11,MATCH(orders!$D1319,products!$A$1:$A$11,0),MATCH(orders!M$1,products!$A$1:$F$1,0))</f>
        <v>27.99</v>
      </c>
      <c r="N1319">
        <f>INDEX(products!$A$1:$F$11,MATCH(orders!$D1319,products!$A$1:$A$11,0),MATCH(orders!N$1,products!$A$1:$F$1,0))</f>
        <v>14.99</v>
      </c>
      <c r="O1319">
        <f t="shared" si="40"/>
        <v>38.999999999999993</v>
      </c>
      <c r="P1319">
        <f t="shared" si="41"/>
        <v>83.97</v>
      </c>
    </row>
    <row r="1320" spans="1:16" x14ac:dyDescent="0.45">
      <c r="A1320" t="s">
        <v>3089</v>
      </c>
      <c r="B1320" s="1">
        <v>45242</v>
      </c>
      <c r="C1320" t="s">
        <v>489</v>
      </c>
      <c r="D1320">
        <v>6</v>
      </c>
      <c r="E1320">
        <v>3</v>
      </c>
      <c r="F1320" t="str">
        <f>_xlfn.XLOOKUP(C1320,customers!$A$2:$A$314,customers!$B$2:$B$314,,0)</f>
        <v>Sylas Becaris</v>
      </c>
      <c r="G1320" t="str">
        <f>_xlfn.XLOOKUP(C1320,customers!$A$2:$A$314,customers!$F$2:$F$314,,0)</f>
        <v>England</v>
      </c>
      <c r="H1320" t="str">
        <f>VLOOKUP(C1320,customers!$A$2:$I$314,7,FALSE)</f>
        <v>Tamworth</v>
      </c>
      <c r="I1320" t="str">
        <f>VLOOKUP(C1320,customers!$A$2:$I$314,9,FALSE)</f>
        <v>No</v>
      </c>
      <c r="J1320" t="str">
        <f>INDEX(products!$A$1:$F$11,MATCH(orders!$D1320,products!$A$1:$A$11,0),MATCH(orders!J$1,products!$A$1:$F$1,0))</f>
        <v>Denim Jacket Hooded</v>
      </c>
      <c r="K1320" t="str">
        <f>INDEX(products!$A$1:$F$11,MATCH(orders!$D1320,products!$A$1:$A$11,0),MATCH(orders!K$1,products!$A$1:$F$1,0))</f>
        <v>Jacket</v>
      </c>
      <c r="L1320" t="str">
        <f>INDEX(products!$A$1:$F$11,MATCH(orders!$D1320,products!$A$1:$A$11,0),MATCH(orders!L$1,products!$A$1:$F$1,0))</f>
        <v>Light Blue</v>
      </c>
      <c r="M1320">
        <f>INDEX(products!$A$1:$F$11,MATCH(orders!$D1320,products!$A$1:$A$11,0),MATCH(orders!M$1,products!$A$1:$F$1,0))</f>
        <v>27.99</v>
      </c>
      <c r="N1320">
        <f>INDEX(products!$A$1:$F$11,MATCH(orders!$D1320,products!$A$1:$A$11,0),MATCH(orders!N$1,products!$A$1:$F$1,0))</f>
        <v>14.99</v>
      </c>
      <c r="O1320">
        <f t="shared" si="40"/>
        <v>38.999999999999993</v>
      </c>
      <c r="P1320">
        <f t="shared" si="41"/>
        <v>83.97</v>
      </c>
    </row>
    <row r="1321" spans="1:16" x14ac:dyDescent="0.45">
      <c r="A1321" t="s">
        <v>3090</v>
      </c>
      <c r="B1321" s="1">
        <v>45242</v>
      </c>
      <c r="C1321" t="s">
        <v>56</v>
      </c>
      <c r="D1321">
        <v>2</v>
      </c>
      <c r="E1321">
        <v>5</v>
      </c>
      <c r="F1321" t="str">
        <f>_xlfn.XLOOKUP(C1321,customers!$A$2:$A$314,customers!$B$2:$B$314,,0)</f>
        <v>Guthrey Petracci</v>
      </c>
      <c r="G1321" t="str">
        <f>_xlfn.XLOOKUP(C1321,customers!$A$2:$A$314,customers!$F$2:$F$314,,0)</f>
        <v>England</v>
      </c>
      <c r="H1321" t="str">
        <f>VLOOKUP(C1321,customers!$A$2:$I$314,7,FALSE)</f>
        <v>Bristol</v>
      </c>
      <c r="I1321" t="str">
        <f>VLOOKUP(C1321,customers!$A$2:$I$314,9,FALSE)</f>
        <v>Yes</v>
      </c>
      <c r="J1321" t="str">
        <f>INDEX(products!$A$1:$F$11,MATCH(orders!$D1321,products!$A$1:$A$11,0),MATCH(orders!J$1,products!$A$1:$F$1,0))</f>
        <v>Denim Jacket Classic</v>
      </c>
      <c r="K1321" t="str">
        <f>INDEX(products!$A$1:$F$11,MATCH(orders!$D1321,products!$A$1:$A$11,0),MATCH(orders!K$1,products!$A$1:$F$1,0))</f>
        <v>Jacket</v>
      </c>
      <c r="L1321" t="str">
        <f>INDEX(products!$A$1:$F$11,MATCH(orders!$D1321,products!$A$1:$A$11,0),MATCH(orders!L$1,products!$A$1:$F$1,0))</f>
        <v>Dark Blue</v>
      </c>
      <c r="M1321">
        <f>INDEX(products!$A$1:$F$11,MATCH(orders!$D1321,products!$A$1:$A$11,0),MATCH(orders!M$1,products!$A$1:$F$1,0))</f>
        <v>29.99</v>
      </c>
      <c r="N1321">
        <f>INDEX(products!$A$1:$F$11,MATCH(orders!$D1321,products!$A$1:$A$11,0),MATCH(orders!N$1,products!$A$1:$F$1,0))</f>
        <v>16.989999999999998</v>
      </c>
      <c r="O1321">
        <f t="shared" si="40"/>
        <v>65</v>
      </c>
      <c r="P1321">
        <f t="shared" si="41"/>
        <v>149.94999999999999</v>
      </c>
    </row>
    <row r="1322" spans="1:16" x14ac:dyDescent="0.45">
      <c r="A1322" t="s">
        <v>3091</v>
      </c>
      <c r="B1322" s="1">
        <v>45242</v>
      </c>
      <c r="C1322" t="s">
        <v>126</v>
      </c>
      <c r="D1322">
        <v>6</v>
      </c>
      <c r="E1322">
        <v>3</v>
      </c>
      <c r="F1322" t="str">
        <f>_xlfn.XLOOKUP(C1322,customers!$A$2:$A$314,customers!$B$2:$B$314,,0)</f>
        <v>Selene Shales</v>
      </c>
      <c r="G1322" t="str">
        <f>_xlfn.XLOOKUP(C1322,customers!$A$2:$A$314,customers!$F$2:$F$314,,0)</f>
        <v>England</v>
      </c>
      <c r="H1322" t="str">
        <f>VLOOKUP(C1322,customers!$A$2:$I$314,7,FALSE)</f>
        <v>Bath</v>
      </c>
      <c r="I1322" t="str">
        <f>VLOOKUP(C1322,customers!$A$2:$I$314,9,FALSE)</f>
        <v>Yes</v>
      </c>
      <c r="J1322" t="str">
        <f>INDEX(products!$A$1:$F$11,MATCH(orders!$D1322,products!$A$1:$A$11,0),MATCH(orders!J$1,products!$A$1:$F$1,0))</f>
        <v>Denim Jacket Hooded</v>
      </c>
      <c r="K1322" t="str">
        <f>INDEX(products!$A$1:$F$11,MATCH(orders!$D1322,products!$A$1:$A$11,0),MATCH(orders!K$1,products!$A$1:$F$1,0))</f>
        <v>Jacket</v>
      </c>
      <c r="L1322" t="str">
        <f>INDEX(products!$A$1:$F$11,MATCH(orders!$D1322,products!$A$1:$A$11,0),MATCH(orders!L$1,products!$A$1:$F$1,0))</f>
        <v>Light Blue</v>
      </c>
      <c r="M1322">
        <f>INDEX(products!$A$1:$F$11,MATCH(orders!$D1322,products!$A$1:$A$11,0),MATCH(orders!M$1,products!$A$1:$F$1,0))</f>
        <v>27.99</v>
      </c>
      <c r="N1322">
        <f>INDEX(products!$A$1:$F$11,MATCH(orders!$D1322,products!$A$1:$A$11,0),MATCH(orders!N$1,products!$A$1:$F$1,0))</f>
        <v>14.99</v>
      </c>
      <c r="O1322">
        <f t="shared" si="40"/>
        <v>38.999999999999993</v>
      </c>
      <c r="P1322">
        <f t="shared" si="41"/>
        <v>83.97</v>
      </c>
    </row>
    <row r="1323" spans="1:16" x14ac:dyDescent="0.45">
      <c r="A1323" t="s">
        <v>3092</v>
      </c>
      <c r="B1323" s="1">
        <v>45242</v>
      </c>
      <c r="C1323" t="s">
        <v>203</v>
      </c>
      <c r="D1323">
        <v>2</v>
      </c>
      <c r="E1323">
        <v>3</v>
      </c>
      <c r="F1323" t="str">
        <f>_xlfn.XLOOKUP(C1323,customers!$A$2:$A$314,customers!$B$2:$B$314,,0)</f>
        <v>Donna Baskeyfied</v>
      </c>
      <c r="G1323" t="str">
        <f>_xlfn.XLOOKUP(C1323,customers!$A$2:$A$314,customers!$F$2:$F$314,,0)</f>
        <v>England</v>
      </c>
      <c r="H1323" t="str">
        <f>VLOOKUP(C1323,customers!$A$2:$I$314,7,FALSE)</f>
        <v>Huddersfield</v>
      </c>
      <c r="I1323" t="str">
        <f>VLOOKUP(C1323,customers!$A$2:$I$314,9,FALSE)</f>
        <v>Yes</v>
      </c>
      <c r="J1323" t="str">
        <f>INDEX(products!$A$1:$F$11,MATCH(orders!$D1323,products!$A$1:$A$11,0),MATCH(orders!J$1,products!$A$1:$F$1,0))</f>
        <v>Denim Jacket Classic</v>
      </c>
      <c r="K1323" t="str">
        <f>INDEX(products!$A$1:$F$11,MATCH(orders!$D1323,products!$A$1:$A$11,0),MATCH(orders!K$1,products!$A$1:$F$1,0))</f>
        <v>Jacket</v>
      </c>
      <c r="L1323" t="str">
        <f>INDEX(products!$A$1:$F$11,MATCH(orders!$D1323,products!$A$1:$A$11,0),MATCH(orders!L$1,products!$A$1:$F$1,0))</f>
        <v>Dark Blue</v>
      </c>
      <c r="M1323">
        <f>INDEX(products!$A$1:$F$11,MATCH(orders!$D1323,products!$A$1:$A$11,0),MATCH(orders!M$1,products!$A$1:$F$1,0))</f>
        <v>29.99</v>
      </c>
      <c r="N1323">
        <f>INDEX(products!$A$1:$F$11,MATCH(orders!$D1323,products!$A$1:$A$11,0),MATCH(orders!N$1,products!$A$1:$F$1,0))</f>
        <v>16.989999999999998</v>
      </c>
      <c r="O1323">
        <f t="shared" si="40"/>
        <v>39</v>
      </c>
      <c r="P1323">
        <f t="shared" si="41"/>
        <v>89.97</v>
      </c>
    </row>
    <row r="1324" spans="1:16" x14ac:dyDescent="0.45">
      <c r="A1324" t="s">
        <v>3093</v>
      </c>
      <c r="B1324" s="1">
        <v>45242</v>
      </c>
      <c r="C1324" t="s">
        <v>162</v>
      </c>
      <c r="D1324">
        <v>6</v>
      </c>
      <c r="E1324">
        <v>3</v>
      </c>
      <c r="F1324" t="str">
        <f>_xlfn.XLOOKUP(C1324,customers!$A$2:$A$314,customers!$B$2:$B$314,,0)</f>
        <v>Faber Eilhart</v>
      </c>
      <c r="G1324" t="str">
        <f>_xlfn.XLOOKUP(C1324,customers!$A$2:$A$314,customers!$F$2:$F$314,,0)</f>
        <v>England</v>
      </c>
      <c r="H1324" t="str">
        <f>VLOOKUP(C1324,customers!$A$2:$I$314,7,FALSE)</f>
        <v>Lincoln</v>
      </c>
      <c r="I1324" t="str">
        <f>VLOOKUP(C1324,customers!$A$2:$I$314,9,FALSE)</f>
        <v>Yes</v>
      </c>
      <c r="J1324" t="str">
        <f>INDEX(products!$A$1:$F$11,MATCH(orders!$D1324,products!$A$1:$A$11,0),MATCH(orders!J$1,products!$A$1:$F$1,0))</f>
        <v>Denim Jacket Hooded</v>
      </c>
      <c r="K1324" t="str">
        <f>INDEX(products!$A$1:$F$11,MATCH(orders!$D1324,products!$A$1:$A$11,0),MATCH(orders!K$1,products!$A$1:$F$1,0))</f>
        <v>Jacket</v>
      </c>
      <c r="L1324" t="str">
        <f>INDEX(products!$A$1:$F$11,MATCH(orders!$D1324,products!$A$1:$A$11,0),MATCH(orders!L$1,products!$A$1:$F$1,0))</f>
        <v>Light Blue</v>
      </c>
      <c r="M1324">
        <f>INDEX(products!$A$1:$F$11,MATCH(orders!$D1324,products!$A$1:$A$11,0),MATCH(orders!M$1,products!$A$1:$F$1,0))</f>
        <v>27.99</v>
      </c>
      <c r="N1324">
        <f>INDEX(products!$A$1:$F$11,MATCH(orders!$D1324,products!$A$1:$A$11,0),MATCH(orders!N$1,products!$A$1:$F$1,0))</f>
        <v>14.99</v>
      </c>
      <c r="O1324">
        <f t="shared" si="40"/>
        <v>38.999999999999993</v>
      </c>
      <c r="P1324">
        <f t="shared" si="41"/>
        <v>83.97</v>
      </c>
    </row>
    <row r="1325" spans="1:16" x14ac:dyDescent="0.45">
      <c r="A1325" t="s">
        <v>3094</v>
      </c>
      <c r="B1325" s="1">
        <v>45242</v>
      </c>
      <c r="C1325" t="s">
        <v>111</v>
      </c>
      <c r="D1325">
        <v>2</v>
      </c>
      <c r="E1325">
        <v>4</v>
      </c>
      <c r="F1325" t="str">
        <f>_xlfn.XLOOKUP(C1325,customers!$A$2:$A$314,customers!$B$2:$B$314,,0)</f>
        <v>Annabel Antuk</v>
      </c>
      <c r="G1325" t="str">
        <f>_xlfn.XLOOKUP(C1325,customers!$A$2:$A$314,customers!$F$2:$F$314,,0)</f>
        <v>England</v>
      </c>
      <c r="H1325" t="str">
        <f>VLOOKUP(C1325,customers!$A$2:$I$314,7,FALSE)</f>
        <v>Plymouth</v>
      </c>
      <c r="I1325" t="str">
        <f>VLOOKUP(C1325,customers!$A$2:$I$314,9,FALSE)</f>
        <v>Yes</v>
      </c>
      <c r="J1325" t="str">
        <f>INDEX(products!$A$1:$F$11,MATCH(orders!$D1325,products!$A$1:$A$11,0),MATCH(orders!J$1,products!$A$1:$F$1,0))</f>
        <v>Denim Jacket Classic</v>
      </c>
      <c r="K1325" t="str">
        <f>INDEX(products!$A$1:$F$11,MATCH(orders!$D1325,products!$A$1:$A$11,0),MATCH(orders!K$1,products!$A$1:$F$1,0))</f>
        <v>Jacket</v>
      </c>
      <c r="L1325" t="str">
        <f>INDEX(products!$A$1:$F$11,MATCH(orders!$D1325,products!$A$1:$A$11,0),MATCH(orders!L$1,products!$A$1:$F$1,0))</f>
        <v>Dark Blue</v>
      </c>
      <c r="M1325">
        <f>INDEX(products!$A$1:$F$11,MATCH(orders!$D1325,products!$A$1:$A$11,0),MATCH(orders!M$1,products!$A$1:$F$1,0))</f>
        <v>29.99</v>
      </c>
      <c r="N1325">
        <f>INDEX(products!$A$1:$F$11,MATCH(orders!$D1325,products!$A$1:$A$11,0),MATCH(orders!N$1,products!$A$1:$F$1,0))</f>
        <v>16.989999999999998</v>
      </c>
      <c r="O1325">
        <f t="shared" si="40"/>
        <v>52</v>
      </c>
      <c r="P1325">
        <f t="shared" si="41"/>
        <v>119.96</v>
      </c>
    </row>
    <row r="1326" spans="1:16" x14ac:dyDescent="0.45">
      <c r="A1326" t="s">
        <v>3095</v>
      </c>
      <c r="B1326" s="1">
        <v>45243</v>
      </c>
      <c r="C1326" t="s">
        <v>473</v>
      </c>
      <c r="D1326">
        <v>6</v>
      </c>
      <c r="E1326">
        <v>4</v>
      </c>
      <c r="F1326" t="str">
        <f>_xlfn.XLOOKUP(C1326,customers!$A$2:$A$314,customers!$B$2:$B$314,,0)</f>
        <v>Brook Drage</v>
      </c>
      <c r="G1326" t="str">
        <f>_xlfn.XLOOKUP(C1326,customers!$A$2:$A$314,customers!$F$2:$F$314,,0)</f>
        <v>England</v>
      </c>
      <c r="H1326" t="str">
        <f>VLOOKUP(C1326,customers!$A$2:$I$314,7,FALSE)</f>
        <v>Scarborough</v>
      </c>
      <c r="I1326" t="str">
        <f>VLOOKUP(C1326,customers!$A$2:$I$314,9,FALSE)</f>
        <v>No</v>
      </c>
      <c r="J1326" t="str">
        <f>INDEX(products!$A$1:$F$11,MATCH(orders!$D1326,products!$A$1:$A$11,0),MATCH(orders!J$1,products!$A$1:$F$1,0))</f>
        <v>Denim Jacket Hooded</v>
      </c>
      <c r="K1326" t="str">
        <f>INDEX(products!$A$1:$F$11,MATCH(orders!$D1326,products!$A$1:$A$11,0),MATCH(orders!K$1,products!$A$1:$F$1,0))</f>
        <v>Jacket</v>
      </c>
      <c r="L1326" t="str">
        <f>INDEX(products!$A$1:$F$11,MATCH(orders!$D1326,products!$A$1:$A$11,0),MATCH(orders!L$1,products!$A$1:$F$1,0))</f>
        <v>Light Blue</v>
      </c>
      <c r="M1326">
        <f>INDEX(products!$A$1:$F$11,MATCH(orders!$D1326,products!$A$1:$A$11,0),MATCH(orders!M$1,products!$A$1:$F$1,0))</f>
        <v>27.99</v>
      </c>
      <c r="N1326">
        <f>INDEX(products!$A$1:$F$11,MATCH(orders!$D1326,products!$A$1:$A$11,0),MATCH(orders!N$1,products!$A$1:$F$1,0))</f>
        <v>14.99</v>
      </c>
      <c r="O1326">
        <f t="shared" si="40"/>
        <v>51.999999999999993</v>
      </c>
      <c r="P1326">
        <f t="shared" si="41"/>
        <v>111.96</v>
      </c>
    </row>
    <row r="1327" spans="1:16" x14ac:dyDescent="0.45">
      <c r="A1327" t="s">
        <v>3096</v>
      </c>
      <c r="B1327" s="1">
        <v>45243</v>
      </c>
      <c r="C1327" t="s">
        <v>157</v>
      </c>
      <c r="D1327">
        <v>6</v>
      </c>
      <c r="E1327">
        <v>5</v>
      </c>
      <c r="F1327" t="str">
        <f>_xlfn.XLOOKUP(C1327,customers!$A$2:$A$314,customers!$B$2:$B$314,,0)</f>
        <v>Una Welberry</v>
      </c>
      <c r="G1327" t="str">
        <f>_xlfn.XLOOKUP(C1327,customers!$A$2:$A$314,customers!$F$2:$F$314,,0)</f>
        <v>Wales</v>
      </c>
      <c r="H1327" t="str">
        <f>VLOOKUP(C1327,customers!$A$2:$I$314,7,FALSE)</f>
        <v>Cardiff</v>
      </c>
      <c r="I1327" t="str">
        <f>VLOOKUP(C1327,customers!$A$2:$I$314,9,FALSE)</f>
        <v>Yes</v>
      </c>
      <c r="J1327" t="str">
        <f>INDEX(products!$A$1:$F$11,MATCH(orders!$D1327,products!$A$1:$A$11,0),MATCH(orders!J$1,products!$A$1:$F$1,0))</f>
        <v>Denim Jacket Hooded</v>
      </c>
      <c r="K1327" t="str">
        <f>INDEX(products!$A$1:$F$11,MATCH(orders!$D1327,products!$A$1:$A$11,0),MATCH(orders!K$1,products!$A$1:$F$1,0))</f>
        <v>Jacket</v>
      </c>
      <c r="L1327" t="str">
        <f>INDEX(products!$A$1:$F$11,MATCH(orders!$D1327,products!$A$1:$A$11,0),MATCH(orders!L$1,products!$A$1:$F$1,0))</f>
        <v>Light Blue</v>
      </c>
      <c r="M1327">
        <f>INDEX(products!$A$1:$F$11,MATCH(orders!$D1327,products!$A$1:$A$11,0),MATCH(orders!M$1,products!$A$1:$F$1,0))</f>
        <v>27.99</v>
      </c>
      <c r="N1327">
        <f>INDEX(products!$A$1:$F$11,MATCH(orders!$D1327,products!$A$1:$A$11,0),MATCH(orders!N$1,products!$A$1:$F$1,0))</f>
        <v>14.99</v>
      </c>
      <c r="O1327">
        <f t="shared" si="40"/>
        <v>64.999999999999986</v>
      </c>
      <c r="P1327">
        <f t="shared" si="41"/>
        <v>139.94999999999999</v>
      </c>
    </row>
    <row r="1328" spans="1:16" x14ac:dyDescent="0.45">
      <c r="A1328" t="s">
        <v>3097</v>
      </c>
      <c r="B1328" s="1">
        <v>45243</v>
      </c>
      <c r="C1328" t="s">
        <v>1095</v>
      </c>
      <c r="D1328">
        <v>6</v>
      </c>
      <c r="E1328">
        <v>4</v>
      </c>
      <c r="F1328" t="str">
        <f>_xlfn.XLOOKUP(C1328,customers!$A$2:$A$314,customers!$B$2:$B$314,,0)</f>
        <v>Parsifal Metrick</v>
      </c>
      <c r="G1328" t="str">
        <f>_xlfn.XLOOKUP(C1328,customers!$A$2:$A$314,customers!$F$2:$F$314,,0)</f>
        <v>Scotland</v>
      </c>
      <c r="H1328" t="str">
        <f>VLOOKUP(C1328,customers!$A$2:$I$314,7,FALSE)</f>
        <v>Nairn</v>
      </c>
      <c r="I1328" t="str">
        <f>VLOOKUP(C1328,customers!$A$2:$I$314,9,FALSE)</f>
        <v>No</v>
      </c>
      <c r="J1328" t="str">
        <f>INDEX(products!$A$1:$F$11,MATCH(orders!$D1328,products!$A$1:$A$11,0),MATCH(orders!J$1,products!$A$1:$F$1,0))</f>
        <v>Denim Jacket Hooded</v>
      </c>
      <c r="K1328" t="str">
        <f>INDEX(products!$A$1:$F$11,MATCH(orders!$D1328,products!$A$1:$A$11,0),MATCH(orders!K$1,products!$A$1:$F$1,0))</f>
        <v>Jacket</v>
      </c>
      <c r="L1328" t="str">
        <f>INDEX(products!$A$1:$F$11,MATCH(orders!$D1328,products!$A$1:$A$11,0),MATCH(orders!L$1,products!$A$1:$F$1,0))</f>
        <v>Light Blue</v>
      </c>
      <c r="M1328">
        <f>INDEX(products!$A$1:$F$11,MATCH(orders!$D1328,products!$A$1:$A$11,0),MATCH(orders!M$1,products!$A$1:$F$1,0))</f>
        <v>27.99</v>
      </c>
      <c r="N1328">
        <f>INDEX(products!$A$1:$F$11,MATCH(orders!$D1328,products!$A$1:$A$11,0),MATCH(orders!N$1,products!$A$1:$F$1,0))</f>
        <v>14.99</v>
      </c>
      <c r="O1328">
        <f t="shared" si="40"/>
        <v>51.999999999999993</v>
      </c>
      <c r="P1328">
        <f t="shared" si="41"/>
        <v>111.96</v>
      </c>
    </row>
    <row r="1329" spans="1:16" x14ac:dyDescent="0.45">
      <c r="A1329" t="s">
        <v>3098</v>
      </c>
      <c r="B1329" s="1">
        <v>45243</v>
      </c>
      <c r="C1329" t="s">
        <v>793</v>
      </c>
      <c r="D1329">
        <v>1</v>
      </c>
      <c r="E1329">
        <v>2</v>
      </c>
      <c r="F1329" t="str">
        <f>_xlfn.XLOOKUP(C1329,customers!$A$2:$A$314,customers!$B$2:$B$314,,0)</f>
        <v>Adriana Lazarus</v>
      </c>
      <c r="G1329" t="str">
        <f>_xlfn.XLOOKUP(C1329,customers!$A$2:$A$314,customers!$F$2:$F$314,,0)</f>
        <v>England</v>
      </c>
      <c r="H1329" t="str">
        <f>VLOOKUP(C1329,customers!$A$2:$I$314,7,FALSE)</f>
        <v>Midsomer Norton</v>
      </c>
      <c r="I1329" t="str">
        <f>VLOOKUP(C1329,customers!$A$2:$I$314,9,FALSE)</f>
        <v>No</v>
      </c>
      <c r="J1329" t="str">
        <f>INDEX(products!$A$1:$F$11,MATCH(orders!$D1329,products!$A$1:$A$11,0),MATCH(orders!J$1,products!$A$1:$F$1,0))</f>
        <v>Denim Jeans Bootcut</v>
      </c>
      <c r="K1329" t="str">
        <f>INDEX(products!$A$1:$F$11,MATCH(orders!$D1329,products!$A$1:$A$11,0),MATCH(orders!K$1,products!$A$1:$F$1,0))</f>
        <v>Pants</v>
      </c>
      <c r="L1329" t="str">
        <f>INDEX(products!$A$1:$F$11,MATCH(orders!$D1329,products!$A$1:$A$11,0),MATCH(orders!L$1,products!$A$1:$F$1,0))</f>
        <v>Light Blue</v>
      </c>
      <c r="M1329">
        <f>INDEX(products!$A$1:$F$11,MATCH(orders!$D1329,products!$A$1:$A$11,0),MATCH(orders!M$1,products!$A$1:$F$1,0))</f>
        <v>25.99</v>
      </c>
      <c r="N1329">
        <f>INDEX(products!$A$1:$F$11,MATCH(orders!$D1329,products!$A$1:$A$11,0),MATCH(orders!N$1,products!$A$1:$F$1,0))</f>
        <v>13.99</v>
      </c>
      <c r="O1329">
        <f t="shared" si="40"/>
        <v>23.999999999999996</v>
      </c>
      <c r="P1329">
        <f t="shared" si="41"/>
        <v>51.98</v>
      </c>
    </row>
    <row r="1330" spans="1:16" x14ac:dyDescent="0.45">
      <c r="A1330" t="s">
        <v>3099</v>
      </c>
      <c r="B1330" s="1">
        <v>45244</v>
      </c>
      <c r="C1330" t="s">
        <v>554</v>
      </c>
      <c r="D1330">
        <v>6</v>
      </c>
      <c r="E1330">
        <v>3</v>
      </c>
      <c r="F1330" t="str">
        <f>_xlfn.XLOOKUP(C1330,customers!$A$2:$A$314,customers!$B$2:$B$314,,0)</f>
        <v>Abraham Coleman</v>
      </c>
      <c r="G1330" t="str">
        <f>_xlfn.XLOOKUP(C1330,customers!$A$2:$A$314,customers!$F$2:$F$314,,0)</f>
        <v>England</v>
      </c>
      <c r="H1330" t="str">
        <f>VLOOKUP(C1330,customers!$A$2:$I$314,7,FALSE)</f>
        <v>Wellingborough</v>
      </c>
      <c r="I1330" t="str">
        <f>VLOOKUP(C1330,customers!$A$2:$I$314,9,FALSE)</f>
        <v>No</v>
      </c>
      <c r="J1330" t="str">
        <f>INDEX(products!$A$1:$F$11,MATCH(orders!$D1330,products!$A$1:$A$11,0),MATCH(orders!J$1,products!$A$1:$F$1,0))</f>
        <v>Denim Jacket Hooded</v>
      </c>
      <c r="K1330" t="str">
        <f>INDEX(products!$A$1:$F$11,MATCH(orders!$D1330,products!$A$1:$A$11,0),MATCH(orders!K$1,products!$A$1:$F$1,0))</f>
        <v>Jacket</v>
      </c>
      <c r="L1330" t="str">
        <f>INDEX(products!$A$1:$F$11,MATCH(orders!$D1330,products!$A$1:$A$11,0),MATCH(orders!L$1,products!$A$1:$F$1,0))</f>
        <v>Light Blue</v>
      </c>
      <c r="M1330">
        <f>INDEX(products!$A$1:$F$11,MATCH(orders!$D1330,products!$A$1:$A$11,0),MATCH(orders!M$1,products!$A$1:$F$1,0))</f>
        <v>27.99</v>
      </c>
      <c r="N1330">
        <f>INDEX(products!$A$1:$F$11,MATCH(orders!$D1330,products!$A$1:$A$11,0),MATCH(orders!N$1,products!$A$1:$F$1,0))</f>
        <v>14.99</v>
      </c>
      <c r="O1330">
        <f t="shared" si="40"/>
        <v>38.999999999999993</v>
      </c>
      <c r="P1330">
        <f t="shared" si="41"/>
        <v>83.97</v>
      </c>
    </row>
    <row r="1331" spans="1:16" x14ac:dyDescent="0.45">
      <c r="A1331" t="s">
        <v>3100</v>
      </c>
      <c r="B1331" s="1">
        <v>45244</v>
      </c>
      <c r="C1331" t="s">
        <v>879</v>
      </c>
      <c r="D1331">
        <v>6</v>
      </c>
      <c r="E1331">
        <v>3</v>
      </c>
      <c r="F1331" t="str">
        <f>_xlfn.XLOOKUP(C1331,customers!$A$2:$A$314,customers!$B$2:$B$314,,0)</f>
        <v>Bobbe Piggott</v>
      </c>
      <c r="G1331" t="str">
        <f>_xlfn.XLOOKUP(C1331,customers!$A$2:$A$314,customers!$F$2:$F$314,,0)</f>
        <v>Wales</v>
      </c>
      <c r="H1331" t="str">
        <f>VLOOKUP(C1331,customers!$A$2:$I$314,7,FALSE)</f>
        <v>Llandovery</v>
      </c>
      <c r="I1331" t="str">
        <f>VLOOKUP(C1331,customers!$A$2:$I$314,9,FALSE)</f>
        <v>No</v>
      </c>
      <c r="J1331" t="str">
        <f>INDEX(products!$A$1:$F$11,MATCH(orders!$D1331,products!$A$1:$A$11,0),MATCH(orders!J$1,products!$A$1:$F$1,0))</f>
        <v>Denim Jacket Hooded</v>
      </c>
      <c r="K1331" t="str">
        <f>INDEX(products!$A$1:$F$11,MATCH(orders!$D1331,products!$A$1:$A$11,0),MATCH(orders!K$1,products!$A$1:$F$1,0))</f>
        <v>Jacket</v>
      </c>
      <c r="L1331" t="str">
        <f>INDEX(products!$A$1:$F$11,MATCH(orders!$D1331,products!$A$1:$A$11,0),MATCH(orders!L$1,products!$A$1:$F$1,0))</f>
        <v>Light Blue</v>
      </c>
      <c r="M1331">
        <f>INDEX(products!$A$1:$F$11,MATCH(orders!$D1331,products!$A$1:$A$11,0),MATCH(orders!M$1,products!$A$1:$F$1,0))</f>
        <v>27.99</v>
      </c>
      <c r="N1331">
        <f>INDEX(products!$A$1:$F$11,MATCH(orders!$D1331,products!$A$1:$A$11,0),MATCH(orders!N$1,products!$A$1:$F$1,0))</f>
        <v>14.99</v>
      </c>
      <c r="O1331">
        <f t="shared" si="40"/>
        <v>38.999999999999993</v>
      </c>
      <c r="P1331">
        <f t="shared" si="41"/>
        <v>83.97</v>
      </c>
    </row>
    <row r="1332" spans="1:16" x14ac:dyDescent="0.45">
      <c r="A1332" t="s">
        <v>3101</v>
      </c>
      <c r="B1332" s="1">
        <v>45244</v>
      </c>
      <c r="C1332" t="s">
        <v>340</v>
      </c>
      <c r="D1332">
        <v>6</v>
      </c>
      <c r="E1332">
        <v>4</v>
      </c>
      <c r="F1332" t="str">
        <f>_xlfn.XLOOKUP(C1332,customers!$A$2:$A$314,customers!$B$2:$B$314,,0)</f>
        <v>Bunny Naulls</v>
      </c>
      <c r="G1332" t="str">
        <f>_xlfn.XLOOKUP(C1332,customers!$A$2:$A$314,customers!$F$2:$F$314,,0)</f>
        <v>England</v>
      </c>
      <c r="H1332" t="str">
        <f>VLOOKUP(C1332,customers!$A$2:$I$314,7,FALSE)</f>
        <v>Cheltenham</v>
      </c>
      <c r="I1332" t="str">
        <f>VLOOKUP(C1332,customers!$A$2:$I$314,9,FALSE)</f>
        <v>Yes</v>
      </c>
      <c r="J1332" t="str">
        <f>INDEX(products!$A$1:$F$11,MATCH(orders!$D1332,products!$A$1:$A$11,0),MATCH(orders!J$1,products!$A$1:$F$1,0))</f>
        <v>Denim Jacket Hooded</v>
      </c>
      <c r="K1332" t="str">
        <f>INDEX(products!$A$1:$F$11,MATCH(orders!$D1332,products!$A$1:$A$11,0),MATCH(orders!K$1,products!$A$1:$F$1,0))</f>
        <v>Jacket</v>
      </c>
      <c r="L1332" t="str">
        <f>INDEX(products!$A$1:$F$11,MATCH(orders!$D1332,products!$A$1:$A$11,0),MATCH(orders!L$1,products!$A$1:$F$1,0))</f>
        <v>Light Blue</v>
      </c>
      <c r="M1332">
        <f>INDEX(products!$A$1:$F$11,MATCH(orders!$D1332,products!$A$1:$A$11,0),MATCH(orders!M$1,products!$A$1:$F$1,0))</f>
        <v>27.99</v>
      </c>
      <c r="N1332">
        <f>INDEX(products!$A$1:$F$11,MATCH(orders!$D1332,products!$A$1:$A$11,0),MATCH(orders!N$1,products!$A$1:$F$1,0))</f>
        <v>14.99</v>
      </c>
      <c r="O1332">
        <f t="shared" si="40"/>
        <v>51.999999999999993</v>
      </c>
      <c r="P1332">
        <f t="shared" si="41"/>
        <v>111.96</v>
      </c>
    </row>
    <row r="1333" spans="1:16" x14ac:dyDescent="0.45">
      <c r="A1333" t="s">
        <v>3102</v>
      </c>
      <c r="B1333" s="1">
        <v>45245</v>
      </c>
      <c r="C1333" t="s">
        <v>264</v>
      </c>
      <c r="D1333">
        <v>2</v>
      </c>
      <c r="E1333">
        <v>4</v>
      </c>
      <c r="F1333" t="str">
        <f>_xlfn.XLOOKUP(C1333,customers!$A$2:$A$314,customers!$B$2:$B$314,,0)</f>
        <v>Nona Linklater</v>
      </c>
      <c r="G1333" t="str">
        <f>_xlfn.XLOOKUP(C1333,customers!$A$2:$A$314,customers!$F$2:$F$314,,0)</f>
        <v>England</v>
      </c>
      <c r="H1333" t="str">
        <f>VLOOKUP(C1333,customers!$A$2:$I$314,7,FALSE)</f>
        <v>Northampton</v>
      </c>
      <c r="I1333" t="str">
        <f>VLOOKUP(C1333,customers!$A$2:$I$314,9,FALSE)</f>
        <v>Yes</v>
      </c>
      <c r="J1333" t="str">
        <f>INDEX(products!$A$1:$F$11,MATCH(orders!$D1333,products!$A$1:$A$11,0),MATCH(orders!J$1,products!$A$1:$F$1,0))</f>
        <v>Denim Jacket Classic</v>
      </c>
      <c r="K1333" t="str">
        <f>INDEX(products!$A$1:$F$11,MATCH(orders!$D1333,products!$A$1:$A$11,0),MATCH(orders!K$1,products!$A$1:$F$1,0))</f>
        <v>Jacket</v>
      </c>
      <c r="L1333" t="str">
        <f>INDEX(products!$A$1:$F$11,MATCH(orders!$D1333,products!$A$1:$A$11,0),MATCH(orders!L$1,products!$A$1:$F$1,0))</f>
        <v>Dark Blue</v>
      </c>
      <c r="M1333">
        <f>INDEX(products!$A$1:$F$11,MATCH(orders!$D1333,products!$A$1:$A$11,0),MATCH(orders!M$1,products!$A$1:$F$1,0))</f>
        <v>29.99</v>
      </c>
      <c r="N1333">
        <f>INDEX(products!$A$1:$F$11,MATCH(orders!$D1333,products!$A$1:$A$11,0),MATCH(orders!N$1,products!$A$1:$F$1,0))</f>
        <v>16.989999999999998</v>
      </c>
      <c r="O1333">
        <f t="shared" si="40"/>
        <v>52</v>
      </c>
      <c r="P1333">
        <f t="shared" si="41"/>
        <v>119.96</v>
      </c>
    </row>
    <row r="1334" spans="1:16" x14ac:dyDescent="0.45">
      <c r="A1334" t="s">
        <v>3103</v>
      </c>
      <c r="B1334" s="1">
        <v>45245</v>
      </c>
      <c r="C1334" t="s">
        <v>188</v>
      </c>
      <c r="D1334">
        <v>2</v>
      </c>
      <c r="E1334">
        <v>3</v>
      </c>
      <c r="F1334" t="str">
        <f>_xlfn.XLOOKUP(C1334,customers!$A$2:$A$314,customers!$B$2:$B$314,,0)</f>
        <v>Abigail Tolworthy</v>
      </c>
      <c r="G1334" t="str">
        <f>_xlfn.XLOOKUP(C1334,customers!$A$2:$A$314,customers!$F$2:$F$314,,0)</f>
        <v>England</v>
      </c>
      <c r="H1334" t="str">
        <f>VLOOKUP(C1334,customers!$A$2:$I$314,7,FALSE)</f>
        <v>Sunderland</v>
      </c>
      <c r="I1334" t="str">
        <f>VLOOKUP(C1334,customers!$A$2:$I$314,9,FALSE)</f>
        <v>Yes</v>
      </c>
      <c r="J1334" t="str">
        <f>INDEX(products!$A$1:$F$11,MATCH(orders!$D1334,products!$A$1:$A$11,0),MATCH(orders!J$1,products!$A$1:$F$1,0))</f>
        <v>Denim Jacket Classic</v>
      </c>
      <c r="K1334" t="str">
        <f>INDEX(products!$A$1:$F$11,MATCH(orders!$D1334,products!$A$1:$A$11,0),MATCH(orders!K$1,products!$A$1:$F$1,0))</f>
        <v>Jacket</v>
      </c>
      <c r="L1334" t="str">
        <f>INDEX(products!$A$1:$F$11,MATCH(orders!$D1334,products!$A$1:$A$11,0),MATCH(orders!L$1,products!$A$1:$F$1,0))</f>
        <v>Dark Blue</v>
      </c>
      <c r="M1334">
        <f>INDEX(products!$A$1:$F$11,MATCH(orders!$D1334,products!$A$1:$A$11,0),MATCH(orders!M$1,products!$A$1:$F$1,0))</f>
        <v>29.99</v>
      </c>
      <c r="N1334">
        <f>INDEX(products!$A$1:$F$11,MATCH(orders!$D1334,products!$A$1:$A$11,0),MATCH(orders!N$1,products!$A$1:$F$1,0))</f>
        <v>16.989999999999998</v>
      </c>
      <c r="O1334">
        <f t="shared" si="40"/>
        <v>39</v>
      </c>
      <c r="P1334">
        <f t="shared" si="41"/>
        <v>89.97</v>
      </c>
    </row>
    <row r="1335" spans="1:16" x14ac:dyDescent="0.45">
      <c r="A1335" t="s">
        <v>3104</v>
      </c>
      <c r="B1335" s="1">
        <v>45246</v>
      </c>
      <c r="C1335" t="s">
        <v>749</v>
      </c>
      <c r="D1335">
        <v>6</v>
      </c>
      <c r="E1335">
        <v>4</v>
      </c>
      <c r="F1335" t="str">
        <f>_xlfn.XLOOKUP(C1335,customers!$A$2:$A$314,customers!$B$2:$B$314,,0)</f>
        <v>Madelene Prinn</v>
      </c>
      <c r="G1335" t="str">
        <f>_xlfn.XLOOKUP(C1335,customers!$A$2:$A$314,customers!$F$2:$F$314,,0)</f>
        <v>England</v>
      </c>
      <c r="H1335" t="str">
        <f>VLOOKUP(C1335,customers!$A$2:$I$314,7,FALSE)</f>
        <v>Stamford</v>
      </c>
      <c r="I1335" t="str">
        <f>VLOOKUP(C1335,customers!$A$2:$I$314,9,FALSE)</f>
        <v>No</v>
      </c>
      <c r="J1335" t="str">
        <f>INDEX(products!$A$1:$F$11,MATCH(orders!$D1335,products!$A$1:$A$11,0),MATCH(orders!J$1,products!$A$1:$F$1,0))</f>
        <v>Denim Jacket Hooded</v>
      </c>
      <c r="K1335" t="str">
        <f>INDEX(products!$A$1:$F$11,MATCH(orders!$D1335,products!$A$1:$A$11,0),MATCH(orders!K$1,products!$A$1:$F$1,0))</f>
        <v>Jacket</v>
      </c>
      <c r="L1335" t="str">
        <f>INDEX(products!$A$1:$F$11,MATCH(orders!$D1335,products!$A$1:$A$11,0),MATCH(orders!L$1,products!$A$1:$F$1,0))</f>
        <v>Light Blue</v>
      </c>
      <c r="M1335">
        <f>INDEX(products!$A$1:$F$11,MATCH(orders!$D1335,products!$A$1:$A$11,0),MATCH(orders!M$1,products!$A$1:$F$1,0))</f>
        <v>27.99</v>
      </c>
      <c r="N1335">
        <f>INDEX(products!$A$1:$F$11,MATCH(orders!$D1335,products!$A$1:$A$11,0),MATCH(orders!N$1,products!$A$1:$F$1,0))</f>
        <v>14.99</v>
      </c>
      <c r="O1335">
        <f t="shared" si="40"/>
        <v>51.999999999999993</v>
      </c>
      <c r="P1335">
        <f t="shared" si="41"/>
        <v>111.96</v>
      </c>
    </row>
    <row r="1336" spans="1:16" x14ac:dyDescent="0.45">
      <c r="A1336" t="s">
        <v>3105</v>
      </c>
      <c r="B1336" s="1">
        <v>45246</v>
      </c>
      <c r="C1336" t="s">
        <v>174</v>
      </c>
      <c r="D1336">
        <v>2</v>
      </c>
      <c r="E1336">
        <v>4</v>
      </c>
      <c r="F1336" t="str">
        <f>_xlfn.XLOOKUP(C1336,customers!$A$2:$A$314,customers!$B$2:$B$314,,0)</f>
        <v>Dorie de la Tremoille</v>
      </c>
      <c r="G1336" t="str">
        <f>_xlfn.XLOOKUP(C1336,customers!$A$2:$A$314,customers!$F$2:$F$314,,0)</f>
        <v>England</v>
      </c>
      <c r="H1336" t="str">
        <f>VLOOKUP(C1336,customers!$A$2:$I$314,7,FALSE)</f>
        <v>Luton</v>
      </c>
      <c r="I1336" t="str">
        <f>VLOOKUP(C1336,customers!$A$2:$I$314,9,FALSE)</f>
        <v>Yes</v>
      </c>
      <c r="J1336" t="str">
        <f>INDEX(products!$A$1:$F$11,MATCH(orders!$D1336,products!$A$1:$A$11,0),MATCH(orders!J$1,products!$A$1:$F$1,0))</f>
        <v>Denim Jacket Classic</v>
      </c>
      <c r="K1336" t="str">
        <f>INDEX(products!$A$1:$F$11,MATCH(orders!$D1336,products!$A$1:$A$11,0),MATCH(orders!K$1,products!$A$1:$F$1,0))</f>
        <v>Jacket</v>
      </c>
      <c r="L1336" t="str">
        <f>INDEX(products!$A$1:$F$11,MATCH(orders!$D1336,products!$A$1:$A$11,0),MATCH(orders!L$1,products!$A$1:$F$1,0))</f>
        <v>Dark Blue</v>
      </c>
      <c r="M1336">
        <f>INDEX(products!$A$1:$F$11,MATCH(orders!$D1336,products!$A$1:$A$11,0),MATCH(orders!M$1,products!$A$1:$F$1,0))</f>
        <v>29.99</v>
      </c>
      <c r="N1336">
        <f>INDEX(products!$A$1:$F$11,MATCH(orders!$D1336,products!$A$1:$A$11,0),MATCH(orders!N$1,products!$A$1:$F$1,0))</f>
        <v>16.989999999999998</v>
      </c>
      <c r="O1336">
        <f t="shared" si="40"/>
        <v>52</v>
      </c>
      <c r="P1336">
        <f t="shared" si="41"/>
        <v>119.96</v>
      </c>
    </row>
    <row r="1337" spans="1:16" x14ac:dyDescent="0.45">
      <c r="A1337" t="s">
        <v>3106</v>
      </c>
      <c r="B1337" s="1">
        <v>45246</v>
      </c>
      <c r="C1337" t="s">
        <v>46</v>
      </c>
      <c r="D1337">
        <v>6</v>
      </c>
      <c r="E1337">
        <v>5</v>
      </c>
      <c r="F1337" t="str">
        <f>_xlfn.XLOOKUP(C1337,customers!$A$2:$A$314,customers!$B$2:$B$314,,0)</f>
        <v>Beryle Cottier</v>
      </c>
      <c r="G1337" t="str">
        <f>_xlfn.XLOOKUP(C1337,customers!$A$2:$A$314,customers!$F$2:$F$314,,0)</f>
        <v>England</v>
      </c>
      <c r="H1337" t="str">
        <f>VLOOKUP(C1337,customers!$A$2:$I$314,7,FALSE)</f>
        <v>Liverpool</v>
      </c>
      <c r="I1337" t="str">
        <f>VLOOKUP(C1337,customers!$A$2:$I$314,9,FALSE)</f>
        <v>Yes</v>
      </c>
      <c r="J1337" t="str">
        <f>INDEX(products!$A$1:$F$11,MATCH(orders!$D1337,products!$A$1:$A$11,0),MATCH(orders!J$1,products!$A$1:$F$1,0))</f>
        <v>Denim Jacket Hooded</v>
      </c>
      <c r="K1337" t="str">
        <f>INDEX(products!$A$1:$F$11,MATCH(orders!$D1337,products!$A$1:$A$11,0),MATCH(orders!K$1,products!$A$1:$F$1,0))</f>
        <v>Jacket</v>
      </c>
      <c r="L1337" t="str">
        <f>INDEX(products!$A$1:$F$11,MATCH(orders!$D1337,products!$A$1:$A$11,0),MATCH(orders!L$1,products!$A$1:$F$1,0))</f>
        <v>Light Blue</v>
      </c>
      <c r="M1337">
        <f>INDEX(products!$A$1:$F$11,MATCH(orders!$D1337,products!$A$1:$A$11,0),MATCH(orders!M$1,products!$A$1:$F$1,0))</f>
        <v>27.99</v>
      </c>
      <c r="N1337">
        <f>INDEX(products!$A$1:$F$11,MATCH(orders!$D1337,products!$A$1:$A$11,0),MATCH(orders!N$1,products!$A$1:$F$1,0))</f>
        <v>14.99</v>
      </c>
      <c r="O1337">
        <f t="shared" si="40"/>
        <v>64.999999999999986</v>
      </c>
      <c r="P1337">
        <f t="shared" si="41"/>
        <v>139.94999999999999</v>
      </c>
    </row>
    <row r="1338" spans="1:16" x14ac:dyDescent="0.45">
      <c r="A1338" t="s">
        <v>3107</v>
      </c>
      <c r="B1338" s="1">
        <v>45246</v>
      </c>
      <c r="C1338" t="s">
        <v>1026</v>
      </c>
      <c r="D1338">
        <v>6</v>
      </c>
      <c r="E1338">
        <v>3</v>
      </c>
      <c r="F1338" t="str">
        <f>_xlfn.XLOOKUP(C1338,customers!$A$2:$A$314,customers!$B$2:$B$314,,0)</f>
        <v>Monique Canty</v>
      </c>
      <c r="G1338" t="str">
        <f>_xlfn.XLOOKUP(C1338,customers!$A$2:$A$314,customers!$F$2:$F$314,,0)</f>
        <v>England</v>
      </c>
      <c r="H1338" t="str">
        <f>VLOOKUP(C1338,customers!$A$2:$I$314,7,FALSE)</f>
        <v>Leek</v>
      </c>
      <c r="I1338" t="str">
        <f>VLOOKUP(C1338,customers!$A$2:$I$314,9,FALSE)</f>
        <v>No</v>
      </c>
      <c r="J1338" t="str">
        <f>INDEX(products!$A$1:$F$11,MATCH(orders!$D1338,products!$A$1:$A$11,0),MATCH(orders!J$1,products!$A$1:$F$1,0))</f>
        <v>Denim Jacket Hooded</v>
      </c>
      <c r="K1338" t="str">
        <f>INDEX(products!$A$1:$F$11,MATCH(orders!$D1338,products!$A$1:$A$11,0),MATCH(orders!K$1,products!$A$1:$F$1,0))</f>
        <v>Jacket</v>
      </c>
      <c r="L1338" t="str">
        <f>INDEX(products!$A$1:$F$11,MATCH(orders!$D1338,products!$A$1:$A$11,0),MATCH(orders!L$1,products!$A$1:$F$1,0))</f>
        <v>Light Blue</v>
      </c>
      <c r="M1338">
        <f>INDEX(products!$A$1:$F$11,MATCH(orders!$D1338,products!$A$1:$A$11,0),MATCH(orders!M$1,products!$A$1:$F$1,0))</f>
        <v>27.99</v>
      </c>
      <c r="N1338">
        <f>INDEX(products!$A$1:$F$11,MATCH(orders!$D1338,products!$A$1:$A$11,0),MATCH(orders!N$1,products!$A$1:$F$1,0))</f>
        <v>14.99</v>
      </c>
      <c r="O1338">
        <f t="shared" si="40"/>
        <v>38.999999999999993</v>
      </c>
      <c r="P1338">
        <f t="shared" si="41"/>
        <v>83.97</v>
      </c>
    </row>
    <row r="1339" spans="1:16" x14ac:dyDescent="0.45">
      <c r="A1339" t="s">
        <v>3108</v>
      </c>
      <c r="B1339" s="1">
        <v>45247</v>
      </c>
      <c r="C1339" t="s">
        <v>694</v>
      </c>
      <c r="D1339">
        <v>6</v>
      </c>
      <c r="E1339">
        <v>3</v>
      </c>
      <c r="F1339" t="str">
        <f>_xlfn.XLOOKUP(C1339,customers!$A$2:$A$314,customers!$B$2:$B$314,,0)</f>
        <v>Odille Thynne</v>
      </c>
      <c r="G1339" t="str">
        <f>_xlfn.XLOOKUP(C1339,customers!$A$2:$A$314,customers!$F$2:$F$314,,0)</f>
        <v>England</v>
      </c>
      <c r="H1339" t="str">
        <f>VLOOKUP(C1339,customers!$A$2:$I$314,7,FALSE)</f>
        <v>Nelson</v>
      </c>
      <c r="I1339" t="str">
        <f>VLOOKUP(C1339,customers!$A$2:$I$314,9,FALSE)</f>
        <v>No</v>
      </c>
      <c r="J1339" t="str">
        <f>INDEX(products!$A$1:$F$11,MATCH(orders!$D1339,products!$A$1:$A$11,0),MATCH(orders!J$1,products!$A$1:$F$1,0))</f>
        <v>Denim Jacket Hooded</v>
      </c>
      <c r="K1339" t="str">
        <f>INDEX(products!$A$1:$F$11,MATCH(orders!$D1339,products!$A$1:$A$11,0),MATCH(orders!K$1,products!$A$1:$F$1,0))</f>
        <v>Jacket</v>
      </c>
      <c r="L1339" t="str">
        <f>INDEX(products!$A$1:$F$11,MATCH(orders!$D1339,products!$A$1:$A$11,0),MATCH(orders!L$1,products!$A$1:$F$1,0))</f>
        <v>Light Blue</v>
      </c>
      <c r="M1339">
        <f>INDEX(products!$A$1:$F$11,MATCH(orders!$D1339,products!$A$1:$A$11,0),MATCH(orders!M$1,products!$A$1:$F$1,0))</f>
        <v>27.99</v>
      </c>
      <c r="N1339">
        <f>INDEX(products!$A$1:$F$11,MATCH(orders!$D1339,products!$A$1:$A$11,0),MATCH(orders!N$1,products!$A$1:$F$1,0))</f>
        <v>14.99</v>
      </c>
      <c r="O1339">
        <f t="shared" si="40"/>
        <v>38.999999999999993</v>
      </c>
      <c r="P1339">
        <f t="shared" si="41"/>
        <v>83.97</v>
      </c>
    </row>
    <row r="1340" spans="1:16" x14ac:dyDescent="0.45">
      <c r="A1340" t="s">
        <v>3109</v>
      </c>
      <c r="B1340" s="1">
        <v>45247</v>
      </c>
      <c r="C1340" t="s">
        <v>554</v>
      </c>
      <c r="D1340">
        <v>6</v>
      </c>
      <c r="E1340">
        <v>5</v>
      </c>
      <c r="F1340" t="str">
        <f>_xlfn.XLOOKUP(C1340,customers!$A$2:$A$314,customers!$B$2:$B$314,,0)</f>
        <v>Abraham Coleman</v>
      </c>
      <c r="G1340" t="str">
        <f>_xlfn.XLOOKUP(C1340,customers!$A$2:$A$314,customers!$F$2:$F$314,,0)</f>
        <v>England</v>
      </c>
      <c r="H1340" t="str">
        <f>VLOOKUP(C1340,customers!$A$2:$I$314,7,FALSE)</f>
        <v>Wellingborough</v>
      </c>
      <c r="I1340" t="str">
        <f>VLOOKUP(C1340,customers!$A$2:$I$314,9,FALSE)</f>
        <v>No</v>
      </c>
      <c r="J1340" t="str">
        <f>INDEX(products!$A$1:$F$11,MATCH(orders!$D1340,products!$A$1:$A$11,0),MATCH(orders!J$1,products!$A$1:$F$1,0))</f>
        <v>Denim Jacket Hooded</v>
      </c>
      <c r="K1340" t="str">
        <f>INDEX(products!$A$1:$F$11,MATCH(orders!$D1340,products!$A$1:$A$11,0),MATCH(orders!K$1,products!$A$1:$F$1,0))</f>
        <v>Jacket</v>
      </c>
      <c r="L1340" t="str">
        <f>INDEX(products!$A$1:$F$11,MATCH(orders!$D1340,products!$A$1:$A$11,0),MATCH(orders!L$1,products!$A$1:$F$1,0))</f>
        <v>Light Blue</v>
      </c>
      <c r="M1340">
        <f>INDEX(products!$A$1:$F$11,MATCH(orders!$D1340,products!$A$1:$A$11,0),MATCH(orders!M$1,products!$A$1:$F$1,0))</f>
        <v>27.99</v>
      </c>
      <c r="N1340">
        <f>INDEX(products!$A$1:$F$11,MATCH(orders!$D1340,products!$A$1:$A$11,0),MATCH(orders!N$1,products!$A$1:$F$1,0))</f>
        <v>14.99</v>
      </c>
      <c r="O1340">
        <f t="shared" si="40"/>
        <v>64.999999999999986</v>
      </c>
      <c r="P1340">
        <f t="shared" si="41"/>
        <v>139.94999999999999</v>
      </c>
    </row>
    <row r="1341" spans="1:16" x14ac:dyDescent="0.45">
      <c r="A1341" t="s">
        <v>3110</v>
      </c>
      <c r="B1341" s="1">
        <v>45247</v>
      </c>
      <c r="C1341" t="s">
        <v>831</v>
      </c>
      <c r="D1341">
        <v>6</v>
      </c>
      <c r="E1341">
        <v>3</v>
      </c>
      <c r="F1341" t="str">
        <f>_xlfn.XLOOKUP(C1341,customers!$A$2:$A$314,customers!$B$2:$B$314,,0)</f>
        <v>Minette Whellans</v>
      </c>
      <c r="G1341" t="str">
        <f>_xlfn.XLOOKUP(C1341,customers!$A$2:$A$314,customers!$F$2:$F$314,,0)</f>
        <v>Wales</v>
      </c>
      <c r="H1341" t="str">
        <f>VLOOKUP(C1341,customers!$A$2:$I$314,7,FALSE)</f>
        <v>Cowbridge</v>
      </c>
      <c r="I1341" t="str">
        <f>VLOOKUP(C1341,customers!$A$2:$I$314,9,FALSE)</f>
        <v>No</v>
      </c>
      <c r="J1341" t="str">
        <f>INDEX(products!$A$1:$F$11,MATCH(orders!$D1341,products!$A$1:$A$11,0),MATCH(orders!J$1,products!$A$1:$F$1,0))</f>
        <v>Denim Jacket Hooded</v>
      </c>
      <c r="K1341" t="str">
        <f>INDEX(products!$A$1:$F$11,MATCH(orders!$D1341,products!$A$1:$A$11,0),MATCH(orders!K$1,products!$A$1:$F$1,0))</f>
        <v>Jacket</v>
      </c>
      <c r="L1341" t="str">
        <f>INDEX(products!$A$1:$F$11,MATCH(orders!$D1341,products!$A$1:$A$11,0),MATCH(orders!L$1,products!$A$1:$F$1,0))</f>
        <v>Light Blue</v>
      </c>
      <c r="M1341">
        <f>INDEX(products!$A$1:$F$11,MATCH(orders!$D1341,products!$A$1:$A$11,0),MATCH(orders!M$1,products!$A$1:$F$1,0))</f>
        <v>27.99</v>
      </c>
      <c r="N1341">
        <f>INDEX(products!$A$1:$F$11,MATCH(orders!$D1341,products!$A$1:$A$11,0),MATCH(orders!N$1,products!$A$1:$F$1,0))</f>
        <v>14.99</v>
      </c>
      <c r="O1341">
        <f t="shared" si="40"/>
        <v>38.999999999999993</v>
      </c>
      <c r="P1341">
        <f t="shared" si="41"/>
        <v>83.97</v>
      </c>
    </row>
    <row r="1342" spans="1:16" x14ac:dyDescent="0.45">
      <c r="A1342" t="s">
        <v>3111</v>
      </c>
      <c r="B1342" s="1">
        <v>45248</v>
      </c>
      <c r="C1342" t="s">
        <v>336</v>
      </c>
      <c r="D1342">
        <v>2</v>
      </c>
      <c r="E1342">
        <v>4</v>
      </c>
      <c r="F1342" t="str">
        <f>_xlfn.XLOOKUP(C1342,customers!$A$2:$A$314,customers!$B$2:$B$314,,0)</f>
        <v>Sheppard Yann</v>
      </c>
      <c r="G1342" t="str">
        <f>_xlfn.XLOOKUP(C1342,customers!$A$2:$A$314,customers!$F$2:$F$314,,0)</f>
        <v>England</v>
      </c>
      <c r="H1342" t="str">
        <f>VLOOKUP(C1342,customers!$A$2:$I$314,7,FALSE)</f>
        <v>Truro</v>
      </c>
      <c r="I1342" t="str">
        <f>VLOOKUP(C1342,customers!$A$2:$I$314,9,FALSE)</f>
        <v>Yes</v>
      </c>
      <c r="J1342" t="str">
        <f>INDEX(products!$A$1:$F$11,MATCH(orders!$D1342,products!$A$1:$A$11,0),MATCH(orders!J$1,products!$A$1:$F$1,0))</f>
        <v>Denim Jacket Classic</v>
      </c>
      <c r="K1342" t="str">
        <f>INDEX(products!$A$1:$F$11,MATCH(orders!$D1342,products!$A$1:$A$11,0),MATCH(orders!K$1,products!$A$1:$F$1,0))</f>
        <v>Jacket</v>
      </c>
      <c r="L1342" t="str">
        <f>INDEX(products!$A$1:$F$11,MATCH(orders!$D1342,products!$A$1:$A$11,0),MATCH(orders!L$1,products!$A$1:$F$1,0))</f>
        <v>Dark Blue</v>
      </c>
      <c r="M1342">
        <f>INDEX(products!$A$1:$F$11,MATCH(orders!$D1342,products!$A$1:$A$11,0),MATCH(orders!M$1,products!$A$1:$F$1,0))</f>
        <v>29.99</v>
      </c>
      <c r="N1342">
        <f>INDEX(products!$A$1:$F$11,MATCH(orders!$D1342,products!$A$1:$A$11,0),MATCH(orders!N$1,products!$A$1:$F$1,0))</f>
        <v>16.989999999999998</v>
      </c>
      <c r="O1342">
        <f t="shared" si="40"/>
        <v>52</v>
      </c>
      <c r="P1342">
        <f t="shared" si="41"/>
        <v>119.96</v>
      </c>
    </row>
    <row r="1343" spans="1:16" x14ac:dyDescent="0.45">
      <c r="A1343" t="s">
        <v>3112</v>
      </c>
      <c r="B1343" s="1">
        <v>45248</v>
      </c>
      <c r="C1343" t="s">
        <v>299</v>
      </c>
      <c r="D1343">
        <v>6</v>
      </c>
      <c r="E1343">
        <v>5</v>
      </c>
      <c r="F1343" t="str">
        <f>_xlfn.XLOOKUP(C1343,customers!$A$2:$A$314,customers!$B$2:$B$314,,0)</f>
        <v>Shirlene Edmondson</v>
      </c>
      <c r="G1343" t="str">
        <f>_xlfn.XLOOKUP(C1343,customers!$A$2:$A$314,customers!$F$2:$F$314,,0)</f>
        <v>England</v>
      </c>
      <c r="H1343" t="str">
        <f>VLOOKUP(C1343,customers!$A$2:$I$314,7,FALSE)</f>
        <v>Hereford</v>
      </c>
      <c r="I1343" t="str">
        <f>VLOOKUP(C1343,customers!$A$2:$I$314,9,FALSE)</f>
        <v>Yes</v>
      </c>
      <c r="J1343" t="str">
        <f>INDEX(products!$A$1:$F$11,MATCH(orders!$D1343,products!$A$1:$A$11,0),MATCH(orders!J$1,products!$A$1:$F$1,0))</f>
        <v>Denim Jacket Hooded</v>
      </c>
      <c r="K1343" t="str">
        <f>INDEX(products!$A$1:$F$11,MATCH(orders!$D1343,products!$A$1:$A$11,0),MATCH(orders!K$1,products!$A$1:$F$1,0))</f>
        <v>Jacket</v>
      </c>
      <c r="L1343" t="str">
        <f>INDEX(products!$A$1:$F$11,MATCH(orders!$D1343,products!$A$1:$A$11,0),MATCH(orders!L$1,products!$A$1:$F$1,0))</f>
        <v>Light Blue</v>
      </c>
      <c r="M1343">
        <f>INDEX(products!$A$1:$F$11,MATCH(orders!$D1343,products!$A$1:$A$11,0),MATCH(orders!M$1,products!$A$1:$F$1,0))</f>
        <v>27.99</v>
      </c>
      <c r="N1343">
        <f>INDEX(products!$A$1:$F$11,MATCH(orders!$D1343,products!$A$1:$A$11,0),MATCH(orders!N$1,products!$A$1:$F$1,0))</f>
        <v>14.99</v>
      </c>
      <c r="O1343">
        <f t="shared" si="40"/>
        <v>64.999999999999986</v>
      </c>
      <c r="P1343">
        <f t="shared" si="41"/>
        <v>139.94999999999999</v>
      </c>
    </row>
    <row r="1344" spans="1:16" x14ac:dyDescent="0.45">
      <c r="A1344" t="s">
        <v>3113</v>
      </c>
      <c r="B1344" s="1">
        <v>45248</v>
      </c>
      <c r="C1344" t="s">
        <v>80</v>
      </c>
      <c r="D1344">
        <v>2</v>
      </c>
      <c r="E1344">
        <v>3</v>
      </c>
      <c r="F1344" t="str">
        <f>_xlfn.XLOOKUP(C1344,customers!$A$2:$A$314,customers!$B$2:$B$314,,0)</f>
        <v>Patrice Trobe</v>
      </c>
      <c r="G1344" t="str">
        <f>_xlfn.XLOOKUP(C1344,customers!$A$2:$A$314,customers!$F$2:$F$314,,0)</f>
        <v>England</v>
      </c>
      <c r="H1344" t="str">
        <f>VLOOKUP(C1344,customers!$A$2:$I$314,7,FALSE)</f>
        <v>Oxford</v>
      </c>
      <c r="I1344" t="str">
        <f>VLOOKUP(C1344,customers!$A$2:$I$314,9,FALSE)</f>
        <v>Yes</v>
      </c>
      <c r="J1344" t="str">
        <f>INDEX(products!$A$1:$F$11,MATCH(orders!$D1344,products!$A$1:$A$11,0),MATCH(orders!J$1,products!$A$1:$F$1,0))</f>
        <v>Denim Jacket Classic</v>
      </c>
      <c r="K1344" t="str">
        <f>INDEX(products!$A$1:$F$11,MATCH(orders!$D1344,products!$A$1:$A$11,0),MATCH(orders!K$1,products!$A$1:$F$1,0))</f>
        <v>Jacket</v>
      </c>
      <c r="L1344" t="str">
        <f>INDEX(products!$A$1:$F$11,MATCH(orders!$D1344,products!$A$1:$A$11,0),MATCH(orders!L$1,products!$A$1:$F$1,0))</f>
        <v>Dark Blue</v>
      </c>
      <c r="M1344">
        <f>INDEX(products!$A$1:$F$11,MATCH(orders!$D1344,products!$A$1:$A$11,0),MATCH(orders!M$1,products!$A$1:$F$1,0))</f>
        <v>29.99</v>
      </c>
      <c r="N1344">
        <f>INDEX(products!$A$1:$F$11,MATCH(orders!$D1344,products!$A$1:$A$11,0),MATCH(orders!N$1,products!$A$1:$F$1,0))</f>
        <v>16.989999999999998</v>
      </c>
      <c r="O1344">
        <f t="shared" si="40"/>
        <v>39</v>
      </c>
      <c r="P1344">
        <f t="shared" si="41"/>
        <v>89.97</v>
      </c>
    </row>
    <row r="1345" spans="1:16" x14ac:dyDescent="0.45">
      <c r="A1345" t="s">
        <v>3114</v>
      </c>
      <c r="B1345" s="1">
        <v>45248</v>
      </c>
      <c r="C1345" t="s">
        <v>547</v>
      </c>
      <c r="D1345">
        <v>6</v>
      </c>
      <c r="E1345">
        <v>3</v>
      </c>
      <c r="F1345" t="str">
        <f>_xlfn.XLOOKUP(C1345,customers!$A$2:$A$314,customers!$B$2:$B$314,,0)</f>
        <v>Lowell Keenleyside</v>
      </c>
      <c r="G1345" t="str">
        <f>_xlfn.XLOOKUP(C1345,customers!$A$2:$A$314,customers!$F$2:$F$314,,0)</f>
        <v>England</v>
      </c>
      <c r="H1345" t="str">
        <f>VLOOKUP(C1345,customers!$A$2:$I$314,7,FALSE)</f>
        <v>Thetford</v>
      </c>
      <c r="I1345" t="str">
        <f>VLOOKUP(C1345,customers!$A$2:$I$314,9,FALSE)</f>
        <v>No</v>
      </c>
      <c r="J1345" t="str">
        <f>INDEX(products!$A$1:$F$11,MATCH(orders!$D1345,products!$A$1:$A$11,0),MATCH(orders!J$1,products!$A$1:$F$1,0))</f>
        <v>Denim Jacket Hooded</v>
      </c>
      <c r="K1345" t="str">
        <f>INDEX(products!$A$1:$F$11,MATCH(orders!$D1345,products!$A$1:$A$11,0),MATCH(orders!K$1,products!$A$1:$F$1,0))</f>
        <v>Jacket</v>
      </c>
      <c r="L1345" t="str">
        <f>INDEX(products!$A$1:$F$11,MATCH(orders!$D1345,products!$A$1:$A$11,0),MATCH(orders!L$1,products!$A$1:$F$1,0))</f>
        <v>Light Blue</v>
      </c>
      <c r="M1345">
        <f>INDEX(products!$A$1:$F$11,MATCH(orders!$D1345,products!$A$1:$A$11,0),MATCH(orders!M$1,products!$A$1:$F$1,0))</f>
        <v>27.99</v>
      </c>
      <c r="N1345">
        <f>INDEX(products!$A$1:$F$11,MATCH(orders!$D1345,products!$A$1:$A$11,0),MATCH(orders!N$1,products!$A$1:$F$1,0))</f>
        <v>14.99</v>
      </c>
      <c r="O1345">
        <f t="shared" si="40"/>
        <v>38.999999999999993</v>
      </c>
      <c r="P1345">
        <f t="shared" si="41"/>
        <v>83.97</v>
      </c>
    </row>
    <row r="1346" spans="1:16" x14ac:dyDescent="0.45">
      <c r="A1346" t="s">
        <v>3115</v>
      </c>
      <c r="B1346" s="1">
        <v>45248</v>
      </c>
      <c r="C1346" t="s">
        <v>27</v>
      </c>
      <c r="D1346">
        <v>2</v>
      </c>
      <c r="E1346">
        <v>5</v>
      </c>
      <c r="F1346" t="str">
        <f>_xlfn.XLOOKUP(C1346,customers!$A$2:$A$314,customers!$B$2:$B$314,,0)</f>
        <v>Aloisia Allner</v>
      </c>
      <c r="G1346" t="str">
        <f>_xlfn.XLOOKUP(C1346,customers!$A$2:$A$314,customers!$F$2:$F$314,,0)</f>
        <v>England</v>
      </c>
      <c r="H1346" t="str">
        <f>VLOOKUP(C1346,customers!$A$2:$I$314,7,FALSE)</f>
        <v>London</v>
      </c>
      <c r="I1346" t="str">
        <f>VLOOKUP(C1346,customers!$A$2:$I$314,9,FALSE)</f>
        <v>Yes</v>
      </c>
      <c r="J1346" t="str">
        <f>INDEX(products!$A$1:$F$11,MATCH(orders!$D1346,products!$A$1:$A$11,0),MATCH(orders!J$1,products!$A$1:$F$1,0))</f>
        <v>Denim Jacket Classic</v>
      </c>
      <c r="K1346" t="str">
        <f>INDEX(products!$A$1:$F$11,MATCH(orders!$D1346,products!$A$1:$A$11,0),MATCH(orders!K$1,products!$A$1:$F$1,0))</f>
        <v>Jacket</v>
      </c>
      <c r="L1346" t="str">
        <f>INDEX(products!$A$1:$F$11,MATCH(orders!$D1346,products!$A$1:$A$11,0),MATCH(orders!L$1,products!$A$1:$F$1,0))</f>
        <v>Dark Blue</v>
      </c>
      <c r="M1346">
        <f>INDEX(products!$A$1:$F$11,MATCH(orders!$D1346,products!$A$1:$A$11,0),MATCH(orders!M$1,products!$A$1:$F$1,0))</f>
        <v>29.99</v>
      </c>
      <c r="N1346">
        <f>INDEX(products!$A$1:$F$11,MATCH(orders!$D1346,products!$A$1:$A$11,0),MATCH(orders!N$1,products!$A$1:$F$1,0))</f>
        <v>16.989999999999998</v>
      </c>
      <c r="O1346">
        <f t="shared" si="40"/>
        <v>65</v>
      </c>
      <c r="P1346">
        <f t="shared" si="41"/>
        <v>149.94999999999999</v>
      </c>
    </row>
    <row r="1347" spans="1:16" x14ac:dyDescent="0.45">
      <c r="A1347" t="s">
        <v>3116</v>
      </c>
      <c r="B1347" s="1">
        <v>45248</v>
      </c>
      <c r="C1347" t="s">
        <v>1210</v>
      </c>
      <c r="D1347">
        <v>8</v>
      </c>
      <c r="E1347">
        <v>1</v>
      </c>
      <c r="F1347" t="str">
        <f>_xlfn.XLOOKUP(C1347,customers!$A$2:$A$314,customers!$B$2:$B$314,,0)</f>
        <v>Eveleen Bletsor</v>
      </c>
      <c r="G1347" t="str">
        <f>_xlfn.XLOOKUP(C1347,customers!$A$2:$A$314,customers!$F$2:$F$314,,0)</f>
        <v>Wales</v>
      </c>
      <c r="H1347" t="str">
        <f>VLOOKUP(C1347,customers!$A$2:$I$314,7,FALSE)</f>
        <v>Denbigh</v>
      </c>
      <c r="I1347" t="str">
        <f>VLOOKUP(C1347,customers!$A$2:$I$314,9,FALSE)</f>
        <v>No</v>
      </c>
      <c r="J1347" t="str">
        <f>INDEX(products!$A$1:$F$11,MATCH(orders!$D1347,products!$A$1:$A$11,0),MATCH(orders!J$1,products!$A$1:$F$1,0))</f>
        <v>Denim Jeans Vintage Wash</v>
      </c>
      <c r="K1347" t="str">
        <f>INDEX(products!$A$1:$F$11,MATCH(orders!$D1347,products!$A$1:$A$11,0),MATCH(orders!K$1,products!$A$1:$F$1,0))</f>
        <v>Jacket</v>
      </c>
      <c r="L1347" t="str">
        <f>INDEX(products!$A$1:$F$11,MATCH(orders!$D1347,products!$A$1:$A$11,0),MATCH(orders!L$1,products!$A$1:$F$1,0))</f>
        <v>Light Blue</v>
      </c>
      <c r="M1347">
        <f>INDEX(products!$A$1:$F$11,MATCH(orders!$D1347,products!$A$1:$A$11,0),MATCH(orders!M$1,products!$A$1:$F$1,0))</f>
        <v>21.99</v>
      </c>
      <c r="N1347">
        <f>INDEX(products!$A$1:$F$11,MATCH(orders!$D1347,products!$A$1:$A$11,0),MATCH(orders!N$1,products!$A$1:$F$1,0))</f>
        <v>11.99</v>
      </c>
      <c r="O1347">
        <f t="shared" ref="O1347:O1410" si="42">(M1347-N1347)*E1347</f>
        <v>9.9999999999999982</v>
      </c>
      <c r="P1347">
        <f t="shared" ref="P1347:P1410" si="43">M1347*E1347</f>
        <v>21.99</v>
      </c>
    </row>
    <row r="1348" spans="1:16" x14ac:dyDescent="0.45">
      <c r="A1348" t="s">
        <v>3117</v>
      </c>
      <c r="B1348" s="1">
        <v>45248</v>
      </c>
      <c r="C1348" t="s">
        <v>675</v>
      </c>
      <c r="D1348">
        <v>6</v>
      </c>
      <c r="E1348">
        <v>3</v>
      </c>
      <c r="F1348" t="str">
        <f>_xlfn.XLOOKUP(C1348,customers!$A$2:$A$314,customers!$B$2:$B$314,,0)</f>
        <v>Minny Chamberlayne</v>
      </c>
      <c r="G1348" t="str">
        <f>_xlfn.XLOOKUP(C1348,customers!$A$2:$A$314,customers!$F$2:$F$314,,0)</f>
        <v>England</v>
      </c>
      <c r="H1348" t="str">
        <f>VLOOKUP(C1348,customers!$A$2:$I$314,7,FALSE)</f>
        <v>Southport</v>
      </c>
      <c r="I1348" t="str">
        <f>VLOOKUP(C1348,customers!$A$2:$I$314,9,FALSE)</f>
        <v>No</v>
      </c>
      <c r="J1348" t="str">
        <f>INDEX(products!$A$1:$F$11,MATCH(orders!$D1348,products!$A$1:$A$11,0),MATCH(orders!J$1,products!$A$1:$F$1,0))</f>
        <v>Denim Jacket Hooded</v>
      </c>
      <c r="K1348" t="str">
        <f>INDEX(products!$A$1:$F$11,MATCH(orders!$D1348,products!$A$1:$A$11,0),MATCH(orders!K$1,products!$A$1:$F$1,0))</f>
        <v>Jacket</v>
      </c>
      <c r="L1348" t="str">
        <f>INDEX(products!$A$1:$F$11,MATCH(orders!$D1348,products!$A$1:$A$11,0),MATCH(orders!L$1,products!$A$1:$F$1,0))</f>
        <v>Light Blue</v>
      </c>
      <c r="M1348">
        <f>INDEX(products!$A$1:$F$11,MATCH(orders!$D1348,products!$A$1:$A$11,0),MATCH(orders!M$1,products!$A$1:$F$1,0))</f>
        <v>27.99</v>
      </c>
      <c r="N1348">
        <f>INDEX(products!$A$1:$F$11,MATCH(orders!$D1348,products!$A$1:$A$11,0),MATCH(orders!N$1,products!$A$1:$F$1,0))</f>
        <v>14.99</v>
      </c>
      <c r="O1348">
        <f t="shared" si="42"/>
        <v>38.999999999999993</v>
      </c>
      <c r="P1348">
        <f t="shared" si="43"/>
        <v>83.97</v>
      </c>
    </row>
    <row r="1349" spans="1:16" x14ac:dyDescent="0.45">
      <c r="A1349" t="s">
        <v>3118</v>
      </c>
      <c r="B1349" s="1">
        <v>45248</v>
      </c>
      <c r="C1349" t="s">
        <v>222</v>
      </c>
      <c r="D1349">
        <v>6</v>
      </c>
      <c r="E1349">
        <v>4</v>
      </c>
      <c r="F1349" t="str">
        <f>_xlfn.XLOOKUP(C1349,customers!$A$2:$A$314,customers!$B$2:$B$314,,0)</f>
        <v>Karry Flanders</v>
      </c>
      <c r="G1349" t="str">
        <f>_xlfn.XLOOKUP(C1349,customers!$A$2:$A$314,customers!$F$2:$F$314,,0)</f>
        <v>Wales</v>
      </c>
      <c r="H1349" t="str">
        <f>VLOOKUP(C1349,customers!$A$2:$I$314,7,FALSE)</f>
        <v>Swansea</v>
      </c>
      <c r="I1349" t="str">
        <f>VLOOKUP(C1349,customers!$A$2:$I$314,9,FALSE)</f>
        <v>Yes</v>
      </c>
      <c r="J1349" t="str">
        <f>INDEX(products!$A$1:$F$11,MATCH(orders!$D1349,products!$A$1:$A$11,0),MATCH(orders!J$1,products!$A$1:$F$1,0))</f>
        <v>Denim Jacket Hooded</v>
      </c>
      <c r="K1349" t="str">
        <f>INDEX(products!$A$1:$F$11,MATCH(orders!$D1349,products!$A$1:$A$11,0),MATCH(orders!K$1,products!$A$1:$F$1,0))</f>
        <v>Jacket</v>
      </c>
      <c r="L1349" t="str">
        <f>INDEX(products!$A$1:$F$11,MATCH(orders!$D1349,products!$A$1:$A$11,0),MATCH(orders!L$1,products!$A$1:$F$1,0))</f>
        <v>Light Blue</v>
      </c>
      <c r="M1349">
        <f>INDEX(products!$A$1:$F$11,MATCH(orders!$D1349,products!$A$1:$A$11,0),MATCH(orders!M$1,products!$A$1:$F$1,0))</f>
        <v>27.99</v>
      </c>
      <c r="N1349">
        <f>INDEX(products!$A$1:$F$11,MATCH(orders!$D1349,products!$A$1:$A$11,0),MATCH(orders!N$1,products!$A$1:$F$1,0))</f>
        <v>14.99</v>
      </c>
      <c r="O1349">
        <f t="shared" si="42"/>
        <v>51.999999999999993</v>
      </c>
      <c r="P1349">
        <f t="shared" si="43"/>
        <v>111.96</v>
      </c>
    </row>
    <row r="1350" spans="1:16" x14ac:dyDescent="0.45">
      <c r="A1350" t="s">
        <v>3119</v>
      </c>
      <c r="B1350" s="1">
        <v>45249</v>
      </c>
      <c r="C1350" t="s">
        <v>72</v>
      </c>
      <c r="D1350">
        <v>2</v>
      </c>
      <c r="E1350">
        <v>5</v>
      </c>
      <c r="F1350" t="str">
        <f>_xlfn.XLOOKUP(C1350,customers!$A$2:$A$314,customers!$B$2:$B$314,,0)</f>
        <v>Rosaleen Scholar</v>
      </c>
      <c r="G1350" t="str">
        <f>_xlfn.XLOOKUP(C1350,customers!$A$2:$A$314,customers!$F$2:$F$314,,0)</f>
        <v>England</v>
      </c>
      <c r="H1350" t="str">
        <f>VLOOKUP(C1350,customers!$A$2:$I$314,7,FALSE)</f>
        <v>Nottingham</v>
      </c>
      <c r="I1350" t="str">
        <f>VLOOKUP(C1350,customers!$A$2:$I$314,9,FALSE)</f>
        <v>Yes</v>
      </c>
      <c r="J1350" t="str">
        <f>INDEX(products!$A$1:$F$11,MATCH(orders!$D1350,products!$A$1:$A$11,0),MATCH(orders!J$1,products!$A$1:$F$1,0))</f>
        <v>Denim Jacket Classic</v>
      </c>
      <c r="K1350" t="str">
        <f>INDEX(products!$A$1:$F$11,MATCH(orders!$D1350,products!$A$1:$A$11,0),MATCH(orders!K$1,products!$A$1:$F$1,0))</f>
        <v>Jacket</v>
      </c>
      <c r="L1350" t="str">
        <f>INDEX(products!$A$1:$F$11,MATCH(orders!$D1350,products!$A$1:$A$11,0),MATCH(orders!L$1,products!$A$1:$F$1,0))</f>
        <v>Dark Blue</v>
      </c>
      <c r="M1350">
        <f>INDEX(products!$A$1:$F$11,MATCH(orders!$D1350,products!$A$1:$A$11,0),MATCH(orders!M$1,products!$A$1:$F$1,0))</f>
        <v>29.99</v>
      </c>
      <c r="N1350">
        <f>INDEX(products!$A$1:$F$11,MATCH(orders!$D1350,products!$A$1:$A$11,0),MATCH(orders!N$1,products!$A$1:$F$1,0))</f>
        <v>16.989999999999998</v>
      </c>
      <c r="O1350">
        <f t="shared" si="42"/>
        <v>65</v>
      </c>
      <c r="P1350">
        <f t="shared" si="43"/>
        <v>149.94999999999999</v>
      </c>
    </row>
    <row r="1351" spans="1:16" x14ac:dyDescent="0.45">
      <c r="A1351" t="s">
        <v>3120</v>
      </c>
      <c r="B1351" s="1">
        <v>45249</v>
      </c>
      <c r="C1351" t="s">
        <v>68</v>
      </c>
      <c r="D1351">
        <v>2</v>
      </c>
      <c r="E1351">
        <v>4</v>
      </c>
      <c r="F1351" t="str">
        <f>_xlfn.XLOOKUP(C1351,customers!$A$2:$A$314,customers!$B$2:$B$314,,0)</f>
        <v>Duky Phizackerly</v>
      </c>
      <c r="G1351" t="str">
        <f>_xlfn.XLOOKUP(C1351,customers!$A$2:$A$314,customers!$F$2:$F$314,,0)</f>
        <v>England</v>
      </c>
      <c r="H1351" t="str">
        <f>VLOOKUP(C1351,customers!$A$2:$I$314,7,FALSE)</f>
        <v>Southampton</v>
      </c>
      <c r="I1351" t="str">
        <f>VLOOKUP(C1351,customers!$A$2:$I$314,9,FALSE)</f>
        <v>Yes</v>
      </c>
      <c r="J1351" t="str">
        <f>INDEX(products!$A$1:$F$11,MATCH(orders!$D1351,products!$A$1:$A$11,0),MATCH(orders!J$1,products!$A$1:$F$1,0))</f>
        <v>Denim Jacket Classic</v>
      </c>
      <c r="K1351" t="str">
        <f>INDEX(products!$A$1:$F$11,MATCH(orders!$D1351,products!$A$1:$A$11,0),MATCH(orders!K$1,products!$A$1:$F$1,0))</f>
        <v>Jacket</v>
      </c>
      <c r="L1351" t="str">
        <f>INDEX(products!$A$1:$F$11,MATCH(orders!$D1351,products!$A$1:$A$11,0),MATCH(orders!L$1,products!$A$1:$F$1,0))</f>
        <v>Dark Blue</v>
      </c>
      <c r="M1351">
        <f>INDEX(products!$A$1:$F$11,MATCH(orders!$D1351,products!$A$1:$A$11,0),MATCH(orders!M$1,products!$A$1:$F$1,0))</f>
        <v>29.99</v>
      </c>
      <c r="N1351">
        <f>INDEX(products!$A$1:$F$11,MATCH(orders!$D1351,products!$A$1:$A$11,0),MATCH(orders!N$1,products!$A$1:$F$1,0))</f>
        <v>16.989999999999998</v>
      </c>
      <c r="O1351">
        <f t="shared" si="42"/>
        <v>52</v>
      </c>
      <c r="P1351">
        <f t="shared" si="43"/>
        <v>119.96</v>
      </c>
    </row>
    <row r="1352" spans="1:16" x14ac:dyDescent="0.45">
      <c r="A1352" t="s">
        <v>3121</v>
      </c>
      <c r="B1352" s="1">
        <v>45250</v>
      </c>
      <c r="C1352" t="s">
        <v>267</v>
      </c>
      <c r="D1352">
        <v>2</v>
      </c>
      <c r="E1352">
        <v>4</v>
      </c>
      <c r="F1352" t="str">
        <f>_xlfn.XLOOKUP(C1352,customers!$A$2:$A$314,customers!$B$2:$B$314,,0)</f>
        <v>Annadiane Dykes</v>
      </c>
      <c r="G1352" t="str">
        <f>_xlfn.XLOOKUP(C1352,customers!$A$2:$A$314,customers!$F$2:$F$314,,0)</f>
        <v>England</v>
      </c>
      <c r="H1352" t="str">
        <f>VLOOKUP(C1352,customers!$A$2:$I$314,7,FALSE)</f>
        <v>Blackpool</v>
      </c>
      <c r="I1352" t="str">
        <f>VLOOKUP(C1352,customers!$A$2:$I$314,9,FALSE)</f>
        <v>Yes</v>
      </c>
      <c r="J1352" t="str">
        <f>INDEX(products!$A$1:$F$11,MATCH(orders!$D1352,products!$A$1:$A$11,0),MATCH(orders!J$1,products!$A$1:$F$1,0))</f>
        <v>Denim Jacket Classic</v>
      </c>
      <c r="K1352" t="str">
        <f>INDEX(products!$A$1:$F$11,MATCH(orders!$D1352,products!$A$1:$A$11,0),MATCH(orders!K$1,products!$A$1:$F$1,0))</f>
        <v>Jacket</v>
      </c>
      <c r="L1352" t="str">
        <f>INDEX(products!$A$1:$F$11,MATCH(orders!$D1352,products!$A$1:$A$11,0),MATCH(orders!L$1,products!$A$1:$F$1,0))</f>
        <v>Dark Blue</v>
      </c>
      <c r="M1352">
        <f>INDEX(products!$A$1:$F$11,MATCH(orders!$D1352,products!$A$1:$A$11,0),MATCH(orders!M$1,products!$A$1:$F$1,0))</f>
        <v>29.99</v>
      </c>
      <c r="N1352">
        <f>INDEX(products!$A$1:$F$11,MATCH(orders!$D1352,products!$A$1:$A$11,0),MATCH(orders!N$1,products!$A$1:$F$1,0))</f>
        <v>16.989999999999998</v>
      </c>
      <c r="O1352">
        <f t="shared" si="42"/>
        <v>52</v>
      </c>
      <c r="P1352">
        <f t="shared" si="43"/>
        <v>119.96</v>
      </c>
    </row>
    <row r="1353" spans="1:16" x14ac:dyDescent="0.45">
      <c r="A1353" t="s">
        <v>3122</v>
      </c>
      <c r="B1353" s="1">
        <v>45250</v>
      </c>
      <c r="C1353" t="s">
        <v>449</v>
      </c>
      <c r="D1353">
        <v>6</v>
      </c>
      <c r="E1353">
        <v>3</v>
      </c>
      <c r="F1353" t="str">
        <f>_xlfn.XLOOKUP(C1353,customers!$A$2:$A$314,customers!$B$2:$B$314,,0)</f>
        <v>Betty Fominov</v>
      </c>
      <c r="G1353" t="str">
        <f>_xlfn.XLOOKUP(C1353,customers!$A$2:$A$314,customers!$F$2:$F$314,,0)</f>
        <v>Scotland</v>
      </c>
      <c r="H1353" t="str">
        <f>VLOOKUP(C1353,customers!$A$2:$I$314,7,FALSE)</f>
        <v>Dunfermline</v>
      </c>
      <c r="I1353" t="str">
        <f>VLOOKUP(C1353,customers!$A$2:$I$314,9,FALSE)</f>
        <v>No</v>
      </c>
      <c r="J1353" t="str">
        <f>INDEX(products!$A$1:$F$11,MATCH(orders!$D1353,products!$A$1:$A$11,0),MATCH(orders!J$1,products!$A$1:$F$1,0))</f>
        <v>Denim Jacket Hooded</v>
      </c>
      <c r="K1353" t="str">
        <f>INDEX(products!$A$1:$F$11,MATCH(orders!$D1353,products!$A$1:$A$11,0),MATCH(orders!K$1,products!$A$1:$F$1,0))</f>
        <v>Jacket</v>
      </c>
      <c r="L1353" t="str">
        <f>INDEX(products!$A$1:$F$11,MATCH(orders!$D1353,products!$A$1:$A$11,0),MATCH(orders!L$1,products!$A$1:$F$1,0))</f>
        <v>Light Blue</v>
      </c>
      <c r="M1353">
        <f>INDEX(products!$A$1:$F$11,MATCH(orders!$D1353,products!$A$1:$A$11,0),MATCH(orders!M$1,products!$A$1:$F$1,0))</f>
        <v>27.99</v>
      </c>
      <c r="N1353">
        <f>INDEX(products!$A$1:$F$11,MATCH(orders!$D1353,products!$A$1:$A$11,0),MATCH(orders!N$1,products!$A$1:$F$1,0))</f>
        <v>14.99</v>
      </c>
      <c r="O1353">
        <f t="shared" si="42"/>
        <v>38.999999999999993</v>
      </c>
      <c r="P1353">
        <f t="shared" si="43"/>
        <v>83.97</v>
      </c>
    </row>
    <row r="1354" spans="1:16" x14ac:dyDescent="0.45">
      <c r="A1354" t="s">
        <v>3123</v>
      </c>
      <c r="B1354" s="1">
        <v>45250</v>
      </c>
      <c r="C1354" t="s">
        <v>945</v>
      </c>
      <c r="D1354">
        <v>6</v>
      </c>
      <c r="E1354">
        <v>3</v>
      </c>
      <c r="F1354" t="str">
        <f>_xlfn.XLOOKUP(C1354,customers!$A$2:$A$314,customers!$B$2:$B$314,,0)</f>
        <v>Codi Littrell</v>
      </c>
      <c r="G1354" t="str">
        <f>_xlfn.XLOOKUP(C1354,customers!$A$2:$A$314,customers!$F$2:$F$314,,0)</f>
        <v>Scotland</v>
      </c>
      <c r="H1354" t="str">
        <f>VLOOKUP(C1354,customers!$A$2:$I$314,7,FALSE)</f>
        <v>Ullapool</v>
      </c>
      <c r="I1354" t="str">
        <f>VLOOKUP(C1354,customers!$A$2:$I$314,9,FALSE)</f>
        <v>No</v>
      </c>
      <c r="J1354" t="str">
        <f>INDEX(products!$A$1:$F$11,MATCH(orders!$D1354,products!$A$1:$A$11,0),MATCH(orders!J$1,products!$A$1:$F$1,0))</f>
        <v>Denim Jacket Hooded</v>
      </c>
      <c r="K1354" t="str">
        <f>INDEX(products!$A$1:$F$11,MATCH(orders!$D1354,products!$A$1:$A$11,0),MATCH(orders!K$1,products!$A$1:$F$1,0))</f>
        <v>Jacket</v>
      </c>
      <c r="L1354" t="str">
        <f>INDEX(products!$A$1:$F$11,MATCH(orders!$D1354,products!$A$1:$A$11,0),MATCH(orders!L$1,products!$A$1:$F$1,0))</f>
        <v>Light Blue</v>
      </c>
      <c r="M1354">
        <f>INDEX(products!$A$1:$F$11,MATCH(orders!$D1354,products!$A$1:$A$11,0),MATCH(orders!M$1,products!$A$1:$F$1,0))</f>
        <v>27.99</v>
      </c>
      <c r="N1354">
        <f>INDEX(products!$A$1:$F$11,MATCH(orders!$D1354,products!$A$1:$A$11,0),MATCH(orders!N$1,products!$A$1:$F$1,0))</f>
        <v>14.99</v>
      </c>
      <c r="O1354">
        <f t="shared" si="42"/>
        <v>38.999999999999993</v>
      </c>
      <c r="P1354">
        <f t="shared" si="43"/>
        <v>83.97</v>
      </c>
    </row>
    <row r="1355" spans="1:16" x14ac:dyDescent="0.45">
      <c r="A1355" t="s">
        <v>3124</v>
      </c>
      <c r="B1355" s="1">
        <v>45251</v>
      </c>
      <c r="C1355" t="s">
        <v>963</v>
      </c>
      <c r="D1355">
        <v>6</v>
      </c>
      <c r="E1355">
        <v>3</v>
      </c>
      <c r="F1355" t="str">
        <f>_xlfn.XLOOKUP(C1355,customers!$A$2:$A$314,customers!$B$2:$B$314,,0)</f>
        <v>Lexie Mallan</v>
      </c>
      <c r="G1355" t="str">
        <f>_xlfn.XLOOKUP(C1355,customers!$A$2:$A$314,customers!$F$2:$F$314,,0)</f>
        <v>England</v>
      </c>
      <c r="H1355" t="str">
        <f>VLOOKUP(C1355,customers!$A$2:$I$314,7,FALSE)</f>
        <v>Radstock</v>
      </c>
      <c r="I1355" t="str">
        <f>VLOOKUP(C1355,customers!$A$2:$I$314,9,FALSE)</f>
        <v>No</v>
      </c>
      <c r="J1355" t="str">
        <f>INDEX(products!$A$1:$F$11,MATCH(orders!$D1355,products!$A$1:$A$11,0),MATCH(orders!J$1,products!$A$1:$F$1,0))</f>
        <v>Denim Jacket Hooded</v>
      </c>
      <c r="K1355" t="str">
        <f>INDEX(products!$A$1:$F$11,MATCH(orders!$D1355,products!$A$1:$A$11,0),MATCH(orders!K$1,products!$A$1:$F$1,0))</f>
        <v>Jacket</v>
      </c>
      <c r="L1355" t="str">
        <f>INDEX(products!$A$1:$F$11,MATCH(orders!$D1355,products!$A$1:$A$11,0),MATCH(orders!L$1,products!$A$1:$F$1,0))</f>
        <v>Light Blue</v>
      </c>
      <c r="M1355">
        <f>INDEX(products!$A$1:$F$11,MATCH(orders!$D1355,products!$A$1:$A$11,0),MATCH(orders!M$1,products!$A$1:$F$1,0))</f>
        <v>27.99</v>
      </c>
      <c r="N1355">
        <f>INDEX(products!$A$1:$F$11,MATCH(orders!$D1355,products!$A$1:$A$11,0),MATCH(orders!N$1,products!$A$1:$F$1,0))</f>
        <v>14.99</v>
      </c>
      <c r="O1355">
        <f t="shared" si="42"/>
        <v>38.999999999999993</v>
      </c>
      <c r="P1355">
        <f t="shared" si="43"/>
        <v>83.97</v>
      </c>
    </row>
    <row r="1356" spans="1:16" x14ac:dyDescent="0.45">
      <c r="A1356" t="s">
        <v>3125</v>
      </c>
      <c r="B1356" s="1">
        <v>45251</v>
      </c>
      <c r="C1356" t="s">
        <v>199</v>
      </c>
      <c r="D1356">
        <v>2</v>
      </c>
      <c r="E1356">
        <v>4</v>
      </c>
      <c r="F1356" t="str">
        <f>_xlfn.XLOOKUP(C1356,customers!$A$2:$A$314,customers!$B$2:$B$314,,0)</f>
        <v>Petey Kingsbury</v>
      </c>
      <c r="G1356" t="str">
        <f>_xlfn.XLOOKUP(C1356,customers!$A$2:$A$314,customers!$F$2:$F$314,,0)</f>
        <v>England</v>
      </c>
      <c r="H1356" t="str">
        <f>VLOOKUP(C1356,customers!$A$2:$I$314,7,FALSE)</f>
        <v>Portsmouth</v>
      </c>
      <c r="I1356" t="str">
        <f>VLOOKUP(C1356,customers!$A$2:$I$314,9,FALSE)</f>
        <v>Yes</v>
      </c>
      <c r="J1356" t="str">
        <f>INDEX(products!$A$1:$F$11,MATCH(orders!$D1356,products!$A$1:$A$11,0),MATCH(orders!J$1,products!$A$1:$F$1,0))</f>
        <v>Denim Jacket Classic</v>
      </c>
      <c r="K1356" t="str">
        <f>INDEX(products!$A$1:$F$11,MATCH(orders!$D1356,products!$A$1:$A$11,0),MATCH(orders!K$1,products!$A$1:$F$1,0))</f>
        <v>Jacket</v>
      </c>
      <c r="L1356" t="str">
        <f>INDEX(products!$A$1:$F$11,MATCH(orders!$D1356,products!$A$1:$A$11,0),MATCH(orders!L$1,products!$A$1:$F$1,0))</f>
        <v>Dark Blue</v>
      </c>
      <c r="M1356">
        <f>INDEX(products!$A$1:$F$11,MATCH(orders!$D1356,products!$A$1:$A$11,0),MATCH(orders!M$1,products!$A$1:$F$1,0))</f>
        <v>29.99</v>
      </c>
      <c r="N1356">
        <f>INDEX(products!$A$1:$F$11,MATCH(orders!$D1356,products!$A$1:$A$11,0),MATCH(orders!N$1,products!$A$1:$F$1,0))</f>
        <v>16.989999999999998</v>
      </c>
      <c r="O1356">
        <f t="shared" si="42"/>
        <v>52</v>
      </c>
      <c r="P1356">
        <f t="shared" si="43"/>
        <v>119.96</v>
      </c>
    </row>
    <row r="1357" spans="1:16" x14ac:dyDescent="0.45">
      <c r="A1357" t="s">
        <v>3126</v>
      </c>
      <c r="B1357" s="1">
        <v>45251</v>
      </c>
      <c r="C1357" t="s">
        <v>591</v>
      </c>
      <c r="D1357">
        <v>1</v>
      </c>
      <c r="E1357">
        <v>3</v>
      </c>
      <c r="F1357" t="str">
        <f>_xlfn.XLOOKUP(C1357,customers!$A$2:$A$314,customers!$B$2:$B$314,,0)</f>
        <v>Giacobo Skingle</v>
      </c>
      <c r="G1357" t="str">
        <f>_xlfn.XLOOKUP(C1357,customers!$A$2:$A$314,customers!$F$2:$F$314,,0)</f>
        <v>Scotland</v>
      </c>
      <c r="H1357" t="str">
        <f>VLOOKUP(C1357,customers!$A$2:$I$314,7,FALSE)</f>
        <v>Alloa</v>
      </c>
      <c r="I1357" t="str">
        <f>VLOOKUP(C1357,customers!$A$2:$I$314,9,FALSE)</f>
        <v>No</v>
      </c>
      <c r="J1357" t="str">
        <f>INDEX(products!$A$1:$F$11,MATCH(orders!$D1357,products!$A$1:$A$11,0),MATCH(orders!J$1,products!$A$1:$F$1,0))</f>
        <v>Denim Jeans Bootcut</v>
      </c>
      <c r="K1357" t="str">
        <f>INDEX(products!$A$1:$F$11,MATCH(orders!$D1357,products!$A$1:$A$11,0),MATCH(orders!K$1,products!$A$1:$F$1,0))</f>
        <v>Pants</v>
      </c>
      <c r="L1357" t="str">
        <f>INDEX(products!$A$1:$F$11,MATCH(orders!$D1357,products!$A$1:$A$11,0),MATCH(orders!L$1,products!$A$1:$F$1,0))</f>
        <v>Light Blue</v>
      </c>
      <c r="M1357">
        <f>INDEX(products!$A$1:$F$11,MATCH(orders!$D1357,products!$A$1:$A$11,0),MATCH(orders!M$1,products!$A$1:$F$1,0))</f>
        <v>25.99</v>
      </c>
      <c r="N1357">
        <f>INDEX(products!$A$1:$F$11,MATCH(orders!$D1357,products!$A$1:$A$11,0),MATCH(orders!N$1,products!$A$1:$F$1,0))</f>
        <v>13.99</v>
      </c>
      <c r="O1357">
        <f t="shared" si="42"/>
        <v>35.999999999999993</v>
      </c>
      <c r="P1357">
        <f t="shared" si="43"/>
        <v>77.97</v>
      </c>
    </row>
    <row r="1358" spans="1:16" x14ac:dyDescent="0.45">
      <c r="A1358" t="s">
        <v>3127</v>
      </c>
      <c r="B1358" s="1">
        <v>45251</v>
      </c>
      <c r="C1358" t="s">
        <v>134</v>
      </c>
      <c r="D1358">
        <v>2</v>
      </c>
      <c r="E1358">
        <v>4</v>
      </c>
      <c r="F1358" t="str">
        <f>_xlfn.XLOOKUP(C1358,customers!$A$2:$A$314,customers!$B$2:$B$314,,0)</f>
        <v>Theresita Newbury</v>
      </c>
      <c r="G1358" t="str">
        <f>_xlfn.XLOOKUP(C1358,customers!$A$2:$A$314,customers!$F$2:$F$314,,0)</f>
        <v>Scotland</v>
      </c>
      <c r="H1358" t="str">
        <f>VLOOKUP(C1358,customers!$A$2:$I$314,7,FALSE)</f>
        <v>Perth</v>
      </c>
      <c r="I1358" t="str">
        <f>VLOOKUP(C1358,customers!$A$2:$I$314,9,FALSE)</f>
        <v>Yes</v>
      </c>
      <c r="J1358" t="str">
        <f>INDEX(products!$A$1:$F$11,MATCH(orders!$D1358,products!$A$1:$A$11,0),MATCH(orders!J$1,products!$A$1:$F$1,0))</f>
        <v>Denim Jacket Classic</v>
      </c>
      <c r="K1358" t="str">
        <f>INDEX(products!$A$1:$F$11,MATCH(orders!$D1358,products!$A$1:$A$11,0),MATCH(orders!K$1,products!$A$1:$F$1,0))</f>
        <v>Jacket</v>
      </c>
      <c r="L1358" t="str">
        <f>INDEX(products!$A$1:$F$11,MATCH(orders!$D1358,products!$A$1:$A$11,0),MATCH(orders!L$1,products!$A$1:$F$1,0))</f>
        <v>Dark Blue</v>
      </c>
      <c r="M1358">
        <f>INDEX(products!$A$1:$F$11,MATCH(orders!$D1358,products!$A$1:$A$11,0),MATCH(orders!M$1,products!$A$1:$F$1,0))</f>
        <v>29.99</v>
      </c>
      <c r="N1358">
        <f>INDEX(products!$A$1:$F$11,MATCH(orders!$D1358,products!$A$1:$A$11,0),MATCH(orders!N$1,products!$A$1:$F$1,0))</f>
        <v>16.989999999999998</v>
      </c>
      <c r="O1358">
        <f t="shared" si="42"/>
        <v>52</v>
      </c>
      <c r="P1358">
        <f t="shared" si="43"/>
        <v>119.96</v>
      </c>
    </row>
    <row r="1359" spans="1:16" x14ac:dyDescent="0.45">
      <c r="A1359" t="s">
        <v>3128</v>
      </c>
      <c r="B1359" s="1">
        <v>45251</v>
      </c>
      <c r="C1359" t="s">
        <v>671</v>
      </c>
      <c r="D1359">
        <v>6</v>
      </c>
      <c r="E1359">
        <v>3</v>
      </c>
      <c r="F1359" t="str">
        <f>_xlfn.XLOOKUP(C1359,customers!$A$2:$A$314,customers!$B$2:$B$314,,0)</f>
        <v>Serena Earley</v>
      </c>
      <c r="G1359" t="str">
        <f>_xlfn.XLOOKUP(C1359,customers!$A$2:$A$314,customers!$F$2:$F$314,,0)</f>
        <v>England</v>
      </c>
      <c r="H1359" t="str">
        <f>VLOOKUP(C1359,customers!$A$2:$I$314,7,FALSE)</f>
        <v>Dartford</v>
      </c>
      <c r="I1359" t="str">
        <f>VLOOKUP(C1359,customers!$A$2:$I$314,9,FALSE)</f>
        <v>No</v>
      </c>
      <c r="J1359" t="str">
        <f>INDEX(products!$A$1:$F$11,MATCH(orders!$D1359,products!$A$1:$A$11,0),MATCH(orders!J$1,products!$A$1:$F$1,0))</f>
        <v>Denim Jacket Hooded</v>
      </c>
      <c r="K1359" t="str">
        <f>INDEX(products!$A$1:$F$11,MATCH(orders!$D1359,products!$A$1:$A$11,0),MATCH(orders!K$1,products!$A$1:$F$1,0))</f>
        <v>Jacket</v>
      </c>
      <c r="L1359" t="str">
        <f>INDEX(products!$A$1:$F$11,MATCH(orders!$D1359,products!$A$1:$A$11,0),MATCH(orders!L$1,products!$A$1:$F$1,0))</f>
        <v>Light Blue</v>
      </c>
      <c r="M1359">
        <f>INDEX(products!$A$1:$F$11,MATCH(orders!$D1359,products!$A$1:$A$11,0),MATCH(orders!M$1,products!$A$1:$F$1,0))</f>
        <v>27.99</v>
      </c>
      <c r="N1359">
        <f>INDEX(products!$A$1:$F$11,MATCH(orders!$D1359,products!$A$1:$A$11,0),MATCH(orders!N$1,products!$A$1:$F$1,0))</f>
        <v>14.99</v>
      </c>
      <c r="O1359">
        <f t="shared" si="42"/>
        <v>38.999999999999993</v>
      </c>
      <c r="P1359">
        <f t="shared" si="43"/>
        <v>83.97</v>
      </c>
    </row>
    <row r="1360" spans="1:16" x14ac:dyDescent="0.45">
      <c r="A1360" t="s">
        <v>3129</v>
      </c>
      <c r="B1360" s="1">
        <v>45251</v>
      </c>
      <c r="C1360" t="s">
        <v>178</v>
      </c>
      <c r="D1360">
        <v>6</v>
      </c>
      <c r="E1360">
        <v>4</v>
      </c>
      <c r="F1360" t="str">
        <f>_xlfn.XLOOKUP(C1360,customers!$A$2:$A$314,customers!$B$2:$B$314,,0)</f>
        <v>Hy Zanetto</v>
      </c>
      <c r="G1360" t="str">
        <f>_xlfn.XLOOKUP(C1360,customers!$A$2:$A$314,customers!$F$2:$F$314,,0)</f>
        <v>England</v>
      </c>
      <c r="H1360" t="str">
        <f>VLOOKUP(C1360,customers!$A$2:$I$314,7,FALSE)</f>
        <v>Wolverhampton</v>
      </c>
      <c r="I1360" t="str">
        <f>VLOOKUP(C1360,customers!$A$2:$I$314,9,FALSE)</f>
        <v>Yes</v>
      </c>
      <c r="J1360" t="str">
        <f>INDEX(products!$A$1:$F$11,MATCH(orders!$D1360,products!$A$1:$A$11,0),MATCH(orders!J$1,products!$A$1:$F$1,0))</f>
        <v>Denim Jacket Hooded</v>
      </c>
      <c r="K1360" t="str">
        <f>INDEX(products!$A$1:$F$11,MATCH(orders!$D1360,products!$A$1:$A$11,0),MATCH(orders!K$1,products!$A$1:$F$1,0))</f>
        <v>Jacket</v>
      </c>
      <c r="L1360" t="str">
        <f>INDEX(products!$A$1:$F$11,MATCH(orders!$D1360,products!$A$1:$A$11,0),MATCH(orders!L$1,products!$A$1:$F$1,0))</f>
        <v>Light Blue</v>
      </c>
      <c r="M1360">
        <f>INDEX(products!$A$1:$F$11,MATCH(orders!$D1360,products!$A$1:$A$11,0),MATCH(orders!M$1,products!$A$1:$F$1,0))</f>
        <v>27.99</v>
      </c>
      <c r="N1360">
        <f>INDEX(products!$A$1:$F$11,MATCH(orders!$D1360,products!$A$1:$A$11,0),MATCH(orders!N$1,products!$A$1:$F$1,0))</f>
        <v>14.99</v>
      </c>
      <c r="O1360">
        <f t="shared" si="42"/>
        <v>51.999999999999993</v>
      </c>
      <c r="P1360">
        <f t="shared" si="43"/>
        <v>111.96</v>
      </c>
    </row>
    <row r="1361" spans="1:16" x14ac:dyDescent="0.45">
      <c r="A1361" t="s">
        <v>3130</v>
      </c>
      <c r="B1361" s="1">
        <v>45252</v>
      </c>
      <c r="C1361" t="s">
        <v>814</v>
      </c>
      <c r="D1361">
        <v>6</v>
      </c>
      <c r="E1361">
        <v>5</v>
      </c>
      <c r="F1361" t="str">
        <f>_xlfn.XLOOKUP(C1361,customers!$A$2:$A$314,customers!$B$2:$B$314,,0)</f>
        <v>Orbadiah Duny</v>
      </c>
      <c r="G1361" t="str">
        <f>_xlfn.XLOOKUP(C1361,customers!$A$2:$A$314,customers!$F$2:$F$314,,0)</f>
        <v>England</v>
      </c>
      <c r="H1361" t="str">
        <f>VLOOKUP(C1361,customers!$A$2:$I$314,7,FALSE)</f>
        <v>Sherborne</v>
      </c>
      <c r="I1361" t="str">
        <f>VLOOKUP(C1361,customers!$A$2:$I$314,9,FALSE)</f>
        <v>No</v>
      </c>
      <c r="J1361" t="str">
        <f>INDEX(products!$A$1:$F$11,MATCH(orders!$D1361,products!$A$1:$A$11,0),MATCH(orders!J$1,products!$A$1:$F$1,0))</f>
        <v>Denim Jacket Hooded</v>
      </c>
      <c r="K1361" t="str">
        <f>INDEX(products!$A$1:$F$11,MATCH(orders!$D1361,products!$A$1:$A$11,0),MATCH(orders!K$1,products!$A$1:$F$1,0))</f>
        <v>Jacket</v>
      </c>
      <c r="L1361" t="str">
        <f>INDEX(products!$A$1:$F$11,MATCH(orders!$D1361,products!$A$1:$A$11,0),MATCH(orders!L$1,products!$A$1:$F$1,0))</f>
        <v>Light Blue</v>
      </c>
      <c r="M1361">
        <f>INDEX(products!$A$1:$F$11,MATCH(orders!$D1361,products!$A$1:$A$11,0),MATCH(orders!M$1,products!$A$1:$F$1,0))</f>
        <v>27.99</v>
      </c>
      <c r="N1361">
        <f>INDEX(products!$A$1:$F$11,MATCH(orders!$D1361,products!$A$1:$A$11,0),MATCH(orders!N$1,products!$A$1:$F$1,0))</f>
        <v>14.99</v>
      </c>
      <c r="O1361">
        <f t="shared" si="42"/>
        <v>64.999999999999986</v>
      </c>
      <c r="P1361">
        <f t="shared" si="43"/>
        <v>139.94999999999999</v>
      </c>
    </row>
    <row r="1362" spans="1:16" x14ac:dyDescent="0.45">
      <c r="A1362" t="s">
        <v>3131</v>
      </c>
      <c r="B1362" s="1">
        <v>45252</v>
      </c>
      <c r="C1362" t="s">
        <v>473</v>
      </c>
      <c r="D1362">
        <v>6</v>
      </c>
      <c r="E1362">
        <v>3</v>
      </c>
      <c r="F1362" t="str">
        <f>_xlfn.XLOOKUP(C1362,customers!$A$2:$A$314,customers!$B$2:$B$314,,0)</f>
        <v>Brook Drage</v>
      </c>
      <c r="G1362" t="str">
        <f>_xlfn.XLOOKUP(C1362,customers!$A$2:$A$314,customers!$F$2:$F$314,,0)</f>
        <v>England</v>
      </c>
      <c r="H1362" t="str">
        <f>VLOOKUP(C1362,customers!$A$2:$I$314,7,FALSE)</f>
        <v>Scarborough</v>
      </c>
      <c r="I1362" t="str">
        <f>VLOOKUP(C1362,customers!$A$2:$I$314,9,FALSE)</f>
        <v>No</v>
      </c>
      <c r="J1362" t="str">
        <f>INDEX(products!$A$1:$F$11,MATCH(orders!$D1362,products!$A$1:$A$11,0),MATCH(orders!J$1,products!$A$1:$F$1,0))</f>
        <v>Denim Jacket Hooded</v>
      </c>
      <c r="K1362" t="str">
        <f>INDEX(products!$A$1:$F$11,MATCH(orders!$D1362,products!$A$1:$A$11,0),MATCH(orders!K$1,products!$A$1:$F$1,0))</f>
        <v>Jacket</v>
      </c>
      <c r="L1362" t="str">
        <f>INDEX(products!$A$1:$F$11,MATCH(orders!$D1362,products!$A$1:$A$11,0),MATCH(orders!L$1,products!$A$1:$F$1,0))</f>
        <v>Light Blue</v>
      </c>
      <c r="M1362">
        <f>INDEX(products!$A$1:$F$11,MATCH(orders!$D1362,products!$A$1:$A$11,0),MATCH(orders!M$1,products!$A$1:$F$1,0))</f>
        <v>27.99</v>
      </c>
      <c r="N1362">
        <f>INDEX(products!$A$1:$F$11,MATCH(orders!$D1362,products!$A$1:$A$11,0),MATCH(orders!N$1,products!$A$1:$F$1,0))</f>
        <v>14.99</v>
      </c>
      <c r="O1362">
        <f t="shared" si="42"/>
        <v>38.999999999999993</v>
      </c>
      <c r="P1362">
        <f t="shared" si="43"/>
        <v>83.97</v>
      </c>
    </row>
    <row r="1363" spans="1:16" x14ac:dyDescent="0.45">
      <c r="A1363" t="s">
        <v>3132</v>
      </c>
      <c r="B1363" s="1">
        <v>45253</v>
      </c>
      <c r="C1363" t="s">
        <v>986</v>
      </c>
      <c r="D1363">
        <v>6</v>
      </c>
      <c r="E1363">
        <v>3</v>
      </c>
      <c r="F1363" t="str">
        <f>_xlfn.XLOOKUP(C1363,customers!$A$2:$A$314,customers!$B$2:$B$314,,0)</f>
        <v>Connor Heaviside</v>
      </c>
      <c r="G1363" t="str">
        <f>_xlfn.XLOOKUP(C1363,customers!$A$2:$A$314,customers!$F$2:$F$314,,0)</f>
        <v>England</v>
      </c>
      <c r="H1363" t="str">
        <f>VLOOKUP(C1363,customers!$A$2:$I$314,7,FALSE)</f>
        <v>Ashbourne</v>
      </c>
      <c r="I1363" t="str">
        <f>VLOOKUP(C1363,customers!$A$2:$I$314,9,FALSE)</f>
        <v>No</v>
      </c>
      <c r="J1363" t="str">
        <f>INDEX(products!$A$1:$F$11,MATCH(orders!$D1363,products!$A$1:$A$11,0),MATCH(orders!J$1,products!$A$1:$F$1,0))</f>
        <v>Denim Jacket Hooded</v>
      </c>
      <c r="K1363" t="str">
        <f>INDEX(products!$A$1:$F$11,MATCH(orders!$D1363,products!$A$1:$A$11,0),MATCH(orders!K$1,products!$A$1:$F$1,0))</f>
        <v>Jacket</v>
      </c>
      <c r="L1363" t="str">
        <f>INDEX(products!$A$1:$F$11,MATCH(orders!$D1363,products!$A$1:$A$11,0),MATCH(orders!L$1,products!$A$1:$F$1,0))</f>
        <v>Light Blue</v>
      </c>
      <c r="M1363">
        <f>INDEX(products!$A$1:$F$11,MATCH(orders!$D1363,products!$A$1:$A$11,0),MATCH(orders!M$1,products!$A$1:$F$1,0))</f>
        <v>27.99</v>
      </c>
      <c r="N1363">
        <f>INDEX(products!$A$1:$F$11,MATCH(orders!$D1363,products!$A$1:$A$11,0),MATCH(orders!N$1,products!$A$1:$F$1,0))</f>
        <v>14.99</v>
      </c>
      <c r="O1363">
        <f t="shared" si="42"/>
        <v>38.999999999999993</v>
      </c>
      <c r="P1363">
        <f t="shared" si="43"/>
        <v>83.97</v>
      </c>
    </row>
    <row r="1364" spans="1:16" x14ac:dyDescent="0.45">
      <c r="A1364" t="s">
        <v>3133</v>
      </c>
      <c r="B1364" s="1">
        <v>45253</v>
      </c>
      <c r="C1364" t="s">
        <v>195</v>
      </c>
      <c r="D1364">
        <v>2</v>
      </c>
      <c r="E1364">
        <v>5</v>
      </c>
      <c r="F1364" t="str">
        <f>_xlfn.XLOOKUP(C1364,customers!$A$2:$A$314,customers!$B$2:$B$314,,0)</f>
        <v>Olag Baudassi</v>
      </c>
      <c r="G1364" t="str">
        <f>_xlfn.XLOOKUP(C1364,customers!$A$2:$A$314,customers!$F$2:$F$314,,0)</f>
        <v>England</v>
      </c>
      <c r="H1364" t="str">
        <f>VLOOKUP(C1364,customers!$A$2:$I$314,7,FALSE)</f>
        <v>Swindon</v>
      </c>
      <c r="I1364" t="str">
        <f>VLOOKUP(C1364,customers!$A$2:$I$314,9,FALSE)</f>
        <v>Yes</v>
      </c>
      <c r="J1364" t="str">
        <f>INDEX(products!$A$1:$F$11,MATCH(orders!$D1364,products!$A$1:$A$11,0),MATCH(orders!J$1,products!$A$1:$F$1,0))</f>
        <v>Denim Jacket Classic</v>
      </c>
      <c r="K1364" t="str">
        <f>INDEX(products!$A$1:$F$11,MATCH(orders!$D1364,products!$A$1:$A$11,0),MATCH(orders!K$1,products!$A$1:$F$1,0))</f>
        <v>Jacket</v>
      </c>
      <c r="L1364" t="str">
        <f>INDEX(products!$A$1:$F$11,MATCH(orders!$D1364,products!$A$1:$A$11,0),MATCH(orders!L$1,products!$A$1:$F$1,0))</f>
        <v>Dark Blue</v>
      </c>
      <c r="M1364">
        <f>INDEX(products!$A$1:$F$11,MATCH(orders!$D1364,products!$A$1:$A$11,0),MATCH(orders!M$1,products!$A$1:$F$1,0))</f>
        <v>29.99</v>
      </c>
      <c r="N1364">
        <f>INDEX(products!$A$1:$F$11,MATCH(orders!$D1364,products!$A$1:$A$11,0),MATCH(orders!N$1,products!$A$1:$F$1,0))</f>
        <v>16.989999999999998</v>
      </c>
      <c r="O1364">
        <f t="shared" si="42"/>
        <v>65</v>
      </c>
      <c r="P1364">
        <f t="shared" si="43"/>
        <v>149.94999999999999</v>
      </c>
    </row>
    <row r="1365" spans="1:16" x14ac:dyDescent="0.45">
      <c r="A1365" t="s">
        <v>3134</v>
      </c>
      <c r="B1365" s="1">
        <v>45253</v>
      </c>
      <c r="C1365" t="s">
        <v>919</v>
      </c>
      <c r="D1365">
        <v>6</v>
      </c>
      <c r="E1365">
        <v>4</v>
      </c>
      <c r="F1365" t="str">
        <f>_xlfn.XLOOKUP(C1365,customers!$A$2:$A$314,customers!$B$2:$B$314,,0)</f>
        <v>Beryle Kenwell</v>
      </c>
      <c r="G1365" t="str">
        <f>_xlfn.XLOOKUP(C1365,customers!$A$2:$A$314,customers!$F$2:$F$314,,0)</f>
        <v>England</v>
      </c>
      <c r="H1365" t="str">
        <f>VLOOKUP(C1365,customers!$A$2:$I$314,7,FALSE)</f>
        <v>Tring</v>
      </c>
      <c r="I1365" t="str">
        <f>VLOOKUP(C1365,customers!$A$2:$I$314,9,FALSE)</f>
        <v>No</v>
      </c>
      <c r="J1365" t="str">
        <f>INDEX(products!$A$1:$F$11,MATCH(orders!$D1365,products!$A$1:$A$11,0),MATCH(orders!J$1,products!$A$1:$F$1,0))</f>
        <v>Denim Jacket Hooded</v>
      </c>
      <c r="K1365" t="str">
        <f>INDEX(products!$A$1:$F$11,MATCH(orders!$D1365,products!$A$1:$A$11,0),MATCH(orders!K$1,products!$A$1:$F$1,0))</f>
        <v>Jacket</v>
      </c>
      <c r="L1365" t="str">
        <f>INDEX(products!$A$1:$F$11,MATCH(orders!$D1365,products!$A$1:$A$11,0),MATCH(orders!L$1,products!$A$1:$F$1,0))</f>
        <v>Light Blue</v>
      </c>
      <c r="M1365">
        <f>INDEX(products!$A$1:$F$11,MATCH(orders!$D1365,products!$A$1:$A$11,0),MATCH(orders!M$1,products!$A$1:$F$1,0))</f>
        <v>27.99</v>
      </c>
      <c r="N1365">
        <f>INDEX(products!$A$1:$F$11,MATCH(orders!$D1365,products!$A$1:$A$11,0),MATCH(orders!N$1,products!$A$1:$F$1,0))</f>
        <v>14.99</v>
      </c>
      <c r="O1365">
        <f t="shared" si="42"/>
        <v>51.999999999999993</v>
      </c>
      <c r="P1365">
        <f t="shared" si="43"/>
        <v>111.96</v>
      </c>
    </row>
    <row r="1366" spans="1:16" x14ac:dyDescent="0.45">
      <c r="A1366" t="s">
        <v>3135</v>
      </c>
      <c r="B1366" s="1">
        <v>45254</v>
      </c>
      <c r="C1366" t="s">
        <v>671</v>
      </c>
      <c r="D1366">
        <v>6</v>
      </c>
      <c r="E1366">
        <v>3</v>
      </c>
      <c r="F1366" t="str">
        <f>_xlfn.XLOOKUP(C1366,customers!$A$2:$A$314,customers!$B$2:$B$314,,0)</f>
        <v>Serena Earley</v>
      </c>
      <c r="G1366" t="str">
        <f>_xlfn.XLOOKUP(C1366,customers!$A$2:$A$314,customers!$F$2:$F$314,,0)</f>
        <v>England</v>
      </c>
      <c r="H1366" t="str">
        <f>VLOOKUP(C1366,customers!$A$2:$I$314,7,FALSE)</f>
        <v>Dartford</v>
      </c>
      <c r="I1366" t="str">
        <f>VLOOKUP(C1366,customers!$A$2:$I$314,9,FALSE)</f>
        <v>No</v>
      </c>
      <c r="J1366" t="str">
        <f>INDEX(products!$A$1:$F$11,MATCH(orders!$D1366,products!$A$1:$A$11,0),MATCH(orders!J$1,products!$A$1:$F$1,0))</f>
        <v>Denim Jacket Hooded</v>
      </c>
      <c r="K1366" t="str">
        <f>INDEX(products!$A$1:$F$11,MATCH(orders!$D1366,products!$A$1:$A$11,0),MATCH(orders!K$1,products!$A$1:$F$1,0))</f>
        <v>Jacket</v>
      </c>
      <c r="L1366" t="str">
        <f>INDEX(products!$A$1:$F$11,MATCH(orders!$D1366,products!$A$1:$A$11,0),MATCH(orders!L$1,products!$A$1:$F$1,0))</f>
        <v>Light Blue</v>
      </c>
      <c r="M1366">
        <f>INDEX(products!$A$1:$F$11,MATCH(orders!$D1366,products!$A$1:$A$11,0),MATCH(orders!M$1,products!$A$1:$F$1,0))</f>
        <v>27.99</v>
      </c>
      <c r="N1366">
        <f>INDEX(products!$A$1:$F$11,MATCH(orders!$D1366,products!$A$1:$A$11,0),MATCH(orders!N$1,products!$A$1:$F$1,0))</f>
        <v>14.99</v>
      </c>
      <c r="O1366">
        <f t="shared" si="42"/>
        <v>38.999999999999993</v>
      </c>
      <c r="P1366">
        <f t="shared" si="43"/>
        <v>83.97</v>
      </c>
    </row>
    <row r="1367" spans="1:16" x14ac:dyDescent="0.45">
      <c r="A1367" t="s">
        <v>3136</v>
      </c>
      <c r="B1367" s="1">
        <v>45254</v>
      </c>
      <c r="C1367" t="s">
        <v>35</v>
      </c>
      <c r="D1367">
        <v>2</v>
      </c>
      <c r="E1367">
        <v>4</v>
      </c>
      <c r="F1367" t="str">
        <f>_xlfn.XLOOKUP(C1367,customers!$A$2:$A$314,customers!$B$2:$B$314,,0)</f>
        <v>Jami Redholes</v>
      </c>
      <c r="G1367" t="str">
        <f>_xlfn.XLOOKUP(C1367,customers!$A$2:$A$314,customers!$F$2:$F$314,,0)</f>
        <v>England</v>
      </c>
      <c r="H1367" t="str">
        <f>VLOOKUP(C1367,customers!$A$2:$I$314,7,FALSE)</f>
        <v>Manchester</v>
      </c>
      <c r="I1367" t="str">
        <f>VLOOKUP(C1367,customers!$A$2:$I$314,9,FALSE)</f>
        <v>Yes</v>
      </c>
      <c r="J1367" t="str">
        <f>INDEX(products!$A$1:$F$11,MATCH(orders!$D1367,products!$A$1:$A$11,0),MATCH(orders!J$1,products!$A$1:$F$1,0))</f>
        <v>Denim Jacket Classic</v>
      </c>
      <c r="K1367" t="str">
        <f>INDEX(products!$A$1:$F$11,MATCH(orders!$D1367,products!$A$1:$A$11,0),MATCH(orders!K$1,products!$A$1:$F$1,0))</f>
        <v>Jacket</v>
      </c>
      <c r="L1367" t="str">
        <f>INDEX(products!$A$1:$F$11,MATCH(orders!$D1367,products!$A$1:$A$11,0),MATCH(orders!L$1,products!$A$1:$F$1,0))</f>
        <v>Dark Blue</v>
      </c>
      <c r="M1367">
        <f>INDEX(products!$A$1:$F$11,MATCH(orders!$D1367,products!$A$1:$A$11,0),MATCH(orders!M$1,products!$A$1:$F$1,0))</f>
        <v>29.99</v>
      </c>
      <c r="N1367">
        <f>INDEX(products!$A$1:$F$11,MATCH(orders!$D1367,products!$A$1:$A$11,0),MATCH(orders!N$1,products!$A$1:$F$1,0))</f>
        <v>16.989999999999998</v>
      </c>
      <c r="O1367">
        <f t="shared" si="42"/>
        <v>52</v>
      </c>
      <c r="P1367">
        <f t="shared" si="43"/>
        <v>119.96</v>
      </c>
    </row>
    <row r="1368" spans="1:16" x14ac:dyDescent="0.45">
      <c r="A1368" t="s">
        <v>3137</v>
      </c>
      <c r="B1368" s="1">
        <v>45255</v>
      </c>
      <c r="C1368" t="s">
        <v>513</v>
      </c>
      <c r="D1368">
        <v>6</v>
      </c>
      <c r="E1368">
        <v>3</v>
      </c>
      <c r="F1368" t="str">
        <f>_xlfn.XLOOKUP(C1368,customers!$A$2:$A$314,customers!$B$2:$B$314,,0)</f>
        <v>Raleigh Lepere</v>
      </c>
      <c r="G1368" t="str">
        <f>_xlfn.XLOOKUP(C1368,customers!$A$2:$A$314,customers!$F$2:$F$314,,0)</f>
        <v>Wales</v>
      </c>
      <c r="H1368" t="str">
        <f>VLOOKUP(C1368,customers!$A$2:$I$314,7,FALSE)</f>
        <v>Haverfordwest</v>
      </c>
      <c r="I1368" t="str">
        <f>VLOOKUP(C1368,customers!$A$2:$I$314,9,FALSE)</f>
        <v>No</v>
      </c>
      <c r="J1368" t="str">
        <f>INDEX(products!$A$1:$F$11,MATCH(orders!$D1368,products!$A$1:$A$11,0),MATCH(orders!J$1,products!$A$1:$F$1,0))</f>
        <v>Denim Jacket Hooded</v>
      </c>
      <c r="K1368" t="str">
        <f>INDEX(products!$A$1:$F$11,MATCH(orders!$D1368,products!$A$1:$A$11,0),MATCH(orders!K$1,products!$A$1:$F$1,0))</f>
        <v>Jacket</v>
      </c>
      <c r="L1368" t="str">
        <f>INDEX(products!$A$1:$F$11,MATCH(orders!$D1368,products!$A$1:$A$11,0),MATCH(orders!L$1,products!$A$1:$F$1,0))</f>
        <v>Light Blue</v>
      </c>
      <c r="M1368">
        <f>INDEX(products!$A$1:$F$11,MATCH(orders!$D1368,products!$A$1:$A$11,0),MATCH(orders!M$1,products!$A$1:$F$1,0))</f>
        <v>27.99</v>
      </c>
      <c r="N1368">
        <f>INDEX(products!$A$1:$F$11,MATCH(orders!$D1368,products!$A$1:$A$11,0),MATCH(orders!N$1,products!$A$1:$F$1,0))</f>
        <v>14.99</v>
      </c>
      <c r="O1368">
        <f t="shared" si="42"/>
        <v>38.999999999999993</v>
      </c>
      <c r="P1368">
        <f t="shared" si="43"/>
        <v>83.97</v>
      </c>
    </row>
    <row r="1369" spans="1:16" x14ac:dyDescent="0.45">
      <c r="A1369" t="s">
        <v>3138</v>
      </c>
      <c r="B1369" s="1">
        <v>45255</v>
      </c>
      <c r="C1369" t="s">
        <v>88</v>
      </c>
      <c r="D1369">
        <v>2</v>
      </c>
      <c r="E1369">
        <v>4</v>
      </c>
      <c r="F1369" t="str">
        <f>_xlfn.XLOOKUP(C1369,customers!$A$2:$A$314,customers!$B$2:$B$314,,0)</f>
        <v>Minni Alabaster</v>
      </c>
      <c r="G1369" t="str">
        <f>_xlfn.XLOOKUP(C1369,customers!$A$2:$A$314,customers!$F$2:$F$314,,0)</f>
        <v>England</v>
      </c>
      <c r="H1369" t="str">
        <f>VLOOKUP(C1369,customers!$A$2:$I$314,7,FALSE)</f>
        <v>Coventry</v>
      </c>
      <c r="I1369" t="str">
        <f>VLOOKUP(C1369,customers!$A$2:$I$314,9,FALSE)</f>
        <v>Yes</v>
      </c>
      <c r="J1369" t="str">
        <f>INDEX(products!$A$1:$F$11,MATCH(orders!$D1369,products!$A$1:$A$11,0),MATCH(orders!J$1,products!$A$1:$F$1,0))</f>
        <v>Denim Jacket Classic</v>
      </c>
      <c r="K1369" t="str">
        <f>INDEX(products!$A$1:$F$11,MATCH(orders!$D1369,products!$A$1:$A$11,0),MATCH(orders!K$1,products!$A$1:$F$1,0))</f>
        <v>Jacket</v>
      </c>
      <c r="L1369" t="str">
        <f>INDEX(products!$A$1:$F$11,MATCH(orders!$D1369,products!$A$1:$A$11,0),MATCH(orders!L$1,products!$A$1:$F$1,0))</f>
        <v>Dark Blue</v>
      </c>
      <c r="M1369">
        <f>INDEX(products!$A$1:$F$11,MATCH(orders!$D1369,products!$A$1:$A$11,0),MATCH(orders!M$1,products!$A$1:$F$1,0))</f>
        <v>29.99</v>
      </c>
      <c r="N1369">
        <f>INDEX(products!$A$1:$F$11,MATCH(orders!$D1369,products!$A$1:$A$11,0),MATCH(orders!N$1,products!$A$1:$F$1,0))</f>
        <v>16.989999999999998</v>
      </c>
      <c r="O1369">
        <f t="shared" si="42"/>
        <v>52</v>
      </c>
      <c r="P1369">
        <f t="shared" si="43"/>
        <v>119.96</v>
      </c>
    </row>
    <row r="1370" spans="1:16" x14ac:dyDescent="0.45">
      <c r="A1370" t="s">
        <v>3139</v>
      </c>
      <c r="B1370" s="1">
        <v>45255</v>
      </c>
      <c r="C1370" t="s">
        <v>76</v>
      </c>
      <c r="D1370">
        <v>2</v>
      </c>
      <c r="E1370">
        <v>4</v>
      </c>
      <c r="F1370" t="str">
        <f>_xlfn.XLOOKUP(C1370,customers!$A$2:$A$314,customers!$B$2:$B$314,,0)</f>
        <v>Terence Vanyutin</v>
      </c>
      <c r="G1370" t="str">
        <f>_xlfn.XLOOKUP(C1370,customers!$A$2:$A$314,customers!$F$2:$F$314,,0)</f>
        <v>England</v>
      </c>
      <c r="H1370" t="str">
        <f>VLOOKUP(C1370,customers!$A$2:$I$314,7,FALSE)</f>
        <v>Leicester</v>
      </c>
      <c r="I1370" t="str">
        <f>VLOOKUP(C1370,customers!$A$2:$I$314,9,FALSE)</f>
        <v>Yes</v>
      </c>
      <c r="J1370" t="str">
        <f>INDEX(products!$A$1:$F$11,MATCH(orders!$D1370,products!$A$1:$A$11,0),MATCH(orders!J$1,products!$A$1:$F$1,0))</f>
        <v>Denim Jacket Classic</v>
      </c>
      <c r="K1370" t="str">
        <f>INDEX(products!$A$1:$F$11,MATCH(orders!$D1370,products!$A$1:$A$11,0),MATCH(orders!K$1,products!$A$1:$F$1,0))</f>
        <v>Jacket</v>
      </c>
      <c r="L1370" t="str">
        <f>INDEX(products!$A$1:$F$11,MATCH(orders!$D1370,products!$A$1:$A$11,0),MATCH(orders!L$1,products!$A$1:$F$1,0))</f>
        <v>Dark Blue</v>
      </c>
      <c r="M1370">
        <f>INDEX(products!$A$1:$F$11,MATCH(orders!$D1370,products!$A$1:$A$11,0),MATCH(orders!M$1,products!$A$1:$F$1,0))</f>
        <v>29.99</v>
      </c>
      <c r="N1370">
        <f>INDEX(products!$A$1:$F$11,MATCH(orders!$D1370,products!$A$1:$A$11,0),MATCH(orders!N$1,products!$A$1:$F$1,0))</f>
        <v>16.989999999999998</v>
      </c>
      <c r="O1370">
        <f t="shared" si="42"/>
        <v>52</v>
      </c>
      <c r="P1370">
        <f t="shared" si="43"/>
        <v>119.96</v>
      </c>
    </row>
    <row r="1371" spans="1:16" x14ac:dyDescent="0.45">
      <c r="A1371" t="s">
        <v>3140</v>
      </c>
      <c r="B1371" s="1">
        <v>45255</v>
      </c>
      <c r="C1371" t="s">
        <v>1091</v>
      </c>
      <c r="D1371">
        <v>6</v>
      </c>
      <c r="E1371">
        <v>3</v>
      </c>
      <c r="F1371" t="str">
        <f>_xlfn.XLOOKUP(C1371,customers!$A$2:$A$314,customers!$B$2:$B$314,,0)</f>
        <v>Emlynne Palfrey</v>
      </c>
      <c r="G1371" t="str">
        <f>_xlfn.XLOOKUP(C1371,customers!$A$2:$A$314,customers!$F$2:$F$314,,0)</f>
        <v>Wales</v>
      </c>
      <c r="H1371" t="str">
        <f>VLOOKUP(C1371,customers!$A$2:$I$314,7,FALSE)</f>
        <v>Holyhead</v>
      </c>
      <c r="I1371" t="str">
        <f>VLOOKUP(C1371,customers!$A$2:$I$314,9,FALSE)</f>
        <v>No</v>
      </c>
      <c r="J1371" t="str">
        <f>INDEX(products!$A$1:$F$11,MATCH(orders!$D1371,products!$A$1:$A$11,0),MATCH(orders!J$1,products!$A$1:$F$1,0))</f>
        <v>Denim Jacket Hooded</v>
      </c>
      <c r="K1371" t="str">
        <f>INDEX(products!$A$1:$F$11,MATCH(orders!$D1371,products!$A$1:$A$11,0),MATCH(orders!K$1,products!$A$1:$F$1,0))</f>
        <v>Jacket</v>
      </c>
      <c r="L1371" t="str">
        <f>INDEX(products!$A$1:$F$11,MATCH(orders!$D1371,products!$A$1:$A$11,0),MATCH(orders!L$1,products!$A$1:$F$1,0))</f>
        <v>Light Blue</v>
      </c>
      <c r="M1371">
        <f>INDEX(products!$A$1:$F$11,MATCH(orders!$D1371,products!$A$1:$A$11,0),MATCH(orders!M$1,products!$A$1:$F$1,0))</f>
        <v>27.99</v>
      </c>
      <c r="N1371">
        <f>INDEX(products!$A$1:$F$11,MATCH(orders!$D1371,products!$A$1:$A$11,0),MATCH(orders!N$1,products!$A$1:$F$1,0))</f>
        <v>14.99</v>
      </c>
      <c r="O1371">
        <f t="shared" si="42"/>
        <v>38.999999999999993</v>
      </c>
      <c r="P1371">
        <f t="shared" si="43"/>
        <v>83.97</v>
      </c>
    </row>
    <row r="1372" spans="1:16" x14ac:dyDescent="0.45">
      <c r="A1372" t="s">
        <v>3141</v>
      </c>
      <c r="B1372" s="1">
        <v>45255</v>
      </c>
      <c r="C1372" t="s">
        <v>84</v>
      </c>
      <c r="D1372">
        <v>2</v>
      </c>
      <c r="E1372">
        <v>4</v>
      </c>
      <c r="F1372" t="str">
        <f>_xlfn.XLOOKUP(C1372,customers!$A$2:$A$314,customers!$B$2:$B$314,,0)</f>
        <v>Llywellyn Oscroft</v>
      </c>
      <c r="G1372" t="str">
        <f>_xlfn.XLOOKUP(C1372,customers!$A$2:$A$314,customers!$F$2:$F$314,,0)</f>
        <v>England</v>
      </c>
      <c r="H1372" t="str">
        <f>VLOOKUP(C1372,customers!$A$2:$I$314,7,FALSE)</f>
        <v>Cambridge</v>
      </c>
      <c r="I1372" t="str">
        <f>VLOOKUP(C1372,customers!$A$2:$I$314,9,FALSE)</f>
        <v>Yes</v>
      </c>
      <c r="J1372" t="str">
        <f>INDEX(products!$A$1:$F$11,MATCH(orders!$D1372,products!$A$1:$A$11,0),MATCH(orders!J$1,products!$A$1:$F$1,0))</f>
        <v>Denim Jacket Classic</v>
      </c>
      <c r="K1372" t="str">
        <f>INDEX(products!$A$1:$F$11,MATCH(orders!$D1372,products!$A$1:$A$11,0),MATCH(orders!K$1,products!$A$1:$F$1,0))</f>
        <v>Jacket</v>
      </c>
      <c r="L1372" t="str">
        <f>INDEX(products!$A$1:$F$11,MATCH(orders!$D1372,products!$A$1:$A$11,0),MATCH(orders!L$1,products!$A$1:$F$1,0))</f>
        <v>Dark Blue</v>
      </c>
      <c r="M1372">
        <f>INDEX(products!$A$1:$F$11,MATCH(orders!$D1372,products!$A$1:$A$11,0),MATCH(orders!M$1,products!$A$1:$F$1,0))</f>
        <v>29.99</v>
      </c>
      <c r="N1372">
        <f>INDEX(products!$A$1:$F$11,MATCH(orders!$D1372,products!$A$1:$A$11,0),MATCH(orders!N$1,products!$A$1:$F$1,0))</f>
        <v>16.989999999999998</v>
      </c>
      <c r="O1372">
        <f t="shared" si="42"/>
        <v>52</v>
      </c>
      <c r="P1372">
        <f t="shared" si="43"/>
        <v>119.96</v>
      </c>
    </row>
    <row r="1373" spans="1:16" x14ac:dyDescent="0.45">
      <c r="A1373" t="s">
        <v>3142</v>
      </c>
      <c r="B1373" s="1">
        <v>45255</v>
      </c>
      <c r="C1373" t="s">
        <v>320</v>
      </c>
      <c r="D1373">
        <v>2</v>
      </c>
      <c r="E1373">
        <v>4</v>
      </c>
      <c r="F1373" t="str">
        <f>_xlfn.XLOOKUP(C1373,customers!$A$2:$A$314,customers!$B$2:$B$314,,0)</f>
        <v>Colene Elgey</v>
      </c>
      <c r="G1373" t="str">
        <f>_xlfn.XLOOKUP(C1373,customers!$A$2:$A$314,customers!$F$2:$F$314,,0)</f>
        <v>England</v>
      </c>
      <c r="H1373" t="str">
        <f>VLOOKUP(C1373,customers!$A$2:$I$314,7,FALSE)</f>
        <v>Hastings</v>
      </c>
      <c r="I1373" t="str">
        <f>VLOOKUP(C1373,customers!$A$2:$I$314,9,FALSE)</f>
        <v>Yes</v>
      </c>
      <c r="J1373" t="str">
        <f>INDEX(products!$A$1:$F$11,MATCH(orders!$D1373,products!$A$1:$A$11,0),MATCH(orders!J$1,products!$A$1:$F$1,0))</f>
        <v>Denim Jacket Classic</v>
      </c>
      <c r="K1373" t="str">
        <f>INDEX(products!$A$1:$F$11,MATCH(orders!$D1373,products!$A$1:$A$11,0),MATCH(orders!K$1,products!$A$1:$F$1,0))</f>
        <v>Jacket</v>
      </c>
      <c r="L1373" t="str">
        <f>INDEX(products!$A$1:$F$11,MATCH(orders!$D1373,products!$A$1:$A$11,0),MATCH(orders!L$1,products!$A$1:$F$1,0))</f>
        <v>Dark Blue</v>
      </c>
      <c r="M1373">
        <f>INDEX(products!$A$1:$F$11,MATCH(orders!$D1373,products!$A$1:$A$11,0),MATCH(orders!M$1,products!$A$1:$F$1,0))</f>
        <v>29.99</v>
      </c>
      <c r="N1373">
        <f>INDEX(products!$A$1:$F$11,MATCH(orders!$D1373,products!$A$1:$A$11,0),MATCH(orders!N$1,products!$A$1:$F$1,0))</f>
        <v>16.989999999999998</v>
      </c>
      <c r="O1373">
        <f t="shared" si="42"/>
        <v>52</v>
      </c>
      <c r="P1373">
        <f t="shared" si="43"/>
        <v>119.96</v>
      </c>
    </row>
    <row r="1374" spans="1:16" x14ac:dyDescent="0.45">
      <c r="A1374" t="s">
        <v>3143</v>
      </c>
      <c r="B1374" s="1">
        <v>45255</v>
      </c>
      <c r="C1374" t="s">
        <v>340</v>
      </c>
      <c r="D1374">
        <v>2</v>
      </c>
      <c r="E1374">
        <v>4</v>
      </c>
      <c r="F1374" t="str">
        <f>_xlfn.XLOOKUP(C1374,customers!$A$2:$A$314,customers!$B$2:$B$314,,0)</f>
        <v>Bunny Naulls</v>
      </c>
      <c r="G1374" t="str">
        <f>_xlfn.XLOOKUP(C1374,customers!$A$2:$A$314,customers!$F$2:$F$314,,0)</f>
        <v>England</v>
      </c>
      <c r="H1374" t="str">
        <f>VLOOKUP(C1374,customers!$A$2:$I$314,7,FALSE)</f>
        <v>Cheltenham</v>
      </c>
      <c r="I1374" t="str">
        <f>VLOOKUP(C1374,customers!$A$2:$I$314,9,FALSE)</f>
        <v>Yes</v>
      </c>
      <c r="J1374" t="str">
        <f>INDEX(products!$A$1:$F$11,MATCH(orders!$D1374,products!$A$1:$A$11,0),MATCH(orders!J$1,products!$A$1:$F$1,0))</f>
        <v>Denim Jacket Classic</v>
      </c>
      <c r="K1374" t="str">
        <f>INDEX(products!$A$1:$F$11,MATCH(orders!$D1374,products!$A$1:$A$11,0),MATCH(orders!K$1,products!$A$1:$F$1,0))</f>
        <v>Jacket</v>
      </c>
      <c r="L1374" t="str">
        <f>INDEX(products!$A$1:$F$11,MATCH(orders!$D1374,products!$A$1:$A$11,0),MATCH(orders!L$1,products!$A$1:$F$1,0))</f>
        <v>Dark Blue</v>
      </c>
      <c r="M1374">
        <f>INDEX(products!$A$1:$F$11,MATCH(orders!$D1374,products!$A$1:$A$11,0),MATCH(orders!M$1,products!$A$1:$F$1,0))</f>
        <v>29.99</v>
      </c>
      <c r="N1374">
        <f>INDEX(products!$A$1:$F$11,MATCH(orders!$D1374,products!$A$1:$A$11,0),MATCH(orders!N$1,products!$A$1:$F$1,0))</f>
        <v>16.989999999999998</v>
      </c>
      <c r="O1374">
        <f t="shared" si="42"/>
        <v>52</v>
      </c>
      <c r="P1374">
        <f t="shared" si="43"/>
        <v>119.96</v>
      </c>
    </row>
    <row r="1375" spans="1:16" x14ac:dyDescent="0.45">
      <c r="A1375" t="s">
        <v>3144</v>
      </c>
      <c r="B1375" s="1">
        <v>45255</v>
      </c>
      <c r="C1375" t="s">
        <v>149</v>
      </c>
      <c r="D1375">
        <v>6</v>
      </c>
      <c r="E1375">
        <v>5</v>
      </c>
      <c r="F1375" t="str">
        <f>_xlfn.XLOOKUP(C1375,customers!$A$2:$A$314,customers!$B$2:$B$314,,0)</f>
        <v>Nelly Basezzi</v>
      </c>
      <c r="G1375" t="str">
        <f>_xlfn.XLOOKUP(C1375,customers!$A$2:$A$314,customers!$F$2:$F$314,,0)</f>
        <v>Scotland</v>
      </c>
      <c r="H1375" t="str">
        <f>VLOOKUP(C1375,customers!$A$2:$I$314,7,FALSE)</f>
        <v>Falkirk</v>
      </c>
      <c r="I1375" t="str">
        <f>VLOOKUP(C1375,customers!$A$2:$I$314,9,FALSE)</f>
        <v>Yes</v>
      </c>
      <c r="J1375" t="str">
        <f>INDEX(products!$A$1:$F$11,MATCH(orders!$D1375,products!$A$1:$A$11,0),MATCH(orders!J$1,products!$A$1:$F$1,0))</f>
        <v>Denim Jacket Hooded</v>
      </c>
      <c r="K1375" t="str">
        <f>INDEX(products!$A$1:$F$11,MATCH(orders!$D1375,products!$A$1:$A$11,0),MATCH(orders!K$1,products!$A$1:$F$1,0))</f>
        <v>Jacket</v>
      </c>
      <c r="L1375" t="str">
        <f>INDEX(products!$A$1:$F$11,MATCH(orders!$D1375,products!$A$1:$A$11,0),MATCH(orders!L$1,products!$A$1:$F$1,0))</f>
        <v>Light Blue</v>
      </c>
      <c r="M1375">
        <f>INDEX(products!$A$1:$F$11,MATCH(orders!$D1375,products!$A$1:$A$11,0),MATCH(orders!M$1,products!$A$1:$F$1,0))</f>
        <v>27.99</v>
      </c>
      <c r="N1375">
        <f>INDEX(products!$A$1:$F$11,MATCH(orders!$D1375,products!$A$1:$A$11,0),MATCH(orders!N$1,products!$A$1:$F$1,0))</f>
        <v>14.99</v>
      </c>
      <c r="O1375">
        <f t="shared" si="42"/>
        <v>64.999999999999986</v>
      </c>
      <c r="P1375">
        <f t="shared" si="43"/>
        <v>139.94999999999999</v>
      </c>
    </row>
    <row r="1376" spans="1:16" x14ac:dyDescent="0.45">
      <c r="A1376" t="s">
        <v>3145</v>
      </c>
      <c r="B1376" s="1">
        <v>45256</v>
      </c>
      <c r="C1376" t="s">
        <v>126</v>
      </c>
      <c r="D1376">
        <v>2</v>
      </c>
      <c r="E1376">
        <v>4</v>
      </c>
      <c r="F1376" t="str">
        <f>_xlfn.XLOOKUP(C1376,customers!$A$2:$A$314,customers!$B$2:$B$314,,0)</f>
        <v>Selene Shales</v>
      </c>
      <c r="G1376" t="str">
        <f>_xlfn.XLOOKUP(C1376,customers!$A$2:$A$314,customers!$F$2:$F$314,,0)</f>
        <v>England</v>
      </c>
      <c r="H1376" t="str">
        <f>VLOOKUP(C1376,customers!$A$2:$I$314,7,FALSE)</f>
        <v>Bath</v>
      </c>
      <c r="I1376" t="str">
        <f>VLOOKUP(C1376,customers!$A$2:$I$314,9,FALSE)</f>
        <v>Yes</v>
      </c>
      <c r="J1376" t="str">
        <f>INDEX(products!$A$1:$F$11,MATCH(orders!$D1376,products!$A$1:$A$11,0),MATCH(orders!J$1,products!$A$1:$F$1,0))</f>
        <v>Denim Jacket Classic</v>
      </c>
      <c r="K1376" t="str">
        <f>INDEX(products!$A$1:$F$11,MATCH(orders!$D1376,products!$A$1:$A$11,0),MATCH(orders!K$1,products!$A$1:$F$1,0))</f>
        <v>Jacket</v>
      </c>
      <c r="L1376" t="str">
        <f>INDEX(products!$A$1:$F$11,MATCH(orders!$D1376,products!$A$1:$A$11,0),MATCH(orders!L$1,products!$A$1:$F$1,0))</f>
        <v>Dark Blue</v>
      </c>
      <c r="M1376">
        <f>INDEX(products!$A$1:$F$11,MATCH(orders!$D1376,products!$A$1:$A$11,0),MATCH(orders!M$1,products!$A$1:$F$1,0))</f>
        <v>29.99</v>
      </c>
      <c r="N1376">
        <f>INDEX(products!$A$1:$F$11,MATCH(orders!$D1376,products!$A$1:$A$11,0),MATCH(orders!N$1,products!$A$1:$F$1,0))</f>
        <v>16.989999999999998</v>
      </c>
      <c r="O1376">
        <f t="shared" si="42"/>
        <v>52</v>
      </c>
      <c r="P1376">
        <f t="shared" si="43"/>
        <v>119.96</v>
      </c>
    </row>
    <row r="1377" spans="1:16" x14ac:dyDescent="0.45">
      <c r="A1377" t="s">
        <v>3146</v>
      </c>
      <c r="B1377" s="1">
        <v>45256</v>
      </c>
      <c r="C1377" t="s">
        <v>317</v>
      </c>
      <c r="D1377">
        <v>2</v>
      </c>
      <c r="E1377">
        <v>4</v>
      </c>
      <c r="F1377" t="str">
        <f>_xlfn.XLOOKUP(C1377,customers!$A$2:$A$314,customers!$B$2:$B$314,,0)</f>
        <v>Melania Beadle</v>
      </c>
      <c r="G1377" t="str">
        <f>_xlfn.XLOOKUP(C1377,customers!$A$2:$A$314,customers!$F$2:$F$314,,0)</f>
        <v>England</v>
      </c>
      <c r="H1377" t="str">
        <f>VLOOKUP(C1377,customers!$A$2:$I$314,7,FALSE)</f>
        <v>Salisbury</v>
      </c>
      <c r="I1377" t="str">
        <f>VLOOKUP(C1377,customers!$A$2:$I$314,9,FALSE)</f>
        <v>Yes</v>
      </c>
      <c r="J1377" t="str">
        <f>INDEX(products!$A$1:$F$11,MATCH(orders!$D1377,products!$A$1:$A$11,0),MATCH(orders!J$1,products!$A$1:$F$1,0))</f>
        <v>Denim Jacket Classic</v>
      </c>
      <c r="K1377" t="str">
        <f>INDEX(products!$A$1:$F$11,MATCH(orders!$D1377,products!$A$1:$A$11,0),MATCH(orders!K$1,products!$A$1:$F$1,0))</f>
        <v>Jacket</v>
      </c>
      <c r="L1377" t="str">
        <f>INDEX(products!$A$1:$F$11,MATCH(orders!$D1377,products!$A$1:$A$11,0),MATCH(orders!L$1,products!$A$1:$F$1,0))</f>
        <v>Dark Blue</v>
      </c>
      <c r="M1377">
        <f>INDEX(products!$A$1:$F$11,MATCH(orders!$D1377,products!$A$1:$A$11,0),MATCH(orders!M$1,products!$A$1:$F$1,0))</f>
        <v>29.99</v>
      </c>
      <c r="N1377">
        <f>INDEX(products!$A$1:$F$11,MATCH(orders!$D1377,products!$A$1:$A$11,0),MATCH(orders!N$1,products!$A$1:$F$1,0))</f>
        <v>16.989999999999998</v>
      </c>
      <c r="O1377">
        <f t="shared" si="42"/>
        <v>52</v>
      </c>
      <c r="P1377">
        <f t="shared" si="43"/>
        <v>119.96</v>
      </c>
    </row>
    <row r="1378" spans="1:16" x14ac:dyDescent="0.45">
      <c r="A1378" t="s">
        <v>3147</v>
      </c>
      <c r="B1378" s="1">
        <v>45256</v>
      </c>
      <c r="C1378" t="s">
        <v>702</v>
      </c>
      <c r="D1378">
        <v>6</v>
      </c>
      <c r="E1378">
        <v>5</v>
      </c>
      <c r="F1378" t="str">
        <f>_xlfn.XLOOKUP(C1378,customers!$A$2:$A$314,customers!$B$2:$B$314,,0)</f>
        <v>Katerina Melloi</v>
      </c>
      <c r="G1378" t="str">
        <f>_xlfn.XLOOKUP(C1378,customers!$A$2:$A$314,customers!$F$2:$F$314,,0)</f>
        <v>England</v>
      </c>
      <c r="H1378" t="str">
        <f>VLOOKUP(C1378,customers!$A$2:$I$314,7,FALSE)</f>
        <v>Chester-le-Street</v>
      </c>
      <c r="I1378" t="str">
        <f>VLOOKUP(C1378,customers!$A$2:$I$314,9,FALSE)</f>
        <v>No</v>
      </c>
      <c r="J1378" t="str">
        <f>INDEX(products!$A$1:$F$11,MATCH(orders!$D1378,products!$A$1:$A$11,0),MATCH(orders!J$1,products!$A$1:$F$1,0))</f>
        <v>Denim Jacket Hooded</v>
      </c>
      <c r="K1378" t="str">
        <f>INDEX(products!$A$1:$F$11,MATCH(orders!$D1378,products!$A$1:$A$11,0),MATCH(orders!K$1,products!$A$1:$F$1,0))</f>
        <v>Jacket</v>
      </c>
      <c r="L1378" t="str">
        <f>INDEX(products!$A$1:$F$11,MATCH(orders!$D1378,products!$A$1:$A$11,0),MATCH(orders!L$1,products!$A$1:$F$1,0))</f>
        <v>Light Blue</v>
      </c>
      <c r="M1378">
        <f>INDEX(products!$A$1:$F$11,MATCH(orders!$D1378,products!$A$1:$A$11,0),MATCH(orders!M$1,products!$A$1:$F$1,0))</f>
        <v>27.99</v>
      </c>
      <c r="N1378">
        <f>INDEX(products!$A$1:$F$11,MATCH(orders!$D1378,products!$A$1:$A$11,0),MATCH(orders!N$1,products!$A$1:$F$1,0))</f>
        <v>14.99</v>
      </c>
      <c r="O1378">
        <f t="shared" si="42"/>
        <v>64.999999999999986</v>
      </c>
      <c r="P1378">
        <f t="shared" si="43"/>
        <v>139.94999999999999</v>
      </c>
    </row>
    <row r="1379" spans="1:16" x14ac:dyDescent="0.45">
      <c r="A1379" t="s">
        <v>3148</v>
      </c>
      <c r="B1379" s="1">
        <v>45256</v>
      </c>
      <c r="C1379" t="s">
        <v>206</v>
      </c>
      <c r="D1379">
        <v>2</v>
      </c>
      <c r="E1379">
        <v>3</v>
      </c>
      <c r="F1379" t="str">
        <f>_xlfn.XLOOKUP(C1379,customers!$A$2:$A$314,customers!$B$2:$B$314,,0)</f>
        <v>Arda Curley</v>
      </c>
      <c r="G1379" t="str">
        <f>_xlfn.XLOOKUP(C1379,customers!$A$2:$A$314,customers!$F$2:$F$314,,0)</f>
        <v>England</v>
      </c>
      <c r="H1379" t="str">
        <f>VLOOKUP(C1379,customers!$A$2:$I$314,7,FALSE)</f>
        <v>Milton Keynes</v>
      </c>
      <c r="I1379" t="str">
        <f>VLOOKUP(C1379,customers!$A$2:$I$314,9,FALSE)</f>
        <v>Yes</v>
      </c>
      <c r="J1379" t="str">
        <f>INDEX(products!$A$1:$F$11,MATCH(orders!$D1379,products!$A$1:$A$11,0),MATCH(orders!J$1,products!$A$1:$F$1,0))</f>
        <v>Denim Jacket Classic</v>
      </c>
      <c r="K1379" t="str">
        <f>INDEX(products!$A$1:$F$11,MATCH(orders!$D1379,products!$A$1:$A$11,0),MATCH(orders!K$1,products!$A$1:$F$1,0))</f>
        <v>Jacket</v>
      </c>
      <c r="L1379" t="str">
        <f>INDEX(products!$A$1:$F$11,MATCH(orders!$D1379,products!$A$1:$A$11,0),MATCH(orders!L$1,products!$A$1:$F$1,0))</f>
        <v>Dark Blue</v>
      </c>
      <c r="M1379">
        <f>INDEX(products!$A$1:$F$11,MATCH(orders!$D1379,products!$A$1:$A$11,0),MATCH(orders!M$1,products!$A$1:$F$1,0))</f>
        <v>29.99</v>
      </c>
      <c r="N1379">
        <f>INDEX(products!$A$1:$F$11,MATCH(orders!$D1379,products!$A$1:$A$11,0),MATCH(orders!N$1,products!$A$1:$F$1,0))</f>
        <v>16.989999999999998</v>
      </c>
      <c r="O1379">
        <f t="shared" si="42"/>
        <v>39</v>
      </c>
      <c r="P1379">
        <f t="shared" si="43"/>
        <v>89.97</v>
      </c>
    </row>
    <row r="1380" spans="1:16" x14ac:dyDescent="0.45">
      <c r="A1380" t="s">
        <v>3149</v>
      </c>
      <c r="B1380" s="1">
        <v>45257</v>
      </c>
      <c r="C1380" t="s">
        <v>725</v>
      </c>
      <c r="D1380">
        <v>6</v>
      </c>
      <c r="E1380">
        <v>3</v>
      </c>
      <c r="F1380" t="str">
        <f>_xlfn.XLOOKUP(C1380,customers!$A$2:$A$314,customers!$B$2:$B$314,,0)</f>
        <v>Isa Blazewicz</v>
      </c>
      <c r="G1380" t="str">
        <f>_xlfn.XLOOKUP(C1380,customers!$A$2:$A$314,customers!$F$2:$F$314,,0)</f>
        <v>England</v>
      </c>
      <c r="H1380" t="str">
        <f>VLOOKUP(C1380,customers!$A$2:$I$314,7,FALSE)</f>
        <v>Congleton</v>
      </c>
      <c r="I1380" t="str">
        <f>VLOOKUP(C1380,customers!$A$2:$I$314,9,FALSE)</f>
        <v>No</v>
      </c>
      <c r="J1380" t="str">
        <f>INDEX(products!$A$1:$F$11,MATCH(orders!$D1380,products!$A$1:$A$11,0),MATCH(orders!J$1,products!$A$1:$F$1,0))</f>
        <v>Denim Jacket Hooded</v>
      </c>
      <c r="K1380" t="str">
        <f>INDEX(products!$A$1:$F$11,MATCH(orders!$D1380,products!$A$1:$A$11,0),MATCH(orders!K$1,products!$A$1:$F$1,0))</f>
        <v>Jacket</v>
      </c>
      <c r="L1380" t="str">
        <f>INDEX(products!$A$1:$F$11,MATCH(orders!$D1380,products!$A$1:$A$11,0),MATCH(orders!L$1,products!$A$1:$F$1,0))</f>
        <v>Light Blue</v>
      </c>
      <c r="M1380">
        <f>INDEX(products!$A$1:$F$11,MATCH(orders!$D1380,products!$A$1:$A$11,0),MATCH(orders!M$1,products!$A$1:$F$1,0))</f>
        <v>27.99</v>
      </c>
      <c r="N1380">
        <f>INDEX(products!$A$1:$F$11,MATCH(orders!$D1380,products!$A$1:$A$11,0),MATCH(orders!N$1,products!$A$1:$F$1,0))</f>
        <v>14.99</v>
      </c>
      <c r="O1380">
        <f t="shared" si="42"/>
        <v>38.999999999999993</v>
      </c>
      <c r="P1380">
        <f t="shared" si="43"/>
        <v>83.97</v>
      </c>
    </row>
    <row r="1381" spans="1:16" x14ac:dyDescent="0.45">
      <c r="A1381" t="s">
        <v>3150</v>
      </c>
      <c r="B1381" s="1">
        <v>45257</v>
      </c>
      <c r="C1381" t="s">
        <v>256</v>
      </c>
      <c r="D1381">
        <v>6</v>
      </c>
      <c r="E1381">
        <v>5</v>
      </c>
      <c r="F1381" t="str">
        <f>_xlfn.XLOOKUP(C1381,customers!$A$2:$A$314,customers!$B$2:$B$314,,0)</f>
        <v>Correy Cottingham</v>
      </c>
      <c r="G1381" t="str">
        <f>_xlfn.XLOOKUP(C1381,customers!$A$2:$A$314,customers!$F$2:$F$314,,0)</f>
        <v>Wales</v>
      </c>
      <c r="H1381" t="str">
        <f>VLOOKUP(C1381,customers!$A$2:$I$314,7,FALSE)</f>
        <v>Newport</v>
      </c>
      <c r="I1381" t="str">
        <f>VLOOKUP(C1381,customers!$A$2:$I$314,9,FALSE)</f>
        <v>Yes</v>
      </c>
      <c r="J1381" t="str">
        <f>INDEX(products!$A$1:$F$11,MATCH(orders!$D1381,products!$A$1:$A$11,0),MATCH(orders!J$1,products!$A$1:$F$1,0))</f>
        <v>Denim Jacket Hooded</v>
      </c>
      <c r="K1381" t="str">
        <f>INDEX(products!$A$1:$F$11,MATCH(orders!$D1381,products!$A$1:$A$11,0),MATCH(orders!K$1,products!$A$1:$F$1,0))</f>
        <v>Jacket</v>
      </c>
      <c r="L1381" t="str">
        <f>INDEX(products!$A$1:$F$11,MATCH(orders!$D1381,products!$A$1:$A$11,0),MATCH(orders!L$1,products!$A$1:$F$1,0))</f>
        <v>Light Blue</v>
      </c>
      <c r="M1381">
        <f>INDEX(products!$A$1:$F$11,MATCH(orders!$D1381,products!$A$1:$A$11,0),MATCH(orders!M$1,products!$A$1:$F$1,0))</f>
        <v>27.99</v>
      </c>
      <c r="N1381">
        <f>INDEX(products!$A$1:$F$11,MATCH(orders!$D1381,products!$A$1:$A$11,0),MATCH(orders!N$1,products!$A$1:$F$1,0))</f>
        <v>14.99</v>
      </c>
      <c r="O1381">
        <f t="shared" si="42"/>
        <v>64.999999999999986</v>
      </c>
      <c r="P1381">
        <f t="shared" si="43"/>
        <v>139.94999999999999</v>
      </c>
    </row>
    <row r="1382" spans="1:16" x14ac:dyDescent="0.45">
      <c r="A1382" t="s">
        <v>3151</v>
      </c>
      <c r="B1382" s="1">
        <v>45257</v>
      </c>
      <c r="C1382" t="s">
        <v>914</v>
      </c>
      <c r="D1382">
        <v>6</v>
      </c>
      <c r="E1382">
        <v>3</v>
      </c>
      <c r="F1382" t="str">
        <f>_xlfn.XLOOKUP(C1382,customers!$A$2:$A$314,customers!$B$2:$B$314,,0)</f>
        <v>Conny Gheraldi</v>
      </c>
      <c r="G1382" t="str">
        <f>_xlfn.XLOOKUP(C1382,customers!$A$2:$A$314,customers!$F$2:$F$314,,0)</f>
        <v>Wales</v>
      </c>
      <c r="H1382" t="str">
        <f>VLOOKUP(C1382,customers!$A$2:$I$314,7,FALSE)</f>
        <v>Monmouth</v>
      </c>
      <c r="I1382" t="str">
        <f>VLOOKUP(C1382,customers!$A$2:$I$314,9,FALSE)</f>
        <v>No</v>
      </c>
      <c r="J1382" t="str">
        <f>INDEX(products!$A$1:$F$11,MATCH(orders!$D1382,products!$A$1:$A$11,0),MATCH(orders!J$1,products!$A$1:$F$1,0))</f>
        <v>Denim Jacket Hooded</v>
      </c>
      <c r="K1382" t="str">
        <f>INDEX(products!$A$1:$F$11,MATCH(orders!$D1382,products!$A$1:$A$11,0),MATCH(orders!K$1,products!$A$1:$F$1,0))</f>
        <v>Jacket</v>
      </c>
      <c r="L1382" t="str">
        <f>INDEX(products!$A$1:$F$11,MATCH(orders!$D1382,products!$A$1:$A$11,0),MATCH(orders!L$1,products!$A$1:$F$1,0))</f>
        <v>Light Blue</v>
      </c>
      <c r="M1382">
        <f>INDEX(products!$A$1:$F$11,MATCH(orders!$D1382,products!$A$1:$A$11,0),MATCH(orders!M$1,products!$A$1:$F$1,0))</f>
        <v>27.99</v>
      </c>
      <c r="N1382">
        <f>INDEX(products!$A$1:$F$11,MATCH(orders!$D1382,products!$A$1:$A$11,0),MATCH(orders!N$1,products!$A$1:$F$1,0))</f>
        <v>14.99</v>
      </c>
      <c r="O1382">
        <f t="shared" si="42"/>
        <v>38.999999999999993</v>
      </c>
      <c r="P1382">
        <f t="shared" si="43"/>
        <v>83.97</v>
      </c>
    </row>
    <row r="1383" spans="1:16" x14ac:dyDescent="0.45">
      <c r="A1383" t="s">
        <v>3152</v>
      </c>
      <c r="B1383" s="1">
        <v>45257</v>
      </c>
      <c r="C1383" t="s">
        <v>788</v>
      </c>
      <c r="D1383">
        <v>6</v>
      </c>
      <c r="E1383">
        <v>3</v>
      </c>
      <c r="F1383" t="str">
        <f>_xlfn.XLOOKUP(C1383,customers!$A$2:$A$314,customers!$B$2:$B$314,,0)</f>
        <v>Ingaborg Dunwoody</v>
      </c>
      <c r="G1383" t="str">
        <f>_xlfn.XLOOKUP(C1383,customers!$A$2:$A$314,customers!$F$2:$F$314,,0)</f>
        <v>Scotland</v>
      </c>
      <c r="H1383" t="str">
        <f>VLOOKUP(C1383,customers!$A$2:$I$314,7,FALSE)</f>
        <v>Melrose</v>
      </c>
      <c r="I1383" t="str">
        <f>VLOOKUP(C1383,customers!$A$2:$I$314,9,FALSE)</f>
        <v>No</v>
      </c>
      <c r="J1383" t="str">
        <f>INDEX(products!$A$1:$F$11,MATCH(orders!$D1383,products!$A$1:$A$11,0),MATCH(orders!J$1,products!$A$1:$F$1,0))</f>
        <v>Denim Jacket Hooded</v>
      </c>
      <c r="K1383" t="str">
        <f>INDEX(products!$A$1:$F$11,MATCH(orders!$D1383,products!$A$1:$A$11,0),MATCH(orders!K$1,products!$A$1:$F$1,0))</f>
        <v>Jacket</v>
      </c>
      <c r="L1383" t="str">
        <f>INDEX(products!$A$1:$F$11,MATCH(orders!$D1383,products!$A$1:$A$11,0),MATCH(orders!L$1,products!$A$1:$F$1,0))</f>
        <v>Light Blue</v>
      </c>
      <c r="M1383">
        <f>INDEX(products!$A$1:$F$11,MATCH(orders!$D1383,products!$A$1:$A$11,0),MATCH(orders!M$1,products!$A$1:$F$1,0))</f>
        <v>27.99</v>
      </c>
      <c r="N1383">
        <f>INDEX(products!$A$1:$F$11,MATCH(orders!$D1383,products!$A$1:$A$11,0),MATCH(orders!N$1,products!$A$1:$F$1,0))</f>
        <v>14.99</v>
      </c>
      <c r="O1383">
        <f t="shared" si="42"/>
        <v>38.999999999999993</v>
      </c>
      <c r="P1383">
        <f t="shared" si="43"/>
        <v>83.97</v>
      </c>
    </row>
    <row r="1384" spans="1:16" x14ac:dyDescent="0.45">
      <c r="A1384" t="s">
        <v>3153</v>
      </c>
      <c r="B1384" s="1">
        <v>45257</v>
      </c>
      <c r="C1384" t="s">
        <v>115</v>
      </c>
      <c r="D1384">
        <v>6</v>
      </c>
      <c r="E1384">
        <v>3</v>
      </c>
      <c r="F1384" t="str">
        <f>_xlfn.XLOOKUP(C1384,customers!$A$2:$A$314,customers!$B$2:$B$314,,0)</f>
        <v>Iorgo Kleinert</v>
      </c>
      <c r="G1384" t="str">
        <f>_xlfn.XLOOKUP(C1384,customers!$A$2:$A$314,customers!$F$2:$F$314,,0)</f>
        <v>England</v>
      </c>
      <c r="H1384" t="str">
        <f>VLOOKUP(C1384,customers!$A$2:$I$314,7,FALSE)</f>
        <v>Brighton</v>
      </c>
      <c r="I1384" t="str">
        <f>VLOOKUP(C1384,customers!$A$2:$I$314,9,FALSE)</f>
        <v>Yes</v>
      </c>
      <c r="J1384" t="str">
        <f>INDEX(products!$A$1:$F$11,MATCH(orders!$D1384,products!$A$1:$A$11,0),MATCH(orders!J$1,products!$A$1:$F$1,0))</f>
        <v>Denim Jacket Hooded</v>
      </c>
      <c r="K1384" t="str">
        <f>INDEX(products!$A$1:$F$11,MATCH(orders!$D1384,products!$A$1:$A$11,0),MATCH(orders!K$1,products!$A$1:$F$1,0))</f>
        <v>Jacket</v>
      </c>
      <c r="L1384" t="str">
        <f>INDEX(products!$A$1:$F$11,MATCH(orders!$D1384,products!$A$1:$A$11,0),MATCH(orders!L$1,products!$A$1:$F$1,0))</f>
        <v>Light Blue</v>
      </c>
      <c r="M1384">
        <f>INDEX(products!$A$1:$F$11,MATCH(orders!$D1384,products!$A$1:$A$11,0),MATCH(orders!M$1,products!$A$1:$F$1,0))</f>
        <v>27.99</v>
      </c>
      <c r="N1384">
        <f>INDEX(products!$A$1:$F$11,MATCH(orders!$D1384,products!$A$1:$A$11,0),MATCH(orders!N$1,products!$A$1:$F$1,0))</f>
        <v>14.99</v>
      </c>
      <c r="O1384">
        <f t="shared" si="42"/>
        <v>38.999999999999993</v>
      </c>
      <c r="P1384">
        <f t="shared" si="43"/>
        <v>83.97</v>
      </c>
    </row>
    <row r="1385" spans="1:16" x14ac:dyDescent="0.45">
      <c r="A1385" t="s">
        <v>3154</v>
      </c>
      <c r="B1385" s="1">
        <v>45258</v>
      </c>
      <c r="C1385" t="s">
        <v>1001</v>
      </c>
      <c r="D1385">
        <v>6</v>
      </c>
      <c r="E1385">
        <v>3</v>
      </c>
      <c r="F1385" t="str">
        <f>_xlfn.XLOOKUP(C1385,customers!$A$2:$A$314,customers!$B$2:$B$314,,0)</f>
        <v>Cleve Blowfelde</v>
      </c>
      <c r="G1385" t="str">
        <f>_xlfn.XLOOKUP(C1385,customers!$A$2:$A$314,customers!$F$2:$F$314,,0)</f>
        <v>Wales</v>
      </c>
      <c r="H1385" t="str">
        <f>VLOOKUP(C1385,customers!$A$2:$I$314,7,FALSE)</f>
        <v>Llanrwst</v>
      </c>
      <c r="I1385" t="str">
        <f>VLOOKUP(C1385,customers!$A$2:$I$314,9,FALSE)</f>
        <v>No</v>
      </c>
      <c r="J1385" t="str">
        <f>INDEX(products!$A$1:$F$11,MATCH(orders!$D1385,products!$A$1:$A$11,0),MATCH(orders!J$1,products!$A$1:$F$1,0))</f>
        <v>Denim Jacket Hooded</v>
      </c>
      <c r="K1385" t="str">
        <f>INDEX(products!$A$1:$F$11,MATCH(orders!$D1385,products!$A$1:$A$11,0),MATCH(orders!K$1,products!$A$1:$F$1,0))</f>
        <v>Jacket</v>
      </c>
      <c r="L1385" t="str">
        <f>INDEX(products!$A$1:$F$11,MATCH(orders!$D1385,products!$A$1:$A$11,0),MATCH(orders!L$1,products!$A$1:$F$1,0))</f>
        <v>Light Blue</v>
      </c>
      <c r="M1385">
        <f>INDEX(products!$A$1:$F$11,MATCH(orders!$D1385,products!$A$1:$A$11,0),MATCH(orders!M$1,products!$A$1:$F$1,0))</f>
        <v>27.99</v>
      </c>
      <c r="N1385">
        <f>INDEX(products!$A$1:$F$11,MATCH(orders!$D1385,products!$A$1:$A$11,0),MATCH(orders!N$1,products!$A$1:$F$1,0))</f>
        <v>14.99</v>
      </c>
      <c r="O1385">
        <f t="shared" si="42"/>
        <v>38.999999999999993</v>
      </c>
      <c r="P1385">
        <f t="shared" si="43"/>
        <v>83.97</v>
      </c>
    </row>
    <row r="1386" spans="1:16" x14ac:dyDescent="0.45">
      <c r="A1386" t="s">
        <v>3155</v>
      </c>
      <c r="B1386" s="1">
        <v>45258</v>
      </c>
      <c r="C1386" t="s">
        <v>76</v>
      </c>
      <c r="D1386">
        <v>2</v>
      </c>
      <c r="E1386">
        <v>3</v>
      </c>
      <c r="F1386" t="str">
        <f>_xlfn.XLOOKUP(C1386,customers!$A$2:$A$314,customers!$B$2:$B$314,,0)</f>
        <v>Terence Vanyutin</v>
      </c>
      <c r="G1386" t="str">
        <f>_xlfn.XLOOKUP(C1386,customers!$A$2:$A$314,customers!$F$2:$F$314,,0)</f>
        <v>England</v>
      </c>
      <c r="H1386" t="str">
        <f>VLOOKUP(C1386,customers!$A$2:$I$314,7,FALSE)</f>
        <v>Leicester</v>
      </c>
      <c r="I1386" t="str">
        <f>VLOOKUP(C1386,customers!$A$2:$I$314,9,FALSE)</f>
        <v>Yes</v>
      </c>
      <c r="J1386" t="str">
        <f>INDEX(products!$A$1:$F$11,MATCH(orders!$D1386,products!$A$1:$A$11,0),MATCH(orders!J$1,products!$A$1:$F$1,0))</f>
        <v>Denim Jacket Classic</v>
      </c>
      <c r="K1386" t="str">
        <f>INDEX(products!$A$1:$F$11,MATCH(orders!$D1386,products!$A$1:$A$11,0),MATCH(orders!K$1,products!$A$1:$F$1,0))</f>
        <v>Jacket</v>
      </c>
      <c r="L1386" t="str">
        <f>INDEX(products!$A$1:$F$11,MATCH(orders!$D1386,products!$A$1:$A$11,0),MATCH(orders!L$1,products!$A$1:$F$1,0))</f>
        <v>Dark Blue</v>
      </c>
      <c r="M1386">
        <f>INDEX(products!$A$1:$F$11,MATCH(orders!$D1386,products!$A$1:$A$11,0),MATCH(orders!M$1,products!$A$1:$F$1,0))</f>
        <v>29.99</v>
      </c>
      <c r="N1386">
        <f>INDEX(products!$A$1:$F$11,MATCH(orders!$D1386,products!$A$1:$A$11,0),MATCH(orders!N$1,products!$A$1:$F$1,0))</f>
        <v>16.989999999999998</v>
      </c>
      <c r="O1386">
        <f t="shared" si="42"/>
        <v>39</v>
      </c>
      <c r="P1386">
        <f t="shared" si="43"/>
        <v>89.97</v>
      </c>
    </row>
    <row r="1387" spans="1:16" x14ac:dyDescent="0.45">
      <c r="A1387" t="s">
        <v>3156</v>
      </c>
      <c r="B1387" s="1">
        <v>45258</v>
      </c>
      <c r="C1387" t="s">
        <v>501</v>
      </c>
      <c r="D1387">
        <v>6</v>
      </c>
      <c r="E1387">
        <v>3</v>
      </c>
      <c r="F1387" t="str">
        <f>_xlfn.XLOOKUP(C1387,customers!$A$2:$A$314,customers!$B$2:$B$314,,0)</f>
        <v>Stanford Rodliff</v>
      </c>
      <c r="G1387" t="str">
        <f>_xlfn.XLOOKUP(C1387,customers!$A$2:$A$314,customers!$F$2:$F$314,,0)</f>
        <v>England</v>
      </c>
      <c r="H1387" t="str">
        <f>VLOOKUP(C1387,customers!$A$2:$I$314,7,FALSE)</f>
        <v>Rugby</v>
      </c>
      <c r="I1387" t="str">
        <f>VLOOKUP(C1387,customers!$A$2:$I$314,9,FALSE)</f>
        <v>No</v>
      </c>
      <c r="J1387" t="str">
        <f>INDEX(products!$A$1:$F$11,MATCH(orders!$D1387,products!$A$1:$A$11,0),MATCH(orders!J$1,products!$A$1:$F$1,0))</f>
        <v>Denim Jacket Hooded</v>
      </c>
      <c r="K1387" t="str">
        <f>INDEX(products!$A$1:$F$11,MATCH(orders!$D1387,products!$A$1:$A$11,0),MATCH(orders!K$1,products!$A$1:$F$1,0))</f>
        <v>Jacket</v>
      </c>
      <c r="L1387" t="str">
        <f>INDEX(products!$A$1:$F$11,MATCH(orders!$D1387,products!$A$1:$A$11,0),MATCH(orders!L$1,products!$A$1:$F$1,0))</f>
        <v>Light Blue</v>
      </c>
      <c r="M1387">
        <f>INDEX(products!$A$1:$F$11,MATCH(orders!$D1387,products!$A$1:$A$11,0),MATCH(orders!M$1,products!$A$1:$F$1,0))</f>
        <v>27.99</v>
      </c>
      <c r="N1387">
        <f>INDEX(products!$A$1:$F$11,MATCH(orders!$D1387,products!$A$1:$A$11,0),MATCH(orders!N$1,products!$A$1:$F$1,0))</f>
        <v>14.99</v>
      </c>
      <c r="O1387">
        <f t="shared" si="42"/>
        <v>38.999999999999993</v>
      </c>
      <c r="P1387">
        <f t="shared" si="43"/>
        <v>83.97</v>
      </c>
    </row>
    <row r="1388" spans="1:16" x14ac:dyDescent="0.45">
      <c r="A1388" t="s">
        <v>3157</v>
      </c>
      <c r="B1388" s="1">
        <v>45258</v>
      </c>
      <c r="C1388" t="s">
        <v>178</v>
      </c>
      <c r="D1388">
        <v>6</v>
      </c>
      <c r="E1388">
        <v>3</v>
      </c>
      <c r="F1388" t="str">
        <f>_xlfn.XLOOKUP(C1388,customers!$A$2:$A$314,customers!$B$2:$B$314,,0)</f>
        <v>Hy Zanetto</v>
      </c>
      <c r="G1388" t="str">
        <f>_xlfn.XLOOKUP(C1388,customers!$A$2:$A$314,customers!$F$2:$F$314,,0)</f>
        <v>England</v>
      </c>
      <c r="H1388" t="str">
        <f>VLOOKUP(C1388,customers!$A$2:$I$314,7,FALSE)</f>
        <v>Wolverhampton</v>
      </c>
      <c r="I1388" t="str">
        <f>VLOOKUP(C1388,customers!$A$2:$I$314,9,FALSE)</f>
        <v>Yes</v>
      </c>
      <c r="J1388" t="str">
        <f>INDEX(products!$A$1:$F$11,MATCH(orders!$D1388,products!$A$1:$A$11,0),MATCH(orders!J$1,products!$A$1:$F$1,0))</f>
        <v>Denim Jacket Hooded</v>
      </c>
      <c r="K1388" t="str">
        <f>INDEX(products!$A$1:$F$11,MATCH(orders!$D1388,products!$A$1:$A$11,0),MATCH(orders!K$1,products!$A$1:$F$1,0))</f>
        <v>Jacket</v>
      </c>
      <c r="L1388" t="str">
        <f>INDEX(products!$A$1:$F$11,MATCH(orders!$D1388,products!$A$1:$A$11,0),MATCH(orders!L$1,products!$A$1:$F$1,0))</f>
        <v>Light Blue</v>
      </c>
      <c r="M1388">
        <f>INDEX(products!$A$1:$F$11,MATCH(orders!$D1388,products!$A$1:$A$11,0),MATCH(orders!M$1,products!$A$1:$F$1,0))</f>
        <v>27.99</v>
      </c>
      <c r="N1388">
        <f>INDEX(products!$A$1:$F$11,MATCH(orders!$D1388,products!$A$1:$A$11,0),MATCH(orders!N$1,products!$A$1:$F$1,0))</f>
        <v>14.99</v>
      </c>
      <c r="O1388">
        <f t="shared" si="42"/>
        <v>38.999999999999993</v>
      </c>
      <c r="P1388">
        <f t="shared" si="43"/>
        <v>83.97</v>
      </c>
    </row>
    <row r="1389" spans="1:16" x14ac:dyDescent="0.45">
      <c r="A1389" t="s">
        <v>3158</v>
      </c>
      <c r="B1389" s="1">
        <v>45259</v>
      </c>
      <c r="C1389" t="s">
        <v>238</v>
      </c>
      <c r="D1389">
        <v>2</v>
      </c>
      <c r="E1389">
        <v>4</v>
      </c>
      <c r="F1389" t="str">
        <f>_xlfn.XLOOKUP(C1389,customers!$A$2:$A$314,customers!$B$2:$B$314,,0)</f>
        <v>Salomo Cushworth</v>
      </c>
      <c r="G1389" t="str">
        <f>_xlfn.XLOOKUP(C1389,customers!$A$2:$A$314,customers!$F$2:$F$314,,0)</f>
        <v>England</v>
      </c>
      <c r="H1389" t="str">
        <f>VLOOKUP(C1389,customers!$A$2:$I$314,7,FALSE)</f>
        <v>Middlesbrough</v>
      </c>
      <c r="I1389" t="str">
        <f>VLOOKUP(C1389,customers!$A$2:$I$314,9,FALSE)</f>
        <v>Yes</v>
      </c>
      <c r="J1389" t="str">
        <f>INDEX(products!$A$1:$F$11,MATCH(orders!$D1389,products!$A$1:$A$11,0),MATCH(orders!J$1,products!$A$1:$F$1,0))</f>
        <v>Denim Jacket Classic</v>
      </c>
      <c r="K1389" t="str">
        <f>INDEX(products!$A$1:$F$11,MATCH(orders!$D1389,products!$A$1:$A$11,0),MATCH(orders!K$1,products!$A$1:$F$1,0))</f>
        <v>Jacket</v>
      </c>
      <c r="L1389" t="str">
        <f>INDEX(products!$A$1:$F$11,MATCH(orders!$D1389,products!$A$1:$A$11,0),MATCH(orders!L$1,products!$A$1:$F$1,0))</f>
        <v>Dark Blue</v>
      </c>
      <c r="M1389">
        <f>INDEX(products!$A$1:$F$11,MATCH(orders!$D1389,products!$A$1:$A$11,0),MATCH(orders!M$1,products!$A$1:$F$1,0))</f>
        <v>29.99</v>
      </c>
      <c r="N1389">
        <f>INDEX(products!$A$1:$F$11,MATCH(orders!$D1389,products!$A$1:$A$11,0),MATCH(orders!N$1,products!$A$1:$F$1,0))</f>
        <v>16.989999999999998</v>
      </c>
      <c r="O1389">
        <f t="shared" si="42"/>
        <v>52</v>
      </c>
      <c r="P1389">
        <f t="shared" si="43"/>
        <v>119.96</v>
      </c>
    </row>
    <row r="1390" spans="1:16" x14ac:dyDescent="0.45">
      <c r="A1390" t="s">
        <v>3159</v>
      </c>
      <c r="B1390" s="1">
        <v>45259</v>
      </c>
      <c r="C1390" t="s">
        <v>401</v>
      </c>
      <c r="D1390">
        <v>6</v>
      </c>
      <c r="E1390">
        <v>3</v>
      </c>
      <c r="F1390" t="str">
        <f>_xlfn.XLOOKUP(C1390,customers!$A$2:$A$314,customers!$B$2:$B$314,,0)</f>
        <v>Ruy Cancellieri</v>
      </c>
      <c r="G1390" t="str">
        <f>_xlfn.XLOOKUP(C1390,customers!$A$2:$A$314,customers!$F$2:$F$314,,0)</f>
        <v>Scotland</v>
      </c>
      <c r="H1390" t="str">
        <f>VLOOKUP(C1390,customers!$A$2:$I$314,7,FALSE)</f>
        <v>Arbroath</v>
      </c>
      <c r="I1390" t="str">
        <f>VLOOKUP(C1390,customers!$A$2:$I$314,9,FALSE)</f>
        <v>No</v>
      </c>
      <c r="J1390" t="str">
        <f>INDEX(products!$A$1:$F$11,MATCH(orders!$D1390,products!$A$1:$A$11,0),MATCH(orders!J$1,products!$A$1:$F$1,0))</f>
        <v>Denim Jacket Hooded</v>
      </c>
      <c r="K1390" t="str">
        <f>INDEX(products!$A$1:$F$11,MATCH(orders!$D1390,products!$A$1:$A$11,0),MATCH(orders!K$1,products!$A$1:$F$1,0))</f>
        <v>Jacket</v>
      </c>
      <c r="L1390" t="str">
        <f>INDEX(products!$A$1:$F$11,MATCH(orders!$D1390,products!$A$1:$A$11,0),MATCH(orders!L$1,products!$A$1:$F$1,0))</f>
        <v>Light Blue</v>
      </c>
      <c r="M1390">
        <f>INDEX(products!$A$1:$F$11,MATCH(orders!$D1390,products!$A$1:$A$11,0),MATCH(orders!M$1,products!$A$1:$F$1,0))</f>
        <v>27.99</v>
      </c>
      <c r="N1390">
        <f>INDEX(products!$A$1:$F$11,MATCH(orders!$D1390,products!$A$1:$A$11,0),MATCH(orders!N$1,products!$A$1:$F$1,0))</f>
        <v>14.99</v>
      </c>
      <c r="O1390">
        <f t="shared" si="42"/>
        <v>38.999999999999993</v>
      </c>
      <c r="P1390">
        <f t="shared" si="43"/>
        <v>83.97</v>
      </c>
    </row>
    <row r="1391" spans="1:16" x14ac:dyDescent="0.45">
      <c r="A1391" t="s">
        <v>3160</v>
      </c>
      <c r="B1391" s="1">
        <v>45259</v>
      </c>
      <c r="C1391" t="s">
        <v>80</v>
      </c>
      <c r="D1391">
        <v>6</v>
      </c>
      <c r="E1391">
        <v>4</v>
      </c>
      <c r="F1391" t="str">
        <f>_xlfn.XLOOKUP(C1391,customers!$A$2:$A$314,customers!$B$2:$B$314,,0)</f>
        <v>Patrice Trobe</v>
      </c>
      <c r="G1391" t="str">
        <f>_xlfn.XLOOKUP(C1391,customers!$A$2:$A$314,customers!$F$2:$F$314,,0)</f>
        <v>England</v>
      </c>
      <c r="H1391" t="str">
        <f>VLOOKUP(C1391,customers!$A$2:$I$314,7,FALSE)</f>
        <v>Oxford</v>
      </c>
      <c r="I1391" t="str">
        <f>VLOOKUP(C1391,customers!$A$2:$I$314,9,FALSE)</f>
        <v>Yes</v>
      </c>
      <c r="J1391" t="str">
        <f>INDEX(products!$A$1:$F$11,MATCH(orders!$D1391,products!$A$1:$A$11,0),MATCH(orders!J$1,products!$A$1:$F$1,0))</f>
        <v>Denim Jacket Hooded</v>
      </c>
      <c r="K1391" t="str">
        <f>INDEX(products!$A$1:$F$11,MATCH(orders!$D1391,products!$A$1:$A$11,0),MATCH(orders!K$1,products!$A$1:$F$1,0))</f>
        <v>Jacket</v>
      </c>
      <c r="L1391" t="str">
        <f>INDEX(products!$A$1:$F$11,MATCH(orders!$D1391,products!$A$1:$A$11,0),MATCH(orders!L$1,products!$A$1:$F$1,0))</f>
        <v>Light Blue</v>
      </c>
      <c r="M1391">
        <f>INDEX(products!$A$1:$F$11,MATCH(orders!$D1391,products!$A$1:$A$11,0),MATCH(orders!M$1,products!$A$1:$F$1,0))</f>
        <v>27.99</v>
      </c>
      <c r="N1391">
        <f>INDEX(products!$A$1:$F$11,MATCH(orders!$D1391,products!$A$1:$A$11,0),MATCH(orders!N$1,products!$A$1:$F$1,0))</f>
        <v>14.99</v>
      </c>
      <c r="O1391">
        <f t="shared" si="42"/>
        <v>51.999999999999993</v>
      </c>
      <c r="P1391">
        <f t="shared" si="43"/>
        <v>111.96</v>
      </c>
    </row>
    <row r="1392" spans="1:16" x14ac:dyDescent="0.45">
      <c r="A1392" t="s">
        <v>3161</v>
      </c>
      <c r="B1392" s="1">
        <v>45259</v>
      </c>
      <c r="C1392" t="s">
        <v>222</v>
      </c>
      <c r="D1392">
        <v>2</v>
      </c>
      <c r="E1392">
        <v>5</v>
      </c>
      <c r="F1392" t="str">
        <f>_xlfn.XLOOKUP(C1392,customers!$A$2:$A$314,customers!$B$2:$B$314,,0)</f>
        <v>Karry Flanders</v>
      </c>
      <c r="G1392" t="str">
        <f>_xlfn.XLOOKUP(C1392,customers!$A$2:$A$314,customers!$F$2:$F$314,,0)</f>
        <v>Wales</v>
      </c>
      <c r="H1392" t="str">
        <f>VLOOKUP(C1392,customers!$A$2:$I$314,7,FALSE)</f>
        <v>Swansea</v>
      </c>
      <c r="I1392" t="str">
        <f>VLOOKUP(C1392,customers!$A$2:$I$314,9,FALSE)</f>
        <v>Yes</v>
      </c>
      <c r="J1392" t="str">
        <f>INDEX(products!$A$1:$F$11,MATCH(orders!$D1392,products!$A$1:$A$11,0),MATCH(orders!J$1,products!$A$1:$F$1,0))</f>
        <v>Denim Jacket Classic</v>
      </c>
      <c r="K1392" t="str">
        <f>INDEX(products!$A$1:$F$11,MATCH(orders!$D1392,products!$A$1:$A$11,0),MATCH(orders!K$1,products!$A$1:$F$1,0))</f>
        <v>Jacket</v>
      </c>
      <c r="L1392" t="str">
        <f>INDEX(products!$A$1:$F$11,MATCH(orders!$D1392,products!$A$1:$A$11,0),MATCH(orders!L$1,products!$A$1:$F$1,0))</f>
        <v>Dark Blue</v>
      </c>
      <c r="M1392">
        <f>INDEX(products!$A$1:$F$11,MATCH(orders!$D1392,products!$A$1:$A$11,0),MATCH(orders!M$1,products!$A$1:$F$1,0))</f>
        <v>29.99</v>
      </c>
      <c r="N1392">
        <f>INDEX(products!$A$1:$F$11,MATCH(orders!$D1392,products!$A$1:$A$11,0),MATCH(orders!N$1,products!$A$1:$F$1,0))</f>
        <v>16.989999999999998</v>
      </c>
      <c r="O1392">
        <f t="shared" si="42"/>
        <v>65</v>
      </c>
      <c r="P1392">
        <f t="shared" si="43"/>
        <v>149.94999999999999</v>
      </c>
    </row>
    <row r="1393" spans="1:16" x14ac:dyDescent="0.45">
      <c r="A1393" t="s">
        <v>3162</v>
      </c>
      <c r="B1393" s="1">
        <v>45259</v>
      </c>
      <c r="C1393" t="s">
        <v>788</v>
      </c>
      <c r="D1393">
        <v>6</v>
      </c>
      <c r="E1393">
        <v>4</v>
      </c>
      <c r="F1393" t="str">
        <f>_xlfn.XLOOKUP(C1393,customers!$A$2:$A$314,customers!$B$2:$B$314,,0)</f>
        <v>Ingaborg Dunwoody</v>
      </c>
      <c r="G1393" t="str">
        <f>_xlfn.XLOOKUP(C1393,customers!$A$2:$A$314,customers!$F$2:$F$314,,0)</f>
        <v>Scotland</v>
      </c>
      <c r="H1393" t="str">
        <f>VLOOKUP(C1393,customers!$A$2:$I$314,7,FALSE)</f>
        <v>Melrose</v>
      </c>
      <c r="I1393" t="str">
        <f>VLOOKUP(C1393,customers!$A$2:$I$314,9,FALSE)</f>
        <v>No</v>
      </c>
      <c r="J1393" t="str">
        <f>INDEX(products!$A$1:$F$11,MATCH(orders!$D1393,products!$A$1:$A$11,0),MATCH(orders!J$1,products!$A$1:$F$1,0))</f>
        <v>Denim Jacket Hooded</v>
      </c>
      <c r="K1393" t="str">
        <f>INDEX(products!$A$1:$F$11,MATCH(orders!$D1393,products!$A$1:$A$11,0),MATCH(orders!K$1,products!$A$1:$F$1,0))</f>
        <v>Jacket</v>
      </c>
      <c r="L1393" t="str">
        <f>INDEX(products!$A$1:$F$11,MATCH(orders!$D1393,products!$A$1:$A$11,0),MATCH(orders!L$1,products!$A$1:$F$1,0))</f>
        <v>Light Blue</v>
      </c>
      <c r="M1393">
        <f>INDEX(products!$A$1:$F$11,MATCH(orders!$D1393,products!$A$1:$A$11,0),MATCH(orders!M$1,products!$A$1:$F$1,0))</f>
        <v>27.99</v>
      </c>
      <c r="N1393">
        <f>INDEX(products!$A$1:$F$11,MATCH(orders!$D1393,products!$A$1:$A$11,0),MATCH(orders!N$1,products!$A$1:$F$1,0))</f>
        <v>14.99</v>
      </c>
      <c r="O1393">
        <f t="shared" si="42"/>
        <v>51.999999999999993</v>
      </c>
      <c r="P1393">
        <f t="shared" si="43"/>
        <v>111.96</v>
      </c>
    </row>
    <row r="1394" spans="1:16" x14ac:dyDescent="0.45">
      <c r="A1394" t="s">
        <v>3163</v>
      </c>
      <c r="B1394" s="1">
        <v>45260</v>
      </c>
      <c r="C1394" t="s">
        <v>234</v>
      </c>
      <c r="D1394">
        <v>2</v>
      </c>
      <c r="E1394">
        <v>4</v>
      </c>
      <c r="F1394" t="str">
        <f>_xlfn.XLOOKUP(C1394,customers!$A$2:$A$314,customers!$B$2:$B$314,,0)</f>
        <v>Archambault Gillard</v>
      </c>
      <c r="G1394" t="str">
        <f>_xlfn.XLOOKUP(C1394,customers!$A$2:$A$314,customers!$F$2:$F$314,,0)</f>
        <v>England</v>
      </c>
      <c r="H1394" t="str">
        <f>VLOOKUP(C1394,customers!$A$2:$I$314,7,FALSE)</f>
        <v>Colchester</v>
      </c>
      <c r="I1394" t="str">
        <f>VLOOKUP(C1394,customers!$A$2:$I$314,9,FALSE)</f>
        <v>Yes</v>
      </c>
      <c r="J1394" t="str">
        <f>INDEX(products!$A$1:$F$11,MATCH(orders!$D1394,products!$A$1:$A$11,0),MATCH(orders!J$1,products!$A$1:$F$1,0))</f>
        <v>Denim Jacket Classic</v>
      </c>
      <c r="K1394" t="str">
        <f>INDEX(products!$A$1:$F$11,MATCH(orders!$D1394,products!$A$1:$A$11,0),MATCH(orders!K$1,products!$A$1:$F$1,0))</f>
        <v>Jacket</v>
      </c>
      <c r="L1394" t="str">
        <f>INDEX(products!$A$1:$F$11,MATCH(orders!$D1394,products!$A$1:$A$11,0),MATCH(orders!L$1,products!$A$1:$F$1,0))</f>
        <v>Dark Blue</v>
      </c>
      <c r="M1394">
        <f>INDEX(products!$A$1:$F$11,MATCH(orders!$D1394,products!$A$1:$A$11,0),MATCH(orders!M$1,products!$A$1:$F$1,0))</f>
        <v>29.99</v>
      </c>
      <c r="N1394">
        <f>INDEX(products!$A$1:$F$11,MATCH(orders!$D1394,products!$A$1:$A$11,0),MATCH(orders!N$1,products!$A$1:$F$1,0))</f>
        <v>16.989999999999998</v>
      </c>
      <c r="O1394">
        <f t="shared" si="42"/>
        <v>52</v>
      </c>
      <c r="P1394">
        <f t="shared" si="43"/>
        <v>119.96</v>
      </c>
    </row>
    <row r="1395" spans="1:16" x14ac:dyDescent="0.45">
      <c r="A1395" t="s">
        <v>3164</v>
      </c>
      <c r="B1395" s="1">
        <v>45260</v>
      </c>
      <c r="C1395" t="s">
        <v>142</v>
      </c>
      <c r="D1395">
        <v>2</v>
      </c>
      <c r="E1395">
        <v>5</v>
      </c>
      <c r="F1395" t="str">
        <f>_xlfn.XLOOKUP(C1395,customers!$A$2:$A$314,customers!$B$2:$B$314,,0)</f>
        <v>Adrian Swaine</v>
      </c>
      <c r="G1395" t="str">
        <f>_xlfn.XLOOKUP(C1395,customers!$A$2:$A$314,customers!$F$2:$F$314,,0)</f>
        <v>England</v>
      </c>
      <c r="H1395" t="str">
        <f>VLOOKUP(C1395,customers!$A$2:$I$314,7,FALSE)</f>
        <v>Chester</v>
      </c>
      <c r="I1395" t="str">
        <f>VLOOKUP(C1395,customers!$A$2:$I$314,9,FALSE)</f>
        <v>Yes</v>
      </c>
      <c r="J1395" t="str">
        <f>INDEX(products!$A$1:$F$11,MATCH(orders!$D1395,products!$A$1:$A$11,0),MATCH(orders!J$1,products!$A$1:$F$1,0))</f>
        <v>Denim Jacket Classic</v>
      </c>
      <c r="K1395" t="str">
        <f>INDEX(products!$A$1:$F$11,MATCH(orders!$D1395,products!$A$1:$A$11,0),MATCH(orders!K$1,products!$A$1:$F$1,0))</f>
        <v>Jacket</v>
      </c>
      <c r="L1395" t="str">
        <f>INDEX(products!$A$1:$F$11,MATCH(orders!$D1395,products!$A$1:$A$11,0),MATCH(orders!L$1,products!$A$1:$F$1,0))</f>
        <v>Dark Blue</v>
      </c>
      <c r="M1395">
        <f>INDEX(products!$A$1:$F$11,MATCH(orders!$D1395,products!$A$1:$A$11,0),MATCH(orders!M$1,products!$A$1:$F$1,0))</f>
        <v>29.99</v>
      </c>
      <c r="N1395">
        <f>INDEX(products!$A$1:$F$11,MATCH(orders!$D1395,products!$A$1:$A$11,0),MATCH(orders!N$1,products!$A$1:$F$1,0))</f>
        <v>16.989999999999998</v>
      </c>
      <c r="O1395">
        <f t="shared" si="42"/>
        <v>65</v>
      </c>
      <c r="P1395">
        <f t="shared" si="43"/>
        <v>149.94999999999999</v>
      </c>
    </row>
    <row r="1396" spans="1:16" x14ac:dyDescent="0.45">
      <c r="A1396" t="s">
        <v>3165</v>
      </c>
      <c r="B1396" s="1">
        <v>45260</v>
      </c>
      <c r="C1396" t="s">
        <v>547</v>
      </c>
      <c r="D1396">
        <v>6</v>
      </c>
      <c r="E1396">
        <v>3</v>
      </c>
      <c r="F1396" t="str">
        <f>_xlfn.XLOOKUP(C1396,customers!$A$2:$A$314,customers!$B$2:$B$314,,0)</f>
        <v>Lowell Keenleyside</v>
      </c>
      <c r="G1396" t="str">
        <f>_xlfn.XLOOKUP(C1396,customers!$A$2:$A$314,customers!$F$2:$F$314,,0)</f>
        <v>England</v>
      </c>
      <c r="H1396" t="str">
        <f>VLOOKUP(C1396,customers!$A$2:$I$314,7,FALSE)</f>
        <v>Thetford</v>
      </c>
      <c r="I1396" t="str">
        <f>VLOOKUP(C1396,customers!$A$2:$I$314,9,FALSE)</f>
        <v>No</v>
      </c>
      <c r="J1396" t="str">
        <f>INDEX(products!$A$1:$F$11,MATCH(orders!$D1396,products!$A$1:$A$11,0),MATCH(orders!J$1,products!$A$1:$F$1,0))</f>
        <v>Denim Jacket Hooded</v>
      </c>
      <c r="K1396" t="str">
        <f>INDEX(products!$A$1:$F$11,MATCH(orders!$D1396,products!$A$1:$A$11,0),MATCH(orders!K$1,products!$A$1:$F$1,0))</f>
        <v>Jacket</v>
      </c>
      <c r="L1396" t="str">
        <f>INDEX(products!$A$1:$F$11,MATCH(orders!$D1396,products!$A$1:$A$11,0),MATCH(orders!L$1,products!$A$1:$F$1,0))</f>
        <v>Light Blue</v>
      </c>
      <c r="M1396">
        <f>INDEX(products!$A$1:$F$11,MATCH(orders!$D1396,products!$A$1:$A$11,0),MATCH(orders!M$1,products!$A$1:$F$1,0))</f>
        <v>27.99</v>
      </c>
      <c r="N1396">
        <f>INDEX(products!$A$1:$F$11,MATCH(orders!$D1396,products!$A$1:$A$11,0),MATCH(orders!N$1,products!$A$1:$F$1,0))</f>
        <v>14.99</v>
      </c>
      <c r="O1396">
        <f t="shared" si="42"/>
        <v>38.999999999999993</v>
      </c>
      <c r="P1396">
        <f t="shared" si="43"/>
        <v>83.97</v>
      </c>
    </row>
    <row r="1397" spans="1:16" x14ac:dyDescent="0.45">
      <c r="A1397" t="s">
        <v>3166</v>
      </c>
      <c r="B1397" s="1">
        <v>45260</v>
      </c>
      <c r="C1397" t="s">
        <v>602</v>
      </c>
      <c r="D1397">
        <v>6</v>
      </c>
      <c r="E1397">
        <v>5</v>
      </c>
      <c r="F1397" t="str">
        <f>_xlfn.XLOOKUP(C1397,customers!$A$2:$A$314,customers!$B$2:$B$314,,0)</f>
        <v>Quinton Fouracres</v>
      </c>
      <c r="G1397" t="str">
        <f>_xlfn.XLOOKUP(C1397,customers!$A$2:$A$314,customers!$F$2:$F$314,,0)</f>
        <v>England</v>
      </c>
      <c r="H1397" t="str">
        <f>VLOOKUP(C1397,customers!$A$2:$I$314,7,FALSE)</f>
        <v>St Albans</v>
      </c>
      <c r="I1397" t="str">
        <f>VLOOKUP(C1397,customers!$A$2:$I$314,9,FALSE)</f>
        <v>No</v>
      </c>
      <c r="J1397" t="str">
        <f>INDEX(products!$A$1:$F$11,MATCH(orders!$D1397,products!$A$1:$A$11,0),MATCH(orders!J$1,products!$A$1:$F$1,0))</f>
        <v>Denim Jacket Hooded</v>
      </c>
      <c r="K1397" t="str">
        <f>INDEX(products!$A$1:$F$11,MATCH(orders!$D1397,products!$A$1:$A$11,0),MATCH(orders!K$1,products!$A$1:$F$1,0))</f>
        <v>Jacket</v>
      </c>
      <c r="L1397" t="str">
        <f>INDEX(products!$A$1:$F$11,MATCH(orders!$D1397,products!$A$1:$A$11,0),MATCH(orders!L$1,products!$A$1:$F$1,0))</f>
        <v>Light Blue</v>
      </c>
      <c r="M1397">
        <f>INDEX(products!$A$1:$F$11,MATCH(orders!$D1397,products!$A$1:$A$11,0),MATCH(orders!M$1,products!$A$1:$F$1,0))</f>
        <v>27.99</v>
      </c>
      <c r="N1397">
        <f>INDEX(products!$A$1:$F$11,MATCH(orders!$D1397,products!$A$1:$A$11,0),MATCH(orders!N$1,products!$A$1:$F$1,0))</f>
        <v>14.99</v>
      </c>
      <c r="O1397">
        <f t="shared" si="42"/>
        <v>64.999999999999986</v>
      </c>
      <c r="P1397">
        <f t="shared" si="43"/>
        <v>139.94999999999999</v>
      </c>
    </row>
    <row r="1398" spans="1:16" x14ac:dyDescent="0.45">
      <c r="A1398" t="s">
        <v>3167</v>
      </c>
      <c r="B1398" s="1">
        <v>45260</v>
      </c>
      <c r="C1398" t="s">
        <v>35</v>
      </c>
      <c r="D1398">
        <v>2</v>
      </c>
      <c r="E1398">
        <v>4</v>
      </c>
      <c r="F1398" t="str">
        <f>_xlfn.XLOOKUP(C1398,customers!$A$2:$A$314,customers!$B$2:$B$314,,0)</f>
        <v>Jami Redholes</v>
      </c>
      <c r="G1398" t="str">
        <f>_xlfn.XLOOKUP(C1398,customers!$A$2:$A$314,customers!$F$2:$F$314,,0)</f>
        <v>England</v>
      </c>
      <c r="H1398" t="str">
        <f>VLOOKUP(C1398,customers!$A$2:$I$314,7,FALSE)</f>
        <v>Manchester</v>
      </c>
      <c r="I1398" t="str">
        <f>VLOOKUP(C1398,customers!$A$2:$I$314,9,FALSE)</f>
        <v>Yes</v>
      </c>
      <c r="J1398" t="str">
        <f>INDEX(products!$A$1:$F$11,MATCH(orders!$D1398,products!$A$1:$A$11,0),MATCH(orders!J$1,products!$A$1:$F$1,0))</f>
        <v>Denim Jacket Classic</v>
      </c>
      <c r="K1398" t="str">
        <f>INDEX(products!$A$1:$F$11,MATCH(orders!$D1398,products!$A$1:$A$11,0),MATCH(orders!K$1,products!$A$1:$F$1,0))</f>
        <v>Jacket</v>
      </c>
      <c r="L1398" t="str">
        <f>INDEX(products!$A$1:$F$11,MATCH(orders!$D1398,products!$A$1:$A$11,0),MATCH(orders!L$1,products!$A$1:$F$1,0))</f>
        <v>Dark Blue</v>
      </c>
      <c r="M1398">
        <f>INDEX(products!$A$1:$F$11,MATCH(orders!$D1398,products!$A$1:$A$11,0),MATCH(orders!M$1,products!$A$1:$F$1,0))</f>
        <v>29.99</v>
      </c>
      <c r="N1398">
        <f>INDEX(products!$A$1:$F$11,MATCH(orders!$D1398,products!$A$1:$A$11,0),MATCH(orders!N$1,products!$A$1:$F$1,0))</f>
        <v>16.989999999999998</v>
      </c>
      <c r="O1398">
        <f t="shared" si="42"/>
        <v>52</v>
      </c>
      <c r="P1398">
        <f t="shared" si="43"/>
        <v>119.96</v>
      </c>
    </row>
    <row r="1399" spans="1:16" x14ac:dyDescent="0.45">
      <c r="A1399" t="s">
        <v>3168</v>
      </c>
      <c r="B1399" s="1">
        <v>45260</v>
      </c>
      <c r="C1399" t="s">
        <v>157</v>
      </c>
      <c r="D1399">
        <v>2</v>
      </c>
      <c r="E1399">
        <v>3</v>
      </c>
      <c r="F1399" t="str">
        <f>_xlfn.XLOOKUP(C1399,customers!$A$2:$A$314,customers!$B$2:$B$314,,0)</f>
        <v>Una Welberry</v>
      </c>
      <c r="G1399" t="str">
        <f>_xlfn.XLOOKUP(C1399,customers!$A$2:$A$314,customers!$F$2:$F$314,,0)</f>
        <v>Wales</v>
      </c>
      <c r="H1399" t="str">
        <f>VLOOKUP(C1399,customers!$A$2:$I$314,7,FALSE)</f>
        <v>Cardiff</v>
      </c>
      <c r="I1399" t="str">
        <f>VLOOKUP(C1399,customers!$A$2:$I$314,9,FALSE)</f>
        <v>Yes</v>
      </c>
      <c r="J1399" t="str">
        <f>INDEX(products!$A$1:$F$11,MATCH(orders!$D1399,products!$A$1:$A$11,0),MATCH(orders!J$1,products!$A$1:$F$1,0))</f>
        <v>Denim Jacket Classic</v>
      </c>
      <c r="K1399" t="str">
        <f>INDEX(products!$A$1:$F$11,MATCH(orders!$D1399,products!$A$1:$A$11,0),MATCH(orders!K$1,products!$A$1:$F$1,0))</f>
        <v>Jacket</v>
      </c>
      <c r="L1399" t="str">
        <f>INDEX(products!$A$1:$F$11,MATCH(orders!$D1399,products!$A$1:$A$11,0),MATCH(orders!L$1,products!$A$1:$F$1,0))</f>
        <v>Dark Blue</v>
      </c>
      <c r="M1399">
        <f>INDEX(products!$A$1:$F$11,MATCH(orders!$D1399,products!$A$1:$A$11,0),MATCH(orders!M$1,products!$A$1:$F$1,0))</f>
        <v>29.99</v>
      </c>
      <c r="N1399">
        <f>INDEX(products!$A$1:$F$11,MATCH(orders!$D1399,products!$A$1:$A$11,0),MATCH(orders!N$1,products!$A$1:$F$1,0))</f>
        <v>16.989999999999998</v>
      </c>
      <c r="O1399">
        <f t="shared" si="42"/>
        <v>39</v>
      </c>
      <c r="P1399">
        <f t="shared" si="43"/>
        <v>89.97</v>
      </c>
    </row>
    <row r="1400" spans="1:16" x14ac:dyDescent="0.45">
      <c r="A1400" t="s">
        <v>3169</v>
      </c>
      <c r="B1400" s="1">
        <v>45260</v>
      </c>
      <c r="C1400" t="s">
        <v>245</v>
      </c>
      <c r="D1400">
        <v>6</v>
      </c>
      <c r="E1400">
        <v>4</v>
      </c>
      <c r="F1400" t="str">
        <f>_xlfn.XLOOKUP(C1400,customers!$A$2:$A$314,customers!$B$2:$B$314,,0)</f>
        <v>Rozele Relton</v>
      </c>
      <c r="G1400" t="str">
        <f>_xlfn.XLOOKUP(C1400,customers!$A$2:$A$314,customers!$F$2:$F$314,,0)</f>
        <v>England</v>
      </c>
      <c r="H1400" t="str">
        <f>VLOOKUP(C1400,customers!$A$2:$I$314,7,FALSE)</f>
        <v>Basingstoke</v>
      </c>
      <c r="I1400" t="str">
        <f>VLOOKUP(C1400,customers!$A$2:$I$314,9,FALSE)</f>
        <v>Yes</v>
      </c>
      <c r="J1400" t="str">
        <f>INDEX(products!$A$1:$F$11,MATCH(orders!$D1400,products!$A$1:$A$11,0),MATCH(orders!J$1,products!$A$1:$F$1,0))</f>
        <v>Denim Jacket Hooded</v>
      </c>
      <c r="K1400" t="str">
        <f>INDEX(products!$A$1:$F$11,MATCH(orders!$D1400,products!$A$1:$A$11,0),MATCH(orders!K$1,products!$A$1:$F$1,0))</f>
        <v>Jacket</v>
      </c>
      <c r="L1400" t="str">
        <f>INDEX(products!$A$1:$F$11,MATCH(orders!$D1400,products!$A$1:$A$11,0),MATCH(orders!L$1,products!$A$1:$F$1,0))</f>
        <v>Light Blue</v>
      </c>
      <c r="M1400">
        <f>INDEX(products!$A$1:$F$11,MATCH(orders!$D1400,products!$A$1:$A$11,0),MATCH(orders!M$1,products!$A$1:$F$1,0))</f>
        <v>27.99</v>
      </c>
      <c r="N1400">
        <f>INDEX(products!$A$1:$F$11,MATCH(orders!$D1400,products!$A$1:$A$11,0),MATCH(orders!N$1,products!$A$1:$F$1,0))</f>
        <v>14.99</v>
      </c>
      <c r="O1400">
        <f t="shared" si="42"/>
        <v>51.999999999999993</v>
      </c>
      <c r="P1400">
        <f t="shared" si="43"/>
        <v>111.96</v>
      </c>
    </row>
    <row r="1401" spans="1:16" x14ac:dyDescent="0.45">
      <c r="A1401" t="s">
        <v>3170</v>
      </c>
      <c r="B1401" s="1">
        <v>45260</v>
      </c>
      <c r="C1401" t="s">
        <v>907</v>
      </c>
      <c r="D1401">
        <v>6</v>
      </c>
      <c r="E1401">
        <v>4</v>
      </c>
      <c r="F1401" t="str">
        <f>_xlfn.XLOOKUP(C1401,customers!$A$2:$A$314,customers!$B$2:$B$314,,0)</f>
        <v>Portie Cutchie</v>
      </c>
      <c r="G1401" t="str">
        <f>_xlfn.XLOOKUP(C1401,customers!$A$2:$A$314,customers!$F$2:$F$314,,0)</f>
        <v>Scotland</v>
      </c>
      <c r="H1401" t="str">
        <f>VLOOKUP(C1401,customers!$A$2:$I$314,7,FALSE)</f>
        <v>Moffat</v>
      </c>
      <c r="I1401" t="str">
        <f>VLOOKUP(C1401,customers!$A$2:$I$314,9,FALSE)</f>
        <v>No</v>
      </c>
      <c r="J1401" t="str">
        <f>INDEX(products!$A$1:$F$11,MATCH(orders!$D1401,products!$A$1:$A$11,0),MATCH(orders!J$1,products!$A$1:$F$1,0))</f>
        <v>Denim Jacket Hooded</v>
      </c>
      <c r="K1401" t="str">
        <f>INDEX(products!$A$1:$F$11,MATCH(orders!$D1401,products!$A$1:$A$11,0),MATCH(orders!K$1,products!$A$1:$F$1,0))</f>
        <v>Jacket</v>
      </c>
      <c r="L1401" t="str">
        <f>INDEX(products!$A$1:$F$11,MATCH(orders!$D1401,products!$A$1:$A$11,0),MATCH(orders!L$1,products!$A$1:$F$1,0))</f>
        <v>Light Blue</v>
      </c>
      <c r="M1401">
        <f>INDEX(products!$A$1:$F$11,MATCH(orders!$D1401,products!$A$1:$A$11,0),MATCH(orders!M$1,products!$A$1:$F$1,0))</f>
        <v>27.99</v>
      </c>
      <c r="N1401">
        <f>INDEX(products!$A$1:$F$11,MATCH(orders!$D1401,products!$A$1:$A$11,0),MATCH(orders!N$1,products!$A$1:$F$1,0))</f>
        <v>14.99</v>
      </c>
      <c r="O1401">
        <f t="shared" si="42"/>
        <v>51.999999999999993</v>
      </c>
      <c r="P1401">
        <f t="shared" si="43"/>
        <v>111.96</v>
      </c>
    </row>
    <row r="1402" spans="1:16" x14ac:dyDescent="0.45">
      <c r="A1402" t="s">
        <v>3171</v>
      </c>
      <c r="B1402" s="1">
        <v>45261</v>
      </c>
      <c r="C1402" t="s">
        <v>473</v>
      </c>
      <c r="D1402">
        <v>6</v>
      </c>
      <c r="E1402">
        <v>3</v>
      </c>
      <c r="F1402" t="str">
        <f>_xlfn.XLOOKUP(C1402,customers!$A$2:$A$314,customers!$B$2:$B$314,,0)</f>
        <v>Brook Drage</v>
      </c>
      <c r="G1402" t="str">
        <f>_xlfn.XLOOKUP(C1402,customers!$A$2:$A$314,customers!$F$2:$F$314,,0)</f>
        <v>England</v>
      </c>
      <c r="H1402" t="str">
        <f>VLOOKUP(C1402,customers!$A$2:$I$314,7,FALSE)</f>
        <v>Scarborough</v>
      </c>
      <c r="I1402" t="str">
        <f>VLOOKUP(C1402,customers!$A$2:$I$314,9,FALSE)</f>
        <v>No</v>
      </c>
      <c r="J1402" t="str">
        <f>INDEX(products!$A$1:$F$11,MATCH(orders!$D1402,products!$A$1:$A$11,0),MATCH(orders!J$1,products!$A$1:$F$1,0))</f>
        <v>Denim Jacket Hooded</v>
      </c>
      <c r="K1402" t="str">
        <f>INDEX(products!$A$1:$F$11,MATCH(orders!$D1402,products!$A$1:$A$11,0),MATCH(orders!K$1,products!$A$1:$F$1,0))</f>
        <v>Jacket</v>
      </c>
      <c r="L1402" t="str">
        <f>INDEX(products!$A$1:$F$11,MATCH(orders!$D1402,products!$A$1:$A$11,0),MATCH(orders!L$1,products!$A$1:$F$1,0))</f>
        <v>Light Blue</v>
      </c>
      <c r="M1402">
        <f>INDEX(products!$A$1:$F$11,MATCH(orders!$D1402,products!$A$1:$A$11,0),MATCH(orders!M$1,products!$A$1:$F$1,0))</f>
        <v>27.99</v>
      </c>
      <c r="N1402">
        <f>INDEX(products!$A$1:$F$11,MATCH(orders!$D1402,products!$A$1:$A$11,0),MATCH(orders!N$1,products!$A$1:$F$1,0))</f>
        <v>14.99</v>
      </c>
      <c r="O1402">
        <f t="shared" si="42"/>
        <v>38.999999999999993</v>
      </c>
      <c r="P1402">
        <f t="shared" si="43"/>
        <v>83.97</v>
      </c>
    </row>
    <row r="1403" spans="1:16" x14ac:dyDescent="0.45">
      <c r="A1403" t="s">
        <v>3172</v>
      </c>
      <c r="B1403" s="1">
        <v>45261</v>
      </c>
      <c r="C1403" t="s">
        <v>252</v>
      </c>
      <c r="D1403">
        <v>6</v>
      </c>
      <c r="E1403">
        <v>4</v>
      </c>
      <c r="F1403" t="str">
        <f>_xlfn.XLOOKUP(C1403,customers!$A$2:$A$314,customers!$B$2:$B$314,,0)</f>
        <v>Stanislaus Gilroy</v>
      </c>
      <c r="G1403" t="str">
        <f>_xlfn.XLOOKUP(C1403,customers!$A$2:$A$314,customers!$F$2:$F$314,,0)</f>
        <v>England</v>
      </c>
      <c r="H1403" t="str">
        <f>VLOOKUP(C1403,customers!$A$2:$I$314,7,FALSE)</f>
        <v>Hull</v>
      </c>
      <c r="I1403" t="str">
        <f>VLOOKUP(C1403,customers!$A$2:$I$314,9,FALSE)</f>
        <v>Yes</v>
      </c>
      <c r="J1403" t="str">
        <f>INDEX(products!$A$1:$F$11,MATCH(orders!$D1403,products!$A$1:$A$11,0),MATCH(orders!J$1,products!$A$1:$F$1,0))</f>
        <v>Denim Jacket Hooded</v>
      </c>
      <c r="K1403" t="str">
        <f>INDEX(products!$A$1:$F$11,MATCH(orders!$D1403,products!$A$1:$A$11,0),MATCH(orders!K$1,products!$A$1:$F$1,0))</f>
        <v>Jacket</v>
      </c>
      <c r="L1403" t="str">
        <f>INDEX(products!$A$1:$F$11,MATCH(orders!$D1403,products!$A$1:$A$11,0),MATCH(orders!L$1,products!$A$1:$F$1,0))</f>
        <v>Light Blue</v>
      </c>
      <c r="M1403">
        <f>INDEX(products!$A$1:$F$11,MATCH(orders!$D1403,products!$A$1:$A$11,0),MATCH(orders!M$1,products!$A$1:$F$1,0))</f>
        <v>27.99</v>
      </c>
      <c r="N1403">
        <f>INDEX(products!$A$1:$F$11,MATCH(orders!$D1403,products!$A$1:$A$11,0),MATCH(orders!N$1,products!$A$1:$F$1,0))</f>
        <v>14.99</v>
      </c>
      <c r="O1403">
        <f t="shared" si="42"/>
        <v>51.999999999999993</v>
      </c>
      <c r="P1403">
        <f t="shared" si="43"/>
        <v>111.96</v>
      </c>
    </row>
    <row r="1404" spans="1:16" x14ac:dyDescent="0.45">
      <c r="A1404" t="s">
        <v>3173</v>
      </c>
      <c r="B1404" s="1">
        <v>45261</v>
      </c>
      <c r="C1404" t="s">
        <v>145</v>
      </c>
      <c r="D1404">
        <v>6</v>
      </c>
      <c r="E1404">
        <v>4</v>
      </c>
      <c r="F1404" t="str">
        <f>_xlfn.XLOOKUP(C1404,customers!$A$2:$A$314,customers!$B$2:$B$314,,0)</f>
        <v>Ray Leivesley</v>
      </c>
      <c r="G1404" t="str">
        <f>_xlfn.XLOOKUP(C1404,customers!$A$2:$A$314,customers!$F$2:$F$314,,0)</f>
        <v>England</v>
      </c>
      <c r="H1404" t="str">
        <f>VLOOKUP(C1404,customers!$A$2:$I$314,7,FALSE)</f>
        <v>Ipswich</v>
      </c>
      <c r="I1404" t="str">
        <f>VLOOKUP(C1404,customers!$A$2:$I$314,9,FALSE)</f>
        <v>Yes</v>
      </c>
      <c r="J1404" t="str">
        <f>INDEX(products!$A$1:$F$11,MATCH(orders!$D1404,products!$A$1:$A$11,0),MATCH(orders!J$1,products!$A$1:$F$1,0))</f>
        <v>Denim Jacket Hooded</v>
      </c>
      <c r="K1404" t="str">
        <f>INDEX(products!$A$1:$F$11,MATCH(orders!$D1404,products!$A$1:$A$11,0),MATCH(orders!K$1,products!$A$1:$F$1,0))</f>
        <v>Jacket</v>
      </c>
      <c r="L1404" t="str">
        <f>INDEX(products!$A$1:$F$11,MATCH(orders!$D1404,products!$A$1:$A$11,0),MATCH(orders!L$1,products!$A$1:$F$1,0))</f>
        <v>Light Blue</v>
      </c>
      <c r="M1404">
        <f>INDEX(products!$A$1:$F$11,MATCH(orders!$D1404,products!$A$1:$A$11,0),MATCH(orders!M$1,products!$A$1:$F$1,0))</f>
        <v>27.99</v>
      </c>
      <c r="N1404">
        <f>INDEX(products!$A$1:$F$11,MATCH(orders!$D1404,products!$A$1:$A$11,0),MATCH(orders!N$1,products!$A$1:$F$1,0))</f>
        <v>14.99</v>
      </c>
      <c r="O1404">
        <f t="shared" si="42"/>
        <v>51.999999999999993</v>
      </c>
      <c r="P1404">
        <f t="shared" si="43"/>
        <v>111.96</v>
      </c>
    </row>
    <row r="1405" spans="1:16" x14ac:dyDescent="0.45">
      <c r="A1405" t="s">
        <v>3174</v>
      </c>
      <c r="B1405" s="1">
        <v>45261</v>
      </c>
      <c r="C1405" t="s">
        <v>788</v>
      </c>
      <c r="D1405">
        <v>6</v>
      </c>
      <c r="E1405">
        <v>5</v>
      </c>
      <c r="F1405" t="str">
        <f>_xlfn.XLOOKUP(C1405,customers!$A$2:$A$314,customers!$B$2:$B$314,,0)</f>
        <v>Ingaborg Dunwoody</v>
      </c>
      <c r="G1405" t="str">
        <f>_xlfn.XLOOKUP(C1405,customers!$A$2:$A$314,customers!$F$2:$F$314,,0)</f>
        <v>Scotland</v>
      </c>
      <c r="H1405" t="str">
        <f>VLOOKUP(C1405,customers!$A$2:$I$314,7,FALSE)</f>
        <v>Melrose</v>
      </c>
      <c r="I1405" t="str">
        <f>VLOOKUP(C1405,customers!$A$2:$I$314,9,FALSE)</f>
        <v>No</v>
      </c>
      <c r="J1405" t="str">
        <f>INDEX(products!$A$1:$F$11,MATCH(orders!$D1405,products!$A$1:$A$11,0),MATCH(orders!J$1,products!$A$1:$F$1,0))</f>
        <v>Denim Jacket Hooded</v>
      </c>
      <c r="K1405" t="str">
        <f>INDEX(products!$A$1:$F$11,MATCH(orders!$D1405,products!$A$1:$A$11,0),MATCH(orders!K$1,products!$A$1:$F$1,0))</f>
        <v>Jacket</v>
      </c>
      <c r="L1405" t="str">
        <f>INDEX(products!$A$1:$F$11,MATCH(orders!$D1405,products!$A$1:$A$11,0),MATCH(orders!L$1,products!$A$1:$F$1,0))</f>
        <v>Light Blue</v>
      </c>
      <c r="M1405">
        <f>INDEX(products!$A$1:$F$11,MATCH(orders!$D1405,products!$A$1:$A$11,0),MATCH(orders!M$1,products!$A$1:$F$1,0))</f>
        <v>27.99</v>
      </c>
      <c r="N1405">
        <f>INDEX(products!$A$1:$F$11,MATCH(orders!$D1405,products!$A$1:$A$11,0),MATCH(orders!N$1,products!$A$1:$F$1,0))</f>
        <v>14.99</v>
      </c>
      <c r="O1405">
        <f t="shared" si="42"/>
        <v>64.999999999999986</v>
      </c>
      <c r="P1405">
        <f t="shared" si="43"/>
        <v>139.94999999999999</v>
      </c>
    </row>
    <row r="1406" spans="1:16" x14ac:dyDescent="0.45">
      <c r="A1406" t="s">
        <v>3175</v>
      </c>
      <c r="B1406" s="1">
        <v>45261</v>
      </c>
      <c r="C1406" t="s">
        <v>303</v>
      </c>
      <c r="D1406">
        <v>6</v>
      </c>
      <c r="E1406">
        <v>4</v>
      </c>
      <c r="F1406" t="str">
        <f>_xlfn.XLOOKUP(C1406,customers!$A$2:$A$314,customers!$B$2:$B$314,,0)</f>
        <v>Aurlie McCarl</v>
      </c>
      <c r="G1406" t="str">
        <f>_xlfn.XLOOKUP(C1406,customers!$A$2:$A$314,customers!$F$2:$F$314,,0)</f>
        <v>England</v>
      </c>
      <c r="H1406" t="str">
        <f>VLOOKUP(C1406,customers!$A$2:$I$314,7,FALSE)</f>
        <v>Carlisle</v>
      </c>
      <c r="I1406" t="str">
        <f>VLOOKUP(C1406,customers!$A$2:$I$314,9,FALSE)</f>
        <v>Yes</v>
      </c>
      <c r="J1406" t="str">
        <f>INDEX(products!$A$1:$F$11,MATCH(orders!$D1406,products!$A$1:$A$11,0),MATCH(orders!J$1,products!$A$1:$F$1,0))</f>
        <v>Denim Jacket Hooded</v>
      </c>
      <c r="K1406" t="str">
        <f>INDEX(products!$A$1:$F$11,MATCH(orders!$D1406,products!$A$1:$A$11,0),MATCH(orders!K$1,products!$A$1:$F$1,0))</f>
        <v>Jacket</v>
      </c>
      <c r="L1406" t="str">
        <f>INDEX(products!$A$1:$F$11,MATCH(orders!$D1406,products!$A$1:$A$11,0),MATCH(orders!L$1,products!$A$1:$F$1,0))</f>
        <v>Light Blue</v>
      </c>
      <c r="M1406">
        <f>INDEX(products!$A$1:$F$11,MATCH(orders!$D1406,products!$A$1:$A$11,0),MATCH(orders!M$1,products!$A$1:$F$1,0))</f>
        <v>27.99</v>
      </c>
      <c r="N1406">
        <f>INDEX(products!$A$1:$F$11,MATCH(orders!$D1406,products!$A$1:$A$11,0),MATCH(orders!N$1,products!$A$1:$F$1,0))</f>
        <v>14.99</v>
      </c>
      <c r="O1406">
        <f t="shared" si="42"/>
        <v>51.999999999999993</v>
      </c>
      <c r="P1406">
        <f t="shared" si="43"/>
        <v>111.96</v>
      </c>
    </row>
    <row r="1407" spans="1:16" x14ac:dyDescent="0.45">
      <c r="A1407" t="s">
        <v>3176</v>
      </c>
      <c r="B1407" s="1">
        <v>45261</v>
      </c>
      <c r="C1407" t="s">
        <v>749</v>
      </c>
      <c r="D1407">
        <v>6</v>
      </c>
      <c r="E1407">
        <v>3</v>
      </c>
      <c r="F1407" t="str">
        <f>_xlfn.XLOOKUP(C1407,customers!$A$2:$A$314,customers!$B$2:$B$314,,0)</f>
        <v>Madelene Prinn</v>
      </c>
      <c r="G1407" t="str">
        <f>_xlfn.XLOOKUP(C1407,customers!$A$2:$A$314,customers!$F$2:$F$314,,0)</f>
        <v>England</v>
      </c>
      <c r="H1407" t="str">
        <f>VLOOKUP(C1407,customers!$A$2:$I$314,7,FALSE)</f>
        <v>Stamford</v>
      </c>
      <c r="I1407" t="str">
        <f>VLOOKUP(C1407,customers!$A$2:$I$314,9,FALSE)</f>
        <v>No</v>
      </c>
      <c r="J1407" t="str">
        <f>INDEX(products!$A$1:$F$11,MATCH(orders!$D1407,products!$A$1:$A$11,0),MATCH(orders!J$1,products!$A$1:$F$1,0))</f>
        <v>Denim Jacket Hooded</v>
      </c>
      <c r="K1407" t="str">
        <f>INDEX(products!$A$1:$F$11,MATCH(orders!$D1407,products!$A$1:$A$11,0),MATCH(orders!K$1,products!$A$1:$F$1,0))</f>
        <v>Jacket</v>
      </c>
      <c r="L1407" t="str">
        <f>INDEX(products!$A$1:$F$11,MATCH(orders!$D1407,products!$A$1:$A$11,0),MATCH(orders!L$1,products!$A$1:$F$1,0))</f>
        <v>Light Blue</v>
      </c>
      <c r="M1407">
        <f>INDEX(products!$A$1:$F$11,MATCH(orders!$D1407,products!$A$1:$A$11,0),MATCH(orders!M$1,products!$A$1:$F$1,0))</f>
        <v>27.99</v>
      </c>
      <c r="N1407">
        <f>INDEX(products!$A$1:$F$11,MATCH(orders!$D1407,products!$A$1:$A$11,0),MATCH(orders!N$1,products!$A$1:$F$1,0))</f>
        <v>14.99</v>
      </c>
      <c r="O1407">
        <f t="shared" si="42"/>
        <v>38.999999999999993</v>
      </c>
      <c r="P1407">
        <f t="shared" si="43"/>
        <v>83.97</v>
      </c>
    </row>
    <row r="1408" spans="1:16" x14ac:dyDescent="0.45">
      <c r="A1408" t="s">
        <v>3177</v>
      </c>
      <c r="B1408" s="1">
        <v>45261</v>
      </c>
      <c r="C1408" t="s">
        <v>914</v>
      </c>
      <c r="D1408">
        <v>6</v>
      </c>
      <c r="E1408">
        <v>4</v>
      </c>
      <c r="F1408" t="str">
        <f>_xlfn.XLOOKUP(C1408,customers!$A$2:$A$314,customers!$B$2:$B$314,,0)</f>
        <v>Conny Gheraldi</v>
      </c>
      <c r="G1408" t="str">
        <f>_xlfn.XLOOKUP(C1408,customers!$A$2:$A$314,customers!$F$2:$F$314,,0)</f>
        <v>Wales</v>
      </c>
      <c r="H1408" t="str">
        <f>VLOOKUP(C1408,customers!$A$2:$I$314,7,FALSE)</f>
        <v>Monmouth</v>
      </c>
      <c r="I1408" t="str">
        <f>VLOOKUP(C1408,customers!$A$2:$I$314,9,FALSE)</f>
        <v>No</v>
      </c>
      <c r="J1408" t="str">
        <f>INDEX(products!$A$1:$F$11,MATCH(orders!$D1408,products!$A$1:$A$11,0),MATCH(orders!J$1,products!$A$1:$F$1,0))</f>
        <v>Denim Jacket Hooded</v>
      </c>
      <c r="K1408" t="str">
        <f>INDEX(products!$A$1:$F$11,MATCH(orders!$D1408,products!$A$1:$A$11,0),MATCH(orders!K$1,products!$A$1:$F$1,0))</f>
        <v>Jacket</v>
      </c>
      <c r="L1408" t="str">
        <f>INDEX(products!$A$1:$F$11,MATCH(orders!$D1408,products!$A$1:$A$11,0),MATCH(orders!L$1,products!$A$1:$F$1,0))</f>
        <v>Light Blue</v>
      </c>
      <c r="M1408">
        <f>INDEX(products!$A$1:$F$11,MATCH(orders!$D1408,products!$A$1:$A$11,0),MATCH(orders!M$1,products!$A$1:$F$1,0))</f>
        <v>27.99</v>
      </c>
      <c r="N1408">
        <f>INDEX(products!$A$1:$F$11,MATCH(orders!$D1408,products!$A$1:$A$11,0),MATCH(orders!N$1,products!$A$1:$F$1,0))</f>
        <v>14.99</v>
      </c>
      <c r="O1408">
        <f t="shared" si="42"/>
        <v>51.999999999999993</v>
      </c>
      <c r="P1408">
        <f t="shared" si="43"/>
        <v>111.96</v>
      </c>
    </row>
    <row r="1409" spans="1:16" x14ac:dyDescent="0.45">
      <c r="A1409" t="s">
        <v>3178</v>
      </c>
      <c r="B1409" s="1">
        <v>45261</v>
      </c>
      <c r="C1409" t="s">
        <v>788</v>
      </c>
      <c r="D1409">
        <v>6</v>
      </c>
      <c r="E1409">
        <v>3</v>
      </c>
      <c r="F1409" t="str">
        <f>_xlfn.XLOOKUP(C1409,customers!$A$2:$A$314,customers!$B$2:$B$314,,0)</f>
        <v>Ingaborg Dunwoody</v>
      </c>
      <c r="G1409" t="str">
        <f>_xlfn.XLOOKUP(C1409,customers!$A$2:$A$314,customers!$F$2:$F$314,,0)</f>
        <v>Scotland</v>
      </c>
      <c r="H1409" t="str">
        <f>VLOOKUP(C1409,customers!$A$2:$I$314,7,FALSE)</f>
        <v>Melrose</v>
      </c>
      <c r="I1409" t="str">
        <f>VLOOKUP(C1409,customers!$A$2:$I$314,9,FALSE)</f>
        <v>No</v>
      </c>
      <c r="J1409" t="str">
        <f>INDEX(products!$A$1:$F$11,MATCH(orders!$D1409,products!$A$1:$A$11,0),MATCH(orders!J$1,products!$A$1:$F$1,0))</f>
        <v>Denim Jacket Hooded</v>
      </c>
      <c r="K1409" t="str">
        <f>INDEX(products!$A$1:$F$11,MATCH(orders!$D1409,products!$A$1:$A$11,0),MATCH(orders!K$1,products!$A$1:$F$1,0))</f>
        <v>Jacket</v>
      </c>
      <c r="L1409" t="str">
        <f>INDEX(products!$A$1:$F$11,MATCH(orders!$D1409,products!$A$1:$A$11,0),MATCH(orders!L$1,products!$A$1:$F$1,0))</f>
        <v>Light Blue</v>
      </c>
      <c r="M1409">
        <f>INDEX(products!$A$1:$F$11,MATCH(orders!$D1409,products!$A$1:$A$11,0),MATCH(orders!M$1,products!$A$1:$F$1,0))</f>
        <v>27.99</v>
      </c>
      <c r="N1409">
        <f>INDEX(products!$A$1:$F$11,MATCH(orders!$D1409,products!$A$1:$A$11,0),MATCH(orders!N$1,products!$A$1:$F$1,0))</f>
        <v>14.99</v>
      </c>
      <c r="O1409">
        <f t="shared" si="42"/>
        <v>38.999999999999993</v>
      </c>
      <c r="P1409">
        <f t="shared" si="43"/>
        <v>83.97</v>
      </c>
    </row>
    <row r="1410" spans="1:16" x14ac:dyDescent="0.45">
      <c r="A1410" t="s">
        <v>3179</v>
      </c>
      <c r="B1410" s="1">
        <v>45262</v>
      </c>
      <c r="C1410" t="s">
        <v>134</v>
      </c>
      <c r="D1410">
        <v>2</v>
      </c>
      <c r="E1410">
        <v>4</v>
      </c>
      <c r="F1410" t="str">
        <f>_xlfn.XLOOKUP(C1410,customers!$A$2:$A$314,customers!$B$2:$B$314,,0)</f>
        <v>Theresita Newbury</v>
      </c>
      <c r="G1410" t="str">
        <f>_xlfn.XLOOKUP(C1410,customers!$A$2:$A$314,customers!$F$2:$F$314,,0)</f>
        <v>Scotland</v>
      </c>
      <c r="H1410" t="str">
        <f>VLOOKUP(C1410,customers!$A$2:$I$314,7,FALSE)</f>
        <v>Perth</v>
      </c>
      <c r="I1410" t="str">
        <f>VLOOKUP(C1410,customers!$A$2:$I$314,9,FALSE)</f>
        <v>Yes</v>
      </c>
      <c r="J1410" t="str">
        <f>INDEX(products!$A$1:$F$11,MATCH(orders!$D1410,products!$A$1:$A$11,0),MATCH(orders!J$1,products!$A$1:$F$1,0))</f>
        <v>Denim Jacket Classic</v>
      </c>
      <c r="K1410" t="str">
        <f>INDEX(products!$A$1:$F$11,MATCH(orders!$D1410,products!$A$1:$A$11,0),MATCH(orders!K$1,products!$A$1:$F$1,0))</f>
        <v>Jacket</v>
      </c>
      <c r="L1410" t="str">
        <f>INDEX(products!$A$1:$F$11,MATCH(orders!$D1410,products!$A$1:$A$11,0),MATCH(orders!L$1,products!$A$1:$F$1,0))</f>
        <v>Dark Blue</v>
      </c>
      <c r="M1410">
        <f>INDEX(products!$A$1:$F$11,MATCH(orders!$D1410,products!$A$1:$A$11,0),MATCH(orders!M$1,products!$A$1:$F$1,0))</f>
        <v>29.99</v>
      </c>
      <c r="N1410">
        <f>INDEX(products!$A$1:$F$11,MATCH(orders!$D1410,products!$A$1:$A$11,0),MATCH(orders!N$1,products!$A$1:$F$1,0))</f>
        <v>16.989999999999998</v>
      </c>
      <c r="O1410">
        <f t="shared" si="42"/>
        <v>52</v>
      </c>
      <c r="P1410">
        <f t="shared" si="43"/>
        <v>119.96</v>
      </c>
    </row>
    <row r="1411" spans="1:16" x14ac:dyDescent="0.45">
      <c r="A1411" t="s">
        <v>3180</v>
      </c>
      <c r="B1411" s="1">
        <v>45263</v>
      </c>
      <c r="C1411" t="s">
        <v>347</v>
      </c>
      <c r="D1411">
        <v>2</v>
      </c>
      <c r="E1411">
        <v>3</v>
      </c>
      <c r="F1411" t="str">
        <f>_xlfn.XLOOKUP(C1411,customers!$A$2:$A$314,customers!$B$2:$B$314,,0)</f>
        <v>Zaccaria Sherewood</v>
      </c>
      <c r="G1411" t="str">
        <f>_xlfn.XLOOKUP(C1411,customers!$A$2:$A$314,customers!$F$2:$F$314,,0)</f>
        <v>England</v>
      </c>
      <c r="H1411" t="str">
        <f>VLOOKUP(C1411,customers!$A$2:$I$314,7,FALSE)</f>
        <v>Taunton</v>
      </c>
      <c r="I1411" t="str">
        <f>VLOOKUP(C1411,customers!$A$2:$I$314,9,FALSE)</f>
        <v>Yes</v>
      </c>
      <c r="J1411" t="str">
        <f>INDEX(products!$A$1:$F$11,MATCH(orders!$D1411,products!$A$1:$A$11,0),MATCH(orders!J$1,products!$A$1:$F$1,0))</f>
        <v>Denim Jacket Classic</v>
      </c>
      <c r="K1411" t="str">
        <f>INDEX(products!$A$1:$F$11,MATCH(orders!$D1411,products!$A$1:$A$11,0),MATCH(orders!K$1,products!$A$1:$F$1,0))</f>
        <v>Jacket</v>
      </c>
      <c r="L1411" t="str">
        <f>INDEX(products!$A$1:$F$11,MATCH(orders!$D1411,products!$A$1:$A$11,0),MATCH(orders!L$1,products!$A$1:$F$1,0))</f>
        <v>Dark Blue</v>
      </c>
      <c r="M1411">
        <f>INDEX(products!$A$1:$F$11,MATCH(orders!$D1411,products!$A$1:$A$11,0),MATCH(orders!M$1,products!$A$1:$F$1,0))</f>
        <v>29.99</v>
      </c>
      <c r="N1411">
        <f>INDEX(products!$A$1:$F$11,MATCH(orders!$D1411,products!$A$1:$A$11,0),MATCH(orders!N$1,products!$A$1:$F$1,0))</f>
        <v>16.989999999999998</v>
      </c>
      <c r="O1411">
        <f t="shared" ref="O1411:O1474" si="44">(M1411-N1411)*E1411</f>
        <v>39</v>
      </c>
      <c r="P1411">
        <f t="shared" ref="P1411:P1474" si="45">M1411*E1411</f>
        <v>89.97</v>
      </c>
    </row>
    <row r="1412" spans="1:16" x14ac:dyDescent="0.45">
      <c r="A1412" t="s">
        <v>3181</v>
      </c>
      <c r="B1412" s="1">
        <v>45264</v>
      </c>
      <c r="C1412" t="s">
        <v>1214</v>
      </c>
      <c r="D1412">
        <v>6</v>
      </c>
      <c r="E1412">
        <v>3</v>
      </c>
      <c r="F1412" t="str">
        <f>_xlfn.XLOOKUP(C1412,customers!$A$2:$A$314,customers!$B$2:$B$314,,0)</f>
        <v>Paola Brydell</v>
      </c>
      <c r="G1412" t="str">
        <f>_xlfn.XLOOKUP(C1412,customers!$A$2:$A$314,customers!$F$2:$F$314,,0)</f>
        <v>Scotland</v>
      </c>
      <c r="H1412" t="str">
        <f>VLOOKUP(C1412,customers!$A$2:$I$314,7,FALSE)</f>
        <v>Dunblane</v>
      </c>
      <c r="I1412" t="str">
        <f>VLOOKUP(C1412,customers!$A$2:$I$314,9,FALSE)</f>
        <v>No</v>
      </c>
      <c r="J1412" t="str">
        <f>INDEX(products!$A$1:$F$11,MATCH(orders!$D1412,products!$A$1:$A$11,0),MATCH(orders!J$1,products!$A$1:$F$1,0))</f>
        <v>Denim Jacket Hooded</v>
      </c>
      <c r="K1412" t="str">
        <f>INDEX(products!$A$1:$F$11,MATCH(orders!$D1412,products!$A$1:$A$11,0),MATCH(orders!K$1,products!$A$1:$F$1,0))</f>
        <v>Jacket</v>
      </c>
      <c r="L1412" t="str">
        <f>INDEX(products!$A$1:$F$11,MATCH(orders!$D1412,products!$A$1:$A$11,0),MATCH(orders!L$1,products!$A$1:$F$1,0))</f>
        <v>Light Blue</v>
      </c>
      <c r="M1412">
        <f>INDEX(products!$A$1:$F$11,MATCH(orders!$D1412,products!$A$1:$A$11,0),MATCH(orders!M$1,products!$A$1:$F$1,0))</f>
        <v>27.99</v>
      </c>
      <c r="N1412">
        <f>INDEX(products!$A$1:$F$11,MATCH(orders!$D1412,products!$A$1:$A$11,0),MATCH(orders!N$1,products!$A$1:$F$1,0))</f>
        <v>14.99</v>
      </c>
      <c r="O1412">
        <f t="shared" si="44"/>
        <v>38.999999999999993</v>
      </c>
      <c r="P1412">
        <f t="shared" si="45"/>
        <v>83.97</v>
      </c>
    </row>
    <row r="1413" spans="1:16" x14ac:dyDescent="0.45">
      <c r="A1413" t="s">
        <v>3182</v>
      </c>
      <c r="B1413" s="1">
        <v>45264</v>
      </c>
      <c r="C1413" t="s">
        <v>745</v>
      </c>
      <c r="D1413">
        <v>9</v>
      </c>
      <c r="E1413">
        <v>4</v>
      </c>
      <c r="F1413" t="str">
        <f>_xlfn.XLOOKUP(C1413,customers!$A$2:$A$314,customers!$B$2:$B$314,,0)</f>
        <v>Burnard Bartholin</v>
      </c>
      <c r="G1413" t="str">
        <f>_xlfn.XLOOKUP(C1413,customers!$A$2:$A$314,customers!$F$2:$F$314,,0)</f>
        <v>Scotland</v>
      </c>
      <c r="H1413" t="str">
        <f>VLOOKUP(C1413,customers!$A$2:$I$314,7,FALSE)</f>
        <v>Dunoon</v>
      </c>
      <c r="I1413" t="str">
        <f>VLOOKUP(C1413,customers!$A$2:$I$314,9,FALSE)</f>
        <v>No</v>
      </c>
      <c r="J1413" t="str">
        <f>INDEX(products!$A$1:$F$11,MATCH(orders!$D1413,products!$A$1:$A$11,0),MATCH(orders!J$1,products!$A$1:$F$1,0))</f>
        <v>Denim Jacket Embroidered</v>
      </c>
      <c r="K1413" t="str">
        <f>INDEX(products!$A$1:$F$11,MATCH(orders!$D1413,products!$A$1:$A$11,0),MATCH(orders!K$1,products!$A$1:$F$1,0))</f>
        <v>Jacket</v>
      </c>
      <c r="L1413" t="str">
        <f>INDEX(products!$A$1:$F$11,MATCH(orders!$D1413,products!$A$1:$A$11,0),MATCH(orders!L$1,products!$A$1:$F$1,0))</f>
        <v>Light Blue</v>
      </c>
      <c r="M1413">
        <f>INDEX(products!$A$1:$F$11,MATCH(orders!$D1413,products!$A$1:$A$11,0),MATCH(orders!M$1,products!$A$1:$F$1,0))</f>
        <v>32.99</v>
      </c>
      <c r="N1413">
        <f>INDEX(products!$A$1:$F$11,MATCH(orders!$D1413,products!$A$1:$A$11,0),MATCH(orders!N$1,products!$A$1:$F$1,0))</f>
        <v>18.989999999999998</v>
      </c>
      <c r="O1413">
        <f t="shared" si="44"/>
        <v>56.000000000000014</v>
      </c>
      <c r="P1413">
        <f t="shared" si="45"/>
        <v>131.96</v>
      </c>
    </row>
    <row r="1414" spans="1:16" x14ac:dyDescent="0.45">
      <c r="A1414" t="s">
        <v>3183</v>
      </c>
      <c r="B1414" s="1">
        <v>45264</v>
      </c>
      <c r="C1414" t="s">
        <v>847</v>
      </c>
      <c r="D1414">
        <v>6</v>
      </c>
      <c r="E1414">
        <v>4</v>
      </c>
      <c r="F1414" t="str">
        <f>_xlfn.XLOOKUP(C1414,customers!$A$2:$A$314,customers!$B$2:$B$314,,0)</f>
        <v>Ilka Gurnee</v>
      </c>
      <c r="G1414" t="str">
        <f>_xlfn.XLOOKUP(C1414,customers!$A$2:$A$314,customers!$F$2:$F$314,,0)</f>
        <v>Scotland</v>
      </c>
      <c r="H1414" t="str">
        <f>VLOOKUP(C1414,customers!$A$2:$I$314,7,FALSE)</f>
        <v>Campbeltown</v>
      </c>
      <c r="I1414" t="str">
        <f>VLOOKUP(C1414,customers!$A$2:$I$314,9,FALSE)</f>
        <v>No</v>
      </c>
      <c r="J1414" t="str">
        <f>INDEX(products!$A$1:$F$11,MATCH(orders!$D1414,products!$A$1:$A$11,0),MATCH(orders!J$1,products!$A$1:$F$1,0))</f>
        <v>Denim Jacket Hooded</v>
      </c>
      <c r="K1414" t="str">
        <f>INDEX(products!$A$1:$F$11,MATCH(orders!$D1414,products!$A$1:$A$11,0),MATCH(orders!K$1,products!$A$1:$F$1,0))</f>
        <v>Jacket</v>
      </c>
      <c r="L1414" t="str">
        <f>INDEX(products!$A$1:$F$11,MATCH(orders!$D1414,products!$A$1:$A$11,0),MATCH(orders!L$1,products!$A$1:$F$1,0))</f>
        <v>Light Blue</v>
      </c>
      <c r="M1414">
        <f>INDEX(products!$A$1:$F$11,MATCH(orders!$D1414,products!$A$1:$A$11,0),MATCH(orders!M$1,products!$A$1:$F$1,0))</f>
        <v>27.99</v>
      </c>
      <c r="N1414">
        <f>INDEX(products!$A$1:$F$11,MATCH(orders!$D1414,products!$A$1:$A$11,0),MATCH(orders!N$1,products!$A$1:$F$1,0))</f>
        <v>14.99</v>
      </c>
      <c r="O1414">
        <f t="shared" si="44"/>
        <v>51.999999999999993</v>
      </c>
      <c r="P1414">
        <f t="shared" si="45"/>
        <v>111.96</v>
      </c>
    </row>
    <row r="1415" spans="1:16" x14ac:dyDescent="0.45">
      <c r="A1415" t="s">
        <v>3184</v>
      </c>
      <c r="B1415" s="1">
        <v>45265</v>
      </c>
      <c r="C1415" t="s">
        <v>1154</v>
      </c>
      <c r="D1415">
        <v>6</v>
      </c>
      <c r="E1415">
        <v>3</v>
      </c>
      <c r="F1415" t="str">
        <f>_xlfn.XLOOKUP(C1415,customers!$A$2:$A$314,customers!$B$2:$B$314,,0)</f>
        <v>Cybill Graddell</v>
      </c>
      <c r="G1415" t="str">
        <f>_xlfn.XLOOKUP(C1415,customers!$A$2:$A$314,customers!$F$2:$F$314,,0)</f>
        <v>Scotland</v>
      </c>
      <c r="H1415" t="str">
        <f>VLOOKUP(C1415,customers!$A$2:$I$314,7,FALSE)</f>
        <v>Dunoon</v>
      </c>
      <c r="I1415" t="str">
        <f>VLOOKUP(C1415,customers!$A$2:$I$314,9,FALSE)</f>
        <v>No</v>
      </c>
      <c r="J1415" t="str">
        <f>INDEX(products!$A$1:$F$11,MATCH(orders!$D1415,products!$A$1:$A$11,0),MATCH(orders!J$1,products!$A$1:$F$1,0))</f>
        <v>Denim Jacket Hooded</v>
      </c>
      <c r="K1415" t="str">
        <f>INDEX(products!$A$1:$F$11,MATCH(orders!$D1415,products!$A$1:$A$11,0),MATCH(orders!K$1,products!$A$1:$F$1,0))</f>
        <v>Jacket</v>
      </c>
      <c r="L1415" t="str">
        <f>INDEX(products!$A$1:$F$11,MATCH(orders!$D1415,products!$A$1:$A$11,0),MATCH(orders!L$1,products!$A$1:$F$1,0))</f>
        <v>Light Blue</v>
      </c>
      <c r="M1415">
        <f>INDEX(products!$A$1:$F$11,MATCH(orders!$D1415,products!$A$1:$A$11,0),MATCH(orders!M$1,products!$A$1:$F$1,0))</f>
        <v>27.99</v>
      </c>
      <c r="N1415">
        <f>INDEX(products!$A$1:$F$11,MATCH(orders!$D1415,products!$A$1:$A$11,0),MATCH(orders!N$1,products!$A$1:$F$1,0))</f>
        <v>14.99</v>
      </c>
      <c r="O1415">
        <f t="shared" si="44"/>
        <v>38.999999999999993</v>
      </c>
      <c r="P1415">
        <f t="shared" si="45"/>
        <v>83.97</v>
      </c>
    </row>
    <row r="1416" spans="1:16" x14ac:dyDescent="0.45">
      <c r="A1416" t="s">
        <v>3185</v>
      </c>
      <c r="B1416" s="1">
        <v>45266</v>
      </c>
      <c r="C1416" t="s">
        <v>1177</v>
      </c>
      <c r="D1416">
        <v>6</v>
      </c>
      <c r="E1416">
        <v>4</v>
      </c>
      <c r="F1416" t="str">
        <f>_xlfn.XLOOKUP(C1416,customers!$A$2:$A$314,customers!$B$2:$B$314,,0)</f>
        <v>Trescha Jedrachowicz</v>
      </c>
      <c r="G1416" t="str">
        <f>_xlfn.XLOOKUP(C1416,customers!$A$2:$A$314,customers!$F$2:$F$314,,0)</f>
        <v>Scotland</v>
      </c>
      <c r="H1416" t="str">
        <f>VLOOKUP(C1416,customers!$A$2:$I$314,7,FALSE)</f>
        <v>Pitlochry</v>
      </c>
      <c r="I1416" t="str">
        <f>VLOOKUP(C1416,customers!$A$2:$I$314,9,FALSE)</f>
        <v>No</v>
      </c>
      <c r="J1416" t="str">
        <f>INDEX(products!$A$1:$F$11,MATCH(orders!$D1416,products!$A$1:$A$11,0),MATCH(orders!J$1,products!$A$1:$F$1,0))</f>
        <v>Denim Jacket Hooded</v>
      </c>
      <c r="K1416" t="str">
        <f>INDEX(products!$A$1:$F$11,MATCH(orders!$D1416,products!$A$1:$A$11,0),MATCH(orders!K$1,products!$A$1:$F$1,0))</f>
        <v>Jacket</v>
      </c>
      <c r="L1416" t="str">
        <f>INDEX(products!$A$1:$F$11,MATCH(orders!$D1416,products!$A$1:$A$11,0),MATCH(orders!L$1,products!$A$1:$F$1,0))</f>
        <v>Light Blue</v>
      </c>
      <c r="M1416">
        <f>INDEX(products!$A$1:$F$11,MATCH(orders!$D1416,products!$A$1:$A$11,0),MATCH(orders!M$1,products!$A$1:$F$1,0))</f>
        <v>27.99</v>
      </c>
      <c r="N1416">
        <f>INDEX(products!$A$1:$F$11,MATCH(orders!$D1416,products!$A$1:$A$11,0),MATCH(orders!N$1,products!$A$1:$F$1,0))</f>
        <v>14.99</v>
      </c>
      <c r="O1416">
        <f t="shared" si="44"/>
        <v>51.999999999999993</v>
      </c>
      <c r="P1416">
        <f t="shared" si="45"/>
        <v>111.96</v>
      </c>
    </row>
    <row r="1417" spans="1:16" x14ac:dyDescent="0.45">
      <c r="A1417" t="s">
        <v>3186</v>
      </c>
      <c r="B1417" s="1">
        <v>45266</v>
      </c>
      <c r="C1417" t="s">
        <v>702</v>
      </c>
      <c r="D1417">
        <v>6</v>
      </c>
      <c r="E1417">
        <v>3</v>
      </c>
      <c r="F1417" t="str">
        <f>_xlfn.XLOOKUP(C1417,customers!$A$2:$A$314,customers!$B$2:$B$314,,0)</f>
        <v>Katerina Melloi</v>
      </c>
      <c r="G1417" t="str">
        <f>_xlfn.XLOOKUP(C1417,customers!$A$2:$A$314,customers!$F$2:$F$314,,0)</f>
        <v>England</v>
      </c>
      <c r="H1417" t="str">
        <f>VLOOKUP(C1417,customers!$A$2:$I$314,7,FALSE)</f>
        <v>Chester-le-Street</v>
      </c>
      <c r="I1417" t="str">
        <f>VLOOKUP(C1417,customers!$A$2:$I$314,9,FALSE)</f>
        <v>No</v>
      </c>
      <c r="J1417" t="str">
        <f>INDEX(products!$A$1:$F$11,MATCH(orders!$D1417,products!$A$1:$A$11,0),MATCH(orders!J$1,products!$A$1:$F$1,0))</f>
        <v>Denim Jacket Hooded</v>
      </c>
      <c r="K1417" t="str">
        <f>INDEX(products!$A$1:$F$11,MATCH(orders!$D1417,products!$A$1:$A$11,0),MATCH(orders!K$1,products!$A$1:$F$1,0))</f>
        <v>Jacket</v>
      </c>
      <c r="L1417" t="str">
        <f>INDEX(products!$A$1:$F$11,MATCH(orders!$D1417,products!$A$1:$A$11,0),MATCH(orders!L$1,products!$A$1:$F$1,0))</f>
        <v>Light Blue</v>
      </c>
      <c r="M1417">
        <f>INDEX(products!$A$1:$F$11,MATCH(orders!$D1417,products!$A$1:$A$11,0),MATCH(orders!M$1,products!$A$1:$F$1,0))</f>
        <v>27.99</v>
      </c>
      <c r="N1417">
        <f>INDEX(products!$A$1:$F$11,MATCH(orders!$D1417,products!$A$1:$A$11,0),MATCH(orders!N$1,products!$A$1:$F$1,0))</f>
        <v>14.99</v>
      </c>
      <c r="O1417">
        <f t="shared" si="44"/>
        <v>38.999999999999993</v>
      </c>
      <c r="P1417">
        <f t="shared" si="45"/>
        <v>83.97</v>
      </c>
    </row>
    <row r="1418" spans="1:16" x14ac:dyDescent="0.45">
      <c r="A1418" t="s">
        <v>3187</v>
      </c>
      <c r="B1418" s="1">
        <v>45266</v>
      </c>
      <c r="C1418" t="s">
        <v>100</v>
      </c>
      <c r="D1418">
        <v>2</v>
      </c>
      <c r="E1418">
        <v>4</v>
      </c>
      <c r="F1418" t="str">
        <f>_xlfn.XLOOKUP(C1418,customers!$A$2:$A$314,customers!$B$2:$B$314,,0)</f>
        <v>Aurea Corradino</v>
      </c>
      <c r="G1418" t="str">
        <f>_xlfn.XLOOKUP(C1418,customers!$A$2:$A$314,customers!$F$2:$F$314,,0)</f>
        <v>England</v>
      </c>
      <c r="H1418" t="str">
        <f>VLOOKUP(C1418,customers!$A$2:$I$314,7,FALSE)</f>
        <v>Exeter</v>
      </c>
      <c r="I1418" t="str">
        <f>VLOOKUP(C1418,customers!$A$2:$I$314,9,FALSE)</f>
        <v>Yes</v>
      </c>
      <c r="J1418" t="str">
        <f>INDEX(products!$A$1:$F$11,MATCH(orders!$D1418,products!$A$1:$A$11,0),MATCH(orders!J$1,products!$A$1:$F$1,0))</f>
        <v>Denim Jacket Classic</v>
      </c>
      <c r="K1418" t="str">
        <f>INDEX(products!$A$1:$F$11,MATCH(orders!$D1418,products!$A$1:$A$11,0),MATCH(orders!K$1,products!$A$1:$F$1,0))</f>
        <v>Jacket</v>
      </c>
      <c r="L1418" t="str">
        <f>INDEX(products!$A$1:$F$11,MATCH(orders!$D1418,products!$A$1:$A$11,0),MATCH(orders!L$1,products!$A$1:$F$1,0))</f>
        <v>Dark Blue</v>
      </c>
      <c r="M1418">
        <f>INDEX(products!$A$1:$F$11,MATCH(orders!$D1418,products!$A$1:$A$11,0),MATCH(orders!M$1,products!$A$1:$F$1,0))</f>
        <v>29.99</v>
      </c>
      <c r="N1418">
        <f>INDEX(products!$A$1:$F$11,MATCH(orders!$D1418,products!$A$1:$A$11,0),MATCH(orders!N$1,products!$A$1:$F$1,0))</f>
        <v>16.989999999999998</v>
      </c>
      <c r="O1418">
        <f t="shared" si="44"/>
        <v>52</v>
      </c>
      <c r="P1418">
        <f t="shared" si="45"/>
        <v>119.96</v>
      </c>
    </row>
    <row r="1419" spans="1:16" x14ac:dyDescent="0.45">
      <c r="A1419" t="s">
        <v>3188</v>
      </c>
      <c r="B1419" s="1">
        <v>45266</v>
      </c>
      <c r="C1419" t="s">
        <v>788</v>
      </c>
      <c r="D1419">
        <v>6</v>
      </c>
      <c r="E1419">
        <v>3</v>
      </c>
      <c r="F1419" t="str">
        <f>_xlfn.XLOOKUP(C1419,customers!$A$2:$A$314,customers!$B$2:$B$314,,0)</f>
        <v>Ingaborg Dunwoody</v>
      </c>
      <c r="G1419" t="str">
        <f>_xlfn.XLOOKUP(C1419,customers!$A$2:$A$314,customers!$F$2:$F$314,,0)</f>
        <v>Scotland</v>
      </c>
      <c r="H1419" t="str">
        <f>VLOOKUP(C1419,customers!$A$2:$I$314,7,FALSE)</f>
        <v>Melrose</v>
      </c>
      <c r="I1419" t="str">
        <f>VLOOKUP(C1419,customers!$A$2:$I$314,9,FALSE)</f>
        <v>No</v>
      </c>
      <c r="J1419" t="str">
        <f>INDEX(products!$A$1:$F$11,MATCH(orders!$D1419,products!$A$1:$A$11,0),MATCH(orders!J$1,products!$A$1:$F$1,0))</f>
        <v>Denim Jacket Hooded</v>
      </c>
      <c r="K1419" t="str">
        <f>INDEX(products!$A$1:$F$11,MATCH(orders!$D1419,products!$A$1:$A$11,0),MATCH(orders!K$1,products!$A$1:$F$1,0))</f>
        <v>Jacket</v>
      </c>
      <c r="L1419" t="str">
        <f>INDEX(products!$A$1:$F$11,MATCH(orders!$D1419,products!$A$1:$A$11,0),MATCH(orders!L$1,products!$A$1:$F$1,0))</f>
        <v>Light Blue</v>
      </c>
      <c r="M1419">
        <f>INDEX(products!$A$1:$F$11,MATCH(orders!$D1419,products!$A$1:$A$11,0),MATCH(orders!M$1,products!$A$1:$F$1,0))</f>
        <v>27.99</v>
      </c>
      <c r="N1419">
        <f>INDEX(products!$A$1:$F$11,MATCH(orders!$D1419,products!$A$1:$A$11,0),MATCH(orders!N$1,products!$A$1:$F$1,0))</f>
        <v>14.99</v>
      </c>
      <c r="O1419">
        <f t="shared" si="44"/>
        <v>38.999999999999993</v>
      </c>
      <c r="P1419">
        <f t="shared" si="45"/>
        <v>83.97</v>
      </c>
    </row>
    <row r="1420" spans="1:16" x14ac:dyDescent="0.45">
      <c r="A1420" t="s">
        <v>3189</v>
      </c>
      <c r="B1420" s="1">
        <v>45266</v>
      </c>
      <c r="C1420" t="s">
        <v>181</v>
      </c>
      <c r="D1420">
        <v>6</v>
      </c>
      <c r="E1420">
        <v>4</v>
      </c>
      <c r="F1420" t="str">
        <f>_xlfn.XLOOKUP(C1420,customers!$A$2:$A$314,customers!$B$2:$B$314,,0)</f>
        <v>Jessica McNess</v>
      </c>
      <c r="G1420" t="str">
        <f>_xlfn.XLOOKUP(C1420,customers!$A$2:$A$314,customers!$F$2:$F$314,,0)</f>
        <v>England</v>
      </c>
      <c r="H1420" t="str">
        <f>VLOOKUP(C1420,customers!$A$2:$I$314,7,FALSE)</f>
        <v>Derby</v>
      </c>
      <c r="I1420" t="str">
        <f>VLOOKUP(C1420,customers!$A$2:$I$314,9,FALSE)</f>
        <v>Yes</v>
      </c>
      <c r="J1420" t="str">
        <f>INDEX(products!$A$1:$F$11,MATCH(orders!$D1420,products!$A$1:$A$11,0),MATCH(orders!J$1,products!$A$1:$F$1,0))</f>
        <v>Denim Jacket Hooded</v>
      </c>
      <c r="K1420" t="str">
        <f>INDEX(products!$A$1:$F$11,MATCH(orders!$D1420,products!$A$1:$A$11,0),MATCH(orders!K$1,products!$A$1:$F$1,0))</f>
        <v>Jacket</v>
      </c>
      <c r="L1420" t="str">
        <f>INDEX(products!$A$1:$F$11,MATCH(orders!$D1420,products!$A$1:$A$11,0),MATCH(orders!L$1,products!$A$1:$F$1,0))</f>
        <v>Light Blue</v>
      </c>
      <c r="M1420">
        <f>INDEX(products!$A$1:$F$11,MATCH(orders!$D1420,products!$A$1:$A$11,0),MATCH(orders!M$1,products!$A$1:$F$1,0))</f>
        <v>27.99</v>
      </c>
      <c r="N1420">
        <f>INDEX(products!$A$1:$F$11,MATCH(orders!$D1420,products!$A$1:$A$11,0),MATCH(orders!N$1,products!$A$1:$F$1,0))</f>
        <v>14.99</v>
      </c>
      <c r="O1420">
        <f t="shared" si="44"/>
        <v>51.999999999999993</v>
      </c>
      <c r="P1420">
        <f t="shared" si="45"/>
        <v>111.96</v>
      </c>
    </row>
    <row r="1421" spans="1:16" x14ac:dyDescent="0.45">
      <c r="A1421" t="s">
        <v>3190</v>
      </c>
      <c r="B1421" s="1">
        <v>45268</v>
      </c>
      <c r="C1421" t="s">
        <v>449</v>
      </c>
      <c r="D1421">
        <v>6</v>
      </c>
      <c r="E1421">
        <v>4</v>
      </c>
      <c r="F1421" t="str">
        <f>_xlfn.XLOOKUP(C1421,customers!$A$2:$A$314,customers!$B$2:$B$314,,0)</f>
        <v>Betty Fominov</v>
      </c>
      <c r="G1421" t="str">
        <f>_xlfn.XLOOKUP(C1421,customers!$A$2:$A$314,customers!$F$2:$F$314,,0)</f>
        <v>Scotland</v>
      </c>
      <c r="H1421" t="str">
        <f>VLOOKUP(C1421,customers!$A$2:$I$314,7,FALSE)</f>
        <v>Dunfermline</v>
      </c>
      <c r="I1421" t="str">
        <f>VLOOKUP(C1421,customers!$A$2:$I$314,9,FALSE)</f>
        <v>No</v>
      </c>
      <c r="J1421" t="str">
        <f>INDEX(products!$A$1:$F$11,MATCH(orders!$D1421,products!$A$1:$A$11,0),MATCH(orders!J$1,products!$A$1:$F$1,0))</f>
        <v>Denim Jacket Hooded</v>
      </c>
      <c r="K1421" t="str">
        <f>INDEX(products!$A$1:$F$11,MATCH(orders!$D1421,products!$A$1:$A$11,0),MATCH(orders!K$1,products!$A$1:$F$1,0))</f>
        <v>Jacket</v>
      </c>
      <c r="L1421" t="str">
        <f>INDEX(products!$A$1:$F$11,MATCH(orders!$D1421,products!$A$1:$A$11,0),MATCH(orders!L$1,products!$A$1:$F$1,0))</f>
        <v>Light Blue</v>
      </c>
      <c r="M1421">
        <f>INDEX(products!$A$1:$F$11,MATCH(orders!$D1421,products!$A$1:$A$11,0),MATCH(orders!M$1,products!$A$1:$F$1,0))</f>
        <v>27.99</v>
      </c>
      <c r="N1421">
        <f>INDEX(products!$A$1:$F$11,MATCH(orders!$D1421,products!$A$1:$A$11,0),MATCH(orders!N$1,products!$A$1:$F$1,0))</f>
        <v>14.99</v>
      </c>
      <c r="O1421">
        <f t="shared" si="44"/>
        <v>51.999999999999993</v>
      </c>
      <c r="P1421">
        <f t="shared" si="45"/>
        <v>111.96</v>
      </c>
    </row>
    <row r="1422" spans="1:16" x14ac:dyDescent="0.45">
      <c r="A1422" t="s">
        <v>3191</v>
      </c>
      <c r="B1422" s="1">
        <v>45268</v>
      </c>
      <c r="C1422" t="s">
        <v>890</v>
      </c>
      <c r="D1422">
        <v>6</v>
      </c>
      <c r="E1422">
        <v>3</v>
      </c>
      <c r="F1422" t="str">
        <f>_xlfn.XLOOKUP(C1422,customers!$A$2:$A$314,customers!$B$2:$B$314,,0)</f>
        <v>Anabelle Hutchens</v>
      </c>
      <c r="G1422" t="str">
        <f>_xlfn.XLOOKUP(C1422,customers!$A$2:$A$314,customers!$F$2:$F$314,,0)</f>
        <v>England</v>
      </c>
      <c r="H1422" t="str">
        <f>VLOOKUP(C1422,customers!$A$2:$I$314,7,FALSE)</f>
        <v>Kendal</v>
      </c>
      <c r="I1422" t="str">
        <f>VLOOKUP(C1422,customers!$A$2:$I$314,9,FALSE)</f>
        <v>No</v>
      </c>
      <c r="J1422" t="str">
        <f>INDEX(products!$A$1:$F$11,MATCH(orders!$D1422,products!$A$1:$A$11,0),MATCH(orders!J$1,products!$A$1:$F$1,0))</f>
        <v>Denim Jacket Hooded</v>
      </c>
      <c r="K1422" t="str">
        <f>INDEX(products!$A$1:$F$11,MATCH(orders!$D1422,products!$A$1:$A$11,0),MATCH(orders!K$1,products!$A$1:$F$1,0))</f>
        <v>Jacket</v>
      </c>
      <c r="L1422" t="str">
        <f>INDEX(products!$A$1:$F$11,MATCH(orders!$D1422,products!$A$1:$A$11,0),MATCH(orders!L$1,products!$A$1:$F$1,0))</f>
        <v>Light Blue</v>
      </c>
      <c r="M1422">
        <f>INDEX(products!$A$1:$F$11,MATCH(orders!$D1422,products!$A$1:$A$11,0),MATCH(orders!M$1,products!$A$1:$F$1,0))</f>
        <v>27.99</v>
      </c>
      <c r="N1422">
        <f>INDEX(products!$A$1:$F$11,MATCH(orders!$D1422,products!$A$1:$A$11,0),MATCH(orders!N$1,products!$A$1:$F$1,0))</f>
        <v>14.99</v>
      </c>
      <c r="O1422">
        <f t="shared" si="44"/>
        <v>38.999999999999993</v>
      </c>
      <c r="P1422">
        <f t="shared" si="45"/>
        <v>83.97</v>
      </c>
    </row>
    <row r="1423" spans="1:16" x14ac:dyDescent="0.45">
      <c r="A1423" t="s">
        <v>3192</v>
      </c>
      <c r="B1423" s="1">
        <v>45269</v>
      </c>
      <c r="C1423" t="s">
        <v>675</v>
      </c>
      <c r="D1423">
        <v>6</v>
      </c>
      <c r="E1423">
        <v>3</v>
      </c>
      <c r="F1423" t="str">
        <f>_xlfn.XLOOKUP(C1423,customers!$A$2:$A$314,customers!$B$2:$B$314,,0)</f>
        <v>Minny Chamberlayne</v>
      </c>
      <c r="G1423" t="str">
        <f>_xlfn.XLOOKUP(C1423,customers!$A$2:$A$314,customers!$F$2:$F$314,,0)</f>
        <v>England</v>
      </c>
      <c r="H1423" t="str">
        <f>VLOOKUP(C1423,customers!$A$2:$I$314,7,FALSE)</f>
        <v>Southport</v>
      </c>
      <c r="I1423" t="str">
        <f>VLOOKUP(C1423,customers!$A$2:$I$314,9,FALSE)</f>
        <v>No</v>
      </c>
      <c r="J1423" t="str">
        <f>INDEX(products!$A$1:$F$11,MATCH(orders!$D1423,products!$A$1:$A$11,0),MATCH(orders!J$1,products!$A$1:$F$1,0))</f>
        <v>Denim Jacket Hooded</v>
      </c>
      <c r="K1423" t="str">
        <f>INDEX(products!$A$1:$F$11,MATCH(orders!$D1423,products!$A$1:$A$11,0),MATCH(orders!K$1,products!$A$1:$F$1,0))</f>
        <v>Jacket</v>
      </c>
      <c r="L1423" t="str">
        <f>INDEX(products!$A$1:$F$11,MATCH(orders!$D1423,products!$A$1:$A$11,0),MATCH(orders!L$1,products!$A$1:$F$1,0))</f>
        <v>Light Blue</v>
      </c>
      <c r="M1423">
        <f>INDEX(products!$A$1:$F$11,MATCH(orders!$D1423,products!$A$1:$A$11,0),MATCH(orders!M$1,products!$A$1:$F$1,0))</f>
        <v>27.99</v>
      </c>
      <c r="N1423">
        <f>INDEX(products!$A$1:$F$11,MATCH(orders!$D1423,products!$A$1:$A$11,0),MATCH(orders!N$1,products!$A$1:$F$1,0))</f>
        <v>14.99</v>
      </c>
      <c r="O1423">
        <f t="shared" si="44"/>
        <v>38.999999999999993</v>
      </c>
      <c r="P1423">
        <f t="shared" si="45"/>
        <v>83.97</v>
      </c>
    </row>
    <row r="1424" spans="1:16" x14ac:dyDescent="0.45">
      <c r="A1424" t="s">
        <v>3193</v>
      </c>
      <c r="B1424" s="1">
        <v>45269</v>
      </c>
      <c r="C1424" t="s">
        <v>340</v>
      </c>
      <c r="D1424">
        <v>2</v>
      </c>
      <c r="E1424">
        <v>3</v>
      </c>
      <c r="F1424" t="str">
        <f>_xlfn.XLOOKUP(C1424,customers!$A$2:$A$314,customers!$B$2:$B$314,,0)</f>
        <v>Bunny Naulls</v>
      </c>
      <c r="G1424" t="str">
        <f>_xlfn.XLOOKUP(C1424,customers!$A$2:$A$314,customers!$F$2:$F$314,,0)</f>
        <v>England</v>
      </c>
      <c r="H1424" t="str">
        <f>VLOOKUP(C1424,customers!$A$2:$I$314,7,FALSE)</f>
        <v>Cheltenham</v>
      </c>
      <c r="I1424" t="str">
        <f>VLOOKUP(C1424,customers!$A$2:$I$314,9,FALSE)</f>
        <v>Yes</v>
      </c>
      <c r="J1424" t="str">
        <f>INDEX(products!$A$1:$F$11,MATCH(orders!$D1424,products!$A$1:$A$11,0),MATCH(orders!J$1,products!$A$1:$F$1,0))</f>
        <v>Denim Jacket Classic</v>
      </c>
      <c r="K1424" t="str">
        <f>INDEX(products!$A$1:$F$11,MATCH(orders!$D1424,products!$A$1:$A$11,0),MATCH(orders!K$1,products!$A$1:$F$1,0))</f>
        <v>Jacket</v>
      </c>
      <c r="L1424" t="str">
        <f>INDEX(products!$A$1:$F$11,MATCH(orders!$D1424,products!$A$1:$A$11,0),MATCH(orders!L$1,products!$A$1:$F$1,0))</f>
        <v>Dark Blue</v>
      </c>
      <c r="M1424">
        <f>INDEX(products!$A$1:$F$11,MATCH(orders!$D1424,products!$A$1:$A$11,0),MATCH(orders!M$1,products!$A$1:$F$1,0))</f>
        <v>29.99</v>
      </c>
      <c r="N1424">
        <f>INDEX(products!$A$1:$F$11,MATCH(orders!$D1424,products!$A$1:$A$11,0),MATCH(orders!N$1,products!$A$1:$F$1,0))</f>
        <v>16.989999999999998</v>
      </c>
      <c r="O1424">
        <f t="shared" si="44"/>
        <v>39</v>
      </c>
      <c r="P1424">
        <f t="shared" si="45"/>
        <v>89.97</v>
      </c>
    </row>
    <row r="1425" spans="1:16" x14ac:dyDescent="0.45">
      <c r="A1425" t="s">
        <v>3194</v>
      </c>
      <c r="B1425" s="1">
        <v>45269</v>
      </c>
      <c r="C1425" t="s">
        <v>489</v>
      </c>
      <c r="D1425">
        <v>6</v>
      </c>
      <c r="E1425">
        <v>3</v>
      </c>
      <c r="F1425" t="str">
        <f>_xlfn.XLOOKUP(C1425,customers!$A$2:$A$314,customers!$B$2:$B$314,,0)</f>
        <v>Sylas Becaris</v>
      </c>
      <c r="G1425" t="str">
        <f>_xlfn.XLOOKUP(C1425,customers!$A$2:$A$314,customers!$F$2:$F$314,,0)</f>
        <v>England</v>
      </c>
      <c r="H1425" t="str">
        <f>VLOOKUP(C1425,customers!$A$2:$I$314,7,FALSE)</f>
        <v>Tamworth</v>
      </c>
      <c r="I1425" t="str">
        <f>VLOOKUP(C1425,customers!$A$2:$I$314,9,FALSE)</f>
        <v>No</v>
      </c>
      <c r="J1425" t="str">
        <f>INDEX(products!$A$1:$F$11,MATCH(orders!$D1425,products!$A$1:$A$11,0),MATCH(orders!J$1,products!$A$1:$F$1,0))</f>
        <v>Denim Jacket Hooded</v>
      </c>
      <c r="K1425" t="str">
        <f>INDEX(products!$A$1:$F$11,MATCH(orders!$D1425,products!$A$1:$A$11,0),MATCH(orders!K$1,products!$A$1:$F$1,0))</f>
        <v>Jacket</v>
      </c>
      <c r="L1425" t="str">
        <f>INDEX(products!$A$1:$F$11,MATCH(orders!$D1425,products!$A$1:$A$11,0),MATCH(orders!L$1,products!$A$1:$F$1,0))</f>
        <v>Light Blue</v>
      </c>
      <c r="M1425">
        <f>INDEX(products!$A$1:$F$11,MATCH(orders!$D1425,products!$A$1:$A$11,0),MATCH(orders!M$1,products!$A$1:$F$1,0))</f>
        <v>27.99</v>
      </c>
      <c r="N1425">
        <f>INDEX(products!$A$1:$F$11,MATCH(orders!$D1425,products!$A$1:$A$11,0),MATCH(orders!N$1,products!$A$1:$F$1,0))</f>
        <v>14.99</v>
      </c>
      <c r="O1425">
        <f t="shared" si="44"/>
        <v>38.999999999999993</v>
      </c>
      <c r="P1425">
        <f t="shared" si="45"/>
        <v>83.97</v>
      </c>
    </row>
    <row r="1426" spans="1:16" x14ac:dyDescent="0.45">
      <c r="A1426" t="s">
        <v>3195</v>
      </c>
      <c r="B1426" s="1">
        <v>45269</v>
      </c>
      <c r="C1426" t="s">
        <v>162</v>
      </c>
      <c r="D1426">
        <v>2</v>
      </c>
      <c r="E1426">
        <v>3</v>
      </c>
      <c r="F1426" t="str">
        <f>_xlfn.XLOOKUP(C1426,customers!$A$2:$A$314,customers!$B$2:$B$314,,0)</f>
        <v>Faber Eilhart</v>
      </c>
      <c r="G1426" t="str">
        <f>_xlfn.XLOOKUP(C1426,customers!$A$2:$A$314,customers!$F$2:$F$314,,0)</f>
        <v>England</v>
      </c>
      <c r="H1426" t="str">
        <f>VLOOKUP(C1426,customers!$A$2:$I$314,7,FALSE)</f>
        <v>Lincoln</v>
      </c>
      <c r="I1426" t="str">
        <f>VLOOKUP(C1426,customers!$A$2:$I$314,9,FALSE)</f>
        <v>Yes</v>
      </c>
      <c r="J1426" t="str">
        <f>INDEX(products!$A$1:$F$11,MATCH(orders!$D1426,products!$A$1:$A$11,0),MATCH(orders!J$1,products!$A$1:$F$1,0))</f>
        <v>Denim Jacket Classic</v>
      </c>
      <c r="K1426" t="str">
        <f>INDEX(products!$A$1:$F$11,MATCH(orders!$D1426,products!$A$1:$A$11,0),MATCH(orders!K$1,products!$A$1:$F$1,0))</f>
        <v>Jacket</v>
      </c>
      <c r="L1426" t="str">
        <f>INDEX(products!$A$1:$F$11,MATCH(orders!$D1426,products!$A$1:$A$11,0),MATCH(orders!L$1,products!$A$1:$F$1,0))</f>
        <v>Dark Blue</v>
      </c>
      <c r="M1426">
        <f>INDEX(products!$A$1:$F$11,MATCH(orders!$D1426,products!$A$1:$A$11,0),MATCH(orders!M$1,products!$A$1:$F$1,0))</f>
        <v>29.99</v>
      </c>
      <c r="N1426">
        <f>INDEX(products!$A$1:$F$11,MATCH(orders!$D1426,products!$A$1:$A$11,0),MATCH(orders!N$1,products!$A$1:$F$1,0))</f>
        <v>16.989999999999998</v>
      </c>
      <c r="O1426">
        <f t="shared" si="44"/>
        <v>39</v>
      </c>
      <c r="P1426">
        <f t="shared" si="45"/>
        <v>89.97</v>
      </c>
    </row>
    <row r="1427" spans="1:16" x14ac:dyDescent="0.45">
      <c r="A1427" t="s">
        <v>3196</v>
      </c>
      <c r="B1427" s="1">
        <v>45269</v>
      </c>
      <c r="C1427" t="s">
        <v>671</v>
      </c>
      <c r="D1427">
        <v>6</v>
      </c>
      <c r="E1427">
        <v>3</v>
      </c>
      <c r="F1427" t="str">
        <f>_xlfn.XLOOKUP(C1427,customers!$A$2:$A$314,customers!$B$2:$B$314,,0)</f>
        <v>Serena Earley</v>
      </c>
      <c r="G1427" t="str">
        <f>_xlfn.XLOOKUP(C1427,customers!$A$2:$A$314,customers!$F$2:$F$314,,0)</f>
        <v>England</v>
      </c>
      <c r="H1427" t="str">
        <f>VLOOKUP(C1427,customers!$A$2:$I$314,7,FALSE)</f>
        <v>Dartford</v>
      </c>
      <c r="I1427" t="str">
        <f>VLOOKUP(C1427,customers!$A$2:$I$314,9,FALSE)</f>
        <v>No</v>
      </c>
      <c r="J1427" t="str">
        <f>INDEX(products!$A$1:$F$11,MATCH(orders!$D1427,products!$A$1:$A$11,0),MATCH(orders!J$1,products!$A$1:$F$1,0))</f>
        <v>Denim Jacket Hooded</v>
      </c>
      <c r="K1427" t="str">
        <f>INDEX(products!$A$1:$F$11,MATCH(orders!$D1427,products!$A$1:$A$11,0),MATCH(orders!K$1,products!$A$1:$F$1,0))</f>
        <v>Jacket</v>
      </c>
      <c r="L1427" t="str">
        <f>INDEX(products!$A$1:$F$11,MATCH(orders!$D1427,products!$A$1:$A$11,0),MATCH(orders!L$1,products!$A$1:$F$1,0))</f>
        <v>Light Blue</v>
      </c>
      <c r="M1427">
        <f>INDEX(products!$A$1:$F$11,MATCH(orders!$D1427,products!$A$1:$A$11,0),MATCH(orders!M$1,products!$A$1:$F$1,0))</f>
        <v>27.99</v>
      </c>
      <c r="N1427">
        <f>INDEX(products!$A$1:$F$11,MATCH(orders!$D1427,products!$A$1:$A$11,0),MATCH(orders!N$1,products!$A$1:$F$1,0))</f>
        <v>14.99</v>
      </c>
      <c r="O1427">
        <f t="shared" si="44"/>
        <v>38.999999999999993</v>
      </c>
      <c r="P1427">
        <f t="shared" si="45"/>
        <v>83.97</v>
      </c>
    </row>
    <row r="1428" spans="1:16" x14ac:dyDescent="0.45">
      <c r="A1428" t="s">
        <v>3197</v>
      </c>
      <c r="B1428" s="1">
        <v>45269</v>
      </c>
      <c r="C1428" t="s">
        <v>162</v>
      </c>
      <c r="D1428">
        <v>6</v>
      </c>
      <c r="E1428">
        <v>5</v>
      </c>
      <c r="F1428" t="str">
        <f>_xlfn.XLOOKUP(C1428,customers!$A$2:$A$314,customers!$B$2:$B$314,,0)</f>
        <v>Faber Eilhart</v>
      </c>
      <c r="G1428" t="str">
        <f>_xlfn.XLOOKUP(C1428,customers!$A$2:$A$314,customers!$F$2:$F$314,,0)</f>
        <v>England</v>
      </c>
      <c r="H1428" t="str">
        <f>VLOOKUP(C1428,customers!$A$2:$I$314,7,FALSE)</f>
        <v>Lincoln</v>
      </c>
      <c r="I1428" t="str">
        <f>VLOOKUP(C1428,customers!$A$2:$I$314,9,FALSE)</f>
        <v>Yes</v>
      </c>
      <c r="J1428" t="str">
        <f>INDEX(products!$A$1:$F$11,MATCH(orders!$D1428,products!$A$1:$A$11,0),MATCH(orders!J$1,products!$A$1:$F$1,0))</f>
        <v>Denim Jacket Hooded</v>
      </c>
      <c r="K1428" t="str">
        <f>INDEX(products!$A$1:$F$11,MATCH(orders!$D1428,products!$A$1:$A$11,0),MATCH(orders!K$1,products!$A$1:$F$1,0))</f>
        <v>Jacket</v>
      </c>
      <c r="L1428" t="str">
        <f>INDEX(products!$A$1:$F$11,MATCH(orders!$D1428,products!$A$1:$A$11,0),MATCH(orders!L$1,products!$A$1:$F$1,0))</f>
        <v>Light Blue</v>
      </c>
      <c r="M1428">
        <f>INDEX(products!$A$1:$F$11,MATCH(orders!$D1428,products!$A$1:$A$11,0),MATCH(orders!M$1,products!$A$1:$F$1,0))</f>
        <v>27.99</v>
      </c>
      <c r="N1428">
        <f>INDEX(products!$A$1:$F$11,MATCH(orders!$D1428,products!$A$1:$A$11,0),MATCH(orders!N$1,products!$A$1:$F$1,0))</f>
        <v>14.99</v>
      </c>
      <c r="O1428">
        <f t="shared" si="44"/>
        <v>64.999999999999986</v>
      </c>
      <c r="P1428">
        <f t="shared" si="45"/>
        <v>139.94999999999999</v>
      </c>
    </row>
    <row r="1429" spans="1:16" x14ac:dyDescent="0.45">
      <c r="A1429" t="s">
        <v>3198</v>
      </c>
      <c r="B1429" s="1">
        <v>45269</v>
      </c>
      <c r="C1429" t="s">
        <v>890</v>
      </c>
      <c r="D1429">
        <v>6</v>
      </c>
      <c r="E1429">
        <v>4</v>
      </c>
      <c r="F1429" t="str">
        <f>_xlfn.XLOOKUP(C1429,customers!$A$2:$A$314,customers!$B$2:$B$314,,0)</f>
        <v>Anabelle Hutchens</v>
      </c>
      <c r="G1429" t="str">
        <f>_xlfn.XLOOKUP(C1429,customers!$A$2:$A$314,customers!$F$2:$F$314,,0)</f>
        <v>England</v>
      </c>
      <c r="H1429" t="str">
        <f>VLOOKUP(C1429,customers!$A$2:$I$314,7,FALSE)</f>
        <v>Kendal</v>
      </c>
      <c r="I1429" t="str">
        <f>VLOOKUP(C1429,customers!$A$2:$I$314,9,FALSE)</f>
        <v>No</v>
      </c>
      <c r="J1429" t="str">
        <f>INDEX(products!$A$1:$F$11,MATCH(orders!$D1429,products!$A$1:$A$11,0),MATCH(orders!J$1,products!$A$1:$F$1,0))</f>
        <v>Denim Jacket Hooded</v>
      </c>
      <c r="K1429" t="str">
        <f>INDEX(products!$A$1:$F$11,MATCH(orders!$D1429,products!$A$1:$A$11,0),MATCH(orders!K$1,products!$A$1:$F$1,0))</f>
        <v>Jacket</v>
      </c>
      <c r="L1429" t="str">
        <f>INDEX(products!$A$1:$F$11,MATCH(orders!$D1429,products!$A$1:$A$11,0),MATCH(orders!L$1,products!$A$1:$F$1,0))</f>
        <v>Light Blue</v>
      </c>
      <c r="M1429">
        <f>INDEX(products!$A$1:$F$11,MATCH(orders!$D1429,products!$A$1:$A$11,0),MATCH(orders!M$1,products!$A$1:$F$1,0))</f>
        <v>27.99</v>
      </c>
      <c r="N1429">
        <f>INDEX(products!$A$1:$F$11,MATCH(orders!$D1429,products!$A$1:$A$11,0),MATCH(orders!N$1,products!$A$1:$F$1,0))</f>
        <v>14.99</v>
      </c>
      <c r="O1429">
        <f t="shared" si="44"/>
        <v>51.999999999999993</v>
      </c>
      <c r="P1429">
        <f t="shared" si="45"/>
        <v>111.96</v>
      </c>
    </row>
    <row r="1430" spans="1:16" x14ac:dyDescent="0.45">
      <c r="A1430" t="s">
        <v>3199</v>
      </c>
      <c r="B1430" s="1">
        <v>45270</v>
      </c>
      <c r="C1430" t="s">
        <v>119</v>
      </c>
      <c r="D1430">
        <v>6</v>
      </c>
      <c r="E1430">
        <v>5</v>
      </c>
      <c r="F1430" t="str">
        <f>_xlfn.XLOOKUP(C1430,customers!$A$2:$A$314,customers!$B$2:$B$314,,0)</f>
        <v>Chrisy Blofeld</v>
      </c>
      <c r="G1430" t="str">
        <f>_xlfn.XLOOKUP(C1430,customers!$A$2:$A$314,customers!$F$2:$F$314,,0)</f>
        <v>England</v>
      </c>
      <c r="H1430" t="str">
        <f>VLOOKUP(C1430,customers!$A$2:$I$314,7,FALSE)</f>
        <v>Durham</v>
      </c>
      <c r="I1430" t="str">
        <f>VLOOKUP(C1430,customers!$A$2:$I$314,9,FALSE)</f>
        <v>Yes</v>
      </c>
      <c r="J1430" t="str">
        <f>INDEX(products!$A$1:$F$11,MATCH(orders!$D1430,products!$A$1:$A$11,0),MATCH(orders!J$1,products!$A$1:$F$1,0))</f>
        <v>Denim Jacket Hooded</v>
      </c>
      <c r="K1430" t="str">
        <f>INDEX(products!$A$1:$F$11,MATCH(orders!$D1430,products!$A$1:$A$11,0),MATCH(orders!K$1,products!$A$1:$F$1,0))</f>
        <v>Jacket</v>
      </c>
      <c r="L1430" t="str">
        <f>INDEX(products!$A$1:$F$11,MATCH(orders!$D1430,products!$A$1:$A$11,0),MATCH(orders!L$1,products!$A$1:$F$1,0))</f>
        <v>Light Blue</v>
      </c>
      <c r="M1430">
        <f>INDEX(products!$A$1:$F$11,MATCH(orders!$D1430,products!$A$1:$A$11,0),MATCH(orders!M$1,products!$A$1:$F$1,0))</f>
        <v>27.99</v>
      </c>
      <c r="N1430">
        <f>INDEX(products!$A$1:$F$11,MATCH(orders!$D1430,products!$A$1:$A$11,0),MATCH(orders!N$1,products!$A$1:$F$1,0))</f>
        <v>14.99</v>
      </c>
      <c r="O1430">
        <f t="shared" si="44"/>
        <v>64.999999999999986</v>
      </c>
      <c r="P1430">
        <f t="shared" si="45"/>
        <v>139.94999999999999</v>
      </c>
    </row>
    <row r="1431" spans="1:16" x14ac:dyDescent="0.45">
      <c r="A1431" t="s">
        <v>3200</v>
      </c>
      <c r="B1431" s="1">
        <v>45270</v>
      </c>
      <c r="C1431" t="s">
        <v>214</v>
      </c>
      <c r="D1431">
        <v>2</v>
      </c>
      <c r="E1431">
        <v>4</v>
      </c>
      <c r="F1431" t="str">
        <f>_xlfn.XLOOKUP(C1431,customers!$A$2:$A$314,customers!$B$2:$B$314,,0)</f>
        <v>Isis Pikett</v>
      </c>
      <c r="G1431" t="str">
        <f>_xlfn.XLOOKUP(C1431,customers!$A$2:$A$314,customers!$F$2:$F$314,,0)</f>
        <v>England</v>
      </c>
      <c r="H1431" t="str">
        <f>VLOOKUP(C1431,customers!$A$2:$I$314,7,FALSE)</f>
        <v>Slough</v>
      </c>
      <c r="I1431" t="str">
        <f>VLOOKUP(C1431,customers!$A$2:$I$314,9,FALSE)</f>
        <v>Yes</v>
      </c>
      <c r="J1431" t="str">
        <f>INDEX(products!$A$1:$F$11,MATCH(orders!$D1431,products!$A$1:$A$11,0),MATCH(orders!J$1,products!$A$1:$F$1,0))</f>
        <v>Denim Jacket Classic</v>
      </c>
      <c r="K1431" t="str">
        <f>INDEX(products!$A$1:$F$11,MATCH(orders!$D1431,products!$A$1:$A$11,0),MATCH(orders!K$1,products!$A$1:$F$1,0))</f>
        <v>Jacket</v>
      </c>
      <c r="L1431" t="str">
        <f>INDEX(products!$A$1:$F$11,MATCH(orders!$D1431,products!$A$1:$A$11,0),MATCH(orders!L$1,products!$A$1:$F$1,0))</f>
        <v>Dark Blue</v>
      </c>
      <c r="M1431">
        <f>INDEX(products!$A$1:$F$11,MATCH(orders!$D1431,products!$A$1:$A$11,0),MATCH(orders!M$1,products!$A$1:$F$1,0))</f>
        <v>29.99</v>
      </c>
      <c r="N1431">
        <f>INDEX(products!$A$1:$F$11,MATCH(orders!$D1431,products!$A$1:$A$11,0),MATCH(orders!N$1,products!$A$1:$F$1,0))</f>
        <v>16.989999999999998</v>
      </c>
      <c r="O1431">
        <f t="shared" si="44"/>
        <v>52</v>
      </c>
      <c r="P1431">
        <f t="shared" si="45"/>
        <v>119.96</v>
      </c>
    </row>
    <row r="1432" spans="1:16" x14ac:dyDescent="0.45">
      <c r="A1432" t="s">
        <v>3201</v>
      </c>
      <c r="B1432" s="1">
        <v>45270</v>
      </c>
      <c r="C1432" t="s">
        <v>1091</v>
      </c>
      <c r="D1432">
        <v>6</v>
      </c>
      <c r="E1432">
        <v>3</v>
      </c>
      <c r="F1432" t="str">
        <f>_xlfn.XLOOKUP(C1432,customers!$A$2:$A$314,customers!$B$2:$B$314,,0)</f>
        <v>Emlynne Palfrey</v>
      </c>
      <c r="G1432" t="str">
        <f>_xlfn.XLOOKUP(C1432,customers!$A$2:$A$314,customers!$F$2:$F$314,,0)</f>
        <v>Wales</v>
      </c>
      <c r="H1432" t="str">
        <f>VLOOKUP(C1432,customers!$A$2:$I$314,7,FALSE)</f>
        <v>Holyhead</v>
      </c>
      <c r="I1432" t="str">
        <f>VLOOKUP(C1432,customers!$A$2:$I$314,9,FALSE)</f>
        <v>No</v>
      </c>
      <c r="J1432" t="str">
        <f>INDEX(products!$A$1:$F$11,MATCH(orders!$D1432,products!$A$1:$A$11,0),MATCH(orders!J$1,products!$A$1:$F$1,0))</f>
        <v>Denim Jacket Hooded</v>
      </c>
      <c r="K1432" t="str">
        <f>INDEX(products!$A$1:$F$11,MATCH(orders!$D1432,products!$A$1:$A$11,0),MATCH(orders!K$1,products!$A$1:$F$1,0))</f>
        <v>Jacket</v>
      </c>
      <c r="L1432" t="str">
        <f>INDEX(products!$A$1:$F$11,MATCH(orders!$D1432,products!$A$1:$A$11,0),MATCH(orders!L$1,products!$A$1:$F$1,0))</f>
        <v>Light Blue</v>
      </c>
      <c r="M1432">
        <f>INDEX(products!$A$1:$F$11,MATCH(orders!$D1432,products!$A$1:$A$11,0),MATCH(orders!M$1,products!$A$1:$F$1,0))</f>
        <v>27.99</v>
      </c>
      <c r="N1432">
        <f>INDEX(products!$A$1:$F$11,MATCH(orders!$D1432,products!$A$1:$A$11,0),MATCH(orders!N$1,products!$A$1:$F$1,0))</f>
        <v>14.99</v>
      </c>
      <c r="O1432">
        <f t="shared" si="44"/>
        <v>38.999999999999993</v>
      </c>
      <c r="P1432">
        <f t="shared" si="45"/>
        <v>83.97</v>
      </c>
    </row>
    <row r="1433" spans="1:16" x14ac:dyDescent="0.45">
      <c r="A1433" t="s">
        <v>3202</v>
      </c>
      <c r="B1433" s="1">
        <v>45270</v>
      </c>
      <c r="C1433" t="s">
        <v>675</v>
      </c>
      <c r="D1433">
        <v>6</v>
      </c>
      <c r="E1433">
        <v>3</v>
      </c>
      <c r="F1433" t="str">
        <f>_xlfn.XLOOKUP(C1433,customers!$A$2:$A$314,customers!$B$2:$B$314,,0)</f>
        <v>Minny Chamberlayne</v>
      </c>
      <c r="G1433" t="str">
        <f>_xlfn.XLOOKUP(C1433,customers!$A$2:$A$314,customers!$F$2:$F$314,,0)</f>
        <v>England</v>
      </c>
      <c r="H1433" t="str">
        <f>VLOOKUP(C1433,customers!$A$2:$I$314,7,FALSE)</f>
        <v>Southport</v>
      </c>
      <c r="I1433" t="str">
        <f>VLOOKUP(C1433,customers!$A$2:$I$314,9,FALSE)</f>
        <v>No</v>
      </c>
      <c r="J1433" t="str">
        <f>INDEX(products!$A$1:$F$11,MATCH(orders!$D1433,products!$A$1:$A$11,0),MATCH(orders!J$1,products!$A$1:$F$1,0))</f>
        <v>Denim Jacket Hooded</v>
      </c>
      <c r="K1433" t="str">
        <f>INDEX(products!$A$1:$F$11,MATCH(orders!$D1433,products!$A$1:$A$11,0),MATCH(orders!K$1,products!$A$1:$F$1,0))</f>
        <v>Jacket</v>
      </c>
      <c r="L1433" t="str">
        <f>INDEX(products!$A$1:$F$11,MATCH(orders!$D1433,products!$A$1:$A$11,0),MATCH(orders!L$1,products!$A$1:$F$1,0))</f>
        <v>Light Blue</v>
      </c>
      <c r="M1433">
        <f>INDEX(products!$A$1:$F$11,MATCH(orders!$D1433,products!$A$1:$A$11,0),MATCH(orders!M$1,products!$A$1:$F$1,0))</f>
        <v>27.99</v>
      </c>
      <c r="N1433">
        <f>INDEX(products!$A$1:$F$11,MATCH(orders!$D1433,products!$A$1:$A$11,0),MATCH(orders!N$1,products!$A$1:$F$1,0))</f>
        <v>14.99</v>
      </c>
      <c r="O1433">
        <f t="shared" si="44"/>
        <v>38.999999999999993</v>
      </c>
      <c r="P1433">
        <f t="shared" si="45"/>
        <v>83.97</v>
      </c>
    </row>
    <row r="1434" spans="1:16" x14ac:dyDescent="0.45">
      <c r="A1434" t="s">
        <v>3203</v>
      </c>
      <c r="B1434" s="1">
        <v>45270</v>
      </c>
      <c r="C1434" t="s">
        <v>274</v>
      </c>
      <c r="D1434">
        <v>6</v>
      </c>
      <c r="E1434">
        <v>4</v>
      </c>
      <c r="F1434" t="str">
        <f>_xlfn.XLOOKUP(C1434,customers!$A$2:$A$314,customers!$B$2:$B$314,,0)</f>
        <v>Angelia Cockrem</v>
      </c>
      <c r="G1434" t="str">
        <f>_xlfn.XLOOKUP(C1434,customers!$A$2:$A$314,customers!$F$2:$F$314,,0)</f>
        <v>England</v>
      </c>
      <c r="H1434" t="str">
        <f>VLOOKUP(C1434,customers!$A$2:$I$314,7,FALSE)</f>
        <v>Darlington</v>
      </c>
      <c r="I1434" t="str">
        <f>VLOOKUP(C1434,customers!$A$2:$I$314,9,FALSE)</f>
        <v>Yes</v>
      </c>
      <c r="J1434" t="str">
        <f>INDEX(products!$A$1:$F$11,MATCH(orders!$D1434,products!$A$1:$A$11,0),MATCH(orders!J$1,products!$A$1:$F$1,0))</f>
        <v>Denim Jacket Hooded</v>
      </c>
      <c r="K1434" t="str">
        <f>INDEX(products!$A$1:$F$11,MATCH(orders!$D1434,products!$A$1:$A$11,0),MATCH(orders!K$1,products!$A$1:$F$1,0))</f>
        <v>Jacket</v>
      </c>
      <c r="L1434" t="str">
        <f>INDEX(products!$A$1:$F$11,MATCH(orders!$D1434,products!$A$1:$A$11,0),MATCH(orders!L$1,products!$A$1:$F$1,0))</f>
        <v>Light Blue</v>
      </c>
      <c r="M1434">
        <f>INDEX(products!$A$1:$F$11,MATCH(orders!$D1434,products!$A$1:$A$11,0),MATCH(orders!M$1,products!$A$1:$F$1,0))</f>
        <v>27.99</v>
      </c>
      <c r="N1434">
        <f>INDEX(products!$A$1:$F$11,MATCH(orders!$D1434,products!$A$1:$A$11,0),MATCH(orders!N$1,products!$A$1:$F$1,0))</f>
        <v>14.99</v>
      </c>
      <c r="O1434">
        <f t="shared" si="44"/>
        <v>51.999999999999993</v>
      </c>
      <c r="P1434">
        <f t="shared" si="45"/>
        <v>111.96</v>
      </c>
    </row>
    <row r="1435" spans="1:16" x14ac:dyDescent="0.45">
      <c r="A1435" t="s">
        <v>3204</v>
      </c>
      <c r="B1435" s="1">
        <v>45270</v>
      </c>
      <c r="C1435" t="s">
        <v>317</v>
      </c>
      <c r="D1435">
        <v>2</v>
      </c>
      <c r="E1435">
        <v>4</v>
      </c>
      <c r="F1435" t="str">
        <f>_xlfn.XLOOKUP(C1435,customers!$A$2:$A$314,customers!$B$2:$B$314,,0)</f>
        <v>Melania Beadle</v>
      </c>
      <c r="G1435" t="str">
        <f>_xlfn.XLOOKUP(C1435,customers!$A$2:$A$314,customers!$F$2:$F$314,,0)</f>
        <v>England</v>
      </c>
      <c r="H1435" t="str">
        <f>VLOOKUP(C1435,customers!$A$2:$I$314,7,FALSE)</f>
        <v>Salisbury</v>
      </c>
      <c r="I1435" t="str">
        <f>VLOOKUP(C1435,customers!$A$2:$I$314,9,FALSE)</f>
        <v>Yes</v>
      </c>
      <c r="J1435" t="str">
        <f>INDEX(products!$A$1:$F$11,MATCH(orders!$D1435,products!$A$1:$A$11,0),MATCH(orders!J$1,products!$A$1:$F$1,0))</f>
        <v>Denim Jacket Classic</v>
      </c>
      <c r="K1435" t="str">
        <f>INDEX(products!$A$1:$F$11,MATCH(orders!$D1435,products!$A$1:$A$11,0),MATCH(orders!K$1,products!$A$1:$F$1,0))</f>
        <v>Jacket</v>
      </c>
      <c r="L1435" t="str">
        <f>INDEX(products!$A$1:$F$11,MATCH(orders!$D1435,products!$A$1:$A$11,0),MATCH(orders!L$1,products!$A$1:$F$1,0))</f>
        <v>Dark Blue</v>
      </c>
      <c r="M1435">
        <f>INDEX(products!$A$1:$F$11,MATCH(orders!$D1435,products!$A$1:$A$11,0),MATCH(orders!M$1,products!$A$1:$F$1,0))</f>
        <v>29.99</v>
      </c>
      <c r="N1435">
        <f>INDEX(products!$A$1:$F$11,MATCH(orders!$D1435,products!$A$1:$A$11,0),MATCH(orders!N$1,products!$A$1:$F$1,0))</f>
        <v>16.989999999999998</v>
      </c>
      <c r="O1435">
        <f t="shared" si="44"/>
        <v>52</v>
      </c>
      <c r="P1435">
        <f t="shared" si="45"/>
        <v>119.96</v>
      </c>
    </row>
    <row r="1436" spans="1:16" x14ac:dyDescent="0.45">
      <c r="A1436" t="s">
        <v>3205</v>
      </c>
      <c r="B1436" s="1">
        <v>45271</v>
      </c>
      <c r="C1436" t="s">
        <v>381</v>
      </c>
      <c r="D1436">
        <v>6</v>
      </c>
      <c r="E1436">
        <v>3</v>
      </c>
      <c r="F1436" t="str">
        <f>_xlfn.XLOOKUP(C1436,customers!$A$2:$A$314,customers!$B$2:$B$314,,0)</f>
        <v>Else Langcaster</v>
      </c>
      <c r="G1436" t="str">
        <f>_xlfn.XLOOKUP(C1436,customers!$A$2:$A$314,customers!$F$2:$F$314,,0)</f>
        <v>Scotland</v>
      </c>
      <c r="H1436" t="str">
        <f>VLOOKUP(C1436,customers!$A$2:$I$314,7,FALSE)</f>
        <v>Elgin</v>
      </c>
      <c r="I1436" t="str">
        <f>VLOOKUP(C1436,customers!$A$2:$I$314,9,FALSE)</f>
        <v>No</v>
      </c>
      <c r="J1436" t="str">
        <f>INDEX(products!$A$1:$F$11,MATCH(orders!$D1436,products!$A$1:$A$11,0),MATCH(orders!J$1,products!$A$1:$F$1,0))</f>
        <v>Denim Jacket Hooded</v>
      </c>
      <c r="K1436" t="str">
        <f>INDEX(products!$A$1:$F$11,MATCH(orders!$D1436,products!$A$1:$A$11,0),MATCH(orders!K$1,products!$A$1:$F$1,0))</f>
        <v>Jacket</v>
      </c>
      <c r="L1436" t="str">
        <f>INDEX(products!$A$1:$F$11,MATCH(orders!$D1436,products!$A$1:$A$11,0),MATCH(orders!L$1,products!$A$1:$F$1,0))</f>
        <v>Light Blue</v>
      </c>
      <c r="M1436">
        <f>INDEX(products!$A$1:$F$11,MATCH(orders!$D1436,products!$A$1:$A$11,0),MATCH(orders!M$1,products!$A$1:$F$1,0))</f>
        <v>27.99</v>
      </c>
      <c r="N1436">
        <f>INDEX(products!$A$1:$F$11,MATCH(orders!$D1436,products!$A$1:$A$11,0),MATCH(orders!N$1,products!$A$1:$F$1,0))</f>
        <v>14.99</v>
      </c>
      <c r="O1436">
        <f t="shared" si="44"/>
        <v>38.999999999999993</v>
      </c>
      <c r="P1436">
        <f t="shared" si="45"/>
        <v>83.97</v>
      </c>
    </row>
    <row r="1437" spans="1:16" x14ac:dyDescent="0.45">
      <c r="A1437" t="s">
        <v>3206</v>
      </c>
      <c r="B1437" s="1">
        <v>45271</v>
      </c>
      <c r="C1437" t="s">
        <v>84</v>
      </c>
      <c r="D1437">
        <v>2</v>
      </c>
      <c r="E1437">
        <v>3</v>
      </c>
      <c r="F1437" t="str">
        <f>_xlfn.XLOOKUP(C1437,customers!$A$2:$A$314,customers!$B$2:$B$314,,0)</f>
        <v>Llywellyn Oscroft</v>
      </c>
      <c r="G1437" t="str">
        <f>_xlfn.XLOOKUP(C1437,customers!$A$2:$A$314,customers!$F$2:$F$314,,0)</f>
        <v>England</v>
      </c>
      <c r="H1437" t="str">
        <f>VLOOKUP(C1437,customers!$A$2:$I$314,7,FALSE)</f>
        <v>Cambridge</v>
      </c>
      <c r="I1437" t="str">
        <f>VLOOKUP(C1437,customers!$A$2:$I$314,9,FALSE)</f>
        <v>Yes</v>
      </c>
      <c r="J1437" t="str">
        <f>INDEX(products!$A$1:$F$11,MATCH(orders!$D1437,products!$A$1:$A$11,0),MATCH(orders!J$1,products!$A$1:$F$1,0))</f>
        <v>Denim Jacket Classic</v>
      </c>
      <c r="K1437" t="str">
        <f>INDEX(products!$A$1:$F$11,MATCH(orders!$D1437,products!$A$1:$A$11,0),MATCH(orders!K$1,products!$A$1:$F$1,0))</f>
        <v>Jacket</v>
      </c>
      <c r="L1437" t="str">
        <f>INDEX(products!$A$1:$F$11,MATCH(orders!$D1437,products!$A$1:$A$11,0),MATCH(orders!L$1,products!$A$1:$F$1,0))</f>
        <v>Dark Blue</v>
      </c>
      <c r="M1437">
        <f>INDEX(products!$A$1:$F$11,MATCH(orders!$D1437,products!$A$1:$A$11,0),MATCH(orders!M$1,products!$A$1:$F$1,0))</f>
        <v>29.99</v>
      </c>
      <c r="N1437">
        <f>INDEX(products!$A$1:$F$11,MATCH(orders!$D1437,products!$A$1:$A$11,0),MATCH(orders!N$1,products!$A$1:$F$1,0))</f>
        <v>16.989999999999998</v>
      </c>
      <c r="O1437">
        <f t="shared" si="44"/>
        <v>39</v>
      </c>
      <c r="P1437">
        <f t="shared" si="45"/>
        <v>89.97</v>
      </c>
    </row>
    <row r="1438" spans="1:16" x14ac:dyDescent="0.45">
      <c r="A1438" t="s">
        <v>3207</v>
      </c>
      <c r="B1438" s="1">
        <v>45271</v>
      </c>
      <c r="C1438" t="s">
        <v>245</v>
      </c>
      <c r="D1438">
        <v>2</v>
      </c>
      <c r="E1438">
        <v>3</v>
      </c>
      <c r="F1438" t="str">
        <f>_xlfn.XLOOKUP(C1438,customers!$A$2:$A$314,customers!$B$2:$B$314,,0)</f>
        <v>Rozele Relton</v>
      </c>
      <c r="G1438" t="str">
        <f>_xlfn.XLOOKUP(C1438,customers!$A$2:$A$314,customers!$F$2:$F$314,,0)</f>
        <v>England</v>
      </c>
      <c r="H1438" t="str">
        <f>VLOOKUP(C1438,customers!$A$2:$I$314,7,FALSE)</f>
        <v>Basingstoke</v>
      </c>
      <c r="I1438" t="str">
        <f>VLOOKUP(C1438,customers!$A$2:$I$314,9,FALSE)</f>
        <v>Yes</v>
      </c>
      <c r="J1438" t="str">
        <f>INDEX(products!$A$1:$F$11,MATCH(orders!$D1438,products!$A$1:$A$11,0),MATCH(orders!J$1,products!$A$1:$F$1,0))</f>
        <v>Denim Jacket Classic</v>
      </c>
      <c r="K1438" t="str">
        <f>INDEX(products!$A$1:$F$11,MATCH(orders!$D1438,products!$A$1:$A$11,0),MATCH(orders!K$1,products!$A$1:$F$1,0))</f>
        <v>Jacket</v>
      </c>
      <c r="L1438" t="str">
        <f>INDEX(products!$A$1:$F$11,MATCH(orders!$D1438,products!$A$1:$A$11,0),MATCH(orders!L$1,products!$A$1:$F$1,0))</f>
        <v>Dark Blue</v>
      </c>
      <c r="M1438">
        <f>INDEX(products!$A$1:$F$11,MATCH(orders!$D1438,products!$A$1:$A$11,0),MATCH(orders!M$1,products!$A$1:$F$1,0))</f>
        <v>29.99</v>
      </c>
      <c r="N1438">
        <f>INDEX(products!$A$1:$F$11,MATCH(orders!$D1438,products!$A$1:$A$11,0),MATCH(orders!N$1,products!$A$1:$F$1,0))</f>
        <v>16.989999999999998</v>
      </c>
      <c r="O1438">
        <f t="shared" si="44"/>
        <v>39</v>
      </c>
      <c r="P1438">
        <f t="shared" si="45"/>
        <v>89.97</v>
      </c>
    </row>
    <row r="1439" spans="1:16" x14ac:dyDescent="0.45">
      <c r="A1439" t="s">
        <v>3208</v>
      </c>
      <c r="B1439" s="1">
        <v>45272</v>
      </c>
      <c r="C1439" t="s">
        <v>489</v>
      </c>
      <c r="D1439">
        <v>6</v>
      </c>
      <c r="E1439">
        <v>3</v>
      </c>
      <c r="F1439" t="str">
        <f>_xlfn.XLOOKUP(C1439,customers!$A$2:$A$314,customers!$B$2:$B$314,,0)</f>
        <v>Sylas Becaris</v>
      </c>
      <c r="G1439" t="str">
        <f>_xlfn.XLOOKUP(C1439,customers!$A$2:$A$314,customers!$F$2:$F$314,,0)</f>
        <v>England</v>
      </c>
      <c r="H1439" t="str">
        <f>VLOOKUP(C1439,customers!$A$2:$I$314,7,FALSE)</f>
        <v>Tamworth</v>
      </c>
      <c r="I1439" t="str">
        <f>VLOOKUP(C1439,customers!$A$2:$I$314,9,FALSE)</f>
        <v>No</v>
      </c>
      <c r="J1439" t="str">
        <f>INDEX(products!$A$1:$F$11,MATCH(orders!$D1439,products!$A$1:$A$11,0),MATCH(orders!J$1,products!$A$1:$F$1,0))</f>
        <v>Denim Jacket Hooded</v>
      </c>
      <c r="K1439" t="str">
        <f>INDEX(products!$A$1:$F$11,MATCH(orders!$D1439,products!$A$1:$A$11,0),MATCH(orders!K$1,products!$A$1:$F$1,0))</f>
        <v>Jacket</v>
      </c>
      <c r="L1439" t="str">
        <f>INDEX(products!$A$1:$F$11,MATCH(orders!$D1439,products!$A$1:$A$11,0),MATCH(orders!L$1,products!$A$1:$F$1,0))</f>
        <v>Light Blue</v>
      </c>
      <c r="M1439">
        <f>INDEX(products!$A$1:$F$11,MATCH(orders!$D1439,products!$A$1:$A$11,0),MATCH(orders!M$1,products!$A$1:$F$1,0))</f>
        <v>27.99</v>
      </c>
      <c r="N1439">
        <f>INDEX(products!$A$1:$F$11,MATCH(orders!$D1439,products!$A$1:$A$11,0),MATCH(orders!N$1,products!$A$1:$F$1,0))</f>
        <v>14.99</v>
      </c>
      <c r="O1439">
        <f t="shared" si="44"/>
        <v>38.999999999999993</v>
      </c>
      <c r="P1439">
        <f t="shared" si="45"/>
        <v>83.97</v>
      </c>
    </row>
    <row r="1440" spans="1:16" x14ac:dyDescent="0.45">
      <c r="A1440" t="s">
        <v>3209</v>
      </c>
      <c r="B1440" s="1">
        <v>45272</v>
      </c>
      <c r="C1440" t="s">
        <v>1154</v>
      </c>
      <c r="D1440">
        <v>6</v>
      </c>
      <c r="E1440">
        <v>3</v>
      </c>
      <c r="F1440" t="str">
        <f>_xlfn.XLOOKUP(C1440,customers!$A$2:$A$314,customers!$B$2:$B$314,,0)</f>
        <v>Cybill Graddell</v>
      </c>
      <c r="G1440" t="str">
        <f>_xlfn.XLOOKUP(C1440,customers!$A$2:$A$314,customers!$F$2:$F$314,,0)</f>
        <v>Scotland</v>
      </c>
      <c r="H1440" t="str">
        <f>VLOOKUP(C1440,customers!$A$2:$I$314,7,FALSE)</f>
        <v>Dunoon</v>
      </c>
      <c r="I1440" t="str">
        <f>VLOOKUP(C1440,customers!$A$2:$I$314,9,FALSE)</f>
        <v>No</v>
      </c>
      <c r="J1440" t="str">
        <f>INDEX(products!$A$1:$F$11,MATCH(orders!$D1440,products!$A$1:$A$11,0),MATCH(orders!J$1,products!$A$1:$F$1,0))</f>
        <v>Denim Jacket Hooded</v>
      </c>
      <c r="K1440" t="str">
        <f>INDEX(products!$A$1:$F$11,MATCH(orders!$D1440,products!$A$1:$A$11,0),MATCH(orders!K$1,products!$A$1:$F$1,0))</f>
        <v>Jacket</v>
      </c>
      <c r="L1440" t="str">
        <f>INDEX(products!$A$1:$F$11,MATCH(orders!$D1440,products!$A$1:$A$11,0),MATCH(orders!L$1,products!$A$1:$F$1,0))</f>
        <v>Light Blue</v>
      </c>
      <c r="M1440">
        <f>INDEX(products!$A$1:$F$11,MATCH(orders!$D1440,products!$A$1:$A$11,0),MATCH(orders!M$1,products!$A$1:$F$1,0))</f>
        <v>27.99</v>
      </c>
      <c r="N1440">
        <f>INDEX(products!$A$1:$F$11,MATCH(orders!$D1440,products!$A$1:$A$11,0),MATCH(orders!N$1,products!$A$1:$F$1,0))</f>
        <v>14.99</v>
      </c>
      <c r="O1440">
        <f t="shared" si="44"/>
        <v>38.999999999999993</v>
      </c>
      <c r="P1440">
        <f t="shared" si="45"/>
        <v>83.97</v>
      </c>
    </row>
    <row r="1441" spans="1:16" x14ac:dyDescent="0.45">
      <c r="A1441" t="s">
        <v>3210</v>
      </c>
      <c r="B1441" s="1">
        <v>45273</v>
      </c>
      <c r="C1441" t="s">
        <v>267</v>
      </c>
      <c r="D1441">
        <v>2</v>
      </c>
      <c r="E1441">
        <v>4</v>
      </c>
      <c r="F1441" t="str">
        <f>_xlfn.XLOOKUP(C1441,customers!$A$2:$A$314,customers!$B$2:$B$314,,0)</f>
        <v>Annadiane Dykes</v>
      </c>
      <c r="G1441" t="str">
        <f>_xlfn.XLOOKUP(C1441,customers!$A$2:$A$314,customers!$F$2:$F$314,,0)</f>
        <v>England</v>
      </c>
      <c r="H1441" t="str">
        <f>VLOOKUP(C1441,customers!$A$2:$I$314,7,FALSE)</f>
        <v>Blackpool</v>
      </c>
      <c r="I1441" t="str">
        <f>VLOOKUP(C1441,customers!$A$2:$I$314,9,FALSE)</f>
        <v>Yes</v>
      </c>
      <c r="J1441" t="str">
        <f>INDEX(products!$A$1:$F$11,MATCH(orders!$D1441,products!$A$1:$A$11,0),MATCH(orders!J$1,products!$A$1:$F$1,0))</f>
        <v>Denim Jacket Classic</v>
      </c>
      <c r="K1441" t="str">
        <f>INDEX(products!$A$1:$F$11,MATCH(orders!$D1441,products!$A$1:$A$11,0),MATCH(orders!K$1,products!$A$1:$F$1,0))</f>
        <v>Jacket</v>
      </c>
      <c r="L1441" t="str">
        <f>INDEX(products!$A$1:$F$11,MATCH(orders!$D1441,products!$A$1:$A$11,0),MATCH(orders!L$1,products!$A$1:$F$1,0))</f>
        <v>Dark Blue</v>
      </c>
      <c r="M1441">
        <f>INDEX(products!$A$1:$F$11,MATCH(orders!$D1441,products!$A$1:$A$11,0),MATCH(orders!M$1,products!$A$1:$F$1,0))</f>
        <v>29.99</v>
      </c>
      <c r="N1441">
        <f>INDEX(products!$A$1:$F$11,MATCH(orders!$D1441,products!$A$1:$A$11,0),MATCH(orders!N$1,products!$A$1:$F$1,0))</f>
        <v>16.989999999999998</v>
      </c>
      <c r="O1441">
        <f t="shared" si="44"/>
        <v>52</v>
      </c>
      <c r="P1441">
        <f t="shared" si="45"/>
        <v>119.96</v>
      </c>
    </row>
    <row r="1442" spans="1:16" x14ac:dyDescent="0.45">
      <c r="A1442" t="s">
        <v>3211</v>
      </c>
      <c r="B1442" s="1">
        <v>45273</v>
      </c>
      <c r="C1442" t="s">
        <v>401</v>
      </c>
      <c r="D1442">
        <v>6</v>
      </c>
      <c r="E1442">
        <v>5</v>
      </c>
      <c r="F1442" t="str">
        <f>_xlfn.XLOOKUP(C1442,customers!$A$2:$A$314,customers!$B$2:$B$314,,0)</f>
        <v>Ruy Cancellieri</v>
      </c>
      <c r="G1442" t="str">
        <f>_xlfn.XLOOKUP(C1442,customers!$A$2:$A$314,customers!$F$2:$F$314,,0)</f>
        <v>Scotland</v>
      </c>
      <c r="H1442" t="str">
        <f>VLOOKUP(C1442,customers!$A$2:$I$314,7,FALSE)</f>
        <v>Arbroath</v>
      </c>
      <c r="I1442" t="str">
        <f>VLOOKUP(C1442,customers!$A$2:$I$314,9,FALSE)</f>
        <v>No</v>
      </c>
      <c r="J1442" t="str">
        <f>INDEX(products!$A$1:$F$11,MATCH(orders!$D1442,products!$A$1:$A$11,0),MATCH(orders!J$1,products!$A$1:$F$1,0))</f>
        <v>Denim Jacket Hooded</v>
      </c>
      <c r="K1442" t="str">
        <f>INDEX(products!$A$1:$F$11,MATCH(orders!$D1442,products!$A$1:$A$11,0),MATCH(orders!K$1,products!$A$1:$F$1,0))</f>
        <v>Jacket</v>
      </c>
      <c r="L1442" t="str">
        <f>INDEX(products!$A$1:$F$11,MATCH(orders!$D1442,products!$A$1:$A$11,0),MATCH(orders!L$1,products!$A$1:$F$1,0))</f>
        <v>Light Blue</v>
      </c>
      <c r="M1442">
        <f>INDEX(products!$A$1:$F$11,MATCH(orders!$D1442,products!$A$1:$A$11,0),MATCH(orders!M$1,products!$A$1:$F$1,0))</f>
        <v>27.99</v>
      </c>
      <c r="N1442">
        <f>INDEX(products!$A$1:$F$11,MATCH(orders!$D1442,products!$A$1:$A$11,0),MATCH(orders!N$1,products!$A$1:$F$1,0))</f>
        <v>14.99</v>
      </c>
      <c r="O1442">
        <f t="shared" si="44"/>
        <v>64.999999999999986</v>
      </c>
      <c r="P1442">
        <f t="shared" si="45"/>
        <v>139.94999999999999</v>
      </c>
    </row>
    <row r="1443" spans="1:16" x14ac:dyDescent="0.45">
      <c r="A1443" t="s">
        <v>3212</v>
      </c>
      <c r="B1443" s="1">
        <v>45274</v>
      </c>
      <c r="C1443" t="s">
        <v>130</v>
      </c>
      <c r="D1443">
        <v>2</v>
      </c>
      <c r="E1443">
        <v>4</v>
      </c>
      <c r="F1443" t="str">
        <f>_xlfn.XLOOKUP(C1443,customers!$A$2:$A$314,customers!$B$2:$B$314,,0)</f>
        <v>Vivie Danneil</v>
      </c>
      <c r="G1443" t="str">
        <f>_xlfn.XLOOKUP(C1443,customers!$A$2:$A$314,customers!$F$2:$F$314,,0)</f>
        <v>Scotland</v>
      </c>
      <c r="H1443" t="str">
        <f>VLOOKUP(C1443,customers!$A$2:$I$314,7,FALSE)</f>
        <v>Stirling</v>
      </c>
      <c r="I1443" t="str">
        <f>VLOOKUP(C1443,customers!$A$2:$I$314,9,FALSE)</f>
        <v>Yes</v>
      </c>
      <c r="J1443" t="str">
        <f>INDEX(products!$A$1:$F$11,MATCH(orders!$D1443,products!$A$1:$A$11,0),MATCH(orders!J$1,products!$A$1:$F$1,0))</f>
        <v>Denim Jacket Classic</v>
      </c>
      <c r="K1443" t="str">
        <f>INDEX(products!$A$1:$F$11,MATCH(orders!$D1443,products!$A$1:$A$11,0),MATCH(orders!K$1,products!$A$1:$F$1,0))</f>
        <v>Jacket</v>
      </c>
      <c r="L1443" t="str">
        <f>INDEX(products!$A$1:$F$11,MATCH(orders!$D1443,products!$A$1:$A$11,0),MATCH(orders!L$1,products!$A$1:$F$1,0))</f>
        <v>Dark Blue</v>
      </c>
      <c r="M1443">
        <f>INDEX(products!$A$1:$F$11,MATCH(orders!$D1443,products!$A$1:$A$11,0),MATCH(orders!M$1,products!$A$1:$F$1,0))</f>
        <v>29.99</v>
      </c>
      <c r="N1443">
        <f>INDEX(products!$A$1:$F$11,MATCH(orders!$D1443,products!$A$1:$A$11,0),MATCH(orders!N$1,products!$A$1:$F$1,0))</f>
        <v>16.989999999999998</v>
      </c>
      <c r="O1443">
        <f t="shared" si="44"/>
        <v>52</v>
      </c>
      <c r="P1443">
        <f t="shared" si="45"/>
        <v>119.96</v>
      </c>
    </row>
    <row r="1444" spans="1:16" x14ac:dyDescent="0.45">
      <c r="A1444" t="s">
        <v>3213</v>
      </c>
      <c r="B1444" s="1">
        <v>45274</v>
      </c>
      <c r="C1444" t="s">
        <v>937</v>
      </c>
      <c r="D1444">
        <v>6</v>
      </c>
      <c r="E1444">
        <v>3</v>
      </c>
      <c r="F1444" t="str">
        <f>_xlfn.XLOOKUP(C1444,customers!$A$2:$A$314,customers!$B$2:$B$314,,0)</f>
        <v>Friederike Drysdale</v>
      </c>
      <c r="G1444" t="str">
        <f>_xlfn.XLOOKUP(C1444,customers!$A$2:$A$314,customers!$F$2:$F$314,,0)</f>
        <v>Scotland</v>
      </c>
      <c r="H1444" t="str">
        <f>VLOOKUP(C1444,customers!$A$2:$I$314,7,FALSE)</f>
        <v>Oban</v>
      </c>
      <c r="I1444" t="str">
        <f>VLOOKUP(C1444,customers!$A$2:$I$314,9,FALSE)</f>
        <v>No</v>
      </c>
      <c r="J1444" t="str">
        <f>INDEX(products!$A$1:$F$11,MATCH(orders!$D1444,products!$A$1:$A$11,0),MATCH(orders!J$1,products!$A$1:$F$1,0))</f>
        <v>Denim Jacket Hooded</v>
      </c>
      <c r="K1444" t="str">
        <f>INDEX(products!$A$1:$F$11,MATCH(orders!$D1444,products!$A$1:$A$11,0),MATCH(orders!K$1,products!$A$1:$F$1,0))</f>
        <v>Jacket</v>
      </c>
      <c r="L1444" t="str">
        <f>INDEX(products!$A$1:$F$11,MATCH(orders!$D1444,products!$A$1:$A$11,0),MATCH(orders!L$1,products!$A$1:$F$1,0))</f>
        <v>Light Blue</v>
      </c>
      <c r="M1444">
        <f>INDEX(products!$A$1:$F$11,MATCH(orders!$D1444,products!$A$1:$A$11,0),MATCH(orders!M$1,products!$A$1:$F$1,0))</f>
        <v>27.99</v>
      </c>
      <c r="N1444">
        <f>INDEX(products!$A$1:$F$11,MATCH(orders!$D1444,products!$A$1:$A$11,0),MATCH(orders!N$1,products!$A$1:$F$1,0))</f>
        <v>14.99</v>
      </c>
      <c r="O1444">
        <f t="shared" si="44"/>
        <v>38.999999999999993</v>
      </c>
      <c r="P1444">
        <f t="shared" si="45"/>
        <v>83.97</v>
      </c>
    </row>
    <row r="1445" spans="1:16" x14ac:dyDescent="0.45">
      <c r="A1445" t="s">
        <v>3214</v>
      </c>
      <c r="B1445" s="1">
        <v>45274</v>
      </c>
      <c r="C1445" t="s">
        <v>557</v>
      </c>
      <c r="D1445">
        <v>7</v>
      </c>
      <c r="E1445">
        <v>4</v>
      </c>
      <c r="F1445" t="str">
        <f>_xlfn.XLOOKUP(C1445,customers!$A$2:$A$314,customers!$B$2:$B$314,,0)</f>
        <v>Rivy Farington</v>
      </c>
      <c r="G1445" t="str">
        <f>_xlfn.XLOOKUP(C1445,customers!$A$2:$A$314,customers!$F$2:$F$314,,0)</f>
        <v>Scotland</v>
      </c>
      <c r="H1445" t="str">
        <f>VLOOKUP(C1445,customers!$A$2:$I$314,7,FALSE)</f>
        <v>Galashiels</v>
      </c>
      <c r="I1445" t="str">
        <f>VLOOKUP(C1445,customers!$A$2:$I$314,9,FALSE)</f>
        <v>No</v>
      </c>
      <c r="J1445" t="str">
        <f>INDEX(products!$A$1:$F$11,MATCH(orders!$D1445,products!$A$1:$A$11,0),MATCH(orders!J$1,products!$A$1:$F$1,0))</f>
        <v>Denim Jeans Loose Fit</v>
      </c>
      <c r="K1445" t="str">
        <f>INDEX(products!$A$1:$F$11,MATCH(orders!$D1445,products!$A$1:$A$11,0),MATCH(orders!K$1,products!$A$1:$F$1,0))</f>
        <v>Pants</v>
      </c>
      <c r="L1445" t="str">
        <f>INDEX(products!$A$1:$F$11,MATCH(orders!$D1445,products!$A$1:$A$11,0),MATCH(orders!L$1,products!$A$1:$F$1,0))</f>
        <v>Dark Blue</v>
      </c>
      <c r="M1445">
        <f>INDEX(products!$A$1:$F$11,MATCH(orders!$D1445,products!$A$1:$A$11,0),MATCH(orders!M$1,products!$A$1:$F$1,0))</f>
        <v>26.99</v>
      </c>
      <c r="N1445">
        <f>INDEX(products!$A$1:$F$11,MATCH(orders!$D1445,products!$A$1:$A$11,0),MATCH(orders!N$1,products!$A$1:$F$1,0))</f>
        <v>14.99</v>
      </c>
      <c r="O1445">
        <f t="shared" si="44"/>
        <v>47.999999999999993</v>
      </c>
      <c r="P1445">
        <f t="shared" si="45"/>
        <v>107.96</v>
      </c>
    </row>
    <row r="1446" spans="1:16" x14ac:dyDescent="0.45">
      <c r="A1446" t="s">
        <v>3215</v>
      </c>
      <c r="B1446" s="1">
        <v>45274</v>
      </c>
      <c r="C1446" t="s">
        <v>1198</v>
      </c>
      <c r="D1446">
        <v>6</v>
      </c>
      <c r="E1446">
        <v>3</v>
      </c>
      <c r="F1446" t="str">
        <f>_xlfn.XLOOKUP(C1446,customers!$A$2:$A$314,customers!$B$2:$B$314,,0)</f>
        <v>Janifer Bagot</v>
      </c>
      <c r="G1446" t="str">
        <f>_xlfn.XLOOKUP(C1446,customers!$A$2:$A$314,customers!$F$2:$F$314,,0)</f>
        <v>Wales</v>
      </c>
      <c r="H1446" t="str">
        <f>VLOOKUP(C1446,customers!$A$2:$I$314,7,FALSE)</f>
        <v>Bala</v>
      </c>
      <c r="I1446" t="str">
        <f>VLOOKUP(C1446,customers!$A$2:$I$314,9,FALSE)</f>
        <v>No</v>
      </c>
      <c r="J1446" t="str">
        <f>INDEX(products!$A$1:$F$11,MATCH(orders!$D1446,products!$A$1:$A$11,0),MATCH(orders!J$1,products!$A$1:$F$1,0))</f>
        <v>Denim Jacket Hooded</v>
      </c>
      <c r="K1446" t="str">
        <f>INDEX(products!$A$1:$F$11,MATCH(orders!$D1446,products!$A$1:$A$11,0),MATCH(orders!K$1,products!$A$1:$F$1,0))</f>
        <v>Jacket</v>
      </c>
      <c r="L1446" t="str">
        <f>INDEX(products!$A$1:$F$11,MATCH(orders!$D1446,products!$A$1:$A$11,0),MATCH(orders!L$1,products!$A$1:$F$1,0))</f>
        <v>Light Blue</v>
      </c>
      <c r="M1446">
        <f>INDEX(products!$A$1:$F$11,MATCH(orders!$D1446,products!$A$1:$A$11,0),MATCH(orders!M$1,products!$A$1:$F$1,0))</f>
        <v>27.99</v>
      </c>
      <c r="N1446">
        <f>INDEX(products!$A$1:$F$11,MATCH(orders!$D1446,products!$A$1:$A$11,0),MATCH(orders!N$1,products!$A$1:$F$1,0))</f>
        <v>14.99</v>
      </c>
      <c r="O1446">
        <f t="shared" si="44"/>
        <v>38.999999999999993</v>
      </c>
      <c r="P1446">
        <f t="shared" si="45"/>
        <v>83.97</v>
      </c>
    </row>
    <row r="1447" spans="1:16" x14ac:dyDescent="0.45">
      <c r="A1447" t="s">
        <v>3216</v>
      </c>
      <c r="B1447" s="1">
        <v>45274</v>
      </c>
      <c r="C1447" t="s">
        <v>671</v>
      </c>
      <c r="D1447">
        <v>6</v>
      </c>
      <c r="E1447">
        <v>4</v>
      </c>
      <c r="F1447" t="str">
        <f>_xlfn.XLOOKUP(C1447,customers!$A$2:$A$314,customers!$B$2:$B$314,,0)</f>
        <v>Serena Earley</v>
      </c>
      <c r="G1447" t="str">
        <f>_xlfn.XLOOKUP(C1447,customers!$A$2:$A$314,customers!$F$2:$F$314,,0)</f>
        <v>England</v>
      </c>
      <c r="H1447" t="str">
        <f>VLOOKUP(C1447,customers!$A$2:$I$314,7,FALSE)</f>
        <v>Dartford</v>
      </c>
      <c r="I1447" t="str">
        <f>VLOOKUP(C1447,customers!$A$2:$I$314,9,FALSE)</f>
        <v>No</v>
      </c>
      <c r="J1447" t="str">
        <f>INDEX(products!$A$1:$F$11,MATCH(orders!$D1447,products!$A$1:$A$11,0),MATCH(orders!J$1,products!$A$1:$F$1,0))</f>
        <v>Denim Jacket Hooded</v>
      </c>
      <c r="K1447" t="str">
        <f>INDEX(products!$A$1:$F$11,MATCH(orders!$D1447,products!$A$1:$A$11,0),MATCH(orders!K$1,products!$A$1:$F$1,0))</f>
        <v>Jacket</v>
      </c>
      <c r="L1447" t="str">
        <f>INDEX(products!$A$1:$F$11,MATCH(orders!$D1447,products!$A$1:$A$11,0),MATCH(orders!L$1,products!$A$1:$F$1,0))</f>
        <v>Light Blue</v>
      </c>
      <c r="M1447">
        <f>INDEX(products!$A$1:$F$11,MATCH(orders!$D1447,products!$A$1:$A$11,0),MATCH(orders!M$1,products!$A$1:$F$1,0))</f>
        <v>27.99</v>
      </c>
      <c r="N1447">
        <f>INDEX(products!$A$1:$F$11,MATCH(orders!$D1447,products!$A$1:$A$11,0),MATCH(orders!N$1,products!$A$1:$F$1,0))</f>
        <v>14.99</v>
      </c>
      <c r="O1447">
        <f t="shared" si="44"/>
        <v>51.999999999999993</v>
      </c>
      <c r="P1447">
        <f t="shared" si="45"/>
        <v>111.96</v>
      </c>
    </row>
    <row r="1448" spans="1:16" x14ac:dyDescent="0.45">
      <c r="A1448" t="s">
        <v>3217</v>
      </c>
      <c r="B1448" s="1">
        <v>45274</v>
      </c>
      <c r="C1448" t="s">
        <v>149</v>
      </c>
      <c r="D1448">
        <v>2</v>
      </c>
      <c r="E1448">
        <v>5</v>
      </c>
      <c r="F1448" t="str">
        <f>_xlfn.XLOOKUP(C1448,customers!$A$2:$A$314,customers!$B$2:$B$314,,0)</f>
        <v>Nelly Basezzi</v>
      </c>
      <c r="G1448" t="str">
        <f>_xlfn.XLOOKUP(C1448,customers!$A$2:$A$314,customers!$F$2:$F$314,,0)</f>
        <v>Scotland</v>
      </c>
      <c r="H1448" t="str">
        <f>VLOOKUP(C1448,customers!$A$2:$I$314,7,FALSE)</f>
        <v>Falkirk</v>
      </c>
      <c r="I1448" t="str">
        <f>VLOOKUP(C1448,customers!$A$2:$I$314,9,FALSE)</f>
        <v>Yes</v>
      </c>
      <c r="J1448" t="str">
        <f>INDEX(products!$A$1:$F$11,MATCH(orders!$D1448,products!$A$1:$A$11,0),MATCH(orders!J$1,products!$A$1:$F$1,0))</f>
        <v>Denim Jacket Classic</v>
      </c>
      <c r="K1448" t="str">
        <f>INDEX(products!$A$1:$F$11,MATCH(orders!$D1448,products!$A$1:$A$11,0),MATCH(orders!K$1,products!$A$1:$F$1,0))</f>
        <v>Jacket</v>
      </c>
      <c r="L1448" t="str">
        <f>INDEX(products!$A$1:$F$11,MATCH(orders!$D1448,products!$A$1:$A$11,0),MATCH(orders!L$1,products!$A$1:$F$1,0))</f>
        <v>Dark Blue</v>
      </c>
      <c r="M1448">
        <f>INDEX(products!$A$1:$F$11,MATCH(orders!$D1448,products!$A$1:$A$11,0),MATCH(orders!M$1,products!$A$1:$F$1,0))</f>
        <v>29.99</v>
      </c>
      <c r="N1448">
        <f>INDEX(products!$A$1:$F$11,MATCH(orders!$D1448,products!$A$1:$A$11,0),MATCH(orders!N$1,products!$A$1:$F$1,0))</f>
        <v>16.989999999999998</v>
      </c>
      <c r="O1448">
        <f t="shared" si="44"/>
        <v>65</v>
      </c>
      <c r="P1448">
        <f t="shared" si="45"/>
        <v>149.94999999999999</v>
      </c>
    </row>
    <row r="1449" spans="1:16" x14ac:dyDescent="0.45">
      <c r="A1449" t="s">
        <v>3218</v>
      </c>
      <c r="B1449" s="1">
        <v>45274</v>
      </c>
      <c r="C1449" t="s">
        <v>1102</v>
      </c>
      <c r="D1449">
        <v>6</v>
      </c>
      <c r="E1449">
        <v>3</v>
      </c>
      <c r="F1449" t="str">
        <f>_xlfn.XLOOKUP(C1449,customers!$A$2:$A$314,customers!$B$2:$B$314,,0)</f>
        <v>Karlan Karby</v>
      </c>
      <c r="G1449" t="str">
        <f>_xlfn.XLOOKUP(C1449,customers!$A$2:$A$314,customers!$F$2:$F$314,,0)</f>
        <v>Scotland</v>
      </c>
      <c r="H1449" t="str">
        <f>VLOOKUP(C1449,customers!$A$2:$I$314,7,FALSE)</f>
        <v>Keith</v>
      </c>
      <c r="I1449" t="str">
        <f>VLOOKUP(C1449,customers!$A$2:$I$314,9,FALSE)</f>
        <v>No</v>
      </c>
      <c r="J1449" t="str">
        <f>INDEX(products!$A$1:$F$11,MATCH(orders!$D1449,products!$A$1:$A$11,0),MATCH(orders!J$1,products!$A$1:$F$1,0))</f>
        <v>Denim Jacket Hooded</v>
      </c>
      <c r="K1449" t="str">
        <f>INDEX(products!$A$1:$F$11,MATCH(orders!$D1449,products!$A$1:$A$11,0),MATCH(orders!K$1,products!$A$1:$F$1,0))</f>
        <v>Jacket</v>
      </c>
      <c r="L1449" t="str">
        <f>INDEX(products!$A$1:$F$11,MATCH(orders!$D1449,products!$A$1:$A$11,0),MATCH(orders!L$1,products!$A$1:$F$1,0))</f>
        <v>Light Blue</v>
      </c>
      <c r="M1449">
        <f>INDEX(products!$A$1:$F$11,MATCH(orders!$D1449,products!$A$1:$A$11,0),MATCH(orders!M$1,products!$A$1:$F$1,0))</f>
        <v>27.99</v>
      </c>
      <c r="N1449">
        <f>INDEX(products!$A$1:$F$11,MATCH(orders!$D1449,products!$A$1:$A$11,0),MATCH(orders!N$1,products!$A$1:$F$1,0))</f>
        <v>14.99</v>
      </c>
      <c r="O1449">
        <f t="shared" si="44"/>
        <v>38.999999999999993</v>
      </c>
      <c r="P1449">
        <f t="shared" si="45"/>
        <v>83.97</v>
      </c>
    </row>
    <row r="1450" spans="1:16" x14ac:dyDescent="0.45">
      <c r="A1450" t="s">
        <v>3219</v>
      </c>
      <c r="B1450" s="1">
        <v>45275</v>
      </c>
      <c r="C1450" t="s">
        <v>115</v>
      </c>
      <c r="D1450">
        <v>2</v>
      </c>
      <c r="E1450">
        <v>5</v>
      </c>
      <c r="F1450" t="str">
        <f>_xlfn.XLOOKUP(C1450,customers!$A$2:$A$314,customers!$B$2:$B$314,,0)</f>
        <v>Iorgo Kleinert</v>
      </c>
      <c r="G1450" t="str">
        <f>_xlfn.XLOOKUP(C1450,customers!$A$2:$A$314,customers!$F$2:$F$314,,0)</f>
        <v>England</v>
      </c>
      <c r="H1450" t="str">
        <f>VLOOKUP(C1450,customers!$A$2:$I$314,7,FALSE)</f>
        <v>Brighton</v>
      </c>
      <c r="I1450" t="str">
        <f>VLOOKUP(C1450,customers!$A$2:$I$314,9,FALSE)</f>
        <v>Yes</v>
      </c>
      <c r="J1450" t="str">
        <f>INDEX(products!$A$1:$F$11,MATCH(orders!$D1450,products!$A$1:$A$11,0),MATCH(orders!J$1,products!$A$1:$F$1,0))</f>
        <v>Denim Jacket Classic</v>
      </c>
      <c r="K1450" t="str">
        <f>INDEX(products!$A$1:$F$11,MATCH(orders!$D1450,products!$A$1:$A$11,0),MATCH(orders!K$1,products!$A$1:$F$1,0))</f>
        <v>Jacket</v>
      </c>
      <c r="L1450" t="str">
        <f>INDEX(products!$A$1:$F$11,MATCH(orders!$D1450,products!$A$1:$A$11,0),MATCH(orders!L$1,products!$A$1:$F$1,0))</f>
        <v>Dark Blue</v>
      </c>
      <c r="M1450">
        <f>INDEX(products!$A$1:$F$11,MATCH(orders!$D1450,products!$A$1:$A$11,0),MATCH(orders!M$1,products!$A$1:$F$1,0))</f>
        <v>29.99</v>
      </c>
      <c r="N1450">
        <f>INDEX(products!$A$1:$F$11,MATCH(orders!$D1450,products!$A$1:$A$11,0),MATCH(orders!N$1,products!$A$1:$F$1,0))</f>
        <v>16.989999999999998</v>
      </c>
      <c r="O1450">
        <f t="shared" si="44"/>
        <v>65</v>
      </c>
      <c r="P1450">
        <f t="shared" si="45"/>
        <v>149.94999999999999</v>
      </c>
    </row>
    <row r="1451" spans="1:16" x14ac:dyDescent="0.45">
      <c r="A1451" t="s">
        <v>3220</v>
      </c>
      <c r="B1451" s="1">
        <v>45275</v>
      </c>
      <c r="C1451" t="s">
        <v>426</v>
      </c>
      <c r="D1451">
        <v>6</v>
      </c>
      <c r="E1451">
        <v>3</v>
      </c>
      <c r="F1451" t="str">
        <f>_xlfn.XLOOKUP(C1451,customers!$A$2:$A$314,customers!$B$2:$B$314,,0)</f>
        <v>Queenie Veel</v>
      </c>
      <c r="G1451" t="str">
        <f>_xlfn.XLOOKUP(C1451,customers!$A$2:$A$314,customers!$F$2:$F$314,,0)</f>
        <v>England</v>
      </c>
      <c r="H1451" t="str">
        <f>VLOOKUP(C1451,customers!$A$2:$I$314,7,FALSE)</f>
        <v>Wakefield</v>
      </c>
      <c r="I1451" t="str">
        <f>VLOOKUP(C1451,customers!$A$2:$I$314,9,FALSE)</f>
        <v>No</v>
      </c>
      <c r="J1451" t="str">
        <f>INDEX(products!$A$1:$F$11,MATCH(orders!$D1451,products!$A$1:$A$11,0),MATCH(orders!J$1,products!$A$1:$F$1,0))</f>
        <v>Denim Jacket Hooded</v>
      </c>
      <c r="K1451" t="str">
        <f>INDEX(products!$A$1:$F$11,MATCH(orders!$D1451,products!$A$1:$A$11,0),MATCH(orders!K$1,products!$A$1:$F$1,0))</f>
        <v>Jacket</v>
      </c>
      <c r="L1451" t="str">
        <f>INDEX(products!$A$1:$F$11,MATCH(orders!$D1451,products!$A$1:$A$11,0),MATCH(orders!L$1,products!$A$1:$F$1,0))</f>
        <v>Light Blue</v>
      </c>
      <c r="M1451">
        <f>INDEX(products!$A$1:$F$11,MATCH(orders!$D1451,products!$A$1:$A$11,0),MATCH(orders!M$1,products!$A$1:$F$1,0))</f>
        <v>27.99</v>
      </c>
      <c r="N1451">
        <f>INDEX(products!$A$1:$F$11,MATCH(orders!$D1451,products!$A$1:$A$11,0),MATCH(orders!N$1,products!$A$1:$F$1,0))</f>
        <v>14.99</v>
      </c>
      <c r="O1451">
        <f t="shared" si="44"/>
        <v>38.999999999999993</v>
      </c>
      <c r="P1451">
        <f t="shared" si="45"/>
        <v>83.97</v>
      </c>
    </row>
    <row r="1452" spans="1:16" x14ac:dyDescent="0.45">
      <c r="A1452" t="s">
        <v>3221</v>
      </c>
      <c r="B1452" s="1">
        <v>45275</v>
      </c>
      <c r="C1452" t="s">
        <v>76</v>
      </c>
      <c r="D1452">
        <v>2</v>
      </c>
      <c r="E1452">
        <v>3</v>
      </c>
      <c r="F1452" t="str">
        <f>_xlfn.XLOOKUP(C1452,customers!$A$2:$A$314,customers!$B$2:$B$314,,0)</f>
        <v>Terence Vanyutin</v>
      </c>
      <c r="G1452" t="str">
        <f>_xlfn.XLOOKUP(C1452,customers!$A$2:$A$314,customers!$F$2:$F$314,,0)</f>
        <v>England</v>
      </c>
      <c r="H1452" t="str">
        <f>VLOOKUP(C1452,customers!$A$2:$I$314,7,FALSE)</f>
        <v>Leicester</v>
      </c>
      <c r="I1452" t="str">
        <f>VLOOKUP(C1452,customers!$A$2:$I$314,9,FALSE)</f>
        <v>Yes</v>
      </c>
      <c r="J1452" t="str">
        <f>INDEX(products!$A$1:$F$11,MATCH(orders!$D1452,products!$A$1:$A$11,0),MATCH(orders!J$1,products!$A$1:$F$1,0))</f>
        <v>Denim Jacket Classic</v>
      </c>
      <c r="K1452" t="str">
        <f>INDEX(products!$A$1:$F$11,MATCH(orders!$D1452,products!$A$1:$A$11,0),MATCH(orders!K$1,products!$A$1:$F$1,0))</f>
        <v>Jacket</v>
      </c>
      <c r="L1452" t="str">
        <f>INDEX(products!$A$1:$F$11,MATCH(orders!$D1452,products!$A$1:$A$11,0),MATCH(orders!L$1,products!$A$1:$F$1,0))</f>
        <v>Dark Blue</v>
      </c>
      <c r="M1452">
        <f>INDEX(products!$A$1:$F$11,MATCH(orders!$D1452,products!$A$1:$A$11,0),MATCH(orders!M$1,products!$A$1:$F$1,0))</f>
        <v>29.99</v>
      </c>
      <c r="N1452">
        <f>INDEX(products!$A$1:$F$11,MATCH(orders!$D1452,products!$A$1:$A$11,0),MATCH(orders!N$1,products!$A$1:$F$1,0))</f>
        <v>16.989999999999998</v>
      </c>
      <c r="O1452">
        <f t="shared" si="44"/>
        <v>39</v>
      </c>
      <c r="P1452">
        <f t="shared" si="45"/>
        <v>89.97</v>
      </c>
    </row>
    <row r="1453" spans="1:16" x14ac:dyDescent="0.45">
      <c r="A1453" t="s">
        <v>3222</v>
      </c>
      <c r="B1453" s="1">
        <v>45275</v>
      </c>
      <c r="C1453" t="s">
        <v>174</v>
      </c>
      <c r="D1453">
        <v>6</v>
      </c>
      <c r="E1453">
        <v>5</v>
      </c>
      <c r="F1453" t="str">
        <f>_xlfn.XLOOKUP(C1453,customers!$A$2:$A$314,customers!$B$2:$B$314,,0)</f>
        <v>Dorie de la Tremoille</v>
      </c>
      <c r="G1453" t="str">
        <f>_xlfn.XLOOKUP(C1453,customers!$A$2:$A$314,customers!$F$2:$F$314,,0)</f>
        <v>England</v>
      </c>
      <c r="H1453" t="str">
        <f>VLOOKUP(C1453,customers!$A$2:$I$314,7,FALSE)</f>
        <v>Luton</v>
      </c>
      <c r="I1453" t="str">
        <f>VLOOKUP(C1453,customers!$A$2:$I$314,9,FALSE)</f>
        <v>Yes</v>
      </c>
      <c r="J1453" t="str">
        <f>INDEX(products!$A$1:$F$11,MATCH(orders!$D1453,products!$A$1:$A$11,0),MATCH(orders!J$1,products!$A$1:$F$1,0))</f>
        <v>Denim Jacket Hooded</v>
      </c>
      <c r="K1453" t="str">
        <f>INDEX(products!$A$1:$F$11,MATCH(orders!$D1453,products!$A$1:$A$11,0),MATCH(orders!K$1,products!$A$1:$F$1,0))</f>
        <v>Jacket</v>
      </c>
      <c r="L1453" t="str">
        <f>INDEX(products!$A$1:$F$11,MATCH(orders!$D1453,products!$A$1:$A$11,0),MATCH(orders!L$1,products!$A$1:$F$1,0))</f>
        <v>Light Blue</v>
      </c>
      <c r="M1453">
        <f>INDEX(products!$A$1:$F$11,MATCH(orders!$D1453,products!$A$1:$A$11,0),MATCH(orders!M$1,products!$A$1:$F$1,0))</f>
        <v>27.99</v>
      </c>
      <c r="N1453">
        <f>INDEX(products!$A$1:$F$11,MATCH(orders!$D1453,products!$A$1:$A$11,0),MATCH(orders!N$1,products!$A$1:$F$1,0))</f>
        <v>14.99</v>
      </c>
      <c r="O1453">
        <f t="shared" si="44"/>
        <v>64.999999999999986</v>
      </c>
      <c r="P1453">
        <f t="shared" si="45"/>
        <v>139.94999999999999</v>
      </c>
    </row>
    <row r="1454" spans="1:16" x14ac:dyDescent="0.45">
      <c r="A1454" t="s">
        <v>3223</v>
      </c>
      <c r="B1454" s="1">
        <v>45275</v>
      </c>
      <c r="C1454" t="s">
        <v>278</v>
      </c>
      <c r="D1454">
        <v>2</v>
      </c>
      <c r="E1454">
        <v>3</v>
      </c>
      <c r="F1454" t="str">
        <f>_xlfn.XLOOKUP(C1454,customers!$A$2:$A$314,customers!$B$2:$B$314,,0)</f>
        <v>Belvia Umpleby</v>
      </c>
      <c r="G1454" t="str">
        <f>_xlfn.XLOOKUP(C1454,customers!$A$2:$A$314,customers!$F$2:$F$314,,0)</f>
        <v>England</v>
      </c>
      <c r="H1454" t="str">
        <f>VLOOKUP(C1454,customers!$A$2:$I$314,7,FALSE)</f>
        <v>Maidstone</v>
      </c>
      <c r="I1454" t="str">
        <f>VLOOKUP(C1454,customers!$A$2:$I$314,9,FALSE)</f>
        <v>Yes</v>
      </c>
      <c r="J1454" t="str">
        <f>INDEX(products!$A$1:$F$11,MATCH(orders!$D1454,products!$A$1:$A$11,0),MATCH(orders!J$1,products!$A$1:$F$1,0))</f>
        <v>Denim Jacket Classic</v>
      </c>
      <c r="K1454" t="str">
        <f>INDEX(products!$A$1:$F$11,MATCH(orders!$D1454,products!$A$1:$A$11,0),MATCH(orders!K$1,products!$A$1:$F$1,0))</f>
        <v>Jacket</v>
      </c>
      <c r="L1454" t="str">
        <f>INDEX(products!$A$1:$F$11,MATCH(orders!$D1454,products!$A$1:$A$11,0),MATCH(orders!L$1,products!$A$1:$F$1,0))</f>
        <v>Dark Blue</v>
      </c>
      <c r="M1454">
        <f>INDEX(products!$A$1:$F$11,MATCH(orders!$D1454,products!$A$1:$A$11,0),MATCH(orders!M$1,products!$A$1:$F$1,0))</f>
        <v>29.99</v>
      </c>
      <c r="N1454">
        <f>INDEX(products!$A$1:$F$11,MATCH(orders!$D1454,products!$A$1:$A$11,0),MATCH(orders!N$1,products!$A$1:$F$1,0))</f>
        <v>16.989999999999998</v>
      </c>
      <c r="O1454">
        <f t="shared" si="44"/>
        <v>39</v>
      </c>
      <c r="P1454">
        <f t="shared" si="45"/>
        <v>89.97</v>
      </c>
    </row>
    <row r="1455" spans="1:16" x14ac:dyDescent="0.45">
      <c r="A1455" t="s">
        <v>3224</v>
      </c>
      <c r="B1455" s="1">
        <v>45276</v>
      </c>
      <c r="C1455" t="s">
        <v>43</v>
      </c>
      <c r="D1455">
        <v>6</v>
      </c>
      <c r="E1455">
        <v>3</v>
      </c>
      <c r="F1455" t="str">
        <f>_xlfn.XLOOKUP(C1455,customers!$A$2:$A$314,customers!$B$2:$B$314,,0)</f>
        <v>Christoffer O' Shea</v>
      </c>
      <c r="G1455" t="str">
        <f>_xlfn.XLOOKUP(C1455,customers!$A$2:$A$314,customers!$F$2:$F$314,,0)</f>
        <v>Scotland</v>
      </c>
      <c r="H1455" t="str">
        <f>VLOOKUP(C1455,customers!$A$2:$I$314,7,FALSE)</f>
        <v>Glasgow</v>
      </c>
      <c r="I1455" t="str">
        <f>VLOOKUP(C1455,customers!$A$2:$I$314,9,FALSE)</f>
        <v>Yes</v>
      </c>
      <c r="J1455" t="str">
        <f>INDEX(products!$A$1:$F$11,MATCH(orders!$D1455,products!$A$1:$A$11,0),MATCH(orders!J$1,products!$A$1:$F$1,0))</f>
        <v>Denim Jacket Hooded</v>
      </c>
      <c r="K1455" t="str">
        <f>INDEX(products!$A$1:$F$11,MATCH(orders!$D1455,products!$A$1:$A$11,0),MATCH(orders!K$1,products!$A$1:$F$1,0))</f>
        <v>Jacket</v>
      </c>
      <c r="L1455" t="str">
        <f>INDEX(products!$A$1:$F$11,MATCH(orders!$D1455,products!$A$1:$A$11,0),MATCH(orders!L$1,products!$A$1:$F$1,0))</f>
        <v>Light Blue</v>
      </c>
      <c r="M1455">
        <f>INDEX(products!$A$1:$F$11,MATCH(orders!$D1455,products!$A$1:$A$11,0),MATCH(orders!M$1,products!$A$1:$F$1,0))</f>
        <v>27.99</v>
      </c>
      <c r="N1455">
        <f>INDEX(products!$A$1:$F$11,MATCH(orders!$D1455,products!$A$1:$A$11,0),MATCH(orders!N$1,products!$A$1:$F$1,0))</f>
        <v>14.99</v>
      </c>
      <c r="O1455">
        <f t="shared" si="44"/>
        <v>38.999999999999993</v>
      </c>
      <c r="P1455">
        <f t="shared" si="45"/>
        <v>83.97</v>
      </c>
    </row>
    <row r="1456" spans="1:16" x14ac:dyDescent="0.45">
      <c r="A1456" t="s">
        <v>3225</v>
      </c>
      <c r="B1456" s="1">
        <v>45276</v>
      </c>
      <c r="C1456" t="s">
        <v>96</v>
      </c>
      <c r="D1456">
        <v>2</v>
      </c>
      <c r="E1456">
        <v>3</v>
      </c>
      <c r="F1456" t="str">
        <f>_xlfn.XLOOKUP(C1456,customers!$A$2:$A$314,customers!$B$2:$B$314,,0)</f>
        <v>Pall Redford</v>
      </c>
      <c r="G1456" t="str">
        <f>_xlfn.XLOOKUP(C1456,customers!$A$2:$A$314,customers!$F$2:$F$314,,0)</f>
        <v>Scotland</v>
      </c>
      <c r="H1456" t="str">
        <f>VLOOKUP(C1456,customers!$A$2:$I$314,7,FALSE)</f>
        <v>Dundee</v>
      </c>
      <c r="I1456" t="str">
        <f>VLOOKUP(C1456,customers!$A$2:$I$314,9,FALSE)</f>
        <v>Yes</v>
      </c>
      <c r="J1456" t="str">
        <f>INDEX(products!$A$1:$F$11,MATCH(orders!$D1456,products!$A$1:$A$11,0),MATCH(orders!J$1,products!$A$1:$F$1,0))</f>
        <v>Denim Jacket Classic</v>
      </c>
      <c r="K1456" t="str">
        <f>INDEX(products!$A$1:$F$11,MATCH(orders!$D1456,products!$A$1:$A$11,0),MATCH(orders!K$1,products!$A$1:$F$1,0))</f>
        <v>Jacket</v>
      </c>
      <c r="L1456" t="str">
        <f>INDEX(products!$A$1:$F$11,MATCH(orders!$D1456,products!$A$1:$A$11,0),MATCH(orders!L$1,products!$A$1:$F$1,0))</f>
        <v>Dark Blue</v>
      </c>
      <c r="M1456">
        <f>INDEX(products!$A$1:$F$11,MATCH(orders!$D1456,products!$A$1:$A$11,0),MATCH(orders!M$1,products!$A$1:$F$1,0))</f>
        <v>29.99</v>
      </c>
      <c r="N1456">
        <f>INDEX(products!$A$1:$F$11,MATCH(orders!$D1456,products!$A$1:$A$11,0),MATCH(orders!N$1,products!$A$1:$F$1,0))</f>
        <v>16.989999999999998</v>
      </c>
      <c r="O1456">
        <f t="shared" si="44"/>
        <v>39</v>
      </c>
      <c r="P1456">
        <f t="shared" si="45"/>
        <v>89.97</v>
      </c>
    </row>
    <row r="1457" spans="1:16" x14ac:dyDescent="0.45">
      <c r="A1457" t="s">
        <v>3226</v>
      </c>
      <c r="B1457" s="1">
        <v>45276</v>
      </c>
      <c r="C1457" t="s">
        <v>473</v>
      </c>
      <c r="D1457">
        <v>6</v>
      </c>
      <c r="E1457">
        <v>5</v>
      </c>
      <c r="F1457" t="str">
        <f>_xlfn.XLOOKUP(C1457,customers!$A$2:$A$314,customers!$B$2:$B$314,,0)</f>
        <v>Brook Drage</v>
      </c>
      <c r="G1457" t="str">
        <f>_xlfn.XLOOKUP(C1457,customers!$A$2:$A$314,customers!$F$2:$F$314,,0)</f>
        <v>England</v>
      </c>
      <c r="H1457" t="str">
        <f>VLOOKUP(C1457,customers!$A$2:$I$314,7,FALSE)</f>
        <v>Scarborough</v>
      </c>
      <c r="I1457" t="str">
        <f>VLOOKUP(C1457,customers!$A$2:$I$314,9,FALSE)</f>
        <v>No</v>
      </c>
      <c r="J1457" t="str">
        <f>INDEX(products!$A$1:$F$11,MATCH(orders!$D1457,products!$A$1:$A$11,0),MATCH(orders!J$1,products!$A$1:$F$1,0))</f>
        <v>Denim Jacket Hooded</v>
      </c>
      <c r="K1457" t="str">
        <f>INDEX(products!$A$1:$F$11,MATCH(orders!$D1457,products!$A$1:$A$11,0),MATCH(orders!K$1,products!$A$1:$F$1,0))</f>
        <v>Jacket</v>
      </c>
      <c r="L1457" t="str">
        <f>INDEX(products!$A$1:$F$11,MATCH(orders!$D1457,products!$A$1:$A$11,0),MATCH(orders!L$1,products!$A$1:$F$1,0))</f>
        <v>Light Blue</v>
      </c>
      <c r="M1457">
        <f>INDEX(products!$A$1:$F$11,MATCH(orders!$D1457,products!$A$1:$A$11,0),MATCH(orders!M$1,products!$A$1:$F$1,0))</f>
        <v>27.99</v>
      </c>
      <c r="N1457">
        <f>INDEX(products!$A$1:$F$11,MATCH(orders!$D1457,products!$A$1:$A$11,0),MATCH(orders!N$1,products!$A$1:$F$1,0))</f>
        <v>14.99</v>
      </c>
      <c r="O1457">
        <f t="shared" si="44"/>
        <v>64.999999999999986</v>
      </c>
      <c r="P1457">
        <f t="shared" si="45"/>
        <v>139.94999999999999</v>
      </c>
    </row>
    <row r="1458" spans="1:16" x14ac:dyDescent="0.45">
      <c r="A1458" t="s">
        <v>3227</v>
      </c>
      <c r="B1458" s="1">
        <v>45276</v>
      </c>
      <c r="C1458" t="s">
        <v>340</v>
      </c>
      <c r="D1458">
        <v>2</v>
      </c>
      <c r="E1458">
        <v>3</v>
      </c>
      <c r="F1458" t="str">
        <f>_xlfn.XLOOKUP(C1458,customers!$A$2:$A$314,customers!$B$2:$B$314,,0)</f>
        <v>Bunny Naulls</v>
      </c>
      <c r="G1458" t="str">
        <f>_xlfn.XLOOKUP(C1458,customers!$A$2:$A$314,customers!$F$2:$F$314,,0)</f>
        <v>England</v>
      </c>
      <c r="H1458" t="str">
        <f>VLOOKUP(C1458,customers!$A$2:$I$314,7,FALSE)</f>
        <v>Cheltenham</v>
      </c>
      <c r="I1458" t="str">
        <f>VLOOKUP(C1458,customers!$A$2:$I$314,9,FALSE)</f>
        <v>Yes</v>
      </c>
      <c r="J1458" t="str">
        <f>INDEX(products!$A$1:$F$11,MATCH(orders!$D1458,products!$A$1:$A$11,0),MATCH(orders!J$1,products!$A$1:$F$1,0))</f>
        <v>Denim Jacket Classic</v>
      </c>
      <c r="K1458" t="str">
        <f>INDEX(products!$A$1:$F$11,MATCH(orders!$D1458,products!$A$1:$A$11,0),MATCH(orders!K$1,products!$A$1:$F$1,0))</f>
        <v>Jacket</v>
      </c>
      <c r="L1458" t="str">
        <f>INDEX(products!$A$1:$F$11,MATCH(orders!$D1458,products!$A$1:$A$11,0),MATCH(orders!L$1,products!$A$1:$F$1,0))</f>
        <v>Dark Blue</v>
      </c>
      <c r="M1458">
        <f>INDEX(products!$A$1:$F$11,MATCH(orders!$D1458,products!$A$1:$A$11,0),MATCH(orders!M$1,products!$A$1:$F$1,0))</f>
        <v>29.99</v>
      </c>
      <c r="N1458">
        <f>INDEX(products!$A$1:$F$11,MATCH(orders!$D1458,products!$A$1:$A$11,0),MATCH(orders!N$1,products!$A$1:$F$1,0))</f>
        <v>16.989999999999998</v>
      </c>
      <c r="O1458">
        <f t="shared" si="44"/>
        <v>39</v>
      </c>
      <c r="P1458">
        <f t="shared" si="45"/>
        <v>89.97</v>
      </c>
    </row>
    <row r="1459" spans="1:16" x14ac:dyDescent="0.45">
      <c r="A1459" t="s">
        <v>3228</v>
      </c>
      <c r="B1459" s="1">
        <v>45276</v>
      </c>
      <c r="C1459" t="s">
        <v>299</v>
      </c>
      <c r="D1459">
        <v>2</v>
      </c>
      <c r="E1459">
        <v>4</v>
      </c>
      <c r="F1459" t="str">
        <f>_xlfn.XLOOKUP(C1459,customers!$A$2:$A$314,customers!$B$2:$B$314,,0)</f>
        <v>Shirlene Edmondson</v>
      </c>
      <c r="G1459" t="str">
        <f>_xlfn.XLOOKUP(C1459,customers!$A$2:$A$314,customers!$F$2:$F$314,,0)</f>
        <v>England</v>
      </c>
      <c r="H1459" t="str">
        <f>VLOOKUP(C1459,customers!$A$2:$I$314,7,FALSE)</f>
        <v>Hereford</v>
      </c>
      <c r="I1459" t="str">
        <f>VLOOKUP(C1459,customers!$A$2:$I$314,9,FALSE)</f>
        <v>Yes</v>
      </c>
      <c r="J1459" t="str">
        <f>INDEX(products!$A$1:$F$11,MATCH(orders!$D1459,products!$A$1:$A$11,0),MATCH(orders!J$1,products!$A$1:$F$1,0))</f>
        <v>Denim Jacket Classic</v>
      </c>
      <c r="K1459" t="str">
        <f>INDEX(products!$A$1:$F$11,MATCH(orders!$D1459,products!$A$1:$A$11,0),MATCH(orders!K$1,products!$A$1:$F$1,0))</f>
        <v>Jacket</v>
      </c>
      <c r="L1459" t="str">
        <f>INDEX(products!$A$1:$F$11,MATCH(orders!$D1459,products!$A$1:$A$11,0),MATCH(orders!L$1,products!$A$1:$F$1,0))</f>
        <v>Dark Blue</v>
      </c>
      <c r="M1459">
        <f>INDEX(products!$A$1:$F$11,MATCH(orders!$D1459,products!$A$1:$A$11,0),MATCH(orders!M$1,products!$A$1:$F$1,0))</f>
        <v>29.99</v>
      </c>
      <c r="N1459">
        <f>INDEX(products!$A$1:$F$11,MATCH(orders!$D1459,products!$A$1:$A$11,0),MATCH(orders!N$1,products!$A$1:$F$1,0))</f>
        <v>16.989999999999998</v>
      </c>
      <c r="O1459">
        <f t="shared" si="44"/>
        <v>52</v>
      </c>
      <c r="P1459">
        <f t="shared" si="45"/>
        <v>119.96</v>
      </c>
    </row>
    <row r="1460" spans="1:16" x14ac:dyDescent="0.45">
      <c r="A1460" t="s">
        <v>3229</v>
      </c>
      <c r="B1460" s="1">
        <v>45277</v>
      </c>
      <c r="C1460" t="s">
        <v>547</v>
      </c>
      <c r="D1460">
        <v>6</v>
      </c>
      <c r="E1460">
        <v>3</v>
      </c>
      <c r="F1460" t="str">
        <f>_xlfn.XLOOKUP(C1460,customers!$A$2:$A$314,customers!$B$2:$B$314,,0)</f>
        <v>Lowell Keenleyside</v>
      </c>
      <c r="G1460" t="str">
        <f>_xlfn.XLOOKUP(C1460,customers!$A$2:$A$314,customers!$F$2:$F$314,,0)</f>
        <v>England</v>
      </c>
      <c r="H1460" t="str">
        <f>VLOOKUP(C1460,customers!$A$2:$I$314,7,FALSE)</f>
        <v>Thetford</v>
      </c>
      <c r="I1460" t="str">
        <f>VLOOKUP(C1460,customers!$A$2:$I$314,9,FALSE)</f>
        <v>No</v>
      </c>
      <c r="J1460" t="str">
        <f>INDEX(products!$A$1:$F$11,MATCH(orders!$D1460,products!$A$1:$A$11,0),MATCH(orders!J$1,products!$A$1:$F$1,0))</f>
        <v>Denim Jacket Hooded</v>
      </c>
      <c r="K1460" t="str">
        <f>INDEX(products!$A$1:$F$11,MATCH(orders!$D1460,products!$A$1:$A$11,0),MATCH(orders!K$1,products!$A$1:$F$1,0))</f>
        <v>Jacket</v>
      </c>
      <c r="L1460" t="str">
        <f>INDEX(products!$A$1:$F$11,MATCH(orders!$D1460,products!$A$1:$A$11,0),MATCH(orders!L$1,products!$A$1:$F$1,0))</f>
        <v>Light Blue</v>
      </c>
      <c r="M1460">
        <f>INDEX(products!$A$1:$F$11,MATCH(orders!$D1460,products!$A$1:$A$11,0),MATCH(orders!M$1,products!$A$1:$F$1,0))</f>
        <v>27.99</v>
      </c>
      <c r="N1460">
        <f>INDEX(products!$A$1:$F$11,MATCH(orders!$D1460,products!$A$1:$A$11,0),MATCH(orders!N$1,products!$A$1:$F$1,0))</f>
        <v>14.99</v>
      </c>
      <c r="O1460">
        <f t="shared" si="44"/>
        <v>38.999999999999993</v>
      </c>
      <c r="P1460">
        <f t="shared" si="45"/>
        <v>83.97</v>
      </c>
    </row>
    <row r="1461" spans="1:16" x14ac:dyDescent="0.45">
      <c r="A1461" t="s">
        <v>3230</v>
      </c>
      <c r="B1461" s="1">
        <v>45277</v>
      </c>
      <c r="C1461" t="s">
        <v>134</v>
      </c>
      <c r="D1461">
        <v>2</v>
      </c>
      <c r="E1461">
        <v>3</v>
      </c>
      <c r="F1461" t="str">
        <f>_xlfn.XLOOKUP(C1461,customers!$A$2:$A$314,customers!$B$2:$B$314,,0)</f>
        <v>Theresita Newbury</v>
      </c>
      <c r="G1461" t="str">
        <f>_xlfn.XLOOKUP(C1461,customers!$A$2:$A$314,customers!$F$2:$F$314,,0)</f>
        <v>Scotland</v>
      </c>
      <c r="H1461" t="str">
        <f>VLOOKUP(C1461,customers!$A$2:$I$314,7,FALSE)</f>
        <v>Perth</v>
      </c>
      <c r="I1461" t="str">
        <f>VLOOKUP(C1461,customers!$A$2:$I$314,9,FALSE)</f>
        <v>Yes</v>
      </c>
      <c r="J1461" t="str">
        <f>INDEX(products!$A$1:$F$11,MATCH(orders!$D1461,products!$A$1:$A$11,0),MATCH(orders!J$1,products!$A$1:$F$1,0))</f>
        <v>Denim Jacket Classic</v>
      </c>
      <c r="K1461" t="str">
        <f>INDEX(products!$A$1:$F$11,MATCH(orders!$D1461,products!$A$1:$A$11,0),MATCH(orders!K$1,products!$A$1:$F$1,0))</f>
        <v>Jacket</v>
      </c>
      <c r="L1461" t="str">
        <f>INDEX(products!$A$1:$F$11,MATCH(orders!$D1461,products!$A$1:$A$11,0),MATCH(orders!L$1,products!$A$1:$F$1,0))</f>
        <v>Dark Blue</v>
      </c>
      <c r="M1461">
        <f>INDEX(products!$A$1:$F$11,MATCH(orders!$D1461,products!$A$1:$A$11,0),MATCH(orders!M$1,products!$A$1:$F$1,0))</f>
        <v>29.99</v>
      </c>
      <c r="N1461">
        <f>INDEX(products!$A$1:$F$11,MATCH(orders!$D1461,products!$A$1:$A$11,0),MATCH(orders!N$1,products!$A$1:$F$1,0))</f>
        <v>16.989999999999998</v>
      </c>
      <c r="O1461">
        <f t="shared" si="44"/>
        <v>39</v>
      </c>
      <c r="P1461">
        <f t="shared" si="45"/>
        <v>89.97</v>
      </c>
    </row>
    <row r="1462" spans="1:16" x14ac:dyDescent="0.45">
      <c r="A1462" t="s">
        <v>3231</v>
      </c>
      <c r="B1462" s="1">
        <v>45277</v>
      </c>
      <c r="C1462" t="s">
        <v>64</v>
      </c>
      <c r="D1462">
        <v>6</v>
      </c>
      <c r="E1462">
        <v>4</v>
      </c>
      <c r="F1462" t="str">
        <f>_xlfn.XLOOKUP(C1462,customers!$A$2:$A$314,customers!$B$2:$B$314,,0)</f>
        <v>Ferrell Ferber</v>
      </c>
      <c r="G1462" t="str">
        <f>_xlfn.XLOOKUP(C1462,customers!$A$2:$A$314,customers!$F$2:$F$314,,0)</f>
        <v>England</v>
      </c>
      <c r="H1462" t="str">
        <f>VLOOKUP(C1462,customers!$A$2:$I$314,7,FALSE)</f>
        <v>Newcastle</v>
      </c>
      <c r="I1462" t="str">
        <f>VLOOKUP(C1462,customers!$A$2:$I$314,9,FALSE)</f>
        <v>Yes</v>
      </c>
      <c r="J1462" t="str">
        <f>INDEX(products!$A$1:$F$11,MATCH(orders!$D1462,products!$A$1:$A$11,0),MATCH(orders!J$1,products!$A$1:$F$1,0))</f>
        <v>Denim Jacket Hooded</v>
      </c>
      <c r="K1462" t="str">
        <f>INDEX(products!$A$1:$F$11,MATCH(orders!$D1462,products!$A$1:$A$11,0),MATCH(orders!K$1,products!$A$1:$F$1,0))</f>
        <v>Jacket</v>
      </c>
      <c r="L1462" t="str">
        <f>INDEX(products!$A$1:$F$11,MATCH(orders!$D1462,products!$A$1:$A$11,0),MATCH(orders!L$1,products!$A$1:$F$1,0))</f>
        <v>Light Blue</v>
      </c>
      <c r="M1462">
        <f>INDEX(products!$A$1:$F$11,MATCH(orders!$D1462,products!$A$1:$A$11,0),MATCH(orders!M$1,products!$A$1:$F$1,0))</f>
        <v>27.99</v>
      </c>
      <c r="N1462">
        <f>INDEX(products!$A$1:$F$11,MATCH(orders!$D1462,products!$A$1:$A$11,0),MATCH(orders!N$1,products!$A$1:$F$1,0))</f>
        <v>14.99</v>
      </c>
      <c r="O1462">
        <f t="shared" si="44"/>
        <v>51.999999999999993</v>
      </c>
      <c r="P1462">
        <f t="shared" si="45"/>
        <v>111.96</v>
      </c>
    </row>
    <row r="1463" spans="1:16" x14ac:dyDescent="0.45">
      <c r="A1463" t="s">
        <v>3232</v>
      </c>
      <c r="B1463" s="1">
        <v>45278</v>
      </c>
      <c r="C1463" t="s">
        <v>282</v>
      </c>
      <c r="D1463">
        <v>2</v>
      </c>
      <c r="E1463">
        <v>5</v>
      </c>
      <c r="F1463" t="str">
        <f>_xlfn.XLOOKUP(C1463,customers!$A$2:$A$314,customers!$B$2:$B$314,,0)</f>
        <v>Nat Saleway</v>
      </c>
      <c r="G1463" t="str">
        <f>_xlfn.XLOOKUP(C1463,customers!$A$2:$A$314,customers!$F$2:$F$314,,0)</f>
        <v>England</v>
      </c>
      <c r="H1463" t="str">
        <f>VLOOKUP(C1463,customers!$A$2:$I$314,7,FALSE)</f>
        <v>Shrewsbury</v>
      </c>
      <c r="I1463" t="str">
        <f>VLOOKUP(C1463,customers!$A$2:$I$314,9,FALSE)</f>
        <v>Yes</v>
      </c>
      <c r="J1463" t="str">
        <f>INDEX(products!$A$1:$F$11,MATCH(orders!$D1463,products!$A$1:$A$11,0),MATCH(orders!J$1,products!$A$1:$F$1,0))</f>
        <v>Denim Jacket Classic</v>
      </c>
      <c r="K1463" t="str">
        <f>INDEX(products!$A$1:$F$11,MATCH(orders!$D1463,products!$A$1:$A$11,0),MATCH(orders!K$1,products!$A$1:$F$1,0))</f>
        <v>Jacket</v>
      </c>
      <c r="L1463" t="str">
        <f>INDEX(products!$A$1:$F$11,MATCH(orders!$D1463,products!$A$1:$A$11,0),MATCH(orders!L$1,products!$A$1:$F$1,0))</f>
        <v>Dark Blue</v>
      </c>
      <c r="M1463">
        <f>INDEX(products!$A$1:$F$11,MATCH(orders!$D1463,products!$A$1:$A$11,0),MATCH(orders!M$1,products!$A$1:$F$1,0))</f>
        <v>29.99</v>
      </c>
      <c r="N1463">
        <f>INDEX(products!$A$1:$F$11,MATCH(orders!$D1463,products!$A$1:$A$11,0),MATCH(orders!N$1,products!$A$1:$F$1,0))</f>
        <v>16.989999999999998</v>
      </c>
      <c r="O1463">
        <f t="shared" si="44"/>
        <v>65</v>
      </c>
      <c r="P1463">
        <f t="shared" si="45"/>
        <v>149.94999999999999</v>
      </c>
    </row>
    <row r="1464" spans="1:16" x14ac:dyDescent="0.45">
      <c r="A1464" t="s">
        <v>3233</v>
      </c>
      <c r="B1464" s="1">
        <v>45278</v>
      </c>
      <c r="C1464" t="s">
        <v>115</v>
      </c>
      <c r="D1464">
        <v>6</v>
      </c>
      <c r="E1464">
        <v>4</v>
      </c>
      <c r="F1464" t="str">
        <f>_xlfn.XLOOKUP(C1464,customers!$A$2:$A$314,customers!$B$2:$B$314,,0)</f>
        <v>Iorgo Kleinert</v>
      </c>
      <c r="G1464" t="str">
        <f>_xlfn.XLOOKUP(C1464,customers!$A$2:$A$314,customers!$F$2:$F$314,,0)</f>
        <v>England</v>
      </c>
      <c r="H1464" t="str">
        <f>VLOOKUP(C1464,customers!$A$2:$I$314,7,FALSE)</f>
        <v>Brighton</v>
      </c>
      <c r="I1464" t="str">
        <f>VLOOKUP(C1464,customers!$A$2:$I$314,9,FALSE)</f>
        <v>Yes</v>
      </c>
      <c r="J1464" t="str">
        <f>INDEX(products!$A$1:$F$11,MATCH(orders!$D1464,products!$A$1:$A$11,0),MATCH(orders!J$1,products!$A$1:$F$1,0))</f>
        <v>Denim Jacket Hooded</v>
      </c>
      <c r="K1464" t="str">
        <f>INDEX(products!$A$1:$F$11,MATCH(orders!$D1464,products!$A$1:$A$11,0),MATCH(orders!K$1,products!$A$1:$F$1,0))</f>
        <v>Jacket</v>
      </c>
      <c r="L1464" t="str">
        <f>INDEX(products!$A$1:$F$11,MATCH(orders!$D1464,products!$A$1:$A$11,0),MATCH(orders!L$1,products!$A$1:$F$1,0))</f>
        <v>Light Blue</v>
      </c>
      <c r="M1464">
        <f>INDEX(products!$A$1:$F$11,MATCH(orders!$D1464,products!$A$1:$A$11,0),MATCH(orders!M$1,products!$A$1:$F$1,0))</f>
        <v>27.99</v>
      </c>
      <c r="N1464">
        <f>INDEX(products!$A$1:$F$11,MATCH(orders!$D1464,products!$A$1:$A$11,0),MATCH(orders!N$1,products!$A$1:$F$1,0))</f>
        <v>14.99</v>
      </c>
      <c r="O1464">
        <f t="shared" si="44"/>
        <v>51.999999999999993</v>
      </c>
      <c r="P1464">
        <f t="shared" si="45"/>
        <v>111.96</v>
      </c>
    </row>
    <row r="1465" spans="1:16" x14ac:dyDescent="0.45">
      <c r="A1465" t="s">
        <v>3234</v>
      </c>
      <c r="B1465" s="1">
        <v>45278</v>
      </c>
      <c r="C1465" t="s">
        <v>1133</v>
      </c>
      <c r="D1465">
        <v>9</v>
      </c>
      <c r="E1465">
        <v>4</v>
      </c>
      <c r="F1465" t="str">
        <f>_xlfn.XLOOKUP(C1465,customers!$A$2:$A$314,customers!$B$2:$B$314,,0)</f>
        <v>Marris Grcic</v>
      </c>
      <c r="G1465" t="str">
        <f>_xlfn.XLOOKUP(C1465,customers!$A$2:$A$314,customers!$F$2:$F$314,,0)</f>
        <v>Scotland</v>
      </c>
      <c r="H1465" t="str">
        <f>VLOOKUP(C1465,customers!$A$2:$I$314,7,FALSE)</f>
        <v>Troon</v>
      </c>
      <c r="I1465" t="str">
        <f>VLOOKUP(C1465,customers!$A$2:$I$314,9,FALSE)</f>
        <v>No</v>
      </c>
      <c r="J1465" t="str">
        <f>INDEX(products!$A$1:$F$11,MATCH(orders!$D1465,products!$A$1:$A$11,0),MATCH(orders!J$1,products!$A$1:$F$1,0))</f>
        <v>Denim Jacket Embroidered</v>
      </c>
      <c r="K1465" t="str">
        <f>INDEX(products!$A$1:$F$11,MATCH(orders!$D1465,products!$A$1:$A$11,0),MATCH(orders!K$1,products!$A$1:$F$1,0))</f>
        <v>Jacket</v>
      </c>
      <c r="L1465" t="str">
        <f>INDEX(products!$A$1:$F$11,MATCH(orders!$D1465,products!$A$1:$A$11,0),MATCH(orders!L$1,products!$A$1:$F$1,0))</f>
        <v>Light Blue</v>
      </c>
      <c r="M1465">
        <f>INDEX(products!$A$1:$F$11,MATCH(orders!$D1465,products!$A$1:$A$11,0),MATCH(orders!M$1,products!$A$1:$F$1,0))</f>
        <v>32.99</v>
      </c>
      <c r="N1465">
        <f>INDEX(products!$A$1:$F$11,MATCH(orders!$D1465,products!$A$1:$A$11,0),MATCH(orders!N$1,products!$A$1:$F$1,0))</f>
        <v>18.989999999999998</v>
      </c>
      <c r="O1465">
        <f t="shared" si="44"/>
        <v>56.000000000000014</v>
      </c>
      <c r="P1465">
        <f t="shared" si="45"/>
        <v>131.96</v>
      </c>
    </row>
    <row r="1466" spans="1:16" x14ac:dyDescent="0.45">
      <c r="A1466" t="s">
        <v>3235</v>
      </c>
      <c r="B1466" s="1">
        <v>45278</v>
      </c>
      <c r="C1466" t="s">
        <v>426</v>
      </c>
      <c r="D1466">
        <v>6</v>
      </c>
      <c r="E1466">
        <v>3</v>
      </c>
      <c r="F1466" t="str">
        <f>_xlfn.XLOOKUP(C1466,customers!$A$2:$A$314,customers!$B$2:$B$314,,0)</f>
        <v>Queenie Veel</v>
      </c>
      <c r="G1466" t="str">
        <f>_xlfn.XLOOKUP(C1466,customers!$A$2:$A$314,customers!$F$2:$F$314,,0)</f>
        <v>England</v>
      </c>
      <c r="H1466" t="str">
        <f>VLOOKUP(C1466,customers!$A$2:$I$314,7,FALSE)</f>
        <v>Wakefield</v>
      </c>
      <c r="I1466" t="str">
        <f>VLOOKUP(C1466,customers!$A$2:$I$314,9,FALSE)</f>
        <v>No</v>
      </c>
      <c r="J1466" t="str">
        <f>INDEX(products!$A$1:$F$11,MATCH(orders!$D1466,products!$A$1:$A$11,0),MATCH(orders!J$1,products!$A$1:$F$1,0))</f>
        <v>Denim Jacket Hooded</v>
      </c>
      <c r="K1466" t="str">
        <f>INDEX(products!$A$1:$F$11,MATCH(orders!$D1466,products!$A$1:$A$11,0),MATCH(orders!K$1,products!$A$1:$F$1,0))</f>
        <v>Jacket</v>
      </c>
      <c r="L1466" t="str">
        <f>INDEX(products!$A$1:$F$11,MATCH(orders!$D1466,products!$A$1:$A$11,0),MATCH(orders!L$1,products!$A$1:$F$1,0))</f>
        <v>Light Blue</v>
      </c>
      <c r="M1466">
        <f>INDEX(products!$A$1:$F$11,MATCH(orders!$D1466,products!$A$1:$A$11,0),MATCH(orders!M$1,products!$A$1:$F$1,0))</f>
        <v>27.99</v>
      </c>
      <c r="N1466">
        <f>INDEX(products!$A$1:$F$11,MATCH(orders!$D1466,products!$A$1:$A$11,0),MATCH(orders!N$1,products!$A$1:$F$1,0))</f>
        <v>14.99</v>
      </c>
      <c r="O1466">
        <f t="shared" si="44"/>
        <v>38.999999999999993</v>
      </c>
      <c r="P1466">
        <f t="shared" si="45"/>
        <v>83.97</v>
      </c>
    </row>
    <row r="1467" spans="1:16" x14ac:dyDescent="0.45">
      <c r="A1467" t="s">
        <v>3236</v>
      </c>
      <c r="B1467" s="1">
        <v>45278</v>
      </c>
      <c r="C1467" t="s">
        <v>31</v>
      </c>
      <c r="D1467">
        <v>2</v>
      </c>
      <c r="E1467">
        <v>4</v>
      </c>
      <c r="F1467" t="str">
        <f>_xlfn.XLOOKUP(C1467,customers!$A$2:$A$314,customers!$B$2:$B$314,,0)</f>
        <v>Piotr Bote</v>
      </c>
      <c r="G1467" t="str">
        <f>_xlfn.XLOOKUP(C1467,customers!$A$2:$A$314,customers!$F$2:$F$314,,0)</f>
        <v>Scotland</v>
      </c>
      <c r="H1467" t="str">
        <f>VLOOKUP(C1467,customers!$A$2:$I$314,7,FALSE)</f>
        <v>Edinburgh</v>
      </c>
      <c r="I1467" t="str">
        <f>VLOOKUP(C1467,customers!$A$2:$I$314,9,FALSE)</f>
        <v>Yes</v>
      </c>
      <c r="J1467" t="str">
        <f>INDEX(products!$A$1:$F$11,MATCH(orders!$D1467,products!$A$1:$A$11,0),MATCH(orders!J$1,products!$A$1:$F$1,0))</f>
        <v>Denim Jacket Classic</v>
      </c>
      <c r="K1467" t="str">
        <f>INDEX(products!$A$1:$F$11,MATCH(orders!$D1467,products!$A$1:$A$11,0),MATCH(orders!K$1,products!$A$1:$F$1,0))</f>
        <v>Jacket</v>
      </c>
      <c r="L1467" t="str">
        <f>INDEX(products!$A$1:$F$11,MATCH(orders!$D1467,products!$A$1:$A$11,0),MATCH(orders!L$1,products!$A$1:$F$1,0))</f>
        <v>Dark Blue</v>
      </c>
      <c r="M1467">
        <f>INDEX(products!$A$1:$F$11,MATCH(orders!$D1467,products!$A$1:$A$11,0),MATCH(orders!M$1,products!$A$1:$F$1,0))</f>
        <v>29.99</v>
      </c>
      <c r="N1467">
        <f>INDEX(products!$A$1:$F$11,MATCH(orders!$D1467,products!$A$1:$A$11,0),MATCH(orders!N$1,products!$A$1:$F$1,0))</f>
        <v>16.989999999999998</v>
      </c>
      <c r="O1467">
        <f t="shared" si="44"/>
        <v>52</v>
      </c>
      <c r="P1467">
        <f t="shared" si="45"/>
        <v>119.96</v>
      </c>
    </row>
    <row r="1468" spans="1:16" x14ac:dyDescent="0.45">
      <c r="A1468" t="s">
        <v>3237</v>
      </c>
      <c r="B1468" s="1">
        <v>45279</v>
      </c>
      <c r="C1468" t="s">
        <v>92</v>
      </c>
      <c r="D1468">
        <v>2</v>
      </c>
      <c r="E1468">
        <v>5</v>
      </c>
      <c r="F1468" t="str">
        <f>_xlfn.XLOOKUP(C1468,customers!$A$2:$A$314,customers!$B$2:$B$314,,0)</f>
        <v>Rhianon Broxup</v>
      </c>
      <c r="G1468" t="str">
        <f>_xlfn.XLOOKUP(C1468,customers!$A$2:$A$314,customers!$F$2:$F$314,,0)</f>
        <v>England</v>
      </c>
      <c r="H1468" t="str">
        <f>VLOOKUP(C1468,customers!$A$2:$I$314,7,FALSE)</f>
        <v>York</v>
      </c>
      <c r="I1468" t="str">
        <f>VLOOKUP(C1468,customers!$A$2:$I$314,9,FALSE)</f>
        <v>Yes</v>
      </c>
      <c r="J1468" t="str">
        <f>INDEX(products!$A$1:$F$11,MATCH(orders!$D1468,products!$A$1:$A$11,0),MATCH(orders!J$1,products!$A$1:$F$1,0))</f>
        <v>Denim Jacket Classic</v>
      </c>
      <c r="K1468" t="str">
        <f>INDEX(products!$A$1:$F$11,MATCH(orders!$D1468,products!$A$1:$A$11,0),MATCH(orders!K$1,products!$A$1:$F$1,0))</f>
        <v>Jacket</v>
      </c>
      <c r="L1468" t="str">
        <f>INDEX(products!$A$1:$F$11,MATCH(orders!$D1468,products!$A$1:$A$11,0),MATCH(orders!L$1,products!$A$1:$F$1,0))</f>
        <v>Dark Blue</v>
      </c>
      <c r="M1468">
        <f>INDEX(products!$A$1:$F$11,MATCH(orders!$D1468,products!$A$1:$A$11,0),MATCH(orders!M$1,products!$A$1:$F$1,0))</f>
        <v>29.99</v>
      </c>
      <c r="N1468">
        <f>INDEX(products!$A$1:$F$11,MATCH(orders!$D1468,products!$A$1:$A$11,0),MATCH(orders!N$1,products!$A$1:$F$1,0))</f>
        <v>16.989999999999998</v>
      </c>
      <c r="O1468">
        <f t="shared" si="44"/>
        <v>65</v>
      </c>
      <c r="P1468">
        <f t="shared" si="45"/>
        <v>149.94999999999999</v>
      </c>
    </row>
    <row r="1469" spans="1:16" x14ac:dyDescent="0.45">
      <c r="A1469" t="s">
        <v>3238</v>
      </c>
      <c r="B1469" s="1">
        <v>45279</v>
      </c>
      <c r="C1469" t="s">
        <v>1034</v>
      </c>
      <c r="D1469">
        <v>1</v>
      </c>
      <c r="E1469">
        <v>1</v>
      </c>
      <c r="F1469" t="str">
        <f>_xlfn.XLOOKUP(C1469,customers!$A$2:$A$314,customers!$B$2:$B$314,,0)</f>
        <v>Mar McIver</v>
      </c>
      <c r="G1469" t="str">
        <f>_xlfn.XLOOKUP(C1469,customers!$A$2:$A$314,customers!$F$2:$F$314,,0)</f>
        <v>Scotland</v>
      </c>
      <c r="H1469" t="str">
        <f>VLOOKUP(C1469,customers!$A$2:$I$314,7,FALSE)</f>
        <v>Ullapool</v>
      </c>
      <c r="I1469" t="str">
        <f>VLOOKUP(C1469,customers!$A$2:$I$314,9,FALSE)</f>
        <v>No</v>
      </c>
      <c r="J1469" t="str">
        <f>INDEX(products!$A$1:$F$11,MATCH(orders!$D1469,products!$A$1:$A$11,0),MATCH(orders!J$1,products!$A$1:$F$1,0))</f>
        <v>Denim Jeans Bootcut</v>
      </c>
      <c r="K1469" t="str">
        <f>INDEX(products!$A$1:$F$11,MATCH(orders!$D1469,products!$A$1:$A$11,0),MATCH(orders!K$1,products!$A$1:$F$1,0))</f>
        <v>Pants</v>
      </c>
      <c r="L1469" t="str">
        <f>INDEX(products!$A$1:$F$11,MATCH(orders!$D1469,products!$A$1:$A$11,0),MATCH(orders!L$1,products!$A$1:$F$1,0))</f>
        <v>Light Blue</v>
      </c>
      <c r="M1469">
        <f>INDEX(products!$A$1:$F$11,MATCH(orders!$D1469,products!$A$1:$A$11,0),MATCH(orders!M$1,products!$A$1:$F$1,0))</f>
        <v>25.99</v>
      </c>
      <c r="N1469">
        <f>INDEX(products!$A$1:$F$11,MATCH(orders!$D1469,products!$A$1:$A$11,0),MATCH(orders!N$1,products!$A$1:$F$1,0))</f>
        <v>13.99</v>
      </c>
      <c r="O1469">
        <f t="shared" si="44"/>
        <v>11.999999999999998</v>
      </c>
      <c r="P1469">
        <f t="shared" si="45"/>
        <v>25.99</v>
      </c>
    </row>
    <row r="1470" spans="1:16" x14ac:dyDescent="0.45">
      <c r="A1470" t="s">
        <v>3239</v>
      </c>
      <c r="B1470" s="1">
        <v>45279</v>
      </c>
      <c r="C1470" t="s">
        <v>303</v>
      </c>
      <c r="D1470">
        <v>6</v>
      </c>
      <c r="E1470">
        <v>3</v>
      </c>
      <c r="F1470" t="str">
        <f>_xlfn.XLOOKUP(C1470,customers!$A$2:$A$314,customers!$B$2:$B$314,,0)</f>
        <v>Aurlie McCarl</v>
      </c>
      <c r="G1470" t="str">
        <f>_xlfn.XLOOKUP(C1470,customers!$A$2:$A$314,customers!$F$2:$F$314,,0)</f>
        <v>England</v>
      </c>
      <c r="H1470" t="str">
        <f>VLOOKUP(C1470,customers!$A$2:$I$314,7,FALSE)</f>
        <v>Carlisle</v>
      </c>
      <c r="I1470" t="str">
        <f>VLOOKUP(C1470,customers!$A$2:$I$314,9,FALSE)</f>
        <v>Yes</v>
      </c>
      <c r="J1470" t="str">
        <f>INDEX(products!$A$1:$F$11,MATCH(orders!$D1470,products!$A$1:$A$11,0),MATCH(orders!J$1,products!$A$1:$F$1,0))</f>
        <v>Denim Jacket Hooded</v>
      </c>
      <c r="K1470" t="str">
        <f>INDEX(products!$A$1:$F$11,MATCH(orders!$D1470,products!$A$1:$A$11,0),MATCH(orders!K$1,products!$A$1:$F$1,0))</f>
        <v>Jacket</v>
      </c>
      <c r="L1470" t="str">
        <f>INDEX(products!$A$1:$F$11,MATCH(orders!$D1470,products!$A$1:$A$11,0),MATCH(orders!L$1,products!$A$1:$F$1,0))</f>
        <v>Light Blue</v>
      </c>
      <c r="M1470">
        <f>INDEX(products!$A$1:$F$11,MATCH(orders!$D1470,products!$A$1:$A$11,0),MATCH(orders!M$1,products!$A$1:$F$1,0))</f>
        <v>27.99</v>
      </c>
      <c r="N1470">
        <f>INDEX(products!$A$1:$F$11,MATCH(orders!$D1470,products!$A$1:$A$11,0),MATCH(orders!N$1,products!$A$1:$F$1,0))</f>
        <v>14.99</v>
      </c>
      <c r="O1470">
        <f t="shared" si="44"/>
        <v>38.999999999999993</v>
      </c>
      <c r="P1470">
        <f t="shared" si="45"/>
        <v>83.97</v>
      </c>
    </row>
    <row r="1471" spans="1:16" x14ac:dyDescent="0.45">
      <c r="A1471" t="s">
        <v>3240</v>
      </c>
      <c r="B1471" s="1">
        <v>45279</v>
      </c>
      <c r="C1471" t="s">
        <v>252</v>
      </c>
      <c r="D1471">
        <v>2</v>
      </c>
      <c r="E1471">
        <v>5</v>
      </c>
      <c r="F1471" t="str">
        <f>_xlfn.XLOOKUP(C1471,customers!$A$2:$A$314,customers!$B$2:$B$314,,0)</f>
        <v>Stanislaus Gilroy</v>
      </c>
      <c r="G1471" t="str">
        <f>_xlfn.XLOOKUP(C1471,customers!$A$2:$A$314,customers!$F$2:$F$314,,0)</f>
        <v>England</v>
      </c>
      <c r="H1471" t="str">
        <f>VLOOKUP(C1471,customers!$A$2:$I$314,7,FALSE)</f>
        <v>Hull</v>
      </c>
      <c r="I1471" t="str">
        <f>VLOOKUP(C1471,customers!$A$2:$I$314,9,FALSE)</f>
        <v>Yes</v>
      </c>
      <c r="J1471" t="str">
        <f>INDEX(products!$A$1:$F$11,MATCH(orders!$D1471,products!$A$1:$A$11,0),MATCH(orders!J$1,products!$A$1:$F$1,0))</f>
        <v>Denim Jacket Classic</v>
      </c>
      <c r="K1471" t="str">
        <f>INDEX(products!$A$1:$F$11,MATCH(orders!$D1471,products!$A$1:$A$11,0),MATCH(orders!K$1,products!$A$1:$F$1,0))</f>
        <v>Jacket</v>
      </c>
      <c r="L1471" t="str">
        <f>INDEX(products!$A$1:$F$11,MATCH(orders!$D1471,products!$A$1:$A$11,0),MATCH(orders!L$1,products!$A$1:$F$1,0))</f>
        <v>Dark Blue</v>
      </c>
      <c r="M1471">
        <f>INDEX(products!$A$1:$F$11,MATCH(orders!$D1471,products!$A$1:$A$11,0),MATCH(orders!M$1,products!$A$1:$F$1,0))</f>
        <v>29.99</v>
      </c>
      <c r="N1471">
        <f>INDEX(products!$A$1:$F$11,MATCH(orders!$D1471,products!$A$1:$A$11,0),MATCH(orders!N$1,products!$A$1:$F$1,0))</f>
        <v>16.989999999999998</v>
      </c>
      <c r="O1471">
        <f t="shared" si="44"/>
        <v>65</v>
      </c>
      <c r="P1471">
        <f t="shared" si="45"/>
        <v>149.94999999999999</v>
      </c>
    </row>
    <row r="1472" spans="1:16" x14ac:dyDescent="0.45">
      <c r="A1472" t="s">
        <v>3241</v>
      </c>
      <c r="B1472" s="1">
        <v>45280</v>
      </c>
      <c r="C1472" t="s">
        <v>49</v>
      </c>
      <c r="D1472">
        <v>2</v>
      </c>
      <c r="E1472">
        <v>5</v>
      </c>
      <c r="F1472" t="str">
        <f>_xlfn.XLOOKUP(C1472,customers!$A$2:$A$314,customers!$B$2:$B$314,,0)</f>
        <v>Shaylynn Lobe</v>
      </c>
      <c r="G1472" t="str">
        <f>_xlfn.XLOOKUP(C1472,customers!$A$2:$A$314,customers!$F$2:$F$314,,0)</f>
        <v>England</v>
      </c>
      <c r="H1472" t="str">
        <f>VLOOKUP(C1472,customers!$A$2:$I$314,7,FALSE)</f>
        <v>Leeds</v>
      </c>
      <c r="I1472" t="str">
        <f>VLOOKUP(C1472,customers!$A$2:$I$314,9,FALSE)</f>
        <v>Yes</v>
      </c>
      <c r="J1472" t="str">
        <f>INDEX(products!$A$1:$F$11,MATCH(orders!$D1472,products!$A$1:$A$11,0),MATCH(orders!J$1,products!$A$1:$F$1,0))</f>
        <v>Denim Jacket Classic</v>
      </c>
      <c r="K1472" t="str">
        <f>INDEX(products!$A$1:$F$11,MATCH(orders!$D1472,products!$A$1:$A$11,0),MATCH(orders!K$1,products!$A$1:$F$1,0))</f>
        <v>Jacket</v>
      </c>
      <c r="L1472" t="str">
        <f>INDEX(products!$A$1:$F$11,MATCH(orders!$D1472,products!$A$1:$A$11,0),MATCH(orders!L$1,products!$A$1:$F$1,0))</f>
        <v>Dark Blue</v>
      </c>
      <c r="M1472">
        <f>INDEX(products!$A$1:$F$11,MATCH(orders!$D1472,products!$A$1:$A$11,0),MATCH(orders!M$1,products!$A$1:$F$1,0))</f>
        <v>29.99</v>
      </c>
      <c r="N1472">
        <f>INDEX(products!$A$1:$F$11,MATCH(orders!$D1472,products!$A$1:$A$11,0),MATCH(orders!N$1,products!$A$1:$F$1,0))</f>
        <v>16.989999999999998</v>
      </c>
      <c r="O1472">
        <f t="shared" si="44"/>
        <v>65</v>
      </c>
      <c r="P1472">
        <f t="shared" si="45"/>
        <v>149.94999999999999</v>
      </c>
    </row>
    <row r="1473" spans="1:16" x14ac:dyDescent="0.45">
      <c r="A1473" t="s">
        <v>3242</v>
      </c>
      <c r="B1473" s="1">
        <v>45280</v>
      </c>
      <c r="C1473" t="s">
        <v>299</v>
      </c>
      <c r="D1473">
        <v>2</v>
      </c>
      <c r="E1473">
        <v>4</v>
      </c>
      <c r="F1473" t="str">
        <f>_xlfn.XLOOKUP(C1473,customers!$A$2:$A$314,customers!$B$2:$B$314,,0)</f>
        <v>Shirlene Edmondson</v>
      </c>
      <c r="G1473" t="str">
        <f>_xlfn.XLOOKUP(C1473,customers!$A$2:$A$314,customers!$F$2:$F$314,,0)</f>
        <v>England</v>
      </c>
      <c r="H1473" t="str">
        <f>VLOOKUP(C1473,customers!$A$2:$I$314,7,FALSE)</f>
        <v>Hereford</v>
      </c>
      <c r="I1473" t="str">
        <f>VLOOKUP(C1473,customers!$A$2:$I$314,9,FALSE)</f>
        <v>Yes</v>
      </c>
      <c r="J1473" t="str">
        <f>INDEX(products!$A$1:$F$11,MATCH(orders!$D1473,products!$A$1:$A$11,0),MATCH(orders!J$1,products!$A$1:$F$1,0))</f>
        <v>Denim Jacket Classic</v>
      </c>
      <c r="K1473" t="str">
        <f>INDEX(products!$A$1:$F$11,MATCH(orders!$D1473,products!$A$1:$A$11,0),MATCH(orders!K$1,products!$A$1:$F$1,0))</f>
        <v>Jacket</v>
      </c>
      <c r="L1473" t="str">
        <f>INDEX(products!$A$1:$F$11,MATCH(orders!$D1473,products!$A$1:$A$11,0),MATCH(orders!L$1,products!$A$1:$F$1,0))</f>
        <v>Dark Blue</v>
      </c>
      <c r="M1473">
        <f>INDEX(products!$A$1:$F$11,MATCH(orders!$D1473,products!$A$1:$A$11,0),MATCH(orders!M$1,products!$A$1:$F$1,0))</f>
        <v>29.99</v>
      </c>
      <c r="N1473">
        <f>INDEX(products!$A$1:$F$11,MATCH(orders!$D1473,products!$A$1:$A$11,0),MATCH(orders!N$1,products!$A$1:$F$1,0))</f>
        <v>16.989999999999998</v>
      </c>
      <c r="O1473">
        <f t="shared" si="44"/>
        <v>52</v>
      </c>
      <c r="P1473">
        <f t="shared" si="45"/>
        <v>119.96</v>
      </c>
    </row>
    <row r="1474" spans="1:16" x14ac:dyDescent="0.45">
      <c r="A1474" t="s">
        <v>3243</v>
      </c>
      <c r="B1474" s="1">
        <v>45281</v>
      </c>
      <c r="C1474" t="s">
        <v>528</v>
      </c>
      <c r="D1474">
        <v>6</v>
      </c>
      <c r="E1474">
        <v>3</v>
      </c>
      <c r="F1474" t="str">
        <f>_xlfn.XLOOKUP(C1474,customers!$A$2:$A$314,customers!$B$2:$B$314,,0)</f>
        <v>Bobinette Hindsberg</v>
      </c>
      <c r="G1474" t="str">
        <f>_xlfn.XLOOKUP(C1474,customers!$A$2:$A$314,customers!$F$2:$F$314,,0)</f>
        <v>England</v>
      </c>
      <c r="H1474" t="str">
        <f>VLOOKUP(C1474,customers!$A$2:$I$314,7,FALSE)</f>
        <v>Bridgwater</v>
      </c>
      <c r="I1474" t="str">
        <f>VLOOKUP(C1474,customers!$A$2:$I$314,9,FALSE)</f>
        <v>No</v>
      </c>
      <c r="J1474" t="str">
        <f>INDEX(products!$A$1:$F$11,MATCH(orders!$D1474,products!$A$1:$A$11,0),MATCH(orders!J$1,products!$A$1:$F$1,0))</f>
        <v>Denim Jacket Hooded</v>
      </c>
      <c r="K1474" t="str">
        <f>INDEX(products!$A$1:$F$11,MATCH(orders!$D1474,products!$A$1:$A$11,0),MATCH(orders!K$1,products!$A$1:$F$1,0))</f>
        <v>Jacket</v>
      </c>
      <c r="L1474" t="str">
        <f>INDEX(products!$A$1:$F$11,MATCH(orders!$D1474,products!$A$1:$A$11,0),MATCH(orders!L$1,products!$A$1:$F$1,0))</f>
        <v>Light Blue</v>
      </c>
      <c r="M1474">
        <f>INDEX(products!$A$1:$F$11,MATCH(orders!$D1474,products!$A$1:$A$11,0),MATCH(orders!M$1,products!$A$1:$F$1,0))</f>
        <v>27.99</v>
      </c>
      <c r="N1474">
        <f>INDEX(products!$A$1:$F$11,MATCH(orders!$D1474,products!$A$1:$A$11,0),MATCH(orders!N$1,products!$A$1:$F$1,0))</f>
        <v>14.99</v>
      </c>
      <c r="O1474">
        <f t="shared" si="44"/>
        <v>38.999999999999993</v>
      </c>
      <c r="P1474">
        <f t="shared" si="45"/>
        <v>83.97</v>
      </c>
    </row>
    <row r="1475" spans="1:16" x14ac:dyDescent="0.45">
      <c r="A1475" t="s">
        <v>3244</v>
      </c>
      <c r="B1475" s="1">
        <v>45281</v>
      </c>
      <c r="C1475" t="s">
        <v>222</v>
      </c>
      <c r="D1475">
        <v>6</v>
      </c>
      <c r="E1475">
        <v>3</v>
      </c>
      <c r="F1475" t="str">
        <f>_xlfn.XLOOKUP(C1475,customers!$A$2:$A$314,customers!$B$2:$B$314,,0)</f>
        <v>Karry Flanders</v>
      </c>
      <c r="G1475" t="str">
        <f>_xlfn.XLOOKUP(C1475,customers!$A$2:$A$314,customers!$F$2:$F$314,,0)</f>
        <v>Wales</v>
      </c>
      <c r="H1475" t="str">
        <f>VLOOKUP(C1475,customers!$A$2:$I$314,7,FALSE)</f>
        <v>Swansea</v>
      </c>
      <c r="I1475" t="str">
        <f>VLOOKUP(C1475,customers!$A$2:$I$314,9,FALSE)</f>
        <v>Yes</v>
      </c>
      <c r="J1475" t="str">
        <f>INDEX(products!$A$1:$F$11,MATCH(orders!$D1475,products!$A$1:$A$11,0),MATCH(orders!J$1,products!$A$1:$F$1,0))</f>
        <v>Denim Jacket Hooded</v>
      </c>
      <c r="K1475" t="str">
        <f>INDEX(products!$A$1:$F$11,MATCH(orders!$D1475,products!$A$1:$A$11,0),MATCH(orders!K$1,products!$A$1:$F$1,0))</f>
        <v>Jacket</v>
      </c>
      <c r="L1475" t="str">
        <f>INDEX(products!$A$1:$F$11,MATCH(orders!$D1475,products!$A$1:$A$11,0),MATCH(orders!L$1,products!$A$1:$F$1,0))</f>
        <v>Light Blue</v>
      </c>
      <c r="M1475">
        <f>INDEX(products!$A$1:$F$11,MATCH(orders!$D1475,products!$A$1:$A$11,0),MATCH(orders!M$1,products!$A$1:$F$1,0))</f>
        <v>27.99</v>
      </c>
      <c r="N1475">
        <f>INDEX(products!$A$1:$F$11,MATCH(orders!$D1475,products!$A$1:$A$11,0),MATCH(orders!N$1,products!$A$1:$F$1,0))</f>
        <v>14.99</v>
      </c>
      <c r="O1475">
        <f t="shared" ref="O1475:O1516" si="46">(M1475-N1475)*E1475</f>
        <v>38.999999999999993</v>
      </c>
      <c r="P1475">
        <f t="shared" ref="P1475:P1516" si="47">M1475*E1475</f>
        <v>83.97</v>
      </c>
    </row>
    <row r="1476" spans="1:16" x14ac:dyDescent="0.45">
      <c r="A1476" t="s">
        <v>3245</v>
      </c>
      <c r="B1476" s="1">
        <v>45281</v>
      </c>
      <c r="C1476" t="s">
        <v>347</v>
      </c>
      <c r="D1476">
        <v>6</v>
      </c>
      <c r="E1476">
        <v>3</v>
      </c>
      <c r="F1476" t="str">
        <f>_xlfn.XLOOKUP(C1476,customers!$A$2:$A$314,customers!$B$2:$B$314,,0)</f>
        <v>Zaccaria Sherewood</v>
      </c>
      <c r="G1476" t="str">
        <f>_xlfn.XLOOKUP(C1476,customers!$A$2:$A$314,customers!$F$2:$F$314,,0)</f>
        <v>England</v>
      </c>
      <c r="H1476" t="str">
        <f>VLOOKUP(C1476,customers!$A$2:$I$314,7,FALSE)</f>
        <v>Taunton</v>
      </c>
      <c r="I1476" t="str">
        <f>VLOOKUP(C1476,customers!$A$2:$I$314,9,FALSE)</f>
        <v>Yes</v>
      </c>
      <c r="J1476" t="str">
        <f>INDEX(products!$A$1:$F$11,MATCH(orders!$D1476,products!$A$1:$A$11,0),MATCH(orders!J$1,products!$A$1:$F$1,0))</f>
        <v>Denim Jacket Hooded</v>
      </c>
      <c r="K1476" t="str">
        <f>INDEX(products!$A$1:$F$11,MATCH(orders!$D1476,products!$A$1:$A$11,0),MATCH(orders!K$1,products!$A$1:$F$1,0))</f>
        <v>Jacket</v>
      </c>
      <c r="L1476" t="str">
        <f>INDEX(products!$A$1:$F$11,MATCH(orders!$D1476,products!$A$1:$A$11,0),MATCH(orders!L$1,products!$A$1:$F$1,0))</f>
        <v>Light Blue</v>
      </c>
      <c r="M1476">
        <f>INDEX(products!$A$1:$F$11,MATCH(orders!$D1476,products!$A$1:$A$11,0),MATCH(orders!M$1,products!$A$1:$F$1,0))</f>
        <v>27.99</v>
      </c>
      <c r="N1476">
        <f>INDEX(products!$A$1:$F$11,MATCH(orders!$D1476,products!$A$1:$A$11,0),MATCH(orders!N$1,products!$A$1:$F$1,0))</f>
        <v>14.99</v>
      </c>
      <c r="O1476">
        <f t="shared" si="46"/>
        <v>38.999999999999993</v>
      </c>
      <c r="P1476">
        <f t="shared" si="47"/>
        <v>83.97</v>
      </c>
    </row>
    <row r="1477" spans="1:16" x14ac:dyDescent="0.45">
      <c r="A1477" t="s">
        <v>3246</v>
      </c>
      <c r="B1477" s="1">
        <v>45282</v>
      </c>
      <c r="C1477" t="s">
        <v>153</v>
      </c>
      <c r="D1477">
        <v>6</v>
      </c>
      <c r="E1477">
        <v>3</v>
      </c>
      <c r="F1477" t="str">
        <f>_xlfn.XLOOKUP(C1477,customers!$A$2:$A$314,customers!$B$2:$B$314,,0)</f>
        <v>Gallard Gatheral</v>
      </c>
      <c r="G1477" t="str">
        <f>_xlfn.XLOOKUP(C1477,customers!$A$2:$A$314,customers!$F$2:$F$314,,0)</f>
        <v>England</v>
      </c>
      <c r="H1477" t="str">
        <f>VLOOKUP(C1477,customers!$A$2:$I$314,7,FALSE)</f>
        <v>Worcester</v>
      </c>
      <c r="I1477" t="str">
        <f>VLOOKUP(C1477,customers!$A$2:$I$314,9,FALSE)</f>
        <v>Yes</v>
      </c>
      <c r="J1477" t="str">
        <f>INDEX(products!$A$1:$F$11,MATCH(orders!$D1477,products!$A$1:$A$11,0),MATCH(orders!J$1,products!$A$1:$F$1,0))</f>
        <v>Denim Jacket Hooded</v>
      </c>
      <c r="K1477" t="str">
        <f>INDEX(products!$A$1:$F$11,MATCH(orders!$D1477,products!$A$1:$A$11,0),MATCH(orders!K$1,products!$A$1:$F$1,0))</f>
        <v>Jacket</v>
      </c>
      <c r="L1477" t="str">
        <f>INDEX(products!$A$1:$F$11,MATCH(orders!$D1477,products!$A$1:$A$11,0),MATCH(orders!L$1,products!$A$1:$F$1,0))</f>
        <v>Light Blue</v>
      </c>
      <c r="M1477">
        <f>INDEX(products!$A$1:$F$11,MATCH(orders!$D1477,products!$A$1:$A$11,0),MATCH(orders!M$1,products!$A$1:$F$1,0))</f>
        <v>27.99</v>
      </c>
      <c r="N1477">
        <f>INDEX(products!$A$1:$F$11,MATCH(orders!$D1477,products!$A$1:$A$11,0),MATCH(orders!N$1,products!$A$1:$F$1,0))</f>
        <v>14.99</v>
      </c>
      <c r="O1477">
        <f t="shared" si="46"/>
        <v>38.999999999999993</v>
      </c>
      <c r="P1477">
        <f t="shared" si="47"/>
        <v>83.97</v>
      </c>
    </row>
    <row r="1478" spans="1:16" x14ac:dyDescent="0.45">
      <c r="A1478" t="s">
        <v>3247</v>
      </c>
      <c r="B1478" s="1">
        <v>45282</v>
      </c>
      <c r="C1478" t="s">
        <v>214</v>
      </c>
      <c r="D1478">
        <v>2</v>
      </c>
      <c r="E1478">
        <v>5</v>
      </c>
      <c r="F1478" t="str">
        <f>_xlfn.XLOOKUP(C1478,customers!$A$2:$A$314,customers!$B$2:$B$314,,0)</f>
        <v>Isis Pikett</v>
      </c>
      <c r="G1478" t="str">
        <f>_xlfn.XLOOKUP(C1478,customers!$A$2:$A$314,customers!$F$2:$F$314,,0)</f>
        <v>England</v>
      </c>
      <c r="H1478" t="str">
        <f>VLOOKUP(C1478,customers!$A$2:$I$314,7,FALSE)</f>
        <v>Slough</v>
      </c>
      <c r="I1478" t="str">
        <f>VLOOKUP(C1478,customers!$A$2:$I$314,9,FALSE)</f>
        <v>Yes</v>
      </c>
      <c r="J1478" t="str">
        <f>INDEX(products!$A$1:$F$11,MATCH(orders!$D1478,products!$A$1:$A$11,0),MATCH(orders!J$1,products!$A$1:$F$1,0))</f>
        <v>Denim Jacket Classic</v>
      </c>
      <c r="K1478" t="str">
        <f>INDEX(products!$A$1:$F$11,MATCH(orders!$D1478,products!$A$1:$A$11,0),MATCH(orders!K$1,products!$A$1:$F$1,0))</f>
        <v>Jacket</v>
      </c>
      <c r="L1478" t="str">
        <f>INDEX(products!$A$1:$F$11,MATCH(orders!$D1478,products!$A$1:$A$11,0),MATCH(orders!L$1,products!$A$1:$F$1,0))</f>
        <v>Dark Blue</v>
      </c>
      <c r="M1478">
        <f>INDEX(products!$A$1:$F$11,MATCH(orders!$D1478,products!$A$1:$A$11,0),MATCH(orders!M$1,products!$A$1:$F$1,0))</f>
        <v>29.99</v>
      </c>
      <c r="N1478">
        <f>INDEX(products!$A$1:$F$11,MATCH(orders!$D1478,products!$A$1:$A$11,0),MATCH(orders!N$1,products!$A$1:$F$1,0))</f>
        <v>16.989999999999998</v>
      </c>
      <c r="O1478">
        <f t="shared" si="46"/>
        <v>65</v>
      </c>
      <c r="P1478">
        <f t="shared" si="47"/>
        <v>149.94999999999999</v>
      </c>
    </row>
    <row r="1479" spans="1:16" x14ac:dyDescent="0.45">
      <c r="A1479" t="s">
        <v>3248</v>
      </c>
      <c r="B1479" s="1">
        <v>45282</v>
      </c>
      <c r="C1479" t="s">
        <v>64</v>
      </c>
      <c r="D1479">
        <v>2</v>
      </c>
      <c r="E1479">
        <v>5</v>
      </c>
      <c r="F1479" t="str">
        <f>_xlfn.XLOOKUP(C1479,customers!$A$2:$A$314,customers!$B$2:$B$314,,0)</f>
        <v>Ferrell Ferber</v>
      </c>
      <c r="G1479" t="str">
        <f>_xlfn.XLOOKUP(C1479,customers!$A$2:$A$314,customers!$F$2:$F$314,,0)</f>
        <v>England</v>
      </c>
      <c r="H1479" t="str">
        <f>VLOOKUP(C1479,customers!$A$2:$I$314,7,FALSE)</f>
        <v>Newcastle</v>
      </c>
      <c r="I1479" t="str">
        <f>VLOOKUP(C1479,customers!$A$2:$I$314,9,FALSE)</f>
        <v>Yes</v>
      </c>
      <c r="J1479" t="str">
        <f>INDEX(products!$A$1:$F$11,MATCH(orders!$D1479,products!$A$1:$A$11,0),MATCH(orders!J$1,products!$A$1:$F$1,0))</f>
        <v>Denim Jacket Classic</v>
      </c>
      <c r="K1479" t="str">
        <f>INDEX(products!$A$1:$F$11,MATCH(orders!$D1479,products!$A$1:$A$11,0),MATCH(orders!K$1,products!$A$1:$F$1,0))</f>
        <v>Jacket</v>
      </c>
      <c r="L1479" t="str">
        <f>INDEX(products!$A$1:$F$11,MATCH(orders!$D1479,products!$A$1:$A$11,0),MATCH(orders!L$1,products!$A$1:$F$1,0))</f>
        <v>Dark Blue</v>
      </c>
      <c r="M1479">
        <f>INDEX(products!$A$1:$F$11,MATCH(orders!$D1479,products!$A$1:$A$11,0),MATCH(orders!M$1,products!$A$1:$F$1,0))</f>
        <v>29.99</v>
      </c>
      <c r="N1479">
        <f>INDEX(products!$A$1:$F$11,MATCH(orders!$D1479,products!$A$1:$A$11,0),MATCH(orders!N$1,products!$A$1:$F$1,0))</f>
        <v>16.989999999999998</v>
      </c>
      <c r="O1479">
        <f t="shared" si="46"/>
        <v>65</v>
      </c>
      <c r="P1479">
        <f t="shared" si="47"/>
        <v>149.94999999999999</v>
      </c>
    </row>
    <row r="1480" spans="1:16" x14ac:dyDescent="0.45">
      <c r="A1480" t="s">
        <v>3249</v>
      </c>
      <c r="B1480" s="1">
        <v>45282</v>
      </c>
      <c r="C1480" t="s">
        <v>675</v>
      </c>
      <c r="D1480">
        <v>6</v>
      </c>
      <c r="E1480">
        <v>3</v>
      </c>
      <c r="F1480" t="str">
        <f>_xlfn.XLOOKUP(C1480,customers!$A$2:$A$314,customers!$B$2:$B$314,,0)</f>
        <v>Minny Chamberlayne</v>
      </c>
      <c r="G1480" t="str">
        <f>_xlfn.XLOOKUP(C1480,customers!$A$2:$A$314,customers!$F$2:$F$314,,0)</f>
        <v>England</v>
      </c>
      <c r="H1480" t="str">
        <f>VLOOKUP(C1480,customers!$A$2:$I$314,7,FALSE)</f>
        <v>Southport</v>
      </c>
      <c r="I1480" t="str">
        <f>VLOOKUP(C1480,customers!$A$2:$I$314,9,FALSE)</f>
        <v>No</v>
      </c>
      <c r="J1480" t="str">
        <f>INDEX(products!$A$1:$F$11,MATCH(orders!$D1480,products!$A$1:$A$11,0),MATCH(orders!J$1,products!$A$1:$F$1,0))</f>
        <v>Denim Jacket Hooded</v>
      </c>
      <c r="K1480" t="str">
        <f>INDEX(products!$A$1:$F$11,MATCH(orders!$D1480,products!$A$1:$A$11,0),MATCH(orders!K$1,products!$A$1:$F$1,0))</f>
        <v>Jacket</v>
      </c>
      <c r="L1480" t="str">
        <f>INDEX(products!$A$1:$F$11,MATCH(orders!$D1480,products!$A$1:$A$11,0),MATCH(orders!L$1,products!$A$1:$F$1,0))</f>
        <v>Light Blue</v>
      </c>
      <c r="M1480">
        <f>INDEX(products!$A$1:$F$11,MATCH(orders!$D1480,products!$A$1:$A$11,0),MATCH(orders!M$1,products!$A$1:$F$1,0))</f>
        <v>27.99</v>
      </c>
      <c r="N1480">
        <f>INDEX(products!$A$1:$F$11,MATCH(orders!$D1480,products!$A$1:$A$11,0),MATCH(orders!N$1,products!$A$1:$F$1,0))</f>
        <v>14.99</v>
      </c>
      <c r="O1480">
        <f t="shared" si="46"/>
        <v>38.999999999999993</v>
      </c>
      <c r="P1480">
        <f t="shared" si="47"/>
        <v>83.97</v>
      </c>
    </row>
    <row r="1481" spans="1:16" x14ac:dyDescent="0.45">
      <c r="A1481" t="s">
        <v>3250</v>
      </c>
      <c r="B1481" s="1">
        <v>45283</v>
      </c>
      <c r="C1481" t="s">
        <v>328</v>
      </c>
      <c r="D1481">
        <v>2</v>
      </c>
      <c r="E1481">
        <v>3</v>
      </c>
      <c r="F1481" t="str">
        <f>_xlfn.XLOOKUP(C1481,customers!$A$2:$A$314,customers!$B$2:$B$314,,0)</f>
        <v>Cletis Giacomazzo</v>
      </c>
      <c r="G1481" t="str">
        <f>_xlfn.XLOOKUP(C1481,customers!$A$2:$A$314,customers!$F$2:$F$314,,0)</f>
        <v>Scotland</v>
      </c>
      <c r="H1481" t="str">
        <f>VLOOKUP(C1481,customers!$A$2:$I$314,7,FALSE)</f>
        <v>Oban</v>
      </c>
      <c r="I1481" t="str">
        <f>VLOOKUP(C1481,customers!$A$2:$I$314,9,FALSE)</f>
        <v>Yes</v>
      </c>
      <c r="J1481" t="str">
        <f>INDEX(products!$A$1:$F$11,MATCH(orders!$D1481,products!$A$1:$A$11,0),MATCH(orders!J$1,products!$A$1:$F$1,0))</f>
        <v>Denim Jacket Classic</v>
      </c>
      <c r="K1481" t="str">
        <f>INDEX(products!$A$1:$F$11,MATCH(orders!$D1481,products!$A$1:$A$11,0),MATCH(orders!K$1,products!$A$1:$F$1,0))</f>
        <v>Jacket</v>
      </c>
      <c r="L1481" t="str">
        <f>INDEX(products!$A$1:$F$11,MATCH(orders!$D1481,products!$A$1:$A$11,0),MATCH(orders!L$1,products!$A$1:$F$1,0))</f>
        <v>Dark Blue</v>
      </c>
      <c r="M1481">
        <f>INDEX(products!$A$1:$F$11,MATCH(orders!$D1481,products!$A$1:$A$11,0),MATCH(orders!M$1,products!$A$1:$F$1,0))</f>
        <v>29.99</v>
      </c>
      <c r="N1481">
        <f>INDEX(products!$A$1:$F$11,MATCH(orders!$D1481,products!$A$1:$A$11,0),MATCH(orders!N$1,products!$A$1:$F$1,0))</f>
        <v>16.989999999999998</v>
      </c>
      <c r="O1481">
        <f t="shared" si="46"/>
        <v>39</v>
      </c>
      <c r="P1481">
        <f t="shared" si="47"/>
        <v>89.97</v>
      </c>
    </row>
    <row r="1482" spans="1:16" x14ac:dyDescent="0.45">
      <c r="A1482" t="s">
        <v>3251</v>
      </c>
      <c r="B1482" s="1">
        <v>45283</v>
      </c>
      <c r="C1482" t="s">
        <v>188</v>
      </c>
      <c r="D1482">
        <v>6</v>
      </c>
      <c r="E1482">
        <v>5</v>
      </c>
      <c r="F1482" t="str">
        <f>_xlfn.XLOOKUP(C1482,customers!$A$2:$A$314,customers!$B$2:$B$314,,0)</f>
        <v>Abigail Tolworthy</v>
      </c>
      <c r="G1482" t="str">
        <f>_xlfn.XLOOKUP(C1482,customers!$A$2:$A$314,customers!$F$2:$F$314,,0)</f>
        <v>England</v>
      </c>
      <c r="H1482" t="str">
        <f>VLOOKUP(C1482,customers!$A$2:$I$314,7,FALSE)</f>
        <v>Sunderland</v>
      </c>
      <c r="I1482" t="str">
        <f>VLOOKUP(C1482,customers!$A$2:$I$314,9,FALSE)</f>
        <v>Yes</v>
      </c>
      <c r="J1482" t="str">
        <f>INDEX(products!$A$1:$F$11,MATCH(orders!$D1482,products!$A$1:$A$11,0),MATCH(orders!J$1,products!$A$1:$F$1,0))</f>
        <v>Denim Jacket Hooded</v>
      </c>
      <c r="K1482" t="str">
        <f>INDEX(products!$A$1:$F$11,MATCH(orders!$D1482,products!$A$1:$A$11,0),MATCH(orders!K$1,products!$A$1:$F$1,0))</f>
        <v>Jacket</v>
      </c>
      <c r="L1482" t="str">
        <f>INDEX(products!$A$1:$F$11,MATCH(orders!$D1482,products!$A$1:$A$11,0),MATCH(orders!L$1,products!$A$1:$F$1,0))</f>
        <v>Light Blue</v>
      </c>
      <c r="M1482">
        <f>INDEX(products!$A$1:$F$11,MATCH(orders!$D1482,products!$A$1:$A$11,0),MATCH(orders!M$1,products!$A$1:$F$1,0))</f>
        <v>27.99</v>
      </c>
      <c r="N1482">
        <f>INDEX(products!$A$1:$F$11,MATCH(orders!$D1482,products!$A$1:$A$11,0),MATCH(orders!N$1,products!$A$1:$F$1,0))</f>
        <v>14.99</v>
      </c>
      <c r="O1482">
        <f t="shared" si="46"/>
        <v>64.999999999999986</v>
      </c>
      <c r="P1482">
        <f t="shared" si="47"/>
        <v>139.94999999999999</v>
      </c>
    </row>
    <row r="1483" spans="1:16" x14ac:dyDescent="0.45">
      <c r="A1483" t="s">
        <v>3252</v>
      </c>
      <c r="B1483" s="1">
        <v>45283</v>
      </c>
      <c r="C1483" t="s">
        <v>274</v>
      </c>
      <c r="D1483">
        <v>2</v>
      </c>
      <c r="E1483">
        <v>4</v>
      </c>
      <c r="F1483" t="str">
        <f>_xlfn.XLOOKUP(C1483,customers!$A$2:$A$314,customers!$B$2:$B$314,,0)</f>
        <v>Angelia Cockrem</v>
      </c>
      <c r="G1483" t="str">
        <f>_xlfn.XLOOKUP(C1483,customers!$A$2:$A$314,customers!$F$2:$F$314,,0)</f>
        <v>England</v>
      </c>
      <c r="H1483" t="str">
        <f>VLOOKUP(C1483,customers!$A$2:$I$314,7,FALSE)</f>
        <v>Darlington</v>
      </c>
      <c r="I1483" t="str">
        <f>VLOOKUP(C1483,customers!$A$2:$I$314,9,FALSE)</f>
        <v>Yes</v>
      </c>
      <c r="J1483" t="str">
        <f>INDEX(products!$A$1:$F$11,MATCH(orders!$D1483,products!$A$1:$A$11,0),MATCH(orders!J$1,products!$A$1:$F$1,0))</f>
        <v>Denim Jacket Classic</v>
      </c>
      <c r="K1483" t="str">
        <f>INDEX(products!$A$1:$F$11,MATCH(orders!$D1483,products!$A$1:$A$11,0),MATCH(orders!K$1,products!$A$1:$F$1,0))</f>
        <v>Jacket</v>
      </c>
      <c r="L1483" t="str">
        <f>INDEX(products!$A$1:$F$11,MATCH(orders!$D1483,products!$A$1:$A$11,0),MATCH(orders!L$1,products!$A$1:$F$1,0))</f>
        <v>Dark Blue</v>
      </c>
      <c r="M1483">
        <f>INDEX(products!$A$1:$F$11,MATCH(orders!$D1483,products!$A$1:$A$11,0),MATCH(orders!M$1,products!$A$1:$F$1,0))</f>
        <v>29.99</v>
      </c>
      <c r="N1483">
        <f>INDEX(products!$A$1:$F$11,MATCH(orders!$D1483,products!$A$1:$A$11,0),MATCH(orders!N$1,products!$A$1:$F$1,0))</f>
        <v>16.989999999999998</v>
      </c>
      <c r="O1483">
        <f t="shared" si="46"/>
        <v>52</v>
      </c>
      <c r="P1483">
        <f t="shared" si="47"/>
        <v>119.96</v>
      </c>
    </row>
    <row r="1484" spans="1:16" x14ac:dyDescent="0.45">
      <c r="A1484" t="s">
        <v>3253</v>
      </c>
      <c r="B1484" s="1">
        <v>45283</v>
      </c>
      <c r="C1484" t="s">
        <v>986</v>
      </c>
      <c r="D1484">
        <v>6</v>
      </c>
      <c r="E1484">
        <v>5</v>
      </c>
      <c r="F1484" t="str">
        <f>_xlfn.XLOOKUP(C1484,customers!$A$2:$A$314,customers!$B$2:$B$314,,0)</f>
        <v>Connor Heaviside</v>
      </c>
      <c r="G1484" t="str">
        <f>_xlfn.XLOOKUP(C1484,customers!$A$2:$A$314,customers!$F$2:$F$314,,0)</f>
        <v>England</v>
      </c>
      <c r="H1484" t="str">
        <f>VLOOKUP(C1484,customers!$A$2:$I$314,7,FALSE)</f>
        <v>Ashbourne</v>
      </c>
      <c r="I1484" t="str">
        <f>VLOOKUP(C1484,customers!$A$2:$I$314,9,FALSE)</f>
        <v>No</v>
      </c>
      <c r="J1484" t="str">
        <f>INDEX(products!$A$1:$F$11,MATCH(orders!$D1484,products!$A$1:$A$11,0),MATCH(orders!J$1,products!$A$1:$F$1,0))</f>
        <v>Denim Jacket Hooded</v>
      </c>
      <c r="K1484" t="str">
        <f>INDEX(products!$A$1:$F$11,MATCH(orders!$D1484,products!$A$1:$A$11,0),MATCH(orders!K$1,products!$A$1:$F$1,0))</f>
        <v>Jacket</v>
      </c>
      <c r="L1484" t="str">
        <f>INDEX(products!$A$1:$F$11,MATCH(orders!$D1484,products!$A$1:$A$11,0),MATCH(orders!L$1,products!$A$1:$F$1,0))</f>
        <v>Light Blue</v>
      </c>
      <c r="M1484">
        <f>INDEX(products!$A$1:$F$11,MATCH(orders!$D1484,products!$A$1:$A$11,0),MATCH(orders!M$1,products!$A$1:$F$1,0))</f>
        <v>27.99</v>
      </c>
      <c r="N1484">
        <f>INDEX(products!$A$1:$F$11,MATCH(orders!$D1484,products!$A$1:$A$11,0),MATCH(orders!N$1,products!$A$1:$F$1,0))</f>
        <v>14.99</v>
      </c>
      <c r="O1484">
        <f t="shared" si="46"/>
        <v>64.999999999999986</v>
      </c>
      <c r="P1484">
        <f t="shared" si="47"/>
        <v>139.94999999999999</v>
      </c>
    </row>
    <row r="1485" spans="1:16" x14ac:dyDescent="0.45">
      <c r="A1485" t="s">
        <v>3254</v>
      </c>
      <c r="B1485" s="1">
        <v>45283</v>
      </c>
      <c r="C1485" t="s">
        <v>92</v>
      </c>
      <c r="D1485">
        <v>2</v>
      </c>
      <c r="E1485">
        <v>4</v>
      </c>
      <c r="F1485" t="str">
        <f>_xlfn.XLOOKUP(C1485,customers!$A$2:$A$314,customers!$B$2:$B$314,,0)</f>
        <v>Rhianon Broxup</v>
      </c>
      <c r="G1485" t="str">
        <f>_xlfn.XLOOKUP(C1485,customers!$A$2:$A$314,customers!$F$2:$F$314,,0)</f>
        <v>England</v>
      </c>
      <c r="H1485" t="str">
        <f>VLOOKUP(C1485,customers!$A$2:$I$314,7,FALSE)</f>
        <v>York</v>
      </c>
      <c r="I1485" t="str">
        <f>VLOOKUP(C1485,customers!$A$2:$I$314,9,FALSE)</f>
        <v>Yes</v>
      </c>
      <c r="J1485" t="str">
        <f>INDEX(products!$A$1:$F$11,MATCH(orders!$D1485,products!$A$1:$A$11,0),MATCH(orders!J$1,products!$A$1:$F$1,0))</f>
        <v>Denim Jacket Classic</v>
      </c>
      <c r="K1485" t="str">
        <f>INDEX(products!$A$1:$F$11,MATCH(orders!$D1485,products!$A$1:$A$11,0),MATCH(orders!K$1,products!$A$1:$F$1,0))</f>
        <v>Jacket</v>
      </c>
      <c r="L1485" t="str">
        <f>INDEX(products!$A$1:$F$11,MATCH(orders!$D1485,products!$A$1:$A$11,0),MATCH(orders!L$1,products!$A$1:$F$1,0))</f>
        <v>Dark Blue</v>
      </c>
      <c r="M1485">
        <f>INDEX(products!$A$1:$F$11,MATCH(orders!$D1485,products!$A$1:$A$11,0),MATCH(orders!M$1,products!$A$1:$F$1,0))</f>
        <v>29.99</v>
      </c>
      <c r="N1485">
        <f>INDEX(products!$A$1:$F$11,MATCH(orders!$D1485,products!$A$1:$A$11,0),MATCH(orders!N$1,products!$A$1:$F$1,0))</f>
        <v>16.989999999999998</v>
      </c>
      <c r="O1485">
        <f t="shared" si="46"/>
        <v>52</v>
      </c>
      <c r="P1485">
        <f t="shared" si="47"/>
        <v>119.96</v>
      </c>
    </row>
    <row r="1486" spans="1:16" x14ac:dyDescent="0.45">
      <c r="A1486" t="s">
        <v>3255</v>
      </c>
      <c r="B1486" s="1">
        <v>45284</v>
      </c>
      <c r="C1486" t="s">
        <v>993</v>
      </c>
      <c r="D1486">
        <v>6</v>
      </c>
      <c r="E1486">
        <v>3</v>
      </c>
      <c r="F1486" t="str">
        <f>_xlfn.XLOOKUP(C1486,customers!$A$2:$A$314,customers!$B$2:$B$314,,0)</f>
        <v>Leia Kernan</v>
      </c>
      <c r="G1486" t="str">
        <f>_xlfn.XLOOKUP(C1486,customers!$A$2:$A$314,customers!$F$2:$F$314,,0)</f>
        <v>England</v>
      </c>
      <c r="H1486" t="str">
        <f>VLOOKUP(C1486,customers!$A$2:$I$314,7,FALSE)</f>
        <v>Tenbury Wells</v>
      </c>
      <c r="I1486" t="str">
        <f>VLOOKUP(C1486,customers!$A$2:$I$314,9,FALSE)</f>
        <v>No</v>
      </c>
      <c r="J1486" t="str">
        <f>INDEX(products!$A$1:$F$11,MATCH(orders!$D1486,products!$A$1:$A$11,0),MATCH(orders!J$1,products!$A$1:$F$1,0))</f>
        <v>Denim Jacket Hooded</v>
      </c>
      <c r="K1486" t="str">
        <f>INDEX(products!$A$1:$F$11,MATCH(orders!$D1486,products!$A$1:$A$11,0),MATCH(orders!K$1,products!$A$1:$F$1,0))</f>
        <v>Jacket</v>
      </c>
      <c r="L1486" t="str">
        <f>INDEX(products!$A$1:$F$11,MATCH(orders!$D1486,products!$A$1:$A$11,0),MATCH(orders!L$1,products!$A$1:$F$1,0))</f>
        <v>Light Blue</v>
      </c>
      <c r="M1486">
        <f>INDEX(products!$A$1:$F$11,MATCH(orders!$D1486,products!$A$1:$A$11,0),MATCH(orders!M$1,products!$A$1:$F$1,0))</f>
        <v>27.99</v>
      </c>
      <c r="N1486">
        <f>INDEX(products!$A$1:$F$11,MATCH(orders!$D1486,products!$A$1:$A$11,0),MATCH(orders!N$1,products!$A$1:$F$1,0))</f>
        <v>14.99</v>
      </c>
      <c r="O1486">
        <f t="shared" si="46"/>
        <v>38.999999999999993</v>
      </c>
      <c r="P1486">
        <f t="shared" si="47"/>
        <v>83.97</v>
      </c>
    </row>
    <row r="1487" spans="1:16" x14ac:dyDescent="0.45">
      <c r="A1487" t="s">
        <v>3256</v>
      </c>
      <c r="B1487" s="1">
        <v>45284</v>
      </c>
      <c r="C1487" t="s">
        <v>859</v>
      </c>
      <c r="D1487">
        <v>6</v>
      </c>
      <c r="E1487">
        <v>3</v>
      </c>
      <c r="F1487" t="str">
        <f>_xlfn.XLOOKUP(C1487,customers!$A$2:$A$314,customers!$B$2:$B$314,,0)</f>
        <v>Rem Furman</v>
      </c>
      <c r="G1487" t="str">
        <f>_xlfn.XLOOKUP(C1487,customers!$A$2:$A$314,customers!$F$2:$F$314,,0)</f>
        <v>England</v>
      </c>
      <c r="H1487" t="str">
        <f>VLOOKUP(C1487,customers!$A$2:$I$314,7,FALSE)</f>
        <v>Alnwick</v>
      </c>
      <c r="I1487" t="str">
        <f>VLOOKUP(C1487,customers!$A$2:$I$314,9,FALSE)</f>
        <v>No</v>
      </c>
      <c r="J1487" t="str">
        <f>INDEX(products!$A$1:$F$11,MATCH(orders!$D1487,products!$A$1:$A$11,0),MATCH(orders!J$1,products!$A$1:$F$1,0))</f>
        <v>Denim Jacket Hooded</v>
      </c>
      <c r="K1487" t="str">
        <f>INDEX(products!$A$1:$F$11,MATCH(orders!$D1487,products!$A$1:$A$11,0),MATCH(orders!K$1,products!$A$1:$F$1,0))</f>
        <v>Jacket</v>
      </c>
      <c r="L1487" t="str">
        <f>INDEX(products!$A$1:$F$11,MATCH(orders!$D1487,products!$A$1:$A$11,0),MATCH(orders!L$1,products!$A$1:$F$1,0))</f>
        <v>Light Blue</v>
      </c>
      <c r="M1487">
        <f>INDEX(products!$A$1:$F$11,MATCH(orders!$D1487,products!$A$1:$A$11,0),MATCH(orders!M$1,products!$A$1:$F$1,0))</f>
        <v>27.99</v>
      </c>
      <c r="N1487">
        <f>INDEX(products!$A$1:$F$11,MATCH(orders!$D1487,products!$A$1:$A$11,0),MATCH(orders!N$1,products!$A$1:$F$1,0))</f>
        <v>14.99</v>
      </c>
      <c r="O1487">
        <f t="shared" si="46"/>
        <v>38.999999999999993</v>
      </c>
      <c r="P1487">
        <f t="shared" si="47"/>
        <v>83.97</v>
      </c>
    </row>
    <row r="1488" spans="1:16" x14ac:dyDescent="0.45">
      <c r="A1488" t="s">
        <v>3257</v>
      </c>
      <c r="B1488" s="1">
        <v>45284</v>
      </c>
      <c r="C1488" t="s">
        <v>206</v>
      </c>
      <c r="D1488">
        <v>2</v>
      </c>
      <c r="E1488">
        <v>5</v>
      </c>
      <c r="F1488" t="str">
        <f>_xlfn.XLOOKUP(C1488,customers!$A$2:$A$314,customers!$B$2:$B$314,,0)</f>
        <v>Arda Curley</v>
      </c>
      <c r="G1488" t="str">
        <f>_xlfn.XLOOKUP(C1488,customers!$A$2:$A$314,customers!$F$2:$F$314,,0)</f>
        <v>England</v>
      </c>
      <c r="H1488" t="str">
        <f>VLOOKUP(C1488,customers!$A$2:$I$314,7,FALSE)</f>
        <v>Milton Keynes</v>
      </c>
      <c r="I1488" t="str">
        <f>VLOOKUP(C1488,customers!$A$2:$I$314,9,FALSE)</f>
        <v>Yes</v>
      </c>
      <c r="J1488" t="str">
        <f>INDEX(products!$A$1:$F$11,MATCH(orders!$D1488,products!$A$1:$A$11,0),MATCH(orders!J$1,products!$A$1:$F$1,0))</f>
        <v>Denim Jacket Classic</v>
      </c>
      <c r="K1488" t="str">
        <f>INDEX(products!$A$1:$F$11,MATCH(orders!$D1488,products!$A$1:$A$11,0),MATCH(orders!K$1,products!$A$1:$F$1,0))</f>
        <v>Jacket</v>
      </c>
      <c r="L1488" t="str">
        <f>INDEX(products!$A$1:$F$11,MATCH(orders!$D1488,products!$A$1:$A$11,0),MATCH(orders!L$1,products!$A$1:$F$1,0))</f>
        <v>Dark Blue</v>
      </c>
      <c r="M1488">
        <f>INDEX(products!$A$1:$F$11,MATCH(orders!$D1488,products!$A$1:$A$11,0),MATCH(orders!M$1,products!$A$1:$F$1,0))</f>
        <v>29.99</v>
      </c>
      <c r="N1488">
        <f>INDEX(products!$A$1:$F$11,MATCH(orders!$D1488,products!$A$1:$A$11,0),MATCH(orders!N$1,products!$A$1:$F$1,0))</f>
        <v>16.989999999999998</v>
      </c>
      <c r="O1488">
        <f t="shared" si="46"/>
        <v>65</v>
      </c>
      <c r="P1488">
        <f t="shared" si="47"/>
        <v>149.94999999999999</v>
      </c>
    </row>
    <row r="1489" spans="1:16" x14ac:dyDescent="0.45">
      <c r="A1489" t="s">
        <v>3258</v>
      </c>
      <c r="B1489" s="1">
        <v>45284</v>
      </c>
      <c r="C1489" t="s">
        <v>96</v>
      </c>
      <c r="D1489">
        <v>6</v>
      </c>
      <c r="E1489">
        <v>4</v>
      </c>
      <c r="F1489" t="str">
        <f>_xlfn.XLOOKUP(C1489,customers!$A$2:$A$314,customers!$B$2:$B$314,,0)</f>
        <v>Pall Redford</v>
      </c>
      <c r="G1489" t="str">
        <f>_xlfn.XLOOKUP(C1489,customers!$A$2:$A$314,customers!$F$2:$F$314,,0)</f>
        <v>Scotland</v>
      </c>
      <c r="H1489" t="str">
        <f>VLOOKUP(C1489,customers!$A$2:$I$314,7,FALSE)</f>
        <v>Dundee</v>
      </c>
      <c r="I1489" t="str">
        <f>VLOOKUP(C1489,customers!$A$2:$I$314,9,FALSE)</f>
        <v>Yes</v>
      </c>
      <c r="J1489" t="str">
        <f>INDEX(products!$A$1:$F$11,MATCH(orders!$D1489,products!$A$1:$A$11,0),MATCH(orders!J$1,products!$A$1:$F$1,0))</f>
        <v>Denim Jacket Hooded</v>
      </c>
      <c r="K1489" t="str">
        <f>INDEX(products!$A$1:$F$11,MATCH(orders!$D1489,products!$A$1:$A$11,0),MATCH(orders!K$1,products!$A$1:$F$1,0))</f>
        <v>Jacket</v>
      </c>
      <c r="L1489" t="str">
        <f>INDEX(products!$A$1:$F$11,MATCH(orders!$D1489,products!$A$1:$A$11,0),MATCH(orders!L$1,products!$A$1:$F$1,0))</f>
        <v>Light Blue</v>
      </c>
      <c r="M1489">
        <f>INDEX(products!$A$1:$F$11,MATCH(orders!$D1489,products!$A$1:$A$11,0),MATCH(orders!M$1,products!$A$1:$F$1,0))</f>
        <v>27.99</v>
      </c>
      <c r="N1489">
        <f>INDEX(products!$A$1:$F$11,MATCH(orders!$D1489,products!$A$1:$A$11,0),MATCH(orders!N$1,products!$A$1:$F$1,0))</f>
        <v>14.99</v>
      </c>
      <c r="O1489">
        <f t="shared" si="46"/>
        <v>51.999999999999993</v>
      </c>
      <c r="P1489">
        <f t="shared" si="47"/>
        <v>111.96</v>
      </c>
    </row>
    <row r="1490" spans="1:16" x14ac:dyDescent="0.45">
      <c r="A1490" t="s">
        <v>3259</v>
      </c>
      <c r="B1490" s="1">
        <v>45284</v>
      </c>
      <c r="C1490" t="s">
        <v>367</v>
      </c>
      <c r="D1490">
        <v>6</v>
      </c>
      <c r="E1490">
        <v>3</v>
      </c>
      <c r="F1490" t="str">
        <f>_xlfn.XLOOKUP(C1490,customers!$A$2:$A$314,customers!$B$2:$B$314,,0)</f>
        <v>Torie Gottelier</v>
      </c>
      <c r="G1490" t="str">
        <f>_xlfn.XLOOKUP(C1490,customers!$A$2:$A$314,customers!$F$2:$F$314,,0)</f>
        <v>Scotland</v>
      </c>
      <c r="H1490" t="str">
        <f>VLOOKUP(C1490,customers!$A$2:$I$314,7,FALSE)</f>
        <v>Kirkcaldy</v>
      </c>
      <c r="I1490" t="str">
        <f>VLOOKUP(C1490,customers!$A$2:$I$314,9,FALSE)</f>
        <v>No</v>
      </c>
      <c r="J1490" t="str">
        <f>INDEX(products!$A$1:$F$11,MATCH(orders!$D1490,products!$A$1:$A$11,0),MATCH(orders!J$1,products!$A$1:$F$1,0))</f>
        <v>Denim Jacket Hooded</v>
      </c>
      <c r="K1490" t="str">
        <f>INDEX(products!$A$1:$F$11,MATCH(orders!$D1490,products!$A$1:$A$11,0),MATCH(orders!K$1,products!$A$1:$F$1,0))</f>
        <v>Jacket</v>
      </c>
      <c r="L1490" t="str">
        <f>INDEX(products!$A$1:$F$11,MATCH(orders!$D1490,products!$A$1:$A$11,0),MATCH(orders!L$1,products!$A$1:$F$1,0))</f>
        <v>Light Blue</v>
      </c>
      <c r="M1490">
        <f>INDEX(products!$A$1:$F$11,MATCH(orders!$D1490,products!$A$1:$A$11,0),MATCH(orders!M$1,products!$A$1:$F$1,0))</f>
        <v>27.99</v>
      </c>
      <c r="N1490">
        <f>INDEX(products!$A$1:$F$11,MATCH(orders!$D1490,products!$A$1:$A$11,0),MATCH(orders!N$1,products!$A$1:$F$1,0))</f>
        <v>14.99</v>
      </c>
      <c r="O1490">
        <f t="shared" si="46"/>
        <v>38.999999999999993</v>
      </c>
      <c r="P1490">
        <f t="shared" si="47"/>
        <v>83.97</v>
      </c>
    </row>
    <row r="1491" spans="1:16" x14ac:dyDescent="0.45">
      <c r="A1491" t="s">
        <v>3260</v>
      </c>
      <c r="B1491" s="1">
        <v>45284</v>
      </c>
      <c r="C1491" t="s">
        <v>290</v>
      </c>
      <c r="D1491">
        <v>2</v>
      </c>
      <c r="E1491">
        <v>3</v>
      </c>
      <c r="F1491" t="str">
        <f>_xlfn.XLOOKUP(C1491,customers!$A$2:$A$314,customers!$B$2:$B$314,,0)</f>
        <v>Gay Rizzello</v>
      </c>
      <c r="G1491" t="str">
        <f>_xlfn.XLOOKUP(C1491,customers!$A$2:$A$314,customers!$F$2:$F$314,,0)</f>
        <v>England</v>
      </c>
      <c r="H1491" t="str">
        <f>VLOOKUP(C1491,customers!$A$2:$I$314,7,FALSE)</f>
        <v>Hemel Hempstead</v>
      </c>
      <c r="I1491" t="str">
        <f>VLOOKUP(C1491,customers!$A$2:$I$314,9,FALSE)</f>
        <v>Yes</v>
      </c>
      <c r="J1491" t="str">
        <f>INDEX(products!$A$1:$F$11,MATCH(orders!$D1491,products!$A$1:$A$11,0),MATCH(orders!J$1,products!$A$1:$F$1,0))</f>
        <v>Denim Jacket Classic</v>
      </c>
      <c r="K1491" t="str">
        <f>INDEX(products!$A$1:$F$11,MATCH(orders!$D1491,products!$A$1:$A$11,0),MATCH(orders!K$1,products!$A$1:$F$1,0))</f>
        <v>Jacket</v>
      </c>
      <c r="L1491" t="str">
        <f>INDEX(products!$A$1:$F$11,MATCH(orders!$D1491,products!$A$1:$A$11,0),MATCH(orders!L$1,products!$A$1:$F$1,0))</f>
        <v>Dark Blue</v>
      </c>
      <c r="M1491">
        <f>INDEX(products!$A$1:$F$11,MATCH(orders!$D1491,products!$A$1:$A$11,0),MATCH(orders!M$1,products!$A$1:$F$1,0))</f>
        <v>29.99</v>
      </c>
      <c r="N1491">
        <f>INDEX(products!$A$1:$F$11,MATCH(orders!$D1491,products!$A$1:$A$11,0),MATCH(orders!N$1,products!$A$1:$F$1,0))</f>
        <v>16.989999999999998</v>
      </c>
      <c r="O1491">
        <f t="shared" si="46"/>
        <v>39</v>
      </c>
      <c r="P1491">
        <f t="shared" si="47"/>
        <v>89.97</v>
      </c>
    </row>
    <row r="1492" spans="1:16" x14ac:dyDescent="0.45">
      <c r="A1492" t="s">
        <v>3261</v>
      </c>
      <c r="B1492" s="1">
        <v>45284</v>
      </c>
      <c r="C1492" t="s">
        <v>162</v>
      </c>
      <c r="D1492">
        <v>6</v>
      </c>
      <c r="E1492">
        <v>3</v>
      </c>
      <c r="F1492" t="str">
        <f>_xlfn.XLOOKUP(C1492,customers!$A$2:$A$314,customers!$B$2:$B$314,,0)</f>
        <v>Faber Eilhart</v>
      </c>
      <c r="G1492" t="str">
        <f>_xlfn.XLOOKUP(C1492,customers!$A$2:$A$314,customers!$F$2:$F$314,,0)</f>
        <v>England</v>
      </c>
      <c r="H1492" t="str">
        <f>VLOOKUP(C1492,customers!$A$2:$I$314,7,FALSE)</f>
        <v>Lincoln</v>
      </c>
      <c r="I1492" t="str">
        <f>VLOOKUP(C1492,customers!$A$2:$I$314,9,FALSE)</f>
        <v>Yes</v>
      </c>
      <c r="J1492" t="str">
        <f>INDEX(products!$A$1:$F$11,MATCH(orders!$D1492,products!$A$1:$A$11,0),MATCH(orders!J$1,products!$A$1:$F$1,0))</f>
        <v>Denim Jacket Hooded</v>
      </c>
      <c r="K1492" t="str">
        <f>INDEX(products!$A$1:$F$11,MATCH(orders!$D1492,products!$A$1:$A$11,0),MATCH(orders!K$1,products!$A$1:$F$1,0))</f>
        <v>Jacket</v>
      </c>
      <c r="L1492" t="str">
        <f>INDEX(products!$A$1:$F$11,MATCH(orders!$D1492,products!$A$1:$A$11,0),MATCH(orders!L$1,products!$A$1:$F$1,0))</f>
        <v>Light Blue</v>
      </c>
      <c r="M1492">
        <f>INDEX(products!$A$1:$F$11,MATCH(orders!$D1492,products!$A$1:$A$11,0),MATCH(orders!M$1,products!$A$1:$F$1,0))</f>
        <v>27.99</v>
      </c>
      <c r="N1492">
        <f>INDEX(products!$A$1:$F$11,MATCH(orders!$D1492,products!$A$1:$A$11,0),MATCH(orders!N$1,products!$A$1:$F$1,0))</f>
        <v>14.99</v>
      </c>
      <c r="O1492">
        <f t="shared" si="46"/>
        <v>38.999999999999993</v>
      </c>
      <c r="P1492">
        <f t="shared" si="47"/>
        <v>83.97</v>
      </c>
    </row>
    <row r="1493" spans="1:16" x14ac:dyDescent="0.45">
      <c r="A1493" t="s">
        <v>3262</v>
      </c>
      <c r="B1493" s="1">
        <v>45284</v>
      </c>
      <c r="C1493" t="s">
        <v>252</v>
      </c>
      <c r="D1493">
        <v>2</v>
      </c>
      <c r="E1493">
        <v>4</v>
      </c>
      <c r="F1493" t="str">
        <f>_xlfn.XLOOKUP(C1493,customers!$A$2:$A$314,customers!$B$2:$B$314,,0)</f>
        <v>Stanislaus Gilroy</v>
      </c>
      <c r="G1493" t="str">
        <f>_xlfn.XLOOKUP(C1493,customers!$A$2:$A$314,customers!$F$2:$F$314,,0)</f>
        <v>England</v>
      </c>
      <c r="H1493" t="str">
        <f>VLOOKUP(C1493,customers!$A$2:$I$314,7,FALSE)</f>
        <v>Hull</v>
      </c>
      <c r="I1493" t="str">
        <f>VLOOKUP(C1493,customers!$A$2:$I$314,9,FALSE)</f>
        <v>Yes</v>
      </c>
      <c r="J1493" t="str">
        <f>INDEX(products!$A$1:$F$11,MATCH(orders!$D1493,products!$A$1:$A$11,0),MATCH(orders!J$1,products!$A$1:$F$1,0))</f>
        <v>Denim Jacket Classic</v>
      </c>
      <c r="K1493" t="str">
        <f>INDEX(products!$A$1:$F$11,MATCH(orders!$D1493,products!$A$1:$A$11,0),MATCH(orders!K$1,products!$A$1:$F$1,0))</f>
        <v>Jacket</v>
      </c>
      <c r="L1493" t="str">
        <f>INDEX(products!$A$1:$F$11,MATCH(orders!$D1493,products!$A$1:$A$11,0),MATCH(orders!L$1,products!$A$1:$F$1,0))</f>
        <v>Dark Blue</v>
      </c>
      <c r="M1493">
        <f>INDEX(products!$A$1:$F$11,MATCH(orders!$D1493,products!$A$1:$A$11,0),MATCH(orders!M$1,products!$A$1:$F$1,0))</f>
        <v>29.99</v>
      </c>
      <c r="N1493">
        <f>INDEX(products!$A$1:$F$11,MATCH(orders!$D1493,products!$A$1:$A$11,0),MATCH(orders!N$1,products!$A$1:$F$1,0))</f>
        <v>16.989999999999998</v>
      </c>
      <c r="O1493">
        <f t="shared" si="46"/>
        <v>52</v>
      </c>
      <c r="P1493">
        <f t="shared" si="47"/>
        <v>119.96</v>
      </c>
    </row>
    <row r="1494" spans="1:16" x14ac:dyDescent="0.45">
      <c r="A1494" t="s">
        <v>3263</v>
      </c>
      <c r="B1494" s="1">
        <v>45284</v>
      </c>
      <c r="C1494" t="s">
        <v>945</v>
      </c>
      <c r="D1494">
        <v>6</v>
      </c>
      <c r="E1494">
        <v>5</v>
      </c>
      <c r="F1494" t="str">
        <f>_xlfn.XLOOKUP(C1494,customers!$A$2:$A$314,customers!$B$2:$B$314,,0)</f>
        <v>Codi Littrell</v>
      </c>
      <c r="G1494" t="str">
        <f>_xlfn.XLOOKUP(C1494,customers!$A$2:$A$314,customers!$F$2:$F$314,,0)</f>
        <v>Scotland</v>
      </c>
      <c r="H1494" t="str">
        <f>VLOOKUP(C1494,customers!$A$2:$I$314,7,FALSE)</f>
        <v>Ullapool</v>
      </c>
      <c r="I1494" t="str">
        <f>VLOOKUP(C1494,customers!$A$2:$I$314,9,FALSE)</f>
        <v>No</v>
      </c>
      <c r="J1494" t="str">
        <f>INDEX(products!$A$1:$F$11,MATCH(orders!$D1494,products!$A$1:$A$11,0),MATCH(orders!J$1,products!$A$1:$F$1,0))</f>
        <v>Denim Jacket Hooded</v>
      </c>
      <c r="K1494" t="str">
        <f>INDEX(products!$A$1:$F$11,MATCH(orders!$D1494,products!$A$1:$A$11,0),MATCH(orders!K$1,products!$A$1:$F$1,0))</f>
        <v>Jacket</v>
      </c>
      <c r="L1494" t="str">
        <f>INDEX(products!$A$1:$F$11,MATCH(orders!$D1494,products!$A$1:$A$11,0),MATCH(orders!L$1,products!$A$1:$F$1,0))</f>
        <v>Light Blue</v>
      </c>
      <c r="M1494">
        <f>INDEX(products!$A$1:$F$11,MATCH(orders!$D1494,products!$A$1:$A$11,0),MATCH(orders!M$1,products!$A$1:$F$1,0))</f>
        <v>27.99</v>
      </c>
      <c r="N1494">
        <f>INDEX(products!$A$1:$F$11,MATCH(orders!$D1494,products!$A$1:$A$11,0),MATCH(orders!N$1,products!$A$1:$F$1,0))</f>
        <v>14.99</v>
      </c>
      <c r="O1494">
        <f t="shared" si="46"/>
        <v>64.999999999999986</v>
      </c>
      <c r="P1494">
        <f t="shared" si="47"/>
        <v>139.94999999999999</v>
      </c>
    </row>
    <row r="1495" spans="1:16" x14ac:dyDescent="0.45">
      <c r="A1495" t="s">
        <v>3264</v>
      </c>
      <c r="B1495" s="1">
        <v>45285</v>
      </c>
      <c r="C1495" t="s">
        <v>1102</v>
      </c>
      <c r="D1495">
        <v>6</v>
      </c>
      <c r="E1495">
        <v>3</v>
      </c>
      <c r="F1495" t="str">
        <f>_xlfn.XLOOKUP(C1495,customers!$A$2:$A$314,customers!$B$2:$B$314,,0)</f>
        <v>Karlan Karby</v>
      </c>
      <c r="G1495" t="str">
        <f>_xlfn.XLOOKUP(C1495,customers!$A$2:$A$314,customers!$F$2:$F$314,,0)</f>
        <v>Scotland</v>
      </c>
      <c r="H1495" t="str">
        <f>VLOOKUP(C1495,customers!$A$2:$I$314,7,FALSE)</f>
        <v>Keith</v>
      </c>
      <c r="I1495" t="str">
        <f>VLOOKUP(C1495,customers!$A$2:$I$314,9,FALSE)</f>
        <v>No</v>
      </c>
      <c r="J1495" t="str">
        <f>INDEX(products!$A$1:$F$11,MATCH(orders!$D1495,products!$A$1:$A$11,0),MATCH(orders!J$1,products!$A$1:$F$1,0))</f>
        <v>Denim Jacket Hooded</v>
      </c>
      <c r="K1495" t="str">
        <f>INDEX(products!$A$1:$F$11,MATCH(orders!$D1495,products!$A$1:$A$11,0),MATCH(orders!K$1,products!$A$1:$F$1,0))</f>
        <v>Jacket</v>
      </c>
      <c r="L1495" t="str">
        <f>INDEX(products!$A$1:$F$11,MATCH(orders!$D1495,products!$A$1:$A$11,0),MATCH(orders!L$1,products!$A$1:$F$1,0))</f>
        <v>Light Blue</v>
      </c>
      <c r="M1495">
        <f>INDEX(products!$A$1:$F$11,MATCH(orders!$D1495,products!$A$1:$A$11,0),MATCH(orders!M$1,products!$A$1:$F$1,0))</f>
        <v>27.99</v>
      </c>
      <c r="N1495">
        <f>INDEX(products!$A$1:$F$11,MATCH(orders!$D1495,products!$A$1:$A$11,0),MATCH(orders!N$1,products!$A$1:$F$1,0))</f>
        <v>14.99</v>
      </c>
      <c r="O1495">
        <f t="shared" si="46"/>
        <v>38.999999999999993</v>
      </c>
      <c r="P1495">
        <f t="shared" si="47"/>
        <v>83.97</v>
      </c>
    </row>
    <row r="1496" spans="1:16" x14ac:dyDescent="0.45">
      <c r="A1496" t="s">
        <v>3265</v>
      </c>
      <c r="B1496" s="1">
        <v>45285</v>
      </c>
      <c r="C1496" t="s">
        <v>717</v>
      </c>
      <c r="D1496">
        <v>6</v>
      </c>
      <c r="E1496">
        <v>3</v>
      </c>
      <c r="F1496" t="str">
        <f>_xlfn.XLOOKUP(C1496,customers!$A$2:$A$314,customers!$B$2:$B$314,,0)</f>
        <v>Anny Mundford</v>
      </c>
      <c r="G1496" t="str">
        <f>_xlfn.XLOOKUP(C1496,customers!$A$2:$A$314,customers!$F$2:$F$314,,0)</f>
        <v>England</v>
      </c>
      <c r="H1496" t="str">
        <f>VLOOKUP(C1496,customers!$A$2:$I$314,7,FALSE)</f>
        <v>Penrith</v>
      </c>
      <c r="I1496" t="str">
        <f>VLOOKUP(C1496,customers!$A$2:$I$314,9,FALSE)</f>
        <v>No</v>
      </c>
      <c r="J1496" t="str">
        <f>INDEX(products!$A$1:$F$11,MATCH(orders!$D1496,products!$A$1:$A$11,0),MATCH(orders!J$1,products!$A$1:$F$1,0))</f>
        <v>Denim Jacket Hooded</v>
      </c>
      <c r="K1496" t="str">
        <f>INDEX(products!$A$1:$F$11,MATCH(orders!$D1496,products!$A$1:$A$11,0),MATCH(orders!K$1,products!$A$1:$F$1,0))</f>
        <v>Jacket</v>
      </c>
      <c r="L1496" t="str">
        <f>INDEX(products!$A$1:$F$11,MATCH(orders!$D1496,products!$A$1:$A$11,0),MATCH(orders!L$1,products!$A$1:$F$1,0))</f>
        <v>Light Blue</v>
      </c>
      <c r="M1496">
        <f>INDEX(products!$A$1:$F$11,MATCH(orders!$D1496,products!$A$1:$A$11,0),MATCH(orders!M$1,products!$A$1:$F$1,0))</f>
        <v>27.99</v>
      </c>
      <c r="N1496">
        <f>INDEX(products!$A$1:$F$11,MATCH(orders!$D1496,products!$A$1:$A$11,0),MATCH(orders!N$1,products!$A$1:$F$1,0))</f>
        <v>14.99</v>
      </c>
      <c r="O1496">
        <f t="shared" si="46"/>
        <v>38.999999999999993</v>
      </c>
      <c r="P1496">
        <f t="shared" si="47"/>
        <v>83.97</v>
      </c>
    </row>
    <row r="1497" spans="1:16" x14ac:dyDescent="0.45">
      <c r="A1497" t="s">
        <v>3266</v>
      </c>
      <c r="B1497" s="1">
        <v>45286</v>
      </c>
      <c r="C1497" t="s">
        <v>879</v>
      </c>
      <c r="D1497">
        <v>6</v>
      </c>
      <c r="E1497">
        <v>4</v>
      </c>
      <c r="F1497" t="str">
        <f>_xlfn.XLOOKUP(C1497,customers!$A$2:$A$314,customers!$B$2:$B$314,,0)</f>
        <v>Bobbe Piggott</v>
      </c>
      <c r="G1497" t="str">
        <f>_xlfn.XLOOKUP(C1497,customers!$A$2:$A$314,customers!$F$2:$F$314,,0)</f>
        <v>Wales</v>
      </c>
      <c r="H1497" t="str">
        <f>VLOOKUP(C1497,customers!$A$2:$I$314,7,FALSE)</f>
        <v>Llandovery</v>
      </c>
      <c r="I1497" t="str">
        <f>VLOOKUP(C1497,customers!$A$2:$I$314,9,FALSE)</f>
        <v>No</v>
      </c>
      <c r="J1497" t="str">
        <f>INDEX(products!$A$1:$F$11,MATCH(orders!$D1497,products!$A$1:$A$11,0),MATCH(orders!J$1,products!$A$1:$F$1,0))</f>
        <v>Denim Jacket Hooded</v>
      </c>
      <c r="K1497" t="str">
        <f>INDEX(products!$A$1:$F$11,MATCH(orders!$D1497,products!$A$1:$A$11,0),MATCH(orders!K$1,products!$A$1:$F$1,0))</f>
        <v>Jacket</v>
      </c>
      <c r="L1497" t="str">
        <f>INDEX(products!$A$1:$F$11,MATCH(orders!$D1497,products!$A$1:$A$11,0),MATCH(orders!L$1,products!$A$1:$F$1,0))</f>
        <v>Light Blue</v>
      </c>
      <c r="M1497">
        <f>INDEX(products!$A$1:$F$11,MATCH(orders!$D1497,products!$A$1:$A$11,0),MATCH(orders!M$1,products!$A$1:$F$1,0))</f>
        <v>27.99</v>
      </c>
      <c r="N1497">
        <f>INDEX(products!$A$1:$F$11,MATCH(orders!$D1497,products!$A$1:$A$11,0),MATCH(orders!N$1,products!$A$1:$F$1,0))</f>
        <v>14.99</v>
      </c>
      <c r="O1497">
        <f t="shared" si="46"/>
        <v>51.999999999999993</v>
      </c>
      <c r="P1497">
        <f t="shared" si="47"/>
        <v>111.96</v>
      </c>
    </row>
    <row r="1498" spans="1:16" x14ac:dyDescent="0.45">
      <c r="A1498" t="s">
        <v>3267</v>
      </c>
      <c r="B1498" s="1">
        <v>45286</v>
      </c>
      <c r="C1498" t="s">
        <v>267</v>
      </c>
      <c r="D1498">
        <v>2</v>
      </c>
      <c r="E1498">
        <v>5</v>
      </c>
      <c r="F1498" t="str">
        <f>_xlfn.XLOOKUP(C1498,customers!$A$2:$A$314,customers!$B$2:$B$314,,0)</f>
        <v>Annadiane Dykes</v>
      </c>
      <c r="G1498" t="str">
        <f>_xlfn.XLOOKUP(C1498,customers!$A$2:$A$314,customers!$F$2:$F$314,,0)</f>
        <v>England</v>
      </c>
      <c r="H1498" t="str">
        <f>VLOOKUP(C1498,customers!$A$2:$I$314,7,FALSE)</f>
        <v>Blackpool</v>
      </c>
      <c r="I1498" t="str">
        <f>VLOOKUP(C1498,customers!$A$2:$I$314,9,FALSE)</f>
        <v>Yes</v>
      </c>
      <c r="J1498" t="str">
        <f>INDEX(products!$A$1:$F$11,MATCH(orders!$D1498,products!$A$1:$A$11,0),MATCH(orders!J$1,products!$A$1:$F$1,0))</f>
        <v>Denim Jacket Classic</v>
      </c>
      <c r="K1498" t="str">
        <f>INDEX(products!$A$1:$F$11,MATCH(orders!$D1498,products!$A$1:$A$11,0),MATCH(orders!K$1,products!$A$1:$F$1,0))</f>
        <v>Jacket</v>
      </c>
      <c r="L1498" t="str">
        <f>INDEX(products!$A$1:$F$11,MATCH(orders!$D1498,products!$A$1:$A$11,0),MATCH(orders!L$1,products!$A$1:$F$1,0))</f>
        <v>Dark Blue</v>
      </c>
      <c r="M1498">
        <f>INDEX(products!$A$1:$F$11,MATCH(orders!$D1498,products!$A$1:$A$11,0),MATCH(orders!M$1,products!$A$1:$F$1,0))</f>
        <v>29.99</v>
      </c>
      <c r="N1498">
        <f>INDEX(products!$A$1:$F$11,MATCH(orders!$D1498,products!$A$1:$A$11,0),MATCH(orders!N$1,products!$A$1:$F$1,0))</f>
        <v>16.989999999999998</v>
      </c>
      <c r="O1498">
        <f t="shared" si="46"/>
        <v>65</v>
      </c>
      <c r="P1498">
        <f t="shared" si="47"/>
        <v>149.94999999999999</v>
      </c>
    </row>
    <row r="1499" spans="1:16" x14ac:dyDescent="0.45">
      <c r="A1499" t="s">
        <v>3268</v>
      </c>
      <c r="B1499" s="1">
        <v>45286</v>
      </c>
      <c r="C1499" t="s">
        <v>859</v>
      </c>
      <c r="D1499">
        <v>6</v>
      </c>
      <c r="E1499">
        <v>3</v>
      </c>
      <c r="F1499" t="str">
        <f>_xlfn.XLOOKUP(C1499,customers!$A$2:$A$314,customers!$B$2:$B$314,,0)</f>
        <v>Rem Furman</v>
      </c>
      <c r="G1499" t="str">
        <f>_xlfn.XLOOKUP(C1499,customers!$A$2:$A$314,customers!$F$2:$F$314,,0)</f>
        <v>England</v>
      </c>
      <c r="H1499" t="str">
        <f>VLOOKUP(C1499,customers!$A$2:$I$314,7,FALSE)</f>
        <v>Alnwick</v>
      </c>
      <c r="I1499" t="str">
        <f>VLOOKUP(C1499,customers!$A$2:$I$314,9,FALSE)</f>
        <v>No</v>
      </c>
      <c r="J1499" t="str">
        <f>INDEX(products!$A$1:$F$11,MATCH(orders!$D1499,products!$A$1:$A$11,0),MATCH(orders!J$1,products!$A$1:$F$1,0))</f>
        <v>Denim Jacket Hooded</v>
      </c>
      <c r="K1499" t="str">
        <f>INDEX(products!$A$1:$F$11,MATCH(orders!$D1499,products!$A$1:$A$11,0),MATCH(orders!K$1,products!$A$1:$F$1,0))</f>
        <v>Jacket</v>
      </c>
      <c r="L1499" t="str">
        <f>INDEX(products!$A$1:$F$11,MATCH(orders!$D1499,products!$A$1:$A$11,0),MATCH(orders!L$1,products!$A$1:$F$1,0))</f>
        <v>Light Blue</v>
      </c>
      <c r="M1499">
        <f>INDEX(products!$A$1:$F$11,MATCH(orders!$D1499,products!$A$1:$A$11,0),MATCH(orders!M$1,products!$A$1:$F$1,0))</f>
        <v>27.99</v>
      </c>
      <c r="N1499">
        <f>INDEX(products!$A$1:$F$11,MATCH(orders!$D1499,products!$A$1:$A$11,0),MATCH(orders!N$1,products!$A$1:$F$1,0))</f>
        <v>14.99</v>
      </c>
      <c r="O1499">
        <f t="shared" si="46"/>
        <v>38.999999999999993</v>
      </c>
      <c r="P1499">
        <f t="shared" si="47"/>
        <v>83.97</v>
      </c>
    </row>
    <row r="1500" spans="1:16" x14ac:dyDescent="0.45">
      <c r="A1500" t="s">
        <v>3269</v>
      </c>
      <c r="B1500" s="1">
        <v>45286</v>
      </c>
      <c r="C1500" t="s">
        <v>142</v>
      </c>
      <c r="D1500">
        <v>2</v>
      </c>
      <c r="E1500">
        <v>4</v>
      </c>
      <c r="F1500" t="str">
        <f>_xlfn.XLOOKUP(C1500,customers!$A$2:$A$314,customers!$B$2:$B$314,,0)</f>
        <v>Adrian Swaine</v>
      </c>
      <c r="G1500" t="str">
        <f>_xlfn.XLOOKUP(C1500,customers!$A$2:$A$314,customers!$F$2:$F$314,,0)</f>
        <v>England</v>
      </c>
      <c r="H1500" t="str">
        <f>VLOOKUP(C1500,customers!$A$2:$I$314,7,FALSE)</f>
        <v>Chester</v>
      </c>
      <c r="I1500" t="str">
        <f>VLOOKUP(C1500,customers!$A$2:$I$314,9,FALSE)</f>
        <v>Yes</v>
      </c>
      <c r="J1500" t="str">
        <f>INDEX(products!$A$1:$F$11,MATCH(orders!$D1500,products!$A$1:$A$11,0),MATCH(orders!J$1,products!$A$1:$F$1,0))</f>
        <v>Denim Jacket Classic</v>
      </c>
      <c r="K1500" t="str">
        <f>INDEX(products!$A$1:$F$11,MATCH(orders!$D1500,products!$A$1:$A$11,0),MATCH(orders!K$1,products!$A$1:$F$1,0))</f>
        <v>Jacket</v>
      </c>
      <c r="L1500" t="str">
        <f>INDEX(products!$A$1:$F$11,MATCH(orders!$D1500,products!$A$1:$A$11,0),MATCH(orders!L$1,products!$A$1:$F$1,0))</f>
        <v>Dark Blue</v>
      </c>
      <c r="M1500">
        <f>INDEX(products!$A$1:$F$11,MATCH(orders!$D1500,products!$A$1:$A$11,0),MATCH(orders!M$1,products!$A$1:$F$1,0))</f>
        <v>29.99</v>
      </c>
      <c r="N1500">
        <f>INDEX(products!$A$1:$F$11,MATCH(orders!$D1500,products!$A$1:$A$11,0),MATCH(orders!N$1,products!$A$1:$F$1,0))</f>
        <v>16.989999999999998</v>
      </c>
      <c r="O1500">
        <f t="shared" si="46"/>
        <v>52</v>
      </c>
      <c r="P1500">
        <f t="shared" si="47"/>
        <v>119.96</v>
      </c>
    </row>
    <row r="1501" spans="1:16" x14ac:dyDescent="0.45">
      <c r="A1501" t="s">
        <v>3270</v>
      </c>
      <c r="B1501" s="1">
        <v>45286</v>
      </c>
      <c r="C1501" t="s">
        <v>234</v>
      </c>
      <c r="D1501">
        <v>6</v>
      </c>
      <c r="E1501">
        <v>3</v>
      </c>
      <c r="F1501" t="str">
        <f>_xlfn.XLOOKUP(C1501,customers!$A$2:$A$314,customers!$B$2:$B$314,,0)</f>
        <v>Archambault Gillard</v>
      </c>
      <c r="G1501" t="str">
        <f>_xlfn.XLOOKUP(C1501,customers!$A$2:$A$314,customers!$F$2:$F$314,,0)</f>
        <v>England</v>
      </c>
      <c r="H1501" t="str">
        <f>VLOOKUP(C1501,customers!$A$2:$I$314,7,FALSE)</f>
        <v>Colchester</v>
      </c>
      <c r="I1501" t="str">
        <f>VLOOKUP(C1501,customers!$A$2:$I$314,9,FALSE)</f>
        <v>Yes</v>
      </c>
      <c r="J1501" t="str">
        <f>INDEX(products!$A$1:$F$11,MATCH(orders!$D1501,products!$A$1:$A$11,0),MATCH(orders!J$1,products!$A$1:$F$1,0))</f>
        <v>Denim Jacket Hooded</v>
      </c>
      <c r="K1501" t="str">
        <f>INDEX(products!$A$1:$F$11,MATCH(orders!$D1501,products!$A$1:$A$11,0),MATCH(orders!K$1,products!$A$1:$F$1,0))</f>
        <v>Jacket</v>
      </c>
      <c r="L1501" t="str">
        <f>INDEX(products!$A$1:$F$11,MATCH(orders!$D1501,products!$A$1:$A$11,0),MATCH(orders!L$1,products!$A$1:$F$1,0))</f>
        <v>Light Blue</v>
      </c>
      <c r="M1501">
        <f>INDEX(products!$A$1:$F$11,MATCH(orders!$D1501,products!$A$1:$A$11,0),MATCH(orders!M$1,products!$A$1:$F$1,0))</f>
        <v>27.99</v>
      </c>
      <c r="N1501">
        <f>INDEX(products!$A$1:$F$11,MATCH(orders!$D1501,products!$A$1:$A$11,0),MATCH(orders!N$1,products!$A$1:$F$1,0))</f>
        <v>14.99</v>
      </c>
      <c r="O1501">
        <f t="shared" si="46"/>
        <v>38.999999999999993</v>
      </c>
      <c r="P1501">
        <f t="shared" si="47"/>
        <v>83.97</v>
      </c>
    </row>
    <row r="1502" spans="1:16" x14ac:dyDescent="0.45">
      <c r="A1502" t="s">
        <v>3271</v>
      </c>
      <c r="B1502" s="1">
        <v>45287</v>
      </c>
      <c r="C1502" t="s">
        <v>1177</v>
      </c>
      <c r="D1502">
        <v>6</v>
      </c>
      <c r="E1502">
        <v>5</v>
      </c>
      <c r="F1502" t="str">
        <f>_xlfn.XLOOKUP(C1502,customers!$A$2:$A$314,customers!$B$2:$B$314,,0)</f>
        <v>Trescha Jedrachowicz</v>
      </c>
      <c r="G1502" t="str">
        <f>_xlfn.XLOOKUP(C1502,customers!$A$2:$A$314,customers!$F$2:$F$314,,0)</f>
        <v>Scotland</v>
      </c>
      <c r="H1502" t="str">
        <f>VLOOKUP(C1502,customers!$A$2:$I$314,7,FALSE)</f>
        <v>Pitlochry</v>
      </c>
      <c r="I1502" t="str">
        <f>VLOOKUP(C1502,customers!$A$2:$I$314,9,FALSE)</f>
        <v>No</v>
      </c>
      <c r="J1502" t="str">
        <f>INDEX(products!$A$1:$F$11,MATCH(orders!$D1502,products!$A$1:$A$11,0),MATCH(orders!J$1,products!$A$1:$F$1,0))</f>
        <v>Denim Jacket Hooded</v>
      </c>
      <c r="K1502" t="str">
        <f>INDEX(products!$A$1:$F$11,MATCH(orders!$D1502,products!$A$1:$A$11,0),MATCH(orders!K$1,products!$A$1:$F$1,0))</f>
        <v>Jacket</v>
      </c>
      <c r="L1502" t="str">
        <f>INDEX(products!$A$1:$F$11,MATCH(orders!$D1502,products!$A$1:$A$11,0),MATCH(orders!L$1,products!$A$1:$F$1,0))</f>
        <v>Light Blue</v>
      </c>
      <c r="M1502">
        <f>INDEX(products!$A$1:$F$11,MATCH(orders!$D1502,products!$A$1:$A$11,0),MATCH(orders!M$1,products!$A$1:$F$1,0))</f>
        <v>27.99</v>
      </c>
      <c r="N1502">
        <f>INDEX(products!$A$1:$F$11,MATCH(orders!$D1502,products!$A$1:$A$11,0),MATCH(orders!N$1,products!$A$1:$F$1,0))</f>
        <v>14.99</v>
      </c>
      <c r="O1502">
        <f t="shared" si="46"/>
        <v>64.999999999999986</v>
      </c>
      <c r="P1502">
        <f t="shared" si="47"/>
        <v>139.94999999999999</v>
      </c>
    </row>
    <row r="1503" spans="1:16" x14ac:dyDescent="0.45">
      <c r="A1503" t="s">
        <v>3272</v>
      </c>
      <c r="B1503" s="1">
        <v>45287</v>
      </c>
      <c r="C1503" t="s">
        <v>290</v>
      </c>
      <c r="D1503">
        <v>2</v>
      </c>
      <c r="E1503">
        <v>4</v>
      </c>
      <c r="F1503" t="str">
        <f>_xlfn.XLOOKUP(C1503,customers!$A$2:$A$314,customers!$B$2:$B$314,,0)</f>
        <v>Gay Rizzello</v>
      </c>
      <c r="G1503" t="str">
        <f>_xlfn.XLOOKUP(C1503,customers!$A$2:$A$314,customers!$F$2:$F$314,,0)</f>
        <v>England</v>
      </c>
      <c r="H1503" t="str">
        <f>VLOOKUP(C1503,customers!$A$2:$I$314,7,FALSE)</f>
        <v>Hemel Hempstead</v>
      </c>
      <c r="I1503" t="str">
        <f>VLOOKUP(C1503,customers!$A$2:$I$314,9,FALSE)</f>
        <v>Yes</v>
      </c>
      <c r="J1503" t="str">
        <f>INDEX(products!$A$1:$F$11,MATCH(orders!$D1503,products!$A$1:$A$11,0),MATCH(orders!J$1,products!$A$1:$F$1,0))</f>
        <v>Denim Jacket Classic</v>
      </c>
      <c r="K1503" t="str">
        <f>INDEX(products!$A$1:$F$11,MATCH(orders!$D1503,products!$A$1:$A$11,0),MATCH(orders!K$1,products!$A$1:$F$1,0))</f>
        <v>Jacket</v>
      </c>
      <c r="L1503" t="str">
        <f>INDEX(products!$A$1:$F$11,MATCH(orders!$D1503,products!$A$1:$A$11,0),MATCH(orders!L$1,products!$A$1:$F$1,0))</f>
        <v>Dark Blue</v>
      </c>
      <c r="M1503">
        <f>INDEX(products!$A$1:$F$11,MATCH(orders!$D1503,products!$A$1:$A$11,0),MATCH(orders!M$1,products!$A$1:$F$1,0))</f>
        <v>29.99</v>
      </c>
      <c r="N1503">
        <f>INDEX(products!$A$1:$F$11,MATCH(orders!$D1503,products!$A$1:$A$11,0),MATCH(orders!N$1,products!$A$1:$F$1,0))</f>
        <v>16.989999999999998</v>
      </c>
      <c r="O1503">
        <f t="shared" si="46"/>
        <v>52</v>
      </c>
      <c r="P1503">
        <f t="shared" si="47"/>
        <v>119.96</v>
      </c>
    </row>
    <row r="1504" spans="1:16" x14ac:dyDescent="0.45">
      <c r="A1504" t="s">
        <v>3273</v>
      </c>
      <c r="B1504" s="1">
        <v>45287</v>
      </c>
      <c r="C1504" t="s">
        <v>274</v>
      </c>
      <c r="D1504">
        <v>6</v>
      </c>
      <c r="E1504">
        <v>5</v>
      </c>
      <c r="F1504" t="str">
        <f>_xlfn.XLOOKUP(C1504,customers!$A$2:$A$314,customers!$B$2:$B$314,,0)</f>
        <v>Angelia Cockrem</v>
      </c>
      <c r="G1504" t="str">
        <f>_xlfn.XLOOKUP(C1504,customers!$A$2:$A$314,customers!$F$2:$F$314,,0)</f>
        <v>England</v>
      </c>
      <c r="H1504" t="str">
        <f>VLOOKUP(C1504,customers!$A$2:$I$314,7,FALSE)</f>
        <v>Darlington</v>
      </c>
      <c r="I1504" t="str">
        <f>VLOOKUP(C1504,customers!$A$2:$I$314,9,FALSE)</f>
        <v>Yes</v>
      </c>
      <c r="J1504" t="str">
        <f>INDEX(products!$A$1:$F$11,MATCH(orders!$D1504,products!$A$1:$A$11,0),MATCH(orders!J$1,products!$A$1:$F$1,0))</f>
        <v>Denim Jacket Hooded</v>
      </c>
      <c r="K1504" t="str">
        <f>INDEX(products!$A$1:$F$11,MATCH(orders!$D1504,products!$A$1:$A$11,0),MATCH(orders!K$1,products!$A$1:$F$1,0))</f>
        <v>Jacket</v>
      </c>
      <c r="L1504" t="str">
        <f>INDEX(products!$A$1:$F$11,MATCH(orders!$D1504,products!$A$1:$A$11,0),MATCH(orders!L$1,products!$A$1:$F$1,0))</f>
        <v>Light Blue</v>
      </c>
      <c r="M1504">
        <f>INDEX(products!$A$1:$F$11,MATCH(orders!$D1504,products!$A$1:$A$11,0),MATCH(orders!M$1,products!$A$1:$F$1,0))</f>
        <v>27.99</v>
      </c>
      <c r="N1504">
        <f>INDEX(products!$A$1:$F$11,MATCH(orders!$D1504,products!$A$1:$A$11,0),MATCH(orders!N$1,products!$A$1:$F$1,0))</f>
        <v>14.99</v>
      </c>
      <c r="O1504">
        <f t="shared" si="46"/>
        <v>64.999999999999986</v>
      </c>
      <c r="P1504">
        <f t="shared" si="47"/>
        <v>139.94999999999999</v>
      </c>
    </row>
    <row r="1505" spans="1:16" x14ac:dyDescent="0.45">
      <c r="A1505" t="s">
        <v>3274</v>
      </c>
      <c r="B1505" s="1">
        <v>45288</v>
      </c>
      <c r="C1505" t="s">
        <v>993</v>
      </c>
      <c r="D1505">
        <v>6</v>
      </c>
      <c r="E1505">
        <v>3</v>
      </c>
      <c r="F1505" t="str">
        <f>_xlfn.XLOOKUP(C1505,customers!$A$2:$A$314,customers!$B$2:$B$314,,0)</f>
        <v>Leia Kernan</v>
      </c>
      <c r="G1505" t="str">
        <f>_xlfn.XLOOKUP(C1505,customers!$A$2:$A$314,customers!$F$2:$F$314,,0)</f>
        <v>England</v>
      </c>
      <c r="H1505" t="str">
        <f>VLOOKUP(C1505,customers!$A$2:$I$314,7,FALSE)</f>
        <v>Tenbury Wells</v>
      </c>
      <c r="I1505" t="str">
        <f>VLOOKUP(C1505,customers!$A$2:$I$314,9,FALSE)</f>
        <v>No</v>
      </c>
      <c r="J1505" t="str">
        <f>INDEX(products!$A$1:$F$11,MATCH(orders!$D1505,products!$A$1:$A$11,0),MATCH(orders!J$1,products!$A$1:$F$1,0))</f>
        <v>Denim Jacket Hooded</v>
      </c>
      <c r="K1505" t="str">
        <f>INDEX(products!$A$1:$F$11,MATCH(orders!$D1505,products!$A$1:$A$11,0),MATCH(orders!K$1,products!$A$1:$F$1,0))</f>
        <v>Jacket</v>
      </c>
      <c r="L1505" t="str">
        <f>INDEX(products!$A$1:$F$11,MATCH(orders!$D1505,products!$A$1:$A$11,0),MATCH(orders!L$1,products!$A$1:$F$1,0))</f>
        <v>Light Blue</v>
      </c>
      <c r="M1505">
        <f>INDEX(products!$A$1:$F$11,MATCH(orders!$D1505,products!$A$1:$A$11,0),MATCH(orders!M$1,products!$A$1:$F$1,0))</f>
        <v>27.99</v>
      </c>
      <c r="N1505">
        <f>INDEX(products!$A$1:$F$11,MATCH(orders!$D1505,products!$A$1:$A$11,0),MATCH(orders!N$1,products!$A$1:$F$1,0))</f>
        <v>14.99</v>
      </c>
      <c r="O1505">
        <f t="shared" si="46"/>
        <v>38.999999999999993</v>
      </c>
      <c r="P1505">
        <f t="shared" si="47"/>
        <v>83.97</v>
      </c>
    </row>
    <row r="1506" spans="1:16" x14ac:dyDescent="0.45">
      <c r="A1506" t="s">
        <v>3275</v>
      </c>
      <c r="B1506" s="1">
        <v>45288</v>
      </c>
      <c r="C1506" t="s">
        <v>336</v>
      </c>
      <c r="D1506">
        <v>2</v>
      </c>
      <c r="E1506">
        <v>3</v>
      </c>
      <c r="F1506" t="str">
        <f>_xlfn.XLOOKUP(C1506,customers!$A$2:$A$314,customers!$B$2:$B$314,,0)</f>
        <v>Sheppard Yann</v>
      </c>
      <c r="G1506" t="str">
        <f>_xlfn.XLOOKUP(C1506,customers!$A$2:$A$314,customers!$F$2:$F$314,,0)</f>
        <v>England</v>
      </c>
      <c r="H1506" t="str">
        <f>VLOOKUP(C1506,customers!$A$2:$I$314,7,FALSE)</f>
        <v>Truro</v>
      </c>
      <c r="I1506" t="str">
        <f>VLOOKUP(C1506,customers!$A$2:$I$314,9,FALSE)</f>
        <v>Yes</v>
      </c>
      <c r="J1506" t="str">
        <f>INDEX(products!$A$1:$F$11,MATCH(orders!$D1506,products!$A$1:$A$11,0),MATCH(orders!J$1,products!$A$1:$F$1,0))</f>
        <v>Denim Jacket Classic</v>
      </c>
      <c r="K1506" t="str">
        <f>INDEX(products!$A$1:$F$11,MATCH(orders!$D1506,products!$A$1:$A$11,0),MATCH(orders!K$1,products!$A$1:$F$1,0))</f>
        <v>Jacket</v>
      </c>
      <c r="L1506" t="str">
        <f>INDEX(products!$A$1:$F$11,MATCH(orders!$D1506,products!$A$1:$A$11,0),MATCH(orders!L$1,products!$A$1:$F$1,0))</f>
        <v>Dark Blue</v>
      </c>
      <c r="M1506">
        <f>INDEX(products!$A$1:$F$11,MATCH(orders!$D1506,products!$A$1:$A$11,0),MATCH(orders!M$1,products!$A$1:$F$1,0))</f>
        <v>29.99</v>
      </c>
      <c r="N1506">
        <f>INDEX(products!$A$1:$F$11,MATCH(orders!$D1506,products!$A$1:$A$11,0),MATCH(orders!N$1,products!$A$1:$F$1,0))</f>
        <v>16.989999999999998</v>
      </c>
      <c r="O1506">
        <f t="shared" si="46"/>
        <v>39</v>
      </c>
      <c r="P1506">
        <f t="shared" si="47"/>
        <v>89.97</v>
      </c>
    </row>
    <row r="1507" spans="1:16" x14ac:dyDescent="0.45">
      <c r="A1507" t="s">
        <v>3276</v>
      </c>
      <c r="B1507" s="1">
        <v>45288</v>
      </c>
      <c r="C1507" t="s">
        <v>554</v>
      </c>
      <c r="D1507">
        <v>6</v>
      </c>
      <c r="E1507">
        <v>3</v>
      </c>
      <c r="F1507" t="str">
        <f>_xlfn.XLOOKUP(C1507,customers!$A$2:$A$314,customers!$B$2:$B$314,,0)</f>
        <v>Abraham Coleman</v>
      </c>
      <c r="G1507" t="str">
        <f>_xlfn.XLOOKUP(C1507,customers!$A$2:$A$314,customers!$F$2:$F$314,,0)</f>
        <v>England</v>
      </c>
      <c r="H1507" t="str">
        <f>VLOOKUP(C1507,customers!$A$2:$I$314,7,FALSE)</f>
        <v>Wellingborough</v>
      </c>
      <c r="I1507" t="str">
        <f>VLOOKUP(C1507,customers!$A$2:$I$314,9,FALSE)</f>
        <v>No</v>
      </c>
      <c r="J1507" t="str">
        <f>INDEX(products!$A$1:$F$11,MATCH(orders!$D1507,products!$A$1:$A$11,0),MATCH(orders!J$1,products!$A$1:$F$1,0))</f>
        <v>Denim Jacket Hooded</v>
      </c>
      <c r="K1507" t="str">
        <f>INDEX(products!$A$1:$F$11,MATCH(orders!$D1507,products!$A$1:$A$11,0),MATCH(orders!K$1,products!$A$1:$F$1,0))</f>
        <v>Jacket</v>
      </c>
      <c r="L1507" t="str">
        <f>INDEX(products!$A$1:$F$11,MATCH(orders!$D1507,products!$A$1:$A$11,0),MATCH(orders!L$1,products!$A$1:$F$1,0))</f>
        <v>Light Blue</v>
      </c>
      <c r="M1507">
        <f>INDEX(products!$A$1:$F$11,MATCH(orders!$D1507,products!$A$1:$A$11,0),MATCH(orders!M$1,products!$A$1:$F$1,0))</f>
        <v>27.99</v>
      </c>
      <c r="N1507">
        <f>INDEX(products!$A$1:$F$11,MATCH(orders!$D1507,products!$A$1:$A$11,0),MATCH(orders!N$1,products!$A$1:$F$1,0))</f>
        <v>14.99</v>
      </c>
      <c r="O1507">
        <f t="shared" si="46"/>
        <v>38.999999999999993</v>
      </c>
      <c r="P1507">
        <f t="shared" si="47"/>
        <v>83.97</v>
      </c>
    </row>
    <row r="1508" spans="1:16" x14ac:dyDescent="0.45">
      <c r="A1508" t="s">
        <v>3277</v>
      </c>
      <c r="B1508" s="1">
        <v>45288</v>
      </c>
      <c r="C1508" t="s">
        <v>31</v>
      </c>
      <c r="D1508">
        <v>6</v>
      </c>
      <c r="E1508">
        <v>5</v>
      </c>
      <c r="F1508" t="str">
        <f>_xlfn.XLOOKUP(C1508,customers!$A$2:$A$314,customers!$B$2:$B$314,,0)</f>
        <v>Piotr Bote</v>
      </c>
      <c r="G1508" t="str">
        <f>_xlfn.XLOOKUP(C1508,customers!$A$2:$A$314,customers!$F$2:$F$314,,0)</f>
        <v>Scotland</v>
      </c>
      <c r="H1508" t="str">
        <f>VLOOKUP(C1508,customers!$A$2:$I$314,7,FALSE)</f>
        <v>Edinburgh</v>
      </c>
      <c r="I1508" t="str">
        <f>VLOOKUP(C1508,customers!$A$2:$I$314,9,FALSE)</f>
        <v>Yes</v>
      </c>
      <c r="J1508" t="str">
        <f>INDEX(products!$A$1:$F$11,MATCH(orders!$D1508,products!$A$1:$A$11,0),MATCH(orders!J$1,products!$A$1:$F$1,0))</f>
        <v>Denim Jacket Hooded</v>
      </c>
      <c r="K1508" t="str">
        <f>INDEX(products!$A$1:$F$11,MATCH(orders!$D1508,products!$A$1:$A$11,0),MATCH(orders!K$1,products!$A$1:$F$1,0))</f>
        <v>Jacket</v>
      </c>
      <c r="L1508" t="str">
        <f>INDEX(products!$A$1:$F$11,MATCH(orders!$D1508,products!$A$1:$A$11,0),MATCH(orders!L$1,products!$A$1:$F$1,0))</f>
        <v>Light Blue</v>
      </c>
      <c r="M1508">
        <f>INDEX(products!$A$1:$F$11,MATCH(orders!$D1508,products!$A$1:$A$11,0),MATCH(orders!M$1,products!$A$1:$F$1,0))</f>
        <v>27.99</v>
      </c>
      <c r="N1508">
        <f>INDEX(products!$A$1:$F$11,MATCH(orders!$D1508,products!$A$1:$A$11,0),MATCH(orders!N$1,products!$A$1:$F$1,0))</f>
        <v>14.99</v>
      </c>
      <c r="O1508">
        <f t="shared" si="46"/>
        <v>64.999999999999986</v>
      </c>
      <c r="P1508">
        <f t="shared" si="47"/>
        <v>139.94999999999999</v>
      </c>
    </row>
    <row r="1509" spans="1:16" x14ac:dyDescent="0.45">
      <c r="A1509" t="s">
        <v>3278</v>
      </c>
      <c r="B1509" s="1">
        <v>45289</v>
      </c>
      <c r="C1509" t="s">
        <v>126</v>
      </c>
      <c r="D1509">
        <v>2</v>
      </c>
      <c r="E1509">
        <v>3</v>
      </c>
      <c r="F1509" t="str">
        <f>_xlfn.XLOOKUP(C1509,customers!$A$2:$A$314,customers!$B$2:$B$314,,0)</f>
        <v>Selene Shales</v>
      </c>
      <c r="G1509" t="str">
        <f>_xlfn.XLOOKUP(C1509,customers!$A$2:$A$314,customers!$F$2:$F$314,,0)</f>
        <v>England</v>
      </c>
      <c r="H1509" t="str">
        <f>VLOOKUP(C1509,customers!$A$2:$I$314,7,FALSE)</f>
        <v>Bath</v>
      </c>
      <c r="I1509" t="str">
        <f>VLOOKUP(C1509,customers!$A$2:$I$314,9,FALSE)</f>
        <v>Yes</v>
      </c>
      <c r="J1509" t="str">
        <f>INDEX(products!$A$1:$F$11,MATCH(orders!$D1509,products!$A$1:$A$11,0),MATCH(orders!J$1,products!$A$1:$F$1,0))</f>
        <v>Denim Jacket Classic</v>
      </c>
      <c r="K1509" t="str">
        <f>INDEX(products!$A$1:$F$11,MATCH(orders!$D1509,products!$A$1:$A$11,0),MATCH(orders!K$1,products!$A$1:$F$1,0))</f>
        <v>Jacket</v>
      </c>
      <c r="L1509" t="str">
        <f>INDEX(products!$A$1:$F$11,MATCH(orders!$D1509,products!$A$1:$A$11,0),MATCH(orders!L$1,products!$A$1:$F$1,0))</f>
        <v>Dark Blue</v>
      </c>
      <c r="M1509">
        <f>INDEX(products!$A$1:$F$11,MATCH(orders!$D1509,products!$A$1:$A$11,0),MATCH(orders!M$1,products!$A$1:$F$1,0))</f>
        <v>29.99</v>
      </c>
      <c r="N1509">
        <f>INDEX(products!$A$1:$F$11,MATCH(orders!$D1509,products!$A$1:$A$11,0),MATCH(orders!N$1,products!$A$1:$F$1,0))</f>
        <v>16.989999999999998</v>
      </c>
      <c r="O1509">
        <f t="shared" si="46"/>
        <v>39</v>
      </c>
      <c r="P1509">
        <f t="shared" si="47"/>
        <v>89.97</v>
      </c>
    </row>
    <row r="1510" spans="1:16" x14ac:dyDescent="0.45">
      <c r="A1510" t="s">
        <v>3279</v>
      </c>
      <c r="B1510" s="1">
        <v>45289</v>
      </c>
      <c r="C1510" t="s">
        <v>303</v>
      </c>
      <c r="D1510">
        <v>6</v>
      </c>
      <c r="E1510">
        <v>5</v>
      </c>
      <c r="F1510" t="str">
        <f>_xlfn.XLOOKUP(C1510,customers!$A$2:$A$314,customers!$B$2:$B$314,,0)</f>
        <v>Aurlie McCarl</v>
      </c>
      <c r="G1510" t="str">
        <f>_xlfn.XLOOKUP(C1510,customers!$A$2:$A$314,customers!$F$2:$F$314,,0)</f>
        <v>England</v>
      </c>
      <c r="H1510" t="str">
        <f>VLOOKUP(C1510,customers!$A$2:$I$314,7,FALSE)</f>
        <v>Carlisle</v>
      </c>
      <c r="I1510" t="str">
        <f>VLOOKUP(C1510,customers!$A$2:$I$314,9,FALSE)</f>
        <v>Yes</v>
      </c>
      <c r="J1510" t="str">
        <f>INDEX(products!$A$1:$F$11,MATCH(orders!$D1510,products!$A$1:$A$11,0),MATCH(orders!J$1,products!$A$1:$F$1,0))</f>
        <v>Denim Jacket Hooded</v>
      </c>
      <c r="K1510" t="str">
        <f>INDEX(products!$A$1:$F$11,MATCH(orders!$D1510,products!$A$1:$A$11,0),MATCH(orders!K$1,products!$A$1:$F$1,0))</f>
        <v>Jacket</v>
      </c>
      <c r="L1510" t="str">
        <f>INDEX(products!$A$1:$F$11,MATCH(orders!$D1510,products!$A$1:$A$11,0),MATCH(orders!L$1,products!$A$1:$F$1,0))</f>
        <v>Light Blue</v>
      </c>
      <c r="M1510">
        <f>INDEX(products!$A$1:$F$11,MATCH(orders!$D1510,products!$A$1:$A$11,0),MATCH(orders!M$1,products!$A$1:$F$1,0))</f>
        <v>27.99</v>
      </c>
      <c r="N1510">
        <f>INDEX(products!$A$1:$F$11,MATCH(orders!$D1510,products!$A$1:$A$11,0),MATCH(orders!N$1,products!$A$1:$F$1,0))</f>
        <v>14.99</v>
      </c>
      <c r="O1510">
        <f t="shared" si="46"/>
        <v>64.999999999999986</v>
      </c>
      <c r="P1510">
        <f t="shared" si="47"/>
        <v>139.94999999999999</v>
      </c>
    </row>
    <row r="1511" spans="1:16" x14ac:dyDescent="0.45">
      <c r="A1511" t="s">
        <v>3280</v>
      </c>
      <c r="B1511" s="1">
        <v>45289</v>
      </c>
      <c r="C1511" t="s">
        <v>68</v>
      </c>
      <c r="D1511">
        <v>2</v>
      </c>
      <c r="E1511">
        <v>5</v>
      </c>
      <c r="F1511" t="str">
        <f>_xlfn.XLOOKUP(C1511,customers!$A$2:$A$314,customers!$B$2:$B$314,,0)</f>
        <v>Duky Phizackerly</v>
      </c>
      <c r="G1511" t="str">
        <f>_xlfn.XLOOKUP(C1511,customers!$A$2:$A$314,customers!$F$2:$F$314,,0)</f>
        <v>England</v>
      </c>
      <c r="H1511" t="str">
        <f>VLOOKUP(C1511,customers!$A$2:$I$314,7,FALSE)</f>
        <v>Southampton</v>
      </c>
      <c r="I1511" t="str">
        <f>VLOOKUP(C1511,customers!$A$2:$I$314,9,FALSE)</f>
        <v>Yes</v>
      </c>
      <c r="J1511" t="str">
        <f>INDEX(products!$A$1:$F$11,MATCH(orders!$D1511,products!$A$1:$A$11,0),MATCH(orders!J$1,products!$A$1:$F$1,0))</f>
        <v>Denim Jacket Classic</v>
      </c>
      <c r="K1511" t="str">
        <f>INDEX(products!$A$1:$F$11,MATCH(orders!$D1511,products!$A$1:$A$11,0),MATCH(orders!K$1,products!$A$1:$F$1,0))</f>
        <v>Jacket</v>
      </c>
      <c r="L1511" t="str">
        <f>INDEX(products!$A$1:$F$11,MATCH(orders!$D1511,products!$A$1:$A$11,0),MATCH(orders!L$1,products!$A$1:$F$1,0))</f>
        <v>Dark Blue</v>
      </c>
      <c r="M1511">
        <f>INDEX(products!$A$1:$F$11,MATCH(orders!$D1511,products!$A$1:$A$11,0),MATCH(orders!M$1,products!$A$1:$F$1,0))</f>
        <v>29.99</v>
      </c>
      <c r="N1511">
        <f>INDEX(products!$A$1:$F$11,MATCH(orders!$D1511,products!$A$1:$A$11,0),MATCH(orders!N$1,products!$A$1:$F$1,0))</f>
        <v>16.989999999999998</v>
      </c>
      <c r="O1511">
        <f t="shared" si="46"/>
        <v>65</v>
      </c>
      <c r="P1511">
        <f t="shared" si="47"/>
        <v>149.94999999999999</v>
      </c>
    </row>
    <row r="1512" spans="1:16" x14ac:dyDescent="0.45">
      <c r="A1512" t="s">
        <v>3281</v>
      </c>
      <c r="B1512" s="1">
        <v>45290</v>
      </c>
      <c r="C1512" t="s">
        <v>119</v>
      </c>
      <c r="D1512">
        <v>2</v>
      </c>
      <c r="E1512">
        <v>5</v>
      </c>
      <c r="F1512" t="str">
        <f>_xlfn.XLOOKUP(C1512,customers!$A$2:$A$314,customers!$B$2:$B$314,,0)</f>
        <v>Chrisy Blofeld</v>
      </c>
      <c r="G1512" t="str">
        <f>_xlfn.XLOOKUP(C1512,customers!$A$2:$A$314,customers!$F$2:$F$314,,0)</f>
        <v>England</v>
      </c>
      <c r="H1512" t="str">
        <f>VLOOKUP(C1512,customers!$A$2:$I$314,7,FALSE)</f>
        <v>Durham</v>
      </c>
      <c r="I1512" t="str">
        <f>VLOOKUP(C1512,customers!$A$2:$I$314,9,FALSE)</f>
        <v>Yes</v>
      </c>
      <c r="J1512" t="str">
        <f>INDEX(products!$A$1:$F$11,MATCH(orders!$D1512,products!$A$1:$A$11,0),MATCH(orders!J$1,products!$A$1:$F$1,0))</f>
        <v>Denim Jacket Classic</v>
      </c>
      <c r="K1512" t="str">
        <f>INDEX(products!$A$1:$F$11,MATCH(orders!$D1512,products!$A$1:$A$11,0),MATCH(orders!K$1,products!$A$1:$F$1,0))</f>
        <v>Jacket</v>
      </c>
      <c r="L1512" t="str">
        <f>INDEX(products!$A$1:$F$11,MATCH(orders!$D1512,products!$A$1:$A$11,0),MATCH(orders!L$1,products!$A$1:$F$1,0))</f>
        <v>Dark Blue</v>
      </c>
      <c r="M1512">
        <f>INDEX(products!$A$1:$F$11,MATCH(orders!$D1512,products!$A$1:$A$11,0),MATCH(orders!M$1,products!$A$1:$F$1,0))</f>
        <v>29.99</v>
      </c>
      <c r="N1512">
        <f>INDEX(products!$A$1:$F$11,MATCH(orders!$D1512,products!$A$1:$A$11,0),MATCH(orders!N$1,products!$A$1:$F$1,0))</f>
        <v>16.989999999999998</v>
      </c>
      <c r="O1512">
        <f t="shared" si="46"/>
        <v>65</v>
      </c>
      <c r="P1512">
        <f t="shared" si="47"/>
        <v>149.94999999999999</v>
      </c>
    </row>
    <row r="1513" spans="1:16" x14ac:dyDescent="0.45">
      <c r="A1513" t="s">
        <v>3282</v>
      </c>
      <c r="B1513" s="1">
        <v>45290</v>
      </c>
      <c r="C1513" t="s">
        <v>306</v>
      </c>
      <c r="D1513">
        <v>2</v>
      </c>
      <c r="E1513">
        <v>3</v>
      </c>
      <c r="F1513" t="str">
        <f>_xlfn.XLOOKUP(C1513,customers!$A$2:$A$314,customers!$B$2:$B$314,,0)</f>
        <v>Alikee Carryer</v>
      </c>
      <c r="G1513" t="str">
        <f>_xlfn.XLOOKUP(C1513,customers!$A$2:$A$314,customers!$F$2:$F$314,,0)</f>
        <v>England</v>
      </c>
      <c r="H1513" t="str">
        <f>VLOOKUP(C1513,customers!$A$2:$I$314,7,FALSE)</f>
        <v>Telford</v>
      </c>
      <c r="I1513" t="str">
        <f>VLOOKUP(C1513,customers!$A$2:$I$314,9,FALSE)</f>
        <v>Yes</v>
      </c>
      <c r="J1513" t="str">
        <f>INDEX(products!$A$1:$F$11,MATCH(orders!$D1513,products!$A$1:$A$11,0),MATCH(orders!J$1,products!$A$1:$F$1,0))</f>
        <v>Denim Jacket Classic</v>
      </c>
      <c r="K1513" t="str">
        <f>INDEX(products!$A$1:$F$11,MATCH(orders!$D1513,products!$A$1:$A$11,0),MATCH(orders!K$1,products!$A$1:$F$1,0))</f>
        <v>Jacket</v>
      </c>
      <c r="L1513" t="str">
        <f>INDEX(products!$A$1:$F$11,MATCH(orders!$D1513,products!$A$1:$A$11,0),MATCH(orders!L$1,products!$A$1:$F$1,0))</f>
        <v>Dark Blue</v>
      </c>
      <c r="M1513">
        <f>INDEX(products!$A$1:$F$11,MATCH(orders!$D1513,products!$A$1:$A$11,0),MATCH(orders!M$1,products!$A$1:$F$1,0))</f>
        <v>29.99</v>
      </c>
      <c r="N1513">
        <f>INDEX(products!$A$1:$F$11,MATCH(orders!$D1513,products!$A$1:$A$11,0),MATCH(orders!N$1,products!$A$1:$F$1,0))</f>
        <v>16.989999999999998</v>
      </c>
      <c r="O1513">
        <f t="shared" si="46"/>
        <v>39</v>
      </c>
      <c r="P1513">
        <f t="shared" si="47"/>
        <v>89.97</v>
      </c>
    </row>
    <row r="1514" spans="1:16" x14ac:dyDescent="0.45">
      <c r="A1514" t="s">
        <v>3283</v>
      </c>
      <c r="B1514" s="1">
        <v>45290</v>
      </c>
      <c r="C1514" t="s">
        <v>43</v>
      </c>
      <c r="D1514">
        <v>6</v>
      </c>
      <c r="E1514">
        <v>3</v>
      </c>
      <c r="F1514" t="str">
        <f>_xlfn.XLOOKUP(C1514,customers!$A$2:$A$314,customers!$B$2:$B$314,,0)</f>
        <v>Christoffer O' Shea</v>
      </c>
      <c r="G1514" t="str">
        <f>_xlfn.XLOOKUP(C1514,customers!$A$2:$A$314,customers!$F$2:$F$314,,0)</f>
        <v>Scotland</v>
      </c>
      <c r="H1514" t="str">
        <f>VLOOKUP(C1514,customers!$A$2:$I$314,7,FALSE)</f>
        <v>Glasgow</v>
      </c>
      <c r="I1514" t="str">
        <f>VLOOKUP(C1514,customers!$A$2:$I$314,9,FALSE)</f>
        <v>Yes</v>
      </c>
      <c r="J1514" t="str">
        <f>INDEX(products!$A$1:$F$11,MATCH(orders!$D1514,products!$A$1:$A$11,0),MATCH(orders!J$1,products!$A$1:$F$1,0))</f>
        <v>Denim Jacket Hooded</v>
      </c>
      <c r="K1514" t="str">
        <f>INDEX(products!$A$1:$F$11,MATCH(orders!$D1514,products!$A$1:$A$11,0),MATCH(orders!K$1,products!$A$1:$F$1,0))</f>
        <v>Jacket</v>
      </c>
      <c r="L1514" t="str">
        <f>INDEX(products!$A$1:$F$11,MATCH(orders!$D1514,products!$A$1:$A$11,0),MATCH(orders!L$1,products!$A$1:$F$1,0))</f>
        <v>Light Blue</v>
      </c>
      <c r="M1514">
        <f>INDEX(products!$A$1:$F$11,MATCH(orders!$D1514,products!$A$1:$A$11,0),MATCH(orders!M$1,products!$A$1:$F$1,0))</f>
        <v>27.99</v>
      </c>
      <c r="N1514">
        <f>INDEX(products!$A$1:$F$11,MATCH(orders!$D1514,products!$A$1:$A$11,0),MATCH(orders!N$1,products!$A$1:$F$1,0))</f>
        <v>14.99</v>
      </c>
      <c r="O1514">
        <f t="shared" si="46"/>
        <v>38.999999999999993</v>
      </c>
      <c r="P1514">
        <f t="shared" si="47"/>
        <v>83.97</v>
      </c>
    </row>
    <row r="1515" spans="1:16" x14ac:dyDescent="0.45">
      <c r="A1515" t="s">
        <v>3284</v>
      </c>
      <c r="B1515" s="1">
        <v>45290</v>
      </c>
      <c r="C1515" t="s">
        <v>76</v>
      </c>
      <c r="D1515">
        <v>2</v>
      </c>
      <c r="E1515">
        <v>5</v>
      </c>
      <c r="F1515" t="str">
        <f>_xlfn.XLOOKUP(C1515,customers!$A$2:$A$314,customers!$B$2:$B$314,,0)</f>
        <v>Terence Vanyutin</v>
      </c>
      <c r="G1515" t="str">
        <f>_xlfn.XLOOKUP(C1515,customers!$A$2:$A$314,customers!$F$2:$F$314,,0)</f>
        <v>England</v>
      </c>
      <c r="H1515" t="str">
        <f>VLOOKUP(C1515,customers!$A$2:$I$314,7,FALSE)</f>
        <v>Leicester</v>
      </c>
      <c r="I1515" t="str">
        <f>VLOOKUP(C1515,customers!$A$2:$I$314,9,FALSE)</f>
        <v>Yes</v>
      </c>
      <c r="J1515" t="str">
        <f>INDEX(products!$A$1:$F$11,MATCH(orders!$D1515,products!$A$1:$A$11,0),MATCH(orders!J$1,products!$A$1:$F$1,0))</f>
        <v>Denim Jacket Classic</v>
      </c>
      <c r="K1515" t="str">
        <f>INDEX(products!$A$1:$F$11,MATCH(orders!$D1515,products!$A$1:$A$11,0),MATCH(orders!K$1,products!$A$1:$F$1,0))</f>
        <v>Jacket</v>
      </c>
      <c r="L1515" t="str">
        <f>INDEX(products!$A$1:$F$11,MATCH(orders!$D1515,products!$A$1:$A$11,0),MATCH(orders!L$1,products!$A$1:$F$1,0))</f>
        <v>Dark Blue</v>
      </c>
      <c r="M1515">
        <f>INDEX(products!$A$1:$F$11,MATCH(orders!$D1515,products!$A$1:$A$11,0),MATCH(orders!M$1,products!$A$1:$F$1,0))</f>
        <v>29.99</v>
      </c>
      <c r="N1515">
        <f>INDEX(products!$A$1:$F$11,MATCH(orders!$D1515,products!$A$1:$A$11,0),MATCH(orders!N$1,products!$A$1:$F$1,0))</f>
        <v>16.989999999999998</v>
      </c>
      <c r="O1515">
        <f t="shared" si="46"/>
        <v>65</v>
      </c>
      <c r="P1515">
        <f t="shared" si="47"/>
        <v>149.94999999999999</v>
      </c>
    </row>
    <row r="1516" spans="1:16" x14ac:dyDescent="0.45">
      <c r="A1516" t="s">
        <v>3285</v>
      </c>
      <c r="B1516" s="1">
        <v>45290</v>
      </c>
      <c r="C1516" t="s">
        <v>332</v>
      </c>
      <c r="D1516">
        <v>2</v>
      </c>
      <c r="E1516">
        <v>4</v>
      </c>
      <c r="F1516" t="str">
        <f>_xlfn.XLOOKUP(C1516,customers!$A$2:$A$314,customers!$B$2:$B$314,,0)</f>
        <v>Ami Arnow</v>
      </c>
      <c r="G1516" t="str">
        <f>_xlfn.XLOOKUP(C1516,customers!$A$2:$A$314,customers!$F$2:$F$314,,0)</f>
        <v>England</v>
      </c>
      <c r="H1516" t="str">
        <f>VLOOKUP(C1516,customers!$A$2:$I$314,7,FALSE)</f>
        <v>Winchester</v>
      </c>
      <c r="I1516" t="str">
        <f>VLOOKUP(C1516,customers!$A$2:$I$314,9,FALSE)</f>
        <v>Yes</v>
      </c>
      <c r="J1516" t="str">
        <f>INDEX(products!$A$1:$F$11,MATCH(orders!$D1516,products!$A$1:$A$11,0),MATCH(orders!J$1,products!$A$1:$F$1,0))</f>
        <v>Denim Jacket Classic</v>
      </c>
      <c r="K1516" t="str">
        <f>INDEX(products!$A$1:$F$11,MATCH(orders!$D1516,products!$A$1:$A$11,0),MATCH(orders!K$1,products!$A$1:$F$1,0))</f>
        <v>Jacket</v>
      </c>
      <c r="L1516" t="str">
        <f>INDEX(products!$A$1:$F$11,MATCH(orders!$D1516,products!$A$1:$A$11,0),MATCH(orders!L$1,products!$A$1:$F$1,0))</f>
        <v>Dark Blue</v>
      </c>
      <c r="M1516">
        <f>INDEX(products!$A$1:$F$11,MATCH(orders!$D1516,products!$A$1:$A$11,0),MATCH(orders!M$1,products!$A$1:$F$1,0))</f>
        <v>29.99</v>
      </c>
      <c r="N1516">
        <f>INDEX(products!$A$1:$F$11,MATCH(orders!$D1516,products!$A$1:$A$11,0),MATCH(orders!N$1,products!$A$1:$F$1,0))</f>
        <v>16.989999999999998</v>
      </c>
      <c r="O1516">
        <f t="shared" si="46"/>
        <v>52</v>
      </c>
      <c r="P1516">
        <f t="shared" si="47"/>
        <v>119.96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F7429-04F6-452C-920F-2294A6E2B395}">
  <dimension ref="A2:Y315"/>
  <sheetViews>
    <sheetView topLeftCell="A13" workbookViewId="0">
      <selection activeCell="A31" sqref="A31"/>
    </sheetView>
  </sheetViews>
  <sheetFormatPr defaultRowHeight="14.25" x14ac:dyDescent="0.45"/>
  <cols>
    <col min="1" max="1" width="9.3984375" bestFit="1" customWidth="1"/>
    <col min="2" max="2" width="15.19921875" bestFit="1" customWidth="1"/>
    <col min="3" max="3" width="10.19921875" bestFit="1" customWidth="1"/>
    <col min="4" max="4" width="10" bestFit="1" customWidth="1"/>
    <col min="5" max="5" width="16.46484375" hidden="1" customWidth="1"/>
    <col min="6" max="6" width="6.19921875" hidden="1" customWidth="1"/>
    <col min="7" max="7" width="22.06640625" bestFit="1" customWidth="1"/>
    <col min="8" max="8" width="27.59765625" bestFit="1" customWidth="1"/>
    <col min="9" max="9" width="7.19921875" bestFit="1" customWidth="1"/>
    <col min="10" max="10" width="19.19921875" bestFit="1" customWidth="1"/>
    <col min="11" max="11" width="15.19921875" bestFit="1" customWidth="1"/>
    <col min="15" max="15" width="19.19921875" bestFit="1" customWidth="1"/>
    <col min="16" max="16" width="15.19921875" bestFit="1" customWidth="1"/>
    <col min="21" max="21" width="26.33203125" bestFit="1" customWidth="1"/>
    <col min="22" max="22" width="17.3984375" bestFit="1" customWidth="1"/>
    <col min="23" max="23" width="19.06640625" bestFit="1" customWidth="1"/>
    <col min="24" max="24" width="18.59765625" bestFit="1" customWidth="1"/>
    <col min="25" max="25" width="18.73046875" bestFit="1" customWidth="1"/>
    <col min="26" max="26" width="10.19921875" bestFit="1" customWidth="1"/>
    <col min="27" max="27" width="22.796875" bestFit="1" customWidth="1"/>
    <col min="28" max="28" width="21.265625" bestFit="1" customWidth="1"/>
    <col min="29" max="29" width="18.73046875" bestFit="1" customWidth="1"/>
    <col min="30" max="30" width="18.796875" bestFit="1" customWidth="1"/>
    <col min="31" max="31" width="22.86328125" bestFit="1" customWidth="1"/>
    <col min="32" max="32" width="10.19921875" bestFit="1" customWidth="1"/>
  </cols>
  <sheetData>
    <row r="2" spans="1:25" x14ac:dyDescent="0.45">
      <c r="A2" s="5" t="s">
        <v>3286</v>
      </c>
      <c r="C2" s="5" t="s">
        <v>3316</v>
      </c>
      <c r="D2" s="19" t="s">
        <v>3315</v>
      </c>
      <c r="H2" s="5" t="s">
        <v>3309</v>
      </c>
      <c r="J2" s="2" t="s">
        <v>3314</v>
      </c>
      <c r="K2" s="5" t="s">
        <v>1767</v>
      </c>
      <c r="O2" s="2" t="s">
        <v>3313</v>
      </c>
      <c r="P2" s="5" t="s">
        <v>1767</v>
      </c>
      <c r="R2" s="19">
        <f>COUNT(P:P)</f>
        <v>313</v>
      </c>
      <c r="U2" s="2" t="s">
        <v>3318</v>
      </c>
      <c r="V2" s="2" t="s">
        <v>3317</v>
      </c>
    </row>
    <row r="3" spans="1:25" x14ac:dyDescent="0.45">
      <c r="A3" s="4">
        <v>135569.93000000148</v>
      </c>
      <c r="C3" s="4">
        <v>65184</v>
      </c>
      <c r="D3" s="4">
        <f>GETPIVOTDATA("Sales",$A$2)/GETPIVOTDATA("Order ID",$D$11)</f>
        <v>89.485102310231994</v>
      </c>
      <c r="G3" s="9" t="s">
        <v>1760</v>
      </c>
      <c r="H3" s="3">
        <v>35281.999999999993</v>
      </c>
      <c r="J3" s="9" t="s">
        <v>710</v>
      </c>
      <c r="K3" s="3">
        <v>1</v>
      </c>
      <c r="M3" s="19">
        <f>COUNT(K:K)</f>
        <v>173</v>
      </c>
      <c r="O3" s="9" t="s">
        <v>189</v>
      </c>
      <c r="P3" s="3">
        <v>4</v>
      </c>
      <c r="U3" s="2" t="s">
        <v>3317</v>
      </c>
      <c r="V3" t="s">
        <v>1754</v>
      </c>
      <c r="W3" t="s">
        <v>1758</v>
      </c>
      <c r="X3" t="s">
        <v>1760</v>
      </c>
      <c r="Y3" t="s">
        <v>1759</v>
      </c>
    </row>
    <row r="4" spans="1:25" x14ac:dyDescent="0.45">
      <c r="G4" s="9" t="s">
        <v>1759</v>
      </c>
      <c r="H4" s="3">
        <v>9151.9999999999982</v>
      </c>
      <c r="J4" s="9" t="s">
        <v>588</v>
      </c>
      <c r="K4" s="3">
        <v>1</v>
      </c>
      <c r="O4" s="9" t="s">
        <v>555</v>
      </c>
      <c r="P4" s="3">
        <v>13</v>
      </c>
      <c r="U4" s="9" t="s">
        <v>3291</v>
      </c>
      <c r="V4" s="4">
        <v>1829.3900000000003</v>
      </c>
      <c r="W4" s="4">
        <v>134.94999999999999</v>
      </c>
      <c r="X4" s="4">
        <v>6521.6700000000019</v>
      </c>
      <c r="Y4" s="4"/>
    </row>
    <row r="5" spans="1:25" x14ac:dyDescent="0.45">
      <c r="G5" s="9" t="s">
        <v>1754</v>
      </c>
      <c r="H5" s="3">
        <v>8983</v>
      </c>
      <c r="J5" s="9" t="s">
        <v>375</v>
      </c>
      <c r="K5" s="3">
        <v>1</v>
      </c>
      <c r="O5" s="9" t="s">
        <v>710</v>
      </c>
      <c r="P5" s="3">
        <v>1</v>
      </c>
      <c r="U5" s="9" t="s">
        <v>3292</v>
      </c>
      <c r="V5" s="4">
        <v>1499.5000000000002</v>
      </c>
      <c r="W5" s="4"/>
      <c r="X5" s="4">
        <v>6185.7900000000009</v>
      </c>
      <c r="Y5" s="4"/>
    </row>
    <row r="6" spans="1:25" x14ac:dyDescent="0.45">
      <c r="D6" s="5" t="s">
        <v>3311</v>
      </c>
      <c r="J6" s="9" t="s">
        <v>794</v>
      </c>
      <c r="K6" s="3">
        <v>1</v>
      </c>
      <c r="O6" s="9" t="s">
        <v>588</v>
      </c>
      <c r="P6" s="3">
        <v>1</v>
      </c>
      <c r="U6" s="9" t="s">
        <v>3293</v>
      </c>
      <c r="V6" s="4">
        <v>2309.2300000000005</v>
      </c>
      <c r="W6" s="4">
        <v>323.88</v>
      </c>
      <c r="X6" s="4">
        <v>7109.4600000000019</v>
      </c>
      <c r="Y6" s="4">
        <v>115.96</v>
      </c>
    </row>
    <row r="7" spans="1:25" x14ac:dyDescent="0.45">
      <c r="B7" t="s">
        <v>3289</v>
      </c>
      <c r="C7" t="s">
        <v>3290</v>
      </c>
      <c r="D7" s="3">
        <v>4807</v>
      </c>
      <c r="J7" s="9" t="s">
        <v>632</v>
      </c>
      <c r="K7" s="3">
        <v>1</v>
      </c>
      <c r="O7" s="9" t="s">
        <v>375</v>
      </c>
      <c r="P7" s="3">
        <v>1</v>
      </c>
      <c r="U7" s="9" t="s">
        <v>3294</v>
      </c>
      <c r="V7" s="4">
        <v>89.97</v>
      </c>
      <c r="W7" s="4"/>
      <c r="X7" s="4">
        <v>4282.4699999999966</v>
      </c>
      <c r="Y7" s="4">
        <v>86.97</v>
      </c>
    </row>
    <row r="8" spans="1:25" x14ac:dyDescent="0.45">
      <c r="A8" s="9" t="s">
        <v>3287</v>
      </c>
      <c r="B8" s="4">
        <v>59331.860000000132</v>
      </c>
      <c r="C8" s="6"/>
      <c r="D8" s="6"/>
      <c r="E8" s="6"/>
      <c r="H8" s="5" t="s">
        <v>3310</v>
      </c>
      <c r="J8" s="9" t="s">
        <v>852</v>
      </c>
      <c r="K8" s="3">
        <v>1</v>
      </c>
      <c r="O8" s="9" t="s">
        <v>143</v>
      </c>
      <c r="P8" s="3">
        <v>5</v>
      </c>
      <c r="U8" s="9" t="s">
        <v>3295</v>
      </c>
      <c r="V8" s="4"/>
      <c r="W8" s="4">
        <v>269.89999999999998</v>
      </c>
      <c r="X8" s="4">
        <v>4870.2599999999984</v>
      </c>
      <c r="Y8" s="4">
        <v>202.93</v>
      </c>
    </row>
    <row r="9" spans="1:25" x14ac:dyDescent="0.45">
      <c r="A9" s="9" t="s">
        <v>3288</v>
      </c>
      <c r="B9" s="4">
        <v>76238.070000000371</v>
      </c>
      <c r="C9" s="18">
        <v>0.28494319915135313</v>
      </c>
      <c r="D9" s="18"/>
      <c r="E9" s="18"/>
      <c r="G9" s="9" t="s">
        <v>1761</v>
      </c>
      <c r="H9" s="26">
        <v>527.99999999999989</v>
      </c>
      <c r="I9" s="7"/>
      <c r="J9" s="9" t="s">
        <v>1112</v>
      </c>
      <c r="K9" s="3">
        <v>1</v>
      </c>
      <c r="O9" s="9" t="s">
        <v>794</v>
      </c>
      <c r="P9" s="3">
        <v>1</v>
      </c>
      <c r="U9" s="9" t="s">
        <v>3296</v>
      </c>
      <c r="V9" s="4">
        <v>89.97</v>
      </c>
      <c r="W9" s="4">
        <v>4966.16</v>
      </c>
      <c r="X9" s="4">
        <v>4198.4999999999964</v>
      </c>
      <c r="Y9" s="4">
        <v>5826.989999999998</v>
      </c>
    </row>
    <row r="10" spans="1:25" x14ac:dyDescent="0.45">
      <c r="A10" s="9" t="s">
        <v>1765</v>
      </c>
      <c r="B10" s="4">
        <v>135569.93000000052</v>
      </c>
      <c r="C10" s="6"/>
      <c r="D10" s="6"/>
      <c r="E10" s="6"/>
      <c r="G10" s="9" t="s">
        <v>1763</v>
      </c>
      <c r="H10" s="26">
        <v>467.99999999999994</v>
      </c>
      <c r="J10" s="9" t="s">
        <v>730</v>
      </c>
      <c r="K10" s="3">
        <v>1</v>
      </c>
      <c r="O10" s="9" t="s">
        <v>632</v>
      </c>
      <c r="P10" s="3">
        <v>1</v>
      </c>
      <c r="U10" s="9" t="s">
        <v>3297</v>
      </c>
      <c r="V10" s="4"/>
      <c r="W10" s="4">
        <v>5128.0999999999985</v>
      </c>
      <c r="X10" s="4">
        <v>3918.5999999999963</v>
      </c>
      <c r="Y10" s="4">
        <v>5392.1399999999976</v>
      </c>
    </row>
    <row r="11" spans="1:25" x14ac:dyDescent="0.45">
      <c r="D11" s="5" t="s">
        <v>3312</v>
      </c>
      <c r="G11" s="9" t="s">
        <v>1762</v>
      </c>
      <c r="H11" s="26">
        <v>429.99999999999994</v>
      </c>
      <c r="J11" s="9" t="s">
        <v>1054</v>
      </c>
      <c r="K11" s="3">
        <v>1</v>
      </c>
      <c r="O11" s="9" t="s">
        <v>852</v>
      </c>
      <c r="P11" s="3">
        <v>1</v>
      </c>
      <c r="U11" s="9" t="s">
        <v>3298</v>
      </c>
      <c r="V11" s="4">
        <v>59.98</v>
      </c>
      <c r="W11" s="4">
        <v>3805.5899999999983</v>
      </c>
      <c r="X11" s="4">
        <v>4982.2199999999984</v>
      </c>
      <c r="Y11" s="4">
        <v>4580.4199999999983</v>
      </c>
    </row>
    <row r="12" spans="1:25" x14ac:dyDescent="0.45">
      <c r="D12" s="3">
        <v>1515</v>
      </c>
      <c r="J12" s="9" t="s">
        <v>828</v>
      </c>
      <c r="K12" s="3">
        <v>1</v>
      </c>
      <c r="O12" s="9" t="s">
        <v>307</v>
      </c>
      <c r="P12" s="3">
        <v>2</v>
      </c>
      <c r="U12" s="9" t="s">
        <v>3299</v>
      </c>
      <c r="V12" s="4">
        <v>59.98</v>
      </c>
      <c r="W12" s="4">
        <v>26.99</v>
      </c>
      <c r="X12" s="4">
        <v>4226.4899999999961</v>
      </c>
      <c r="Y12" s="4">
        <v>231.92</v>
      </c>
    </row>
    <row r="13" spans="1:25" x14ac:dyDescent="0.45">
      <c r="J13" s="9" t="s">
        <v>1038</v>
      </c>
      <c r="K13" s="3">
        <v>1</v>
      </c>
      <c r="O13" s="9" t="s">
        <v>754</v>
      </c>
      <c r="P13" s="3">
        <v>16</v>
      </c>
      <c r="U13" s="9" t="s">
        <v>3300</v>
      </c>
      <c r="V13" s="4">
        <v>329.89</v>
      </c>
      <c r="W13" s="4">
        <v>26.99</v>
      </c>
      <c r="X13" s="4">
        <v>4590.3599999999969</v>
      </c>
      <c r="Y13" s="4">
        <v>144.94999999999999</v>
      </c>
    </row>
    <row r="14" spans="1:25" x14ac:dyDescent="0.45">
      <c r="J14" s="9" t="s">
        <v>1174</v>
      </c>
      <c r="K14" s="3">
        <v>1</v>
      </c>
      <c r="O14" s="9" t="s">
        <v>28</v>
      </c>
      <c r="P14" s="3">
        <v>5</v>
      </c>
      <c r="U14" s="9" t="s">
        <v>3301</v>
      </c>
      <c r="V14" s="4">
        <v>7467.5099999999993</v>
      </c>
      <c r="W14" s="4"/>
      <c r="X14" s="4">
        <v>14386.859999999982</v>
      </c>
      <c r="Y14" s="4"/>
    </row>
    <row r="15" spans="1:25" x14ac:dyDescent="0.45">
      <c r="J15" s="9" t="s">
        <v>742</v>
      </c>
      <c r="K15" s="3">
        <v>1</v>
      </c>
      <c r="O15" s="9" t="s">
        <v>333</v>
      </c>
      <c r="P15" s="3">
        <v>3</v>
      </c>
      <c r="U15" s="9" t="s">
        <v>3302</v>
      </c>
      <c r="V15" s="4">
        <v>6987.6700000000019</v>
      </c>
      <c r="W15" s="4"/>
      <c r="X15" s="4">
        <v>10692.179999999991</v>
      </c>
      <c r="Y15" s="4"/>
    </row>
    <row r="16" spans="1:25" x14ac:dyDescent="0.45">
      <c r="J16" s="9" t="s">
        <v>405</v>
      </c>
      <c r="K16" s="3">
        <v>1</v>
      </c>
      <c r="O16" s="9" t="s">
        <v>1112</v>
      </c>
      <c r="P16" s="3">
        <v>1</v>
      </c>
      <c r="U16" s="9" t="s">
        <v>1765</v>
      </c>
      <c r="V16" s="4">
        <v>20723.090000000004</v>
      </c>
      <c r="W16" s="4">
        <v>14682.559999999996</v>
      </c>
      <c r="X16" s="4">
        <v>75964.859999999971</v>
      </c>
      <c r="Y16" s="4">
        <v>16582.279999999992</v>
      </c>
    </row>
    <row r="17" spans="1:16" x14ac:dyDescent="0.45">
      <c r="J17" s="9" t="s">
        <v>1061</v>
      </c>
      <c r="K17" s="3">
        <v>1</v>
      </c>
      <c r="O17" s="9" t="s">
        <v>891</v>
      </c>
      <c r="P17" s="3">
        <v>19</v>
      </c>
    </row>
    <row r="18" spans="1:16" x14ac:dyDescent="0.45">
      <c r="J18" s="9" t="s">
        <v>680</v>
      </c>
      <c r="K18" s="3">
        <v>1</v>
      </c>
      <c r="O18" s="9" t="s">
        <v>275</v>
      </c>
      <c r="P18" s="3">
        <v>7</v>
      </c>
    </row>
    <row r="19" spans="1:16" x14ac:dyDescent="0.45">
      <c r="J19" s="9" t="s">
        <v>1194</v>
      </c>
      <c r="K19" s="3">
        <v>1</v>
      </c>
      <c r="O19" s="9" t="s">
        <v>730</v>
      </c>
      <c r="P19" s="3">
        <v>1</v>
      </c>
    </row>
    <row r="20" spans="1:16" x14ac:dyDescent="0.45">
      <c r="J20" s="9" t="s">
        <v>606</v>
      </c>
      <c r="K20" s="3">
        <v>1</v>
      </c>
      <c r="O20" s="9" t="s">
        <v>112</v>
      </c>
      <c r="P20" s="3">
        <v>6</v>
      </c>
    </row>
    <row r="21" spans="1:16" x14ac:dyDescent="0.45">
      <c r="J21" s="9" t="s">
        <v>526</v>
      </c>
      <c r="K21" s="3">
        <v>1</v>
      </c>
      <c r="O21" s="9" t="s">
        <v>268</v>
      </c>
      <c r="P21" s="3">
        <v>10</v>
      </c>
    </row>
    <row r="22" spans="1:16" x14ac:dyDescent="0.45">
      <c r="J22" s="9" t="s">
        <v>356</v>
      </c>
      <c r="K22" s="3">
        <v>1</v>
      </c>
      <c r="O22" s="9" t="s">
        <v>1054</v>
      </c>
      <c r="P22" s="3">
        <v>1</v>
      </c>
    </row>
    <row r="23" spans="1:16" x14ac:dyDescent="0.45">
      <c r="J23" s="9" t="s">
        <v>565</v>
      </c>
      <c r="K23" s="3">
        <v>1</v>
      </c>
      <c r="O23" s="9" t="s">
        <v>718</v>
      </c>
      <c r="P23" s="3">
        <v>14</v>
      </c>
    </row>
    <row r="24" spans="1:16" x14ac:dyDescent="0.45">
      <c r="J24" s="9" t="s">
        <v>746</v>
      </c>
      <c r="K24" s="3">
        <v>1</v>
      </c>
      <c r="O24" s="9" t="s">
        <v>828</v>
      </c>
      <c r="P24" s="3">
        <v>1</v>
      </c>
    </row>
    <row r="25" spans="1:16" x14ac:dyDescent="0.45">
      <c r="J25" s="9" t="s">
        <v>1123</v>
      </c>
      <c r="K25" s="3">
        <v>1</v>
      </c>
      <c r="O25" s="9" t="s">
        <v>1038</v>
      </c>
      <c r="P25" s="3">
        <v>1</v>
      </c>
    </row>
    <row r="26" spans="1:16" x14ac:dyDescent="0.45">
      <c r="J26" s="9" t="s">
        <v>931</v>
      </c>
      <c r="K26" s="3">
        <v>1</v>
      </c>
      <c r="O26" s="9" t="s">
        <v>235</v>
      </c>
      <c r="P26" s="3">
        <v>6</v>
      </c>
    </row>
    <row r="27" spans="1:16" x14ac:dyDescent="0.45">
      <c r="E27" s="4"/>
      <c r="J27" s="9" t="s">
        <v>462</v>
      </c>
      <c r="K27" s="3">
        <v>1</v>
      </c>
      <c r="O27" s="9" t="s">
        <v>207</v>
      </c>
      <c r="P27" s="3">
        <v>9</v>
      </c>
    </row>
    <row r="28" spans="1:16" x14ac:dyDescent="0.45">
      <c r="J28" s="9" t="s">
        <v>1148</v>
      </c>
      <c r="K28" s="3">
        <v>1</v>
      </c>
      <c r="O28" s="9" t="s">
        <v>1174</v>
      </c>
      <c r="P28" s="3">
        <v>1</v>
      </c>
    </row>
    <row r="29" spans="1:16" x14ac:dyDescent="0.45">
      <c r="J29" s="9" t="s">
        <v>544</v>
      </c>
      <c r="K29" s="3">
        <v>1</v>
      </c>
      <c r="O29" s="9" t="s">
        <v>742</v>
      </c>
      <c r="P29" s="3">
        <v>1</v>
      </c>
    </row>
    <row r="30" spans="1:16" x14ac:dyDescent="0.45">
      <c r="J30" s="9" t="s">
        <v>864</v>
      </c>
      <c r="K30" s="3">
        <v>1</v>
      </c>
      <c r="O30" s="9" t="s">
        <v>405</v>
      </c>
      <c r="P30" s="3">
        <v>1</v>
      </c>
    </row>
    <row r="31" spans="1:16" x14ac:dyDescent="0.45">
      <c r="A31" s="2" t="s">
        <v>3319</v>
      </c>
      <c r="B31" s="5" t="s">
        <v>1767</v>
      </c>
      <c r="J31" s="9" t="s">
        <v>949</v>
      </c>
      <c r="K31" s="3">
        <v>1</v>
      </c>
      <c r="O31" s="9" t="s">
        <v>101</v>
      </c>
      <c r="P31" s="3">
        <v>7</v>
      </c>
    </row>
    <row r="32" spans="1:16" x14ac:dyDescent="0.45">
      <c r="A32" s="9" t="s">
        <v>1228</v>
      </c>
      <c r="B32" s="6">
        <v>0.66798679867986799</v>
      </c>
      <c r="C32" s="7" t="str">
        <f>A32</f>
        <v>No</v>
      </c>
      <c r="D32" s="7">
        <f>B32</f>
        <v>0.66798679867986799</v>
      </c>
      <c r="E32" s="7"/>
      <c r="J32" s="9" t="s">
        <v>1100</v>
      </c>
      <c r="K32" s="3">
        <v>1</v>
      </c>
      <c r="O32" s="9" t="s">
        <v>304</v>
      </c>
      <c r="P32" s="3">
        <v>5</v>
      </c>
    </row>
    <row r="33" spans="1:16" x14ac:dyDescent="0.45">
      <c r="A33" s="9" t="s">
        <v>1227</v>
      </c>
      <c r="B33" s="6">
        <v>0.33201320132013201</v>
      </c>
      <c r="C33" s="7" t="str">
        <f>A33</f>
        <v>Yes</v>
      </c>
      <c r="D33" s="7">
        <f>B33</f>
        <v>0.33201320132013201</v>
      </c>
      <c r="E33" s="7"/>
      <c r="J33" s="9" t="s">
        <v>651</v>
      </c>
      <c r="K33" s="3">
        <v>1</v>
      </c>
      <c r="O33" s="9" t="s">
        <v>108</v>
      </c>
      <c r="P33" s="3">
        <v>8</v>
      </c>
    </row>
    <row r="34" spans="1:16" x14ac:dyDescent="0.45">
      <c r="A34" s="9" t="s">
        <v>1765</v>
      </c>
      <c r="B34" s="6">
        <v>1</v>
      </c>
      <c r="J34" s="9" t="s">
        <v>1219</v>
      </c>
      <c r="K34" s="3">
        <v>1</v>
      </c>
      <c r="O34" s="9" t="s">
        <v>1061</v>
      </c>
      <c r="P34" s="3">
        <v>1</v>
      </c>
    </row>
    <row r="35" spans="1:16" x14ac:dyDescent="0.45">
      <c r="J35" s="9" t="s">
        <v>1014</v>
      </c>
      <c r="K35" s="3">
        <v>1</v>
      </c>
      <c r="O35" s="9" t="s">
        <v>680</v>
      </c>
      <c r="P35" s="3">
        <v>1</v>
      </c>
    </row>
    <row r="36" spans="1:16" x14ac:dyDescent="0.45">
      <c r="J36" s="9" t="s">
        <v>482</v>
      </c>
      <c r="K36" s="3">
        <v>1</v>
      </c>
      <c r="O36" s="9" t="s">
        <v>360</v>
      </c>
      <c r="P36" s="3">
        <v>17</v>
      </c>
    </row>
    <row r="37" spans="1:16" x14ac:dyDescent="0.45">
      <c r="J37" s="9" t="s">
        <v>1207</v>
      </c>
      <c r="K37" s="3">
        <v>1</v>
      </c>
      <c r="O37" s="9" t="s">
        <v>900</v>
      </c>
      <c r="P37" s="3">
        <v>12</v>
      </c>
    </row>
    <row r="38" spans="1:16" x14ac:dyDescent="0.45">
      <c r="J38" s="9" t="s">
        <v>935</v>
      </c>
      <c r="K38" s="3">
        <v>1</v>
      </c>
      <c r="O38" s="9" t="s">
        <v>279</v>
      </c>
      <c r="P38" s="3">
        <v>6</v>
      </c>
    </row>
    <row r="39" spans="1:16" x14ac:dyDescent="0.45">
      <c r="J39" s="9" t="s">
        <v>777</v>
      </c>
      <c r="K39" s="3">
        <v>1</v>
      </c>
      <c r="O39" s="9" t="s">
        <v>1194</v>
      </c>
      <c r="P39" s="3">
        <v>1</v>
      </c>
    </row>
    <row r="40" spans="1:16" x14ac:dyDescent="0.45">
      <c r="J40" s="9" t="s">
        <v>836</v>
      </c>
      <c r="K40" s="3">
        <v>1</v>
      </c>
      <c r="O40" s="9" t="s">
        <v>47</v>
      </c>
      <c r="P40" s="3">
        <v>3</v>
      </c>
    </row>
    <row r="41" spans="1:16" x14ac:dyDescent="0.45">
      <c r="J41" s="9" t="s">
        <v>1186</v>
      </c>
      <c r="K41" s="3">
        <v>1</v>
      </c>
      <c r="O41" s="9" t="s">
        <v>920</v>
      </c>
      <c r="P41" s="3">
        <v>10</v>
      </c>
    </row>
    <row r="42" spans="1:16" x14ac:dyDescent="0.45">
      <c r="J42" s="9" t="s">
        <v>572</v>
      </c>
      <c r="K42" s="3">
        <v>1</v>
      </c>
      <c r="O42" s="9" t="s">
        <v>606</v>
      </c>
      <c r="P42" s="3">
        <v>1</v>
      </c>
    </row>
    <row r="43" spans="1:16" x14ac:dyDescent="0.45">
      <c r="J43" s="9" t="s">
        <v>1010</v>
      </c>
      <c r="K43" s="3">
        <v>1</v>
      </c>
      <c r="O43" s="9" t="s">
        <v>450</v>
      </c>
      <c r="P43" s="3">
        <v>13</v>
      </c>
    </row>
    <row r="44" spans="1:16" x14ac:dyDescent="0.45">
      <c r="A44" s="2" t="s">
        <v>3303</v>
      </c>
      <c r="J44" s="9" t="s">
        <v>942</v>
      </c>
      <c r="K44" s="3">
        <v>1</v>
      </c>
      <c r="O44" s="9" t="s">
        <v>526</v>
      </c>
      <c r="P44" s="3">
        <v>1</v>
      </c>
    </row>
    <row r="45" spans="1:16" x14ac:dyDescent="0.45">
      <c r="B45" t="s">
        <v>3287</v>
      </c>
      <c r="C45" t="s">
        <v>3288</v>
      </c>
      <c r="J45" s="9" t="s">
        <v>991</v>
      </c>
      <c r="K45" s="3">
        <v>1</v>
      </c>
      <c r="O45" s="9" t="s">
        <v>356</v>
      </c>
      <c r="P45" s="3">
        <v>1</v>
      </c>
    </row>
    <row r="46" spans="1:16" x14ac:dyDescent="0.45">
      <c r="A46" s="9" t="s">
        <v>1754</v>
      </c>
      <c r="B46" s="4">
        <v>4828.3900000000003</v>
      </c>
      <c r="C46" s="4">
        <v>15894.699999999973</v>
      </c>
      <c r="J46" s="9" t="s">
        <v>1137</v>
      </c>
      <c r="K46" s="3">
        <v>1</v>
      </c>
      <c r="O46" s="9" t="s">
        <v>880</v>
      </c>
      <c r="P46" s="3">
        <v>19</v>
      </c>
    </row>
    <row r="47" spans="1:16" x14ac:dyDescent="0.45">
      <c r="A47" s="9" t="s">
        <v>1758</v>
      </c>
      <c r="B47" s="4">
        <v>7098.3699999999953</v>
      </c>
      <c r="C47" s="4">
        <v>7584.1899999999987</v>
      </c>
      <c r="J47" s="9" t="s">
        <v>1076</v>
      </c>
      <c r="K47" s="3">
        <v>1</v>
      </c>
      <c r="O47" s="9" t="s">
        <v>529</v>
      </c>
      <c r="P47" s="3">
        <v>18</v>
      </c>
    </row>
    <row r="48" spans="1:16" x14ac:dyDescent="0.45">
      <c r="A48" s="9" t="s">
        <v>1764</v>
      </c>
      <c r="B48" s="4">
        <v>560.83000000000004</v>
      </c>
      <c r="C48" s="4">
        <v>923.72000000000014</v>
      </c>
      <c r="J48" s="9" t="s">
        <v>1084</v>
      </c>
      <c r="K48" s="3">
        <v>1</v>
      </c>
      <c r="O48" s="9" t="s">
        <v>565</v>
      </c>
      <c r="P48" s="3">
        <v>1</v>
      </c>
    </row>
    <row r="49" spans="1:16" x14ac:dyDescent="0.45">
      <c r="A49" s="9" t="s">
        <v>1760</v>
      </c>
      <c r="B49" s="4">
        <v>35295.390000000145</v>
      </c>
      <c r="C49" s="4">
        <v>40669.470000000125</v>
      </c>
      <c r="J49" s="9" t="s">
        <v>1158</v>
      </c>
      <c r="K49" s="3">
        <v>1</v>
      </c>
      <c r="O49" s="9" t="s">
        <v>419</v>
      </c>
      <c r="P49" s="3">
        <v>10</v>
      </c>
    </row>
    <row r="50" spans="1:16" x14ac:dyDescent="0.45">
      <c r="A50" s="9" t="s">
        <v>1752</v>
      </c>
      <c r="B50" s="4">
        <v>831.68000000000006</v>
      </c>
      <c r="C50" s="4">
        <v>675.74000000000012</v>
      </c>
      <c r="J50" s="9" t="s">
        <v>415</v>
      </c>
      <c r="K50" s="3">
        <v>1</v>
      </c>
      <c r="O50" s="9" t="s">
        <v>474</v>
      </c>
      <c r="P50" s="3">
        <v>15</v>
      </c>
    </row>
    <row r="51" spans="1:16" x14ac:dyDescent="0.45">
      <c r="A51" s="9" t="s">
        <v>1757</v>
      </c>
      <c r="B51" s="4">
        <v>1007.6400000000002</v>
      </c>
      <c r="C51" s="4">
        <v>587.79</v>
      </c>
      <c r="J51" s="9" t="s">
        <v>1162</v>
      </c>
      <c r="K51" s="3">
        <v>1</v>
      </c>
      <c r="O51" s="9" t="s">
        <v>341</v>
      </c>
      <c r="P51" s="3">
        <v>13</v>
      </c>
    </row>
    <row r="52" spans="1:16" x14ac:dyDescent="0.45">
      <c r="A52" s="9" t="s">
        <v>1763</v>
      </c>
      <c r="B52" s="4">
        <v>620.73</v>
      </c>
      <c r="C52" s="4">
        <v>275.88</v>
      </c>
      <c r="J52" s="9" t="s">
        <v>960</v>
      </c>
      <c r="K52" s="3">
        <v>1</v>
      </c>
      <c r="O52" s="9" t="s">
        <v>746</v>
      </c>
      <c r="P52" s="3">
        <v>1</v>
      </c>
    </row>
    <row r="53" spans="1:16" x14ac:dyDescent="0.45">
      <c r="A53" s="9" t="s">
        <v>1759</v>
      </c>
      <c r="B53" s="4">
        <v>8233.159999999998</v>
      </c>
      <c r="C53" s="4">
        <v>8349.1199999999972</v>
      </c>
      <c r="J53" s="9" t="s">
        <v>364</v>
      </c>
      <c r="K53" s="3">
        <v>1</v>
      </c>
      <c r="O53" s="9" t="s">
        <v>1123</v>
      </c>
      <c r="P53" s="3">
        <v>1</v>
      </c>
    </row>
    <row r="54" spans="1:16" x14ac:dyDescent="0.45">
      <c r="A54" s="9" t="s">
        <v>1761</v>
      </c>
      <c r="B54" s="4">
        <v>701.74000000000012</v>
      </c>
      <c r="C54" s="4">
        <v>485.81999999999994</v>
      </c>
      <c r="J54" s="9" t="s">
        <v>552</v>
      </c>
      <c r="K54" s="3">
        <v>1</v>
      </c>
      <c r="O54" s="9" t="s">
        <v>931</v>
      </c>
      <c r="P54" s="3">
        <v>1</v>
      </c>
    </row>
    <row r="55" spans="1:16" x14ac:dyDescent="0.45">
      <c r="A55" s="9" t="s">
        <v>1762</v>
      </c>
      <c r="B55" s="4">
        <v>153.92999999999998</v>
      </c>
      <c r="C55" s="4">
        <v>791.6400000000001</v>
      </c>
      <c r="J55" s="9" t="s">
        <v>887</v>
      </c>
      <c r="K55" s="3">
        <v>1</v>
      </c>
      <c r="O55" s="9" t="s">
        <v>462</v>
      </c>
      <c r="P55" s="3">
        <v>1</v>
      </c>
    </row>
    <row r="56" spans="1:16" x14ac:dyDescent="0.45">
      <c r="J56" s="9" t="s">
        <v>688</v>
      </c>
      <c r="K56" s="3">
        <v>1</v>
      </c>
      <c r="O56" s="9" t="s">
        <v>1148</v>
      </c>
      <c r="P56" s="3">
        <v>1</v>
      </c>
    </row>
    <row r="57" spans="1:16" x14ac:dyDescent="0.45">
      <c r="J57" s="9" t="s">
        <v>423</v>
      </c>
      <c r="K57" s="3">
        <v>1</v>
      </c>
      <c r="O57" s="9" t="s">
        <v>544</v>
      </c>
      <c r="P57" s="3">
        <v>1</v>
      </c>
    </row>
    <row r="58" spans="1:16" x14ac:dyDescent="0.45">
      <c r="J58" s="9" t="s">
        <v>699</v>
      </c>
      <c r="K58" s="3">
        <v>1</v>
      </c>
      <c r="O58" s="9" t="s">
        <v>864</v>
      </c>
      <c r="P58" s="3">
        <v>1</v>
      </c>
    </row>
    <row r="59" spans="1:16" x14ac:dyDescent="0.45">
      <c r="J59" s="9" t="s">
        <v>765</v>
      </c>
      <c r="K59" s="3">
        <v>1</v>
      </c>
      <c r="O59" s="9" t="s">
        <v>949</v>
      </c>
      <c r="P59" s="3">
        <v>1</v>
      </c>
    </row>
    <row r="60" spans="1:16" x14ac:dyDescent="0.45">
      <c r="J60" s="9" t="s">
        <v>1203</v>
      </c>
      <c r="K60" s="3">
        <v>1</v>
      </c>
      <c r="O60" s="9" t="s">
        <v>44</v>
      </c>
      <c r="P60" s="3">
        <v>12</v>
      </c>
    </row>
    <row r="61" spans="1:16" x14ac:dyDescent="0.45">
      <c r="J61" s="9" t="s">
        <v>714</v>
      </c>
      <c r="K61" s="3">
        <v>1</v>
      </c>
      <c r="O61" s="9" t="s">
        <v>1100</v>
      </c>
      <c r="P61" s="3">
        <v>1</v>
      </c>
    </row>
    <row r="62" spans="1:16" x14ac:dyDescent="0.45">
      <c r="J62" s="9" t="s">
        <v>691</v>
      </c>
      <c r="K62" s="3">
        <v>1</v>
      </c>
      <c r="O62" s="9" t="s">
        <v>120</v>
      </c>
      <c r="P62" s="3">
        <v>8</v>
      </c>
    </row>
    <row r="63" spans="1:16" x14ac:dyDescent="0.45">
      <c r="J63" s="9" t="s">
        <v>1211</v>
      </c>
      <c r="K63" s="3">
        <v>1</v>
      </c>
      <c r="O63" s="9" t="s">
        <v>651</v>
      </c>
      <c r="P63" s="3">
        <v>1</v>
      </c>
    </row>
    <row r="64" spans="1:16" x14ac:dyDescent="0.45">
      <c r="J64" s="9" t="s">
        <v>541</v>
      </c>
      <c r="K64" s="3">
        <v>1</v>
      </c>
      <c r="O64" s="9" t="s">
        <v>1219</v>
      </c>
      <c r="P64" s="3">
        <v>1</v>
      </c>
    </row>
    <row r="65" spans="10:16" x14ac:dyDescent="0.45">
      <c r="J65" s="9" t="s">
        <v>486</v>
      </c>
      <c r="K65" s="3">
        <v>1</v>
      </c>
      <c r="O65" s="9" t="s">
        <v>329</v>
      </c>
      <c r="P65" s="3">
        <v>2</v>
      </c>
    </row>
    <row r="66" spans="10:16" x14ac:dyDescent="0.45">
      <c r="J66" s="9" t="s">
        <v>668</v>
      </c>
      <c r="K66" s="3">
        <v>1</v>
      </c>
      <c r="O66" s="9" t="s">
        <v>1002</v>
      </c>
      <c r="P66" s="3">
        <v>21</v>
      </c>
    </row>
    <row r="67" spans="10:16" x14ac:dyDescent="0.45">
      <c r="J67" s="9" t="s">
        <v>621</v>
      </c>
      <c r="K67" s="3">
        <v>1</v>
      </c>
      <c r="O67" s="9" t="s">
        <v>1014</v>
      </c>
      <c r="P67" s="3">
        <v>1</v>
      </c>
    </row>
    <row r="68" spans="10:16" x14ac:dyDescent="0.45">
      <c r="J68" s="9" t="s">
        <v>1107</v>
      </c>
      <c r="K68" s="3">
        <v>1</v>
      </c>
      <c r="O68" s="9" t="s">
        <v>946</v>
      </c>
      <c r="P68" s="3">
        <v>14</v>
      </c>
    </row>
    <row r="69" spans="10:16" x14ac:dyDescent="0.45">
      <c r="J69" s="9" t="s">
        <v>823</v>
      </c>
      <c r="K69" s="3">
        <v>1</v>
      </c>
      <c r="O69" s="9" t="s">
        <v>321</v>
      </c>
      <c r="P69" s="3">
        <v>4</v>
      </c>
    </row>
    <row r="70" spans="10:16" x14ac:dyDescent="0.45">
      <c r="J70" s="9" t="s">
        <v>470</v>
      </c>
      <c r="K70" s="3">
        <v>1</v>
      </c>
      <c r="O70" s="9" t="s">
        <v>987</v>
      </c>
      <c r="P70" s="3">
        <v>19</v>
      </c>
    </row>
    <row r="71" spans="10:16" x14ac:dyDescent="0.45">
      <c r="J71" s="9" t="s">
        <v>596</v>
      </c>
      <c r="K71" s="3">
        <v>1</v>
      </c>
      <c r="O71" s="9" t="s">
        <v>915</v>
      </c>
      <c r="P71" s="3">
        <v>18</v>
      </c>
    </row>
    <row r="72" spans="10:16" x14ac:dyDescent="0.45">
      <c r="J72" s="9" t="s">
        <v>592</v>
      </c>
      <c r="K72" s="3">
        <v>1</v>
      </c>
      <c r="O72" s="9" t="s">
        <v>819</v>
      </c>
      <c r="P72" s="3">
        <v>19</v>
      </c>
    </row>
    <row r="73" spans="10:16" x14ac:dyDescent="0.45">
      <c r="J73" s="9" t="s">
        <v>856</v>
      </c>
      <c r="K73" s="3">
        <v>1</v>
      </c>
      <c r="O73" s="9" t="s">
        <v>482</v>
      </c>
      <c r="P73" s="3">
        <v>1</v>
      </c>
    </row>
    <row r="74" spans="10:16" x14ac:dyDescent="0.45">
      <c r="J74" s="9" t="s">
        <v>617</v>
      </c>
      <c r="K74" s="3">
        <v>1</v>
      </c>
      <c r="O74" s="9" t="s">
        <v>257</v>
      </c>
      <c r="P74" s="3">
        <v>5</v>
      </c>
    </row>
    <row r="75" spans="10:16" x14ac:dyDescent="0.45">
      <c r="J75" s="9" t="s">
        <v>1088</v>
      </c>
      <c r="K75" s="3">
        <v>1</v>
      </c>
      <c r="O75" s="9" t="s">
        <v>1207</v>
      </c>
      <c r="P75" s="3">
        <v>1</v>
      </c>
    </row>
    <row r="76" spans="10:16" x14ac:dyDescent="0.45">
      <c r="J76" s="9" t="s">
        <v>379</v>
      </c>
      <c r="K76" s="3">
        <v>1</v>
      </c>
      <c r="O76" s="9" t="s">
        <v>935</v>
      </c>
      <c r="P76" s="3">
        <v>1</v>
      </c>
    </row>
    <row r="77" spans="10:16" x14ac:dyDescent="0.45">
      <c r="J77" s="9" t="s">
        <v>610</v>
      </c>
      <c r="K77" s="3">
        <v>1</v>
      </c>
      <c r="O77" s="9" t="s">
        <v>777</v>
      </c>
      <c r="P77" s="3">
        <v>1</v>
      </c>
    </row>
    <row r="78" spans="10:16" x14ac:dyDescent="0.45">
      <c r="J78" s="9" t="s">
        <v>510</v>
      </c>
      <c r="K78" s="3">
        <v>1</v>
      </c>
      <c r="O78" s="9" t="s">
        <v>124</v>
      </c>
      <c r="P78" s="3">
        <v>2</v>
      </c>
    </row>
    <row r="79" spans="10:16" x14ac:dyDescent="0.45">
      <c r="J79" s="9" t="s">
        <v>848</v>
      </c>
      <c r="K79" s="3">
        <v>1</v>
      </c>
      <c r="O79" s="9" t="s">
        <v>1155</v>
      </c>
      <c r="P79" s="3">
        <v>20</v>
      </c>
    </row>
    <row r="80" spans="10:16" x14ac:dyDescent="0.45">
      <c r="J80" s="9" t="s">
        <v>398</v>
      </c>
      <c r="K80" s="3">
        <v>1</v>
      </c>
      <c r="O80" s="9" t="s">
        <v>836</v>
      </c>
      <c r="P80" s="3">
        <v>1</v>
      </c>
    </row>
    <row r="81" spans="10:16" x14ac:dyDescent="0.45">
      <c r="J81" s="9" t="s">
        <v>465</v>
      </c>
      <c r="K81" s="3">
        <v>1</v>
      </c>
      <c r="O81" s="9" t="s">
        <v>1186</v>
      </c>
      <c r="P81" s="3">
        <v>1</v>
      </c>
    </row>
    <row r="82" spans="10:16" x14ac:dyDescent="0.45">
      <c r="J82" s="9" t="s">
        <v>1018</v>
      </c>
      <c r="K82" s="3">
        <v>1</v>
      </c>
      <c r="O82" s="9" t="s">
        <v>572</v>
      </c>
      <c r="P82" s="3">
        <v>1</v>
      </c>
    </row>
    <row r="83" spans="10:16" x14ac:dyDescent="0.45">
      <c r="J83" s="9" t="s">
        <v>439</v>
      </c>
      <c r="K83" s="3">
        <v>1</v>
      </c>
      <c r="O83" s="9" t="s">
        <v>973</v>
      </c>
      <c r="P83" s="3">
        <v>17</v>
      </c>
    </row>
    <row r="84" spans="10:16" x14ac:dyDescent="0.45">
      <c r="J84" s="9" t="s">
        <v>1144</v>
      </c>
      <c r="K84" s="3">
        <v>1</v>
      </c>
      <c r="O84" s="9" t="s">
        <v>40</v>
      </c>
      <c r="P84" s="3">
        <v>5</v>
      </c>
    </row>
    <row r="85" spans="10:16" x14ac:dyDescent="0.45">
      <c r="J85" s="9" t="s">
        <v>599</v>
      </c>
      <c r="K85" s="3">
        <v>1</v>
      </c>
      <c r="O85" s="9" t="s">
        <v>1010</v>
      </c>
      <c r="P85" s="3">
        <v>1</v>
      </c>
    </row>
    <row r="86" spans="10:16" x14ac:dyDescent="0.45">
      <c r="J86" s="9" t="s">
        <v>1199</v>
      </c>
      <c r="K86" s="3">
        <v>1</v>
      </c>
      <c r="O86" s="9" t="s">
        <v>942</v>
      </c>
      <c r="P86" s="3">
        <v>1</v>
      </c>
    </row>
    <row r="87" spans="10:16" x14ac:dyDescent="0.45">
      <c r="J87" s="9" t="s">
        <v>1064</v>
      </c>
      <c r="K87" s="3">
        <v>1</v>
      </c>
      <c r="O87" s="9" t="s">
        <v>991</v>
      </c>
      <c r="P87" s="3">
        <v>1</v>
      </c>
    </row>
    <row r="88" spans="10:16" x14ac:dyDescent="0.45">
      <c r="J88" s="9" t="s">
        <v>1031</v>
      </c>
      <c r="K88" s="3">
        <v>1</v>
      </c>
      <c r="O88" s="9" t="s">
        <v>498</v>
      </c>
      <c r="P88" s="3">
        <v>14</v>
      </c>
    </row>
    <row r="89" spans="10:16" x14ac:dyDescent="0.45">
      <c r="J89" s="9" t="s">
        <v>352</v>
      </c>
      <c r="K89" s="3">
        <v>1</v>
      </c>
      <c r="O89" s="9" t="s">
        <v>1137</v>
      </c>
      <c r="P89" s="3">
        <v>1</v>
      </c>
    </row>
    <row r="90" spans="10:16" x14ac:dyDescent="0.45">
      <c r="J90" s="9" t="s">
        <v>781</v>
      </c>
      <c r="K90" s="3">
        <v>1</v>
      </c>
      <c r="O90" s="9" t="s">
        <v>204</v>
      </c>
      <c r="P90" s="3">
        <v>8</v>
      </c>
    </row>
    <row r="91" spans="10:16" x14ac:dyDescent="0.45">
      <c r="J91" s="9" t="s">
        <v>613</v>
      </c>
      <c r="K91" s="3">
        <v>1</v>
      </c>
      <c r="O91" s="9" t="s">
        <v>1076</v>
      </c>
      <c r="P91" s="3">
        <v>1</v>
      </c>
    </row>
    <row r="92" spans="10:16" x14ac:dyDescent="0.45">
      <c r="J92" s="9" t="s">
        <v>569</v>
      </c>
      <c r="K92" s="3">
        <v>1</v>
      </c>
      <c r="O92" s="9" t="s">
        <v>1084</v>
      </c>
      <c r="P92" s="3">
        <v>1</v>
      </c>
    </row>
    <row r="93" spans="10:16" x14ac:dyDescent="0.45">
      <c r="J93" s="9" t="s">
        <v>635</v>
      </c>
      <c r="K93" s="3">
        <v>1</v>
      </c>
      <c r="O93" s="9" t="s">
        <v>1158</v>
      </c>
      <c r="P93" s="3">
        <v>1</v>
      </c>
    </row>
    <row r="94" spans="10:16" x14ac:dyDescent="0.45">
      <c r="J94" s="9" t="s">
        <v>1166</v>
      </c>
      <c r="K94" s="3">
        <v>1</v>
      </c>
      <c r="O94" s="9" t="s">
        <v>175</v>
      </c>
      <c r="P94" s="3">
        <v>5</v>
      </c>
    </row>
    <row r="95" spans="10:16" x14ac:dyDescent="0.45">
      <c r="J95" s="9" t="s">
        <v>808</v>
      </c>
      <c r="K95" s="3">
        <v>1</v>
      </c>
      <c r="O95" s="9" t="s">
        <v>643</v>
      </c>
      <c r="P95" s="3">
        <v>12</v>
      </c>
    </row>
    <row r="96" spans="10:16" x14ac:dyDescent="0.45">
      <c r="J96" s="9" t="s">
        <v>1127</v>
      </c>
      <c r="K96" s="3">
        <v>1</v>
      </c>
      <c r="O96" s="9" t="s">
        <v>69</v>
      </c>
      <c r="P96" s="3">
        <v>6</v>
      </c>
    </row>
    <row r="97" spans="10:16" x14ac:dyDescent="0.45">
      <c r="J97" s="9" t="s">
        <v>883</v>
      </c>
      <c r="K97" s="3">
        <v>1</v>
      </c>
      <c r="O97" s="9" t="s">
        <v>415</v>
      </c>
      <c r="P97" s="3">
        <v>1</v>
      </c>
    </row>
    <row r="98" spans="10:16" x14ac:dyDescent="0.45">
      <c r="J98" s="9" t="s">
        <v>904</v>
      </c>
      <c r="K98" s="3">
        <v>1</v>
      </c>
      <c r="O98" s="9" t="s">
        <v>1162</v>
      </c>
      <c r="P98" s="3">
        <v>1</v>
      </c>
    </row>
    <row r="99" spans="10:16" x14ac:dyDescent="0.45">
      <c r="J99" s="9" t="s">
        <v>1170</v>
      </c>
      <c r="K99" s="3">
        <v>1</v>
      </c>
      <c r="O99" s="9" t="s">
        <v>960</v>
      </c>
      <c r="P99" s="3">
        <v>1</v>
      </c>
    </row>
    <row r="100" spans="10:16" x14ac:dyDescent="0.45">
      <c r="J100" s="9" t="s">
        <v>738</v>
      </c>
      <c r="K100" s="3">
        <v>1</v>
      </c>
      <c r="O100" s="9" t="s">
        <v>364</v>
      </c>
      <c r="P100" s="3">
        <v>1</v>
      </c>
    </row>
    <row r="101" spans="10:16" x14ac:dyDescent="0.45">
      <c r="J101" s="9" t="s">
        <v>872</v>
      </c>
      <c r="K101" s="3">
        <v>1</v>
      </c>
      <c r="O101" s="9" t="s">
        <v>552</v>
      </c>
      <c r="P101" s="3">
        <v>1</v>
      </c>
    </row>
    <row r="102" spans="10:16" x14ac:dyDescent="0.45">
      <c r="J102" s="9" t="s">
        <v>584</v>
      </c>
      <c r="K102" s="3">
        <v>1</v>
      </c>
      <c r="O102" s="9" t="s">
        <v>887</v>
      </c>
      <c r="P102" s="3">
        <v>1</v>
      </c>
    </row>
    <row r="103" spans="10:16" x14ac:dyDescent="0.45">
      <c r="J103" s="9" t="s">
        <v>639</v>
      </c>
      <c r="K103" s="3">
        <v>1</v>
      </c>
      <c r="O103" s="9" t="s">
        <v>382</v>
      </c>
      <c r="P103" s="3">
        <v>16</v>
      </c>
    </row>
    <row r="104" spans="10:16" x14ac:dyDescent="0.45">
      <c r="J104" s="9" t="s">
        <v>431</v>
      </c>
      <c r="K104" s="3">
        <v>1</v>
      </c>
      <c r="O104" s="9" t="s">
        <v>688</v>
      </c>
      <c r="P104" s="3">
        <v>1</v>
      </c>
    </row>
    <row r="105" spans="10:16" x14ac:dyDescent="0.45">
      <c r="J105" s="9" t="s">
        <v>372</v>
      </c>
      <c r="K105" s="3">
        <v>1</v>
      </c>
      <c r="O105" s="9" t="s">
        <v>840</v>
      </c>
      <c r="P105" s="3">
        <v>13</v>
      </c>
    </row>
    <row r="106" spans="10:16" x14ac:dyDescent="0.45">
      <c r="J106" s="9" t="s">
        <v>976</v>
      </c>
      <c r="K106" s="3">
        <v>1</v>
      </c>
      <c r="O106" s="9" t="s">
        <v>423</v>
      </c>
      <c r="P106" s="3">
        <v>1</v>
      </c>
    </row>
    <row r="107" spans="10:16" x14ac:dyDescent="0.45">
      <c r="J107" s="9" t="s">
        <v>1120</v>
      </c>
      <c r="K107" s="3">
        <v>1</v>
      </c>
      <c r="O107" s="9" t="s">
        <v>699</v>
      </c>
      <c r="P107" s="3">
        <v>1</v>
      </c>
    </row>
    <row r="108" spans="10:16" x14ac:dyDescent="0.45">
      <c r="J108" s="9" t="s">
        <v>494</v>
      </c>
      <c r="K108" s="3">
        <v>1</v>
      </c>
      <c r="O108" s="9" t="s">
        <v>765</v>
      </c>
      <c r="P108" s="3">
        <v>1</v>
      </c>
    </row>
    <row r="109" spans="10:16" x14ac:dyDescent="0.45">
      <c r="J109" s="9" t="s">
        <v>1035</v>
      </c>
      <c r="K109" s="3">
        <v>1</v>
      </c>
      <c r="O109" s="9" t="s">
        <v>1092</v>
      </c>
      <c r="P109" s="3">
        <v>13</v>
      </c>
    </row>
    <row r="110" spans="10:16" x14ac:dyDescent="0.45">
      <c r="J110" s="9" t="s">
        <v>446</v>
      </c>
      <c r="K110" s="3">
        <v>1</v>
      </c>
      <c r="O110" s="9" t="s">
        <v>1203</v>
      </c>
      <c r="P110" s="3">
        <v>1</v>
      </c>
    </row>
    <row r="111" spans="10:16" x14ac:dyDescent="0.45">
      <c r="J111" s="9" t="s">
        <v>769</v>
      </c>
      <c r="K111" s="3">
        <v>1</v>
      </c>
      <c r="O111" s="9" t="s">
        <v>714</v>
      </c>
      <c r="P111" s="3">
        <v>1</v>
      </c>
    </row>
    <row r="112" spans="10:16" x14ac:dyDescent="0.45">
      <c r="J112" s="9" t="s">
        <v>1134</v>
      </c>
      <c r="K112" s="3">
        <v>1</v>
      </c>
      <c r="O112" s="9" t="s">
        <v>691</v>
      </c>
      <c r="P112" s="3">
        <v>1</v>
      </c>
    </row>
    <row r="113" spans="10:16" x14ac:dyDescent="0.45">
      <c r="J113" s="9" t="s">
        <v>1131</v>
      </c>
      <c r="K113" s="3">
        <v>1</v>
      </c>
      <c r="O113" s="9" t="s">
        <v>1211</v>
      </c>
      <c r="P113" s="3">
        <v>1</v>
      </c>
    </row>
    <row r="114" spans="10:16" x14ac:dyDescent="0.45">
      <c r="J114" s="9" t="s">
        <v>983</v>
      </c>
      <c r="K114" s="3">
        <v>1</v>
      </c>
      <c r="O114" s="9" t="s">
        <v>522</v>
      </c>
      <c r="P114" s="3">
        <v>20</v>
      </c>
    </row>
    <row r="115" spans="10:16" x14ac:dyDescent="0.45">
      <c r="J115" s="9" t="s">
        <v>458</v>
      </c>
      <c r="K115" s="3">
        <v>1</v>
      </c>
      <c r="O115" s="9" t="s">
        <v>541</v>
      </c>
      <c r="P115" s="3">
        <v>1</v>
      </c>
    </row>
    <row r="116" spans="10:16" x14ac:dyDescent="0.45">
      <c r="J116" s="9" t="s">
        <v>1152</v>
      </c>
      <c r="K116" s="3">
        <v>1</v>
      </c>
      <c r="O116" s="9" t="s">
        <v>486</v>
      </c>
      <c r="P116" s="3">
        <v>1</v>
      </c>
    </row>
    <row r="117" spans="10:16" x14ac:dyDescent="0.45">
      <c r="J117" s="9" t="s">
        <v>655</v>
      </c>
      <c r="K117" s="3">
        <v>1</v>
      </c>
      <c r="O117" s="9" t="s">
        <v>163</v>
      </c>
      <c r="P117" s="3">
        <v>9</v>
      </c>
    </row>
    <row r="118" spans="10:16" x14ac:dyDescent="0.45">
      <c r="J118" s="9" t="s">
        <v>1057</v>
      </c>
      <c r="K118" s="3">
        <v>1</v>
      </c>
      <c r="O118" s="9" t="s">
        <v>272</v>
      </c>
      <c r="P118" s="3">
        <v>2</v>
      </c>
    </row>
    <row r="119" spans="10:16" x14ac:dyDescent="0.45">
      <c r="J119" s="9" t="s">
        <v>868</v>
      </c>
      <c r="K119" s="3">
        <v>1</v>
      </c>
      <c r="O119" s="9" t="s">
        <v>668</v>
      </c>
      <c r="P119" s="3">
        <v>1</v>
      </c>
    </row>
    <row r="120" spans="10:16" x14ac:dyDescent="0.45">
      <c r="J120" s="9" t="s">
        <v>734</v>
      </c>
      <c r="K120" s="3">
        <v>1</v>
      </c>
      <c r="O120" s="9" t="s">
        <v>65</v>
      </c>
      <c r="P120" s="3">
        <v>7</v>
      </c>
    </row>
    <row r="121" spans="10:16" x14ac:dyDescent="0.45">
      <c r="J121" s="9" t="s">
        <v>478</v>
      </c>
      <c r="K121" s="3">
        <v>1</v>
      </c>
      <c r="O121" s="9" t="s">
        <v>621</v>
      </c>
      <c r="P121" s="3">
        <v>1</v>
      </c>
    </row>
    <row r="122" spans="10:16" x14ac:dyDescent="0.45">
      <c r="J122" s="9" t="s">
        <v>844</v>
      </c>
      <c r="K122" s="3">
        <v>1</v>
      </c>
      <c r="O122" s="9" t="s">
        <v>1107</v>
      </c>
      <c r="P122" s="3">
        <v>1</v>
      </c>
    </row>
    <row r="123" spans="10:16" x14ac:dyDescent="0.45">
      <c r="J123" s="9" t="s">
        <v>1045</v>
      </c>
      <c r="K123" s="3">
        <v>1</v>
      </c>
      <c r="O123" s="9" t="s">
        <v>823</v>
      </c>
      <c r="P123" s="3">
        <v>1</v>
      </c>
    </row>
    <row r="124" spans="10:16" x14ac:dyDescent="0.45">
      <c r="J124" s="9" t="s">
        <v>1117</v>
      </c>
      <c r="K124" s="3">
        <v>1</v>
      </c>
      <c r="O124" s="9" t="s">
        <v>938</v>
      </c>
      <c r="P124" s="3">
        <v>15</v>
      </c>
    </row>
    <row r="125" spans="10:16" x14ac:dyDescent="0.45">
      <c r="J125" s="9" t="s">
        <v>1223</v>
      </c>
      <c r="K125" s="3">
        <v>1</v>
      </c>
      <c r="O125" s="9" t="s">
        <v>154</v>
      </c>
      <c r="P125" s="3">
        <v>7</v>
      </c>
    </row>
    <row r="126" spans="10:16" x14ac:dyDescent="0.45">
      <c r="J126" s="9" t="s">
        <v>773</v>
      </c>
      <c r="K126" s="3">
        <v>1</v>
      </c>
      <c r="O126" s="9" t="s">
        <v>291</v>
      </c>
      <c r="P126" s="3">
        <v>8</v>
      </c>
    </row>
    <row r="127" spans="10:16" x14ac:dyDescent="0.45">
      <c r="J127" s="9" t="s">
        <v>411</v>
      </c>
      <c r="K127" s="3">
        <v>1</v>
      </c>
      <c r="O127" s="9" t="s">
        <v>470</v>
      </c>
      <c r="P127" s="3">
        <v>1</v>
      </c>
    </row>
    <row r="128" spans="10:16" x14ac:dyDescent="0.45">
      <c r="J128" s="9" t="s">
        <v>895</v>
      </c>
      <c r="K128" s="3">
        <v>1</v>
      </c>
      <c r="O128" s="9" t="s">
        <v>968</v>
      </c>
      <c r="P128" s="3">
        <v>12</v>
      </c>
    </row>
    <row r="129" spans="10:16" x14ac:dyDescent="0.45">
      <c r="J129" s="9" t="s">
        <v>390</v>
      </c>
      <c r="K129" s="3">
        <v>1</v>
      </c>
      <c r="O129" s="9" t="s">
        <v>596</v>
      </c>
      <c r="P129" s="3">
        <v>1</v>
      </c>
    </row>
    <row r="130" spans="10:16" x14ac:dyDescent="0.45">
      <c r="J130" s="9" t="s">
        <v>785</v>
      </c>
      <c r="K130" s="3">
        <v>1</v>
      </c>
      <c r="O130" s="9" t="s">
        <v>647</v>
      </c>
      <c r="P130" s="3">
        <v>12</v>
      </c>
    </row>
    <row r="131" spans="10:16" x14ac:dyDescent="0.45">
      <c r="J131" s="9" t="s">
        <v>684</v>
      </c>
      <c r="K131" s="3">
        <v>1</v>
      </c>
      <c r="O131" s="9" t="s">
        <v>592</v>
      </c>
      <c r="P131" s="3">
        <v>1</v>
      </c>
    </row>
    <row r="132" spans="10:16" x14ac:dyDescent="0.45">
      <c r="J132" s="9" t="s">
        <v>533</v>
      </c>
      <c r="K132" s="3">
        <v>1</v>
      </c>
      <c r="O132" s="9" t="s">
        <v>856</v>
      </c>
      <c r="P132" s="3">
        <v>1</v>
      </c>
    </row>
    <row r="133" spans="10:16" x14ac:dyDescent="0.45">
      <c r="J133" s="9" t="s">
        <v>580</v>
      </c>
      <c r="K133" s="3">
        <v>1</v>
      </c>
      <c r="O133" s="9" t="s">
        <v>617</v>
      </c>
      <c r="P133" s="3">
        <v>1</v>
      </c>
    </row>
    <row r="134" spans="10:16" x14ac:dyDescent="0.45">
      <c r="J134" s="9" t="s">
        <v>1096</v>
      </c>
      <c r="K134" s="3">
        <v>1</v>
      </c>
      <c r="O134" s="9" t="s">
        <v>1088</v>
      </c>
      <c r="P134" s="3">
        <v>1</v>
      </c>
    </row>
    <row r="135" spans="10:16" x14ac:dyDescent="0.45">
      <c r="J135" s="9" t="s">
        <v>625</v>
      </c>
      <c r="K135" s="3">
        <v>1</v>
      </c>
      <c r="O135" s="9" t="s">
        <v>57</v>
      </c>
      <c r="P135" s="3">
        <v>10</v>
      </c>
    </row>
    <row r="136" spans="10:16" x14ac:dyDescent="0.45">
      <c r="J136" s="9" t="s">
        <v>435</v>
      </c>
      <c r="K136" s="3">
        <v>1</v>
      </c>
      <c r="O136" s="9" t="s">
        <v>345</v>
      </c>
      <c r="P136" s="3">
        <v>4</v>
      </c>
    </row>
    <row r="137" spans="10:16" x14ac:dyDescent="0.45">
      <c r="J137" s="9" t="s">
        <v>1182</v>
      </c>
      <c r="K137" s="3">
        <v>1</v>
      </c>
      <c r="O137" s="9" t="s">
        <v>379</v>
      </c>
      <c r="P137" s="3">
        <v>1</v>
      </c>
    </row>
    <row r="138" spans="10:16" x14ac:dyDescent="0.45">
      <c r="J138" s="9" t="s">
        <v>758</v>
      </c>
      <c r="K138" s="3">
        <v>1</v>
      </c>
      <c r="O138" s="9" t="s">
        <v>227</v>
      </c>
      <c r="P138" s="3">
        <v>4</v>
      </c>
    </row>
    <row r="139" spans="10:16" x14ac:dyDescent="0.45">
      <c r="J139" s="9" t="s">
        <v>514</v>
      </c>
      <c r="K139" s="3">
        <v>1</v>
      </c>
      <c r="O139" s="9" t="s">
        <v>287</v>
      </c>
      <c r="P139" s="3">
        <v>4</v>
      </c>
    </row>
    <row r="140" spans="10:16" x14ac:dyDescent="0.45">
      <c r="J140" s="9" t="s">
        <v>1190</v>
      </c>
      <c r="K140" s="3">
        <v>1</v>
      </c>
      <c r="O140" s="9" t="s">
        <v>610</v>
      </c>
      <c r="P140" s="3">
        <v>1</v>
      </c>
    </row>
    <row r="141" spans="10:16" x14ac:dyDescent="0.45">
      <c r="J141" s="9" t="s">
        <v>558</v>
      </c>
      <c r="K141" s="3">
        <v>1</v>
      </c>
      <c r="O141" s="9" t="s">
        <v>510</v>
      </c>
      <c r="P141" s="3">
        <v>1</v>
      </c>
    </row>
    <row r="142" spans="10:16" x14ac:dyDescent="0.45">
      <c r="J142" s="9" t="s">
        <v>998</v>
      </c>
      <c r="K142" s="3">
        <v>1</v>
      </c>
      <c r="O142" s="9" t="s">
        <v>231</v>
      </c>
      <c r="P142" s="3">
        <v>4</v>
      </c>
    </row>
    <row r="143" spans="10:16" x14ac:dyDescent="0.45">
      <c r="J143" s="9" t="s">
        <v>408</v>
      </c>
      <c r="K143" s="3">
        <v>1</v>
      </c>
      <c r="O143" s="9" t="s">
        <v>179</v>
      </c>
      <c r="P143" s="3">
        <v>11</v>
      </c>
    </row>
    <row r="144" spans="10:16" x14ac:dyDescent="0.45">
      <c r="J144" s="9" t="s">
        <v>387</v>
      </c>
      <c r="K144" s="3">
        <v>1</v>
      </c>
      <c r="O144" s="9" t="s">
        <v>848</v>
      </c>
      <c r="P144" s="3">
        <v>1</v>
      </c>
    </row>
    <row r="145" spans="10:16" x14ac:dyDescent="0.45">
      <c r="J145" s="9" t="s">
        <v>928</v>
      </c>
      <c r="K145" s="3">
        <v>1</v>
      </c>
      <c r="O145" s="9" t="s">
        <v>398</v>
      </c>
      <c r="P145" s="3">
        <v>1</v>
      </c>
    </row>
    <row r="146" spans="10:16" x14ac:dyDescent="0.45">
      <c r="J146" s="9" t="s">
        <v>805</v>
      </c>
      <c r="K146" s="3">
        <v>1</v>
      </c>
      <c r="O146" s="9" t="s">
        <v>789</v>
      </c>
      <c r="P146" s="3">
        <v>17</v>
      </c>
    </row>
    <row r="147" spans="10:16" x14ac:dyDescent="0.45">
      <c r="J147" s="9" t="s">
        <v>629</v>
      </c>
      <c r="K147" s="3">
        <v>1</v>
      </c>
      <c r="O147" s="9" t="s">
        <v>465</v>
      </c>
      <c r="P147" s="3">
        <v>1</v>
      </c>
    </row>
    <row r="148" spans="10:16" x14ac:dyDescent="0.45">
      <c r="J148" s="9" t="s">
        <v>454</v>
      </c>
      <c r="K148" s="3">
        <v>1</v>
      </c>
      <c r="O148" s="9" t="s">
        <v>219</v>
      </c>
      <c r="P148" s="3">
        <v>5</v>
      </c>
    </row>
    <row r="149" spans="10:16" x14ac:dyDescent="0.45">
      <c r="J149" s="9" t="s">
        <v>658</v>
      </c>
      <c r="K149" s="3">
        <v>1</v>
      </c>
      <c r="O149" s="9" t="s">
        <v>116</v>
      </c>
      <c r="P149" s="3">
        <v>10</v>
      </c>
    </row>
    <row r="150" spans="10:16" x14ac:dyDescent="0.45">
      <c r="J150" s="9" t="s">
        <v>952</v>
      </c>
      <c r="K150" s="3">
        <v>1</v>
      </c>
      <c r="O150" s="9" t="s">
        <v>1018</v>
      </c>
      <c r="P150" s="3">
        <v>1</v>
      </c>
    </row>
    <row r="151" spans="10:16" x14ac:dyDescent="0.45">
      <c r="J151" s="9" t="s">
        <v>1050</v>
      </c>
      <c r="K151" s="3">
        <v>1</v>
      </c>
      <c r="O151" s="9" t="s">
        <v>726</v>
      </c>
      <c r="P151" s="3">
        <v>13</v>
      </c>
    </row>
    <row r="152" spans="10:16" x14ac:dyDescent="0.45">
      <c r="J152" s="9" t="s">
        <v>912</v>
      </c>
      <c r="K152" s="3">
        <v>1</v>
      </c>
      <c r="O152" s="9" t="s">
        <v>439</v>
      </c>
      <c r="P152" s="3">
        <v>1</v>
      </c>
    </row>
    <row r="153" spans="10:16" x14ac:dyDescent="0.45">
      <c r="J153" s="9" t="s">
        <v>665</v>
      </c>
      <c r="K153" s="3">
        <v>1</v>
      </c>
      <c r="O153" s="9" t="s">
        <v>1144</v>
      </c>
      <c r="P153" s="3">
        <v>1</v>
      </c>
    </row>
    <row r="154" spans="10:16" x14ac:dyDescent="0.45">
      <c r="J154" s="9" t="s">
        <v>506</v>
      </c>
      <c r="K154" s="3">
        <v>1</v>
      </c>
      <c r="O154" s="9" t="s">
        <v>215</v>
      </c>
      <c r="P154" s="3">
        <v>5</v>
      </c>
    </row>
    <row r="155" spans="10:16" x14ac:dyDescent="0.45">
      <c r="J155" s="9" t="s">
        <v>980</v>
      </c>
      <c r="K155" s="3">
        <v>1</v>
      </c>
      <c r="O155" s="9" t="s">
        <v>599</v>
      </c>
      <c r="P155" s="3">
        <v>1</v>
      </c>
    </row>
    <row r="156" spans="10:16" x14ac:dyDescent="0.45">
      <c r="J156" s="9" t="s">
        <v>797</v>
      </c>
      <c r="K156" s="3">
        <v>1</v>
      </c>
      <c r="O156" s="9" t="s">
        <v>36</v>
      </c>
      <c r="P156" s="3">
        <v>10</v>
      </c>
    </row>
    <row r="157" spans="10:16" x14ac:dyDescent="0.45">
      <c r="J157" s="9" t="s">
        <v>661</v>
      </c>
      <c r="K157" s="3">
        <v>1</v>
      </c>
      <c r="O157" s="9" t="s">
        <v>1199</v>
      </c>
      <c r="P157" s="3">
        <v>1</v>
      </c>
    </row>
    <row r="158" spans="10:16" x14ac:dyDescent="0.45">
      <c r="J158" s="9" t="s">
        <v>956</v>
      </c>
      <c r="K158" s="3">
        <v>1</v>
      </c>
      <c r="O158" s="9" t="s">
        <v>1064</v>
      </c>
      <c r="P158" s="3">
        <v>1</v>
      </c>
    </row>
    <row r="159" spans="10:16" x14ac:dyDescent="0.45">
      <c r="J159" s="9" t="s">
        <v>1023</v>
      </c>
      <c r="K159" s="3">
        <v>1</v>
      </c>
      <c r="O159" s="9" t="s">
        <v>1031</v>
      </c>
      <c r="P159" s="3">
        <v>1</v>
      </c>
    </row>
    <row r="160" spans="10:16" x14ac:dyDescent="0.45">
      <c r="J160" s="9" t="s">
        <v>1080</v>
      </c>
      <c r="K160" s="3">
        <v>1</v>
      </c>
      <c r="O160" s="9" t="s">
        <v>352</v>
      </c>
      <c r="P160" s="3">
        <v>1</v>
      </c>
    </row>
    <row r="161" spans="10:16" x14ac:dyDescent="0.45">
      <c r="J161" s="9" t="s">
        <v>442</v>
      </c>
      <c r="K161" s="3">
        <v>1</v>
      </c>
      <c r="O161" s="9" t="s">
        <v>781</v>
      </c>
      <c r="P161" s="3">
        <v>1</v>
      </c>
    </row>
    <row r="162" spans="10:16" x14ac:dyDescent="0.45">
      <c r="J162" s="9" t="s">
        <v>707</v>
      </c>
      <c r="K162" s="3">
        <v>1</v>
      </c>
      <c r="O162" s="9" t="s">
        <v>310</v>
      </c>
      <c r="P162" s="3">
        <v>6</v>
      </c>
    </row>
    <row r="163" spans="10:16" x14ac:dyDescent="0.45">
      <c r="J163" s="9" t="s">
        <v>518</v>
      </c>
      <c r="K163" s="3">
        <v>1</v>
      </c>
      <c r="O163" s="9" t="s">
        <v>182</v>
      </c>
      <c r="P163" s="3">
        <v>4</v>
      </c>
    </row>
    <row r="164" spans="10:16" x14ac:dyDescent="0.45">
      <c r="J164" s="9" t="s">
        <v>924</v>
      </c>
      <c r="K164" s="3">
        <v>1</v>
      </c>
      <c r="O164" s="9" t="s">
        <v>613</v>
      </c>
      <c r="P164" s="3">
        <v>1</v>
      </c>
    </row>
    <row r="165" spans="10:16" x14ac:dyDescent="0.45">
      <c r="J165" s="9" t="s">
        <v>722</v>
      </c>
      <c r="K165" s="3">
        <v>1</v>
      </c>
      <c r="O165" s="9" t="s">
        <v>569</v>
      </c>
      <c r="P165" s="3">
        <v>1</v>
      </c>
    </row>
    <row r="166" spans="10:16" x14ac:dyDescent="0.45">
      <c r="J166" s="9" t="s">
        <v>561</v>
      </c>
      <c r="K166" s="3">
        <v>1</v>
      </c>
      <c r="O166" s="9" t="s">
        <v>635</v>
      </c>
      <c r="P166" s="3">
        <v>1</v>
      </c>
    </row>
    <row r="167" spans="10:16" x14ac:dyDescent="0.45">
      <c r="J167" s="9" t="s">
        <v>801</v>
      </c>
      <c r="K167" s="3">
        <v>1</v>
      </c>
      <c r="O167" s="9" t="s">
        <v>1103</v>
      </c>
      <c r="P167" s="3">
        <v>13</v>
      </c>
    </row>
    <row r="168" spans="10:16" x14ac:dyDescent="0.45">
      <c r="J168" s="9" t="s">
        <v>394</v>
      </c>
      <c r="K168" s="3">
        <v>1</v>
      </c>
      <c r="O168" s="9" t="s">
        <v>223</v>
      </c>
      <c r="P168" s="3">
        <v>10</v>
      </c>
    </row>
    <row r="169" spans="10:16" x14ac:dyDescent="0.45">
      <c r="J169" s="9" t="s">
        <v>1141</v>
      </c>
      <c r="K169" s="3">
        <v>1</v>
      </c>
      <c r="O169" s="9" t="s">
        <v>703</v>
      </c>
      <c r="P169" s="3">
        <v>20</v>
      </c>
    </row>
    <row r="170" spans="10:16" x14ac:dyDescent="0.45">
      <c r="J170" s="9" t="s">
        <v>1041</v>
      </c>
      <c r="K170" s="3">
        <v>1</v>
      </c>
      <c r="O170" s="9" t="s">
        <v>1166</v>
      </c>
      <c r="P170" s="3">
        <v>1</v>
      </c>
    </row>
    <row r="171" spans="10:16" x14ac:dyDescent="0.45">
      <c r="J171" s="9" t="s">
        <v>876</v>
      </c>
      <c r="K171" s="3">
        <v>1</v>
      </c>
      <c r="O171" s="9" t="s">
        <v>105</v>
      </c>
      <c r="P171" s="3">
        <v>4</v>
      </c>
    </row>
    <row r="172" spans="10:16" x14ac:dyDescent="0.45">
      <c r="J172" s="9" t="s">
        <v>1072</v>
      </c>
      <c r="K172" s="3">
        <v>1</v>
      </c>
      <c r="O172" s="9" t="s">
        <v>808</v>
      </c>
      <c r="P172" s="3">
        <v>1</v>
      </c>
    </row>
    <row r="173" spans="10:16" x14ac:dyDescent="0.45">
      <c r="J173" s="9" t="s">
        <v>576</v>
      </c>
      <c r="K173" s="3">
        <v>1</v>
      </c>
      <c r="O173" s="9" t="s">
        <v>1127</v>
      </c>
      <c r="P173" s="3">
        <v>1</v>
      </c>
    </row>
    <row r="174" spans="10:16" x14ac:dyDescent="0.45">
      <c r="J174" s="9" t="s">
        <v>1068</v>
      </c>
      <c r="K174" s="3">
        <v>1</v>
      </c>
      <c r="O174" s="9" t="s">
        <v>883</v>
      </c>
      <c r="P174" s="3">
        <v>1</v>
      </c>
    </row>
    <row r="175" spans="10:16" x14ac:dyDescent="0.45">
      <c r="J175" s="9" t="s">
        <v>1006</v>
      </c>
      <c r="K175" s="3">
        <v>1</v>
      </c>
      <c r="O175" s="9" t="s">
        <v>762</v>
      </c>
      <c r="P175" s="3">
        <v>11</v>
      </c>
    </row>
    <row r="176" spans="10:16" x14ac:dyDescent="0.45">
      <c r="O176" s="9" t="s">
        <v>314</v>
      </c>
      <c r="P176" s="3">
        <v>4</v>
      </c>
    </row>
    <row r="177" spans="15:16" x14ac:dyDescent="0.45">
      <c r="O177" s="9" t="s">
        <v>904</v>
      </c>
      <c r="P177" s="3">
        <v>1</v>
      </c>
    </row>
    <row r="178" spans="15:16" x14ac:dyDescent="0.45">
      <c r="O178" s="9" t="s">
        <v>1170</v>
      </c>
      <c r="P178" s="3">
        <v>1</v>
      </c>
    </row>
    <row r="179" spans="15:16" x14ac:dyDescent="0.45">
      <c r="O179" s="9" t="s">
        <v>738</v>
      </c>
      <c r="P179" s="3">
        <v>1</v>
      </c>
    </row>
    <row r="180" spans="15:16" x14ac:dyDescent="0.45">
      <c r="O180" s="9" t="s">
        <v>994</v>
      </c>
      <c r="P180" s="3">
        <v>17</v>
      </c>
    </row>
    <row r="181" spans="15:16" x14ac:dyDescent="0.45">
      <c r="O181" s="9" t="s">
        <v>872</v>
      </c>
      <c r="P181" s="3">
        <v>1</v>
      </c>
    </row>
    <row r="182" spans="15:16" x14ac:dyDescent="0.45">
      <c r="O182" s="9" t="s">
        <v>584</v>
      </c>
      <c r="P182" s="3">
        <v>1</v>
      </c>
    </row>
    <row r="183" spans="15:16" x14ac:dyDescent="0.45">
      <c r="O183" s="9" t="s">
        <v>639</v>
      </c>
      <c r="P183" s="3">
        <v>1</v>
      </c>
    </row>
    <row r="184" spans="15:16" x14ac:dyDescent="0.45">
      <c r="O184" s="9" t="s">
        <v>964</v>
      </c>
      <c r="P184" s="3">
        <v>14</v>
      </c>
    </row>
    <row r="185" spans="15:16" x14ac:dyDescent="0.45">
      <c r="O185" s="9" t="s">
        <v>431</v>
      </c>
      <c r="P185" s="3">
        <v>1</v>
      </c>
    </row>
    <row r="186" spans="15:16" x14ac:dyDescent="0.45">
      <c r="O186" s="9" t="s">
        <v>85</v>
      </c>
      <c r="P186" s="3">
        <v>10</v>
      </c>
    </row>
    <row r="187" spans="15:16" x14ac:dyDescent="0.45">
      <c r="O187" s="9" t="s">
        <v>185</v>
      </c>
      <c r="P187" s="3">
        <v>2</v>
      </c>
    </row>
    <row r="188" spans="15:16" x14ac:dyDescent="0.45">
      <c r="O188" s="9" t="s">
        <v>325</v>
      </c>
      <c r="P188" s="3">
        <v>2</v>
      </c>
    </row>
    <row r="189" spans="15:16" x14ac:dyDescent="0.45">
      <c r="O189" s="9" t="s">
        <v>548</v>
      </c>
      <c r="P189" s="3">
        <v>15</v>
      </c>
    </row>
    <row r="190" spans="15:16" x14ac:dyDescent="0.45">
      <c r="O190" s="9" t="s">
        <v>372</v>
      </c>
      <c r="P190" s="3">
        <v>1</v>
      </c>
    </row>
    <row r="191" spans="15:16" x14ac:dyDescent="0.45">
      <c r="O191" s="9" t="s">
        <v>976</v>
      </c>
      <c r="P191" s="3">
        <v>1</v>
      </c>
    </row>
    <row r="192" spans="15:16" x14ac:dyDescent="0.45">
      <c r="O192" s="9" t="s">
        <v>1120</v>
      </c>
      <c r="P192" s="3">
        <v>1</v>
      </c>
    </row>
    <row r="193" spans="15:16" x14ac:dyDescent="0.45">
      <c r="O193" s="9" t="s">
        <v>750</v>
      </c>
      <c r="P193" s="3">
        <v>17</v>
      </c>
    </row>
    <row r="194" spans="15:16" x14ac:dyDescent="0.45">
      <c r="O194" s="9" t="s">
        <v>494</v>
      </c>
      <c r="P194" s="3">
        <v>1</v>
      </c>
    </row>
    <row r="195" spans="15:16" x14ac:dyDescent="0.45">
      <c r="O195" s="9" t="s">
        <v>1035</v>
      </c>
      <c r="P195" s="3">
        <v>1</v>
      </c>
    </row>
    <row r="196" spans="15:16" x14ac:dyDescent="0.45">
      <c r="O196" s="9" t="s">
        <v>446</v>
      </c>
      <c r="P196" s="3">
        <v>1</v>
      </c>
    </row>
    <row r="197" spans="15:16" x14ac:dyDescent="0.45">
      <c r="O197" s="9" t="s">
        <v>769</v>
      </c>
      <c r="P197" s="3">
        <v>1</v>
      </c>
    </row>
    <row r="198" spans="15:16" x14ac:dyDescent="0.45">
      <c r="O198" s="9" t="s">
        <v>1134</v>
      </c>
      <c r="P198" s="3">
        <v>1</v>
      </c>
    </row>
    <row r="199" spans="15:16" x14ac:dyDescent="0.45">
      <c r="O199" s="9" t="s">
        <v>1131</v>
      </c>
      <c r="P199" s="3">
        <v>1</v>
      </c>
    </row>
    <row r="200" spans="15:16" x14ac:dyDescent="0.45">
      <c r="O200" s="9" t="s">
        <v>193</v>
      </c>
      <c r="P200" s="3">
        <v>9</v>
      </c>
    </row>
    <row r="201" spans="15:16" x14ac:dyDescent="0.45">
      <c r="O201" s="9" t="s">
        <v>318</v>
      </c>
      <c r="P201" s="3">
        <v>5</v>
      </c>
    </row>
    <row r="202" spans="15:16" x14ac:dyDescent="0.45">
      <c r="O202" s="9" t="s">
        <v>54</v>
      </c>
      <c r="P202" s="3">
        <v>8</v>
      </c>
    </row>
    <row r="203" spans="15:16" x14ac:dyDescent="0.45">
      <c r="O203" s="9" t="s">
        <v>983</v>
      </c>
      <c r="P203" s="3">
        <v>1</v>
      </c>
    </row>
    <row r="204" spans="15:16" x14ac:dyDescent="0.45">
      <c r="O204" s="9" t="s">
        <v>458</v>
      </c>
      <c r="P204" s="3">
        <v>1</v>
      </c>
    </row>
    <row r="205" spans="15:16" x14ac:dyDescent="0.45">
      <c r="O205" s="9" t="s">
        <v>1152</v>
      </c>
      <c r="P205" s="3">
        <v>1</v>
      </c>
    </row>
    <row r="206" spans="15:16" x14ac:dyDescent="0.45">
      <c r="O206" s="9" t="s">
        <v>655</v>
      </c>
      <c r="P206" s="3">
        <v>1</v>
      </c>
    </row>
    <row r="207" spans="15:16" x14ac:dyDescent="0.45">
      <c r="O207" s="9" t="s">
        <v>832</v>
      </c>
      <c r="P207" s="3">
        <v>11</v>
      </c>
    </row>
    <row r="208" spans="15:16" x14ac:dyDescent="0.45">
      <c r="O208" s="9" t="s">
        <v>89</v>
      </c>
      <c r="P208" s="3">
        <v>2</v>
      </c>
    </row>
    <row r="209" spans="15:16" x14ac:dyDescent="0.45">
      <c r="O209" s="9" t="s">
        <v>676</v>
      </c>
      <c r="P209" s="3">
        <v>17</v>
      </c>
    </row>
    <row r="210" spans="15:16" x14ac:dyDescent="0.45">
      <c r="O210" s="9" t="s">
        <v>1057</v>
      </c>
      <c r="P210" s="3">
        <v>1</v>
      </c>
    </row>
    <row r="211" spans="15:16" x14ac:dyDescent="0.45">
      <c r="O211" s="9" t="s">
        <v>1027</v>
      </c>
      <c r="P211" s="3">
        <v>15</v>
      </c>
    </row>
    <row r="212" spans="15:16" x14ac:dyDescent="0.45">
      <c r="O212" s="9" t="s">
        <v>868</v>
      </c>
      <c r="P212" s="3">
        <v>1</v>
      </c>
    </row>
    <row r="213" spans="15:16" x14ac:dyDescent="0.45">
      <c r="O213" s="9" t="s">
        <v>734</v>
      </c>
      <c r="P213" s="3">
        <v>1</v>
      </c>
    </row>
    <row r="214" spans="15:16" x14ac:dyDescent="0.45">
      <c r="O214" s="9" t="s">
        <v>139</v>
      </c>
      <c r="P214" s="3">
        <v>4</v>
      </c>
    </row>
    <row r="215" spans="15:16" x14ac:dyDescent="0.45">
      <c r="O215" s="9" t="s">
        <v>478</v>
      </c>
      <c r="P215" s="3">
        <v>1</v>
      </c>
    </row>
    <row r="216" spans="15:16" x14ac:dyDescent="0.45">
      <c r="O216" s="9" t="s">
        <v>844</v>
      </c>
      <c r="P216" s="3">
        <v>1</v>
      </c>
    </row>
    <row r="217" spans="15:16" x14ac:dyDescent="0.45">
      <c r="O217" s="9" t="s">
        <v>1045</v>
      </c>
      <c r="P217" s="3">
        <v>1</v>
      </c>
    </row>
    <row r="218" spans="15:16" x14ac:dyDescent="0.45">
      <c r="O218" s="9" t="s">
        <v>1117</v>
      </c>
      <c r="P218" s="3">
        <v>1</v>
      </c>
    </row>
    <row r="219" spans="15:16" x14ac:dyDescent="0.45">
      <c r="O219" s="9" t="s">
        <v>283</v>
      </c>
      <c r="P219" s="3">
        <v>8</v>
      </c>
    </row>
    <row r="220" spans="15:16" x14ac:dyDescent="0.45">
      <c r="O220" s="9" t="s">
        <v>1223</v>
      </c>
      <c r="P220" s="3">
        <v>1</v>
      </c>
    </row>
    <row r="221" spans="15:16" x14ac:dyDescent="0.45">
      <c r="O221" s="9" t="s">
        <v>773</v>
      </c>
      <c r="P221" s="3">
        <v>1</v>
      </c>
    </row>
    <row r="222" spans="15:16" x14ac:dyDescent="0.45">
      <c r="O222" s="9" t="s">
        <v>150</v>
      </c>
      <c r="P222" s="3">
        <v>2</v>
      </c>
    </row>
    <row r="223" spans="15:16" x14ac:dyDescent="0.45">
      <c r="O223" s="9" t="s">
        <v>811</v>
      </c>
      <c r="P223" s="3">
        <v>17</v>
      </c>
    </row>
    <row r="224" spans="15:16" x14ac:dyDescent="0.45">
      <c r="O224" s="9" t="s">
        <v>411</v>
      </c>
      <c r="P224" s="3">
        <v>1</v>
      </c>
    </row>
    <row r="225" spans="15:16" x14ac:dyDescent="0.45">
      <c r="O225" s="9" t="s">
        <v>895</v>
      </c>
      <c r="P225" s="3">
        <v>1</v>
      </c>
    </row>
    <row r="226" spans="15:16" x14ac:dyDescent="0.45">
      <c r="O226" s="9" t="s">
        <v>265</v>
      </c>
      <c r="P226" s="3">
        <v>8</v>
      </c>
    </row>
    <row r="227" spans="15:16" x14ac:dyDescent="0.45">
      <c r="O227" s="9" t="s">
        <v>390</v>
      </c>
      <c r="P227" s="3">
        <v>1</v>
      </c>
    </row>
    <row r="228" spans="15:16" x14ac:dyDescent="0.45">
      <c r="O228" s="9" t="s">
        <v>695</v>
      </c>
      <c r="P228" s="3">
        <v>14</v>
      </c>
    </row>
    <row r="229" spans="15:16" x14ac:dyDescent="0.45">
      <c r="O229" s="9" t="s">
        <v>196</v>
      </c>
      <c r="P229" s="3">
        <v>4</v>
      </c>
    </row>
    <row r="230" spans="15:16" x14ac:dyDescent="0.45">
      <c r="O230" s="9" t="s">
        <v>785</v>
      </c>
      <c r="P230" s="3">
        <v>1</v>
      </c>
    </row>
    <row r="231" spans="15:16" x14ac:dyDescent="0.45">
      <c r="O231" s="9" t="s">
        <v>684</v>
      </c>
      <c r="P231" s="3">
        <v>1</v>
      </c>
    </row>
    <row r="232" spans="15:16" x14ac:dyDescent="0.45">
      <c r="O232" s="9" t="s">
        <v>815</v>
      </c>
      <c r="P232" s="3">
        <v>15</v>
      </c>
    </row>
    <row r="233" spans="15:16" x14ac:dyDescent="0.45">
      <c r="O233" s="9" t="s">
        <v>533</v>
      </c>
      <c r="P233" s="3">
        <v>1</v>
      </c>
    </row>
    <row r="234" spans="15:16" x14ac:dyDescent="0.45">
      <c r="O234" s="9" t="s">
        <v>580</v>
      </c>
      <c r="P234" s="3">
        <v>1</v>
      </c>
    </row>
    <row r="235" spans="15:16" x14ac:dyDescent="0.45">
      <c r="O235" s="9" t="s">
        <v>537</v>
      </c>
      <c r="P235" s="3">
        <v>13</v>
      </c>
    </row>
    <row r="236" spans="15:16" x14ac:dyDescent="0.45">
      <c r="O236" s="9" t="s">
        <v>97</v>
      </c>
      <c r="P236" s="3">
        <v>5</v>
      </c>
    </row>
    <row r="237" spans="15:16" x14ac:dyDescent="0.45">
      <c r="O237" s="9" t="s">
        <v>261</v>
      </c>
      <c r="P237" s="3">
        <v>5</v>
      </c>
    </row>
    <row r="238" spans="15:16" x14ac:dyDescent="0.45">
      <c r="O238" s="9" t="s">
        <v>1215</v>
      </c>
      <c r="P238" s="3">
        <v>14</v>
      </c>
    </row>
    <row r="239" spans="15:16" x14ac:dyDescent="0.45">
      <c r="O239" s="9" t="s">
        <v>1096</v>
      </c>
      <c r="P239" s="3">
        <v>1</v>
      </c>
    </row>
    <row r="240" spans="15:16" x14ac:dyDescent="0.45">
      <c r="O240" s="9" t="s">
        <v>81</v>
      </c>
      <c r="P240" s="3">
        <v>9</v>
      </c>
    </row>
    <row r="241" spans="15:16" x14ac:dyDescent="0.45">
      <c r="O241" s="9" t="s">
        <v>625</v>
      </c>
      <c r="P241" s="3">
        <v>1</v>
      </c>
    </row>
    <row r="242" spans="15:16" x14ac:dyDescent="0.45">
      <c r="O242" s="9" t="s">
        <v>435</v>
      </c>
      <c r="P242" s="3">
        <v>1</v>
      </c>
    </row>
    <row r="243" spans="15:16" x14ac:dyDescent="0.45">
      <c r="O243" s="9" t="s">
        <v>1182</v>
      </c>
      <c r="P243" s="3">
        <v>1</v>
      </c>
    </row>
    <row r="244" spans="15:16" x14ac:dyDescent="0.45">
      <c r="O244" s="9" t="s">
        <v>200</v>
      </c>
      <c r="P244" s="3">
        <v>9</v>
      </c>
    </row>
    <row r="245" spans="15:16" x14ac:dyDescent="0.45">
      <c r="O245" s="9" t="s">
        <v>758</v>
      </c>
      <c r="P245" s="3">
        <v>1</v>
      </c>
    </row>
    <row r="246" spans="15:16" x14ac:dyDescent="0.45">
      <c r="O246" s="9" t="s">
        <v>32</v>
      </c>
      <c r="P246" s="3">
        <v>6</v>
      </c>
    </row>
    <row r="247" spans="15:16" x14ac:dyDescent="0.45">
      <c r="O247" s="9" t="s">
        <v>908</v>
      </c>
      <c r="P247" s="3">
        <v>16</v>
      </c>
    </row>
    <row r="248" spans="15:16" x14ac:dyDescent="0.45">
      <c r="O248" s="9" t="s">
        <v>427</v>
      </c>
      <c r="P248" s="3">
        <v>11</v>
      </c>
    </row>
    <row r="249" spans="15:16" x14ac:dyDescent="0.45">
      <c r="O249" s="9" t="s">
        <v>603</v>
      </c>
      <c r="P249" s="3">
        <v>20</v>
      </c>
    </row>
    <row r="250" spans="15:16" x14ac:dyDescent="0.45">
      <c r="O250" s="9" t="s">
        <v>514</v>
      </c>
      <c r="P250" s="3">
        <v>1</v>
      </c>
    </row>
    <row r="251" spans="15:16" x14ac:dyDescent="0.45">
      <c r="O251" s="9" t="s">
        <v>146</v>
      </c>
      <c r="P251" s="3">
        <v>7</v>
      </c>
    </row>
    <row r="252" spans="15:16" x14ac:dyDescent="0.45">
      <c r="O252" s="9" t="s">
        <v>211</v>
      </c>
      <c r="P252" s="3">
        <v>4</v>
      </c>
    </row>
    <row r="253" spans="15:16" x14ac:dyDescent="0.45">
      <c r="O253" s="9" t="s">
        <v>860</v>
      </c>
      <c r="P253" s="3">
        <v>7</v>
      </c>
    </row>
    <row r="254" spans="15:16" x14ac:dyDescent="0.45">
      <c r="O254" s="9" t="s">
        <v>93</v>
      </c>
      <c r="P254" s="3">
        <v>9</v>
      </c>
    </row>
    <row r="255" spans="15:16" x14ac:dyDescent="0.45">
      <c r="O255" s="9" t="s">
        <v>1190</v>
      </c>
      <c r="P255" s="3">
        <v>1</v>
      </c>
    </row>
    <row r="256" spans="15:16" x14ac:dyDescent="0.45">
      <c r="O256" s="9" t="s">
        <v>558</v>
      </c>
      <c r="P256" s="3">
        <v>1</v>
      </c>
    </row>
    <row r="257" spans="15:16" x14ac:dyDescent="0.45">
      <c r="O257" s="9" t="s">
        <v>61</v>
      </c>
      <c r="P257" s="3">
        <v>5</v>
      </c>
    </row>
    <row r="258" spans="15:16" x14ac:dyDescent="0.45">
      <c r="O258" s="9" t="s">
        <v>73</v>
      </c>
      <c r="P258" s="3">
        <v>4</v>
      </c>
    </row>
    <row r="259" spans="15:16" x14ac:dyDescent="0.45">
      <c r="O259" s="9" t="s">
        <v>998</v>
      </c>
      <c r="P259" s="3">
        <v>1</v>
      </c>
    </row>
    <row r="260" spans="15:16" x14ac:dyDescent="0.45">
      <c r="O260" s="9" t="s">
        <v>246</v>
      </c>
      <c r="P260" s="3">
        <v>5</v>
      </c>
    </row>
    <row r="261" spans="15:16" x14ac:dyDescent="0.45">
      <c r="O261" s="9" t="s">
        <v>408</v>
      </c>
      <c r="P261" s="3">
        <v>1</v>
      </c>
    </row>
    <row r="262" spans="15:16" x14ac:dyDescent="0.45">
      <c r="O262" s="9" t="s">
        <v>387</v>
      </c>
      <c r="P262" s="3">
        <v>1</v>
      </c>
    </row>
    <row r="263" spans="15:16" x14ac:dyDescent="0.45">
      <c r="O263" s="9" t="s">
        <v>402</v>
      </c>
      <c r="P263" s="3">
        <v>11</v>
      </c>
    </row>
    <row r="264" spans="15:16" x14ac:dyDescent="0.45">
      <c r="O264" s="9" t="s">
        <v>239</v>
      </c>
      <c r="P264" s="3">
        <v>3</v>
      </c>
    </row>
    <row r="265" spans="15:16" x14ac:dyDescent="0.45">
      <c r="O265" s="9" t="s">
        <v>928</v>
      </c>
      <c r="P265" s="3">
        <v>1</v>
      </c>
    </row>
    <row r="266" spans="15:16" x14ac:dyDescent="0.45">
      <c r="O266" s="9" t="s">
        <v>805</v>
      </c>
      <c r="P266" s="3">
        <v>1</v>
      </c>
    </row>
    <row r="267" spans="15:16" x14ac:dyDescent="0.45">
      <c r="O267" s="9" t="s">
        <v>629</v>
      </c>
      <c r="P267" s="3">
        <v>1</v>
      </c>
    </row>
    <row r="268" spans="15:16" x14ac:dyDescent="0.45">
      <c r="O268" s="9" t="s">
        <v>127</v>
      </c>
      <c r="P268" s="3">
        <v>7</v>
      </c>
    </row>
    <row r="269" spans="15:16" x14ac:dyDescent="0.45">
      <c r="O269" s="9" t="s">
        <v>672</v>
      </c>
      <c r="P269" s="3">
        <v>16</v>
      </c>
    </row>
    <row r="270" spans="15:16" x14ac:dyDescent="0.45">
      <c r="O270" s="9" t="s">
        <v>296</v>
      </c>
      <c r="P270" s="3">
        <v>2</v>
      </c>
    </row>
    <row r="271" spans="15:16" x14ac:dyDescent="0.45">
      <c r="O271" s="9" t="s">
        <v>454</v>
      </c>
      <c r="P271" s="3">
        <v>1</v>
      </c>
    </row>
    <row r="272" spans="15:16" x14ac:dyDescent="0.45">
      <c r="O272" s="9" t="s">
        <v>50</v>
      </c>
      <c r="P272" s="3">
        <v>8</v>
      </c>
    </row>
    <row r="273" spans="15:16" x14ac:dyDescent="0.45">
      <c r="O273" s="9" t="s">
        <v>337</v>
      </c>
      <c r="P273" s="3">
        <v>6</v>
      </c>
    </row>
    <row r="274" spans="15:16" x14ac:dyDescent="0.45">
      <c r="O274" s="9" t="s">
        <v>658</v>
      </c>
      <c r="P274" s="3">
        <v>1</v>
      </c>
    </row>
    <row r="275" spans="15:16" x14ac:dyDescent="0.45">
      <c r="O275" s="9" t="s">
        <v>300</v>
      </c>
      <c r="P275" s="3">
        <v>6</v>
      </c>
    </row>
    <row r="276" spans="15:16" x14ac:dyDescent="0.45">
      <c r="O276" s="9" t="s">
        <v>952</v>
      </c>
      <c r="P276" s="3">
        <v>1</v>
      </c>
    </row>
    <row r="277" spans="15:16" x14ac:dyDescent="0.45">
      <c r="O277" s="9" t="s">
        <v>1050</v>
      </c>
      <c r="P277" s="3">
        <v>1</v>
      </c>
    </row>
    <row r="278" spans="15:16" x14ac:dyDescent="0.45">
      <c r="O278" s="9" t="s">
        <v>171</v>
      </c>
      <c r="P278" s="3">
        <v>5</v>
      </c>
    </row>
    <row r="279" spans="15:16" x14ac:dyDescent="0.45">
      <c r="O279" s="9" t="s">
        <v>912</v>
      </c>
      <c r="P279" s="3">
        <v>1</v>
      </c>
    </row>
    <row r="280" spans="15:16" x14ac:dyDescent="0.45">
      <c r="O280" s="9" t="s">
        <v>502</v>
      </c>
      <c r="P280" s="3">
        <v>16</v>
      </c>
    </row>
    <row r="281" spans="15:16" x14ac:dyDescent="0.45">
      <c r="O281" s="9" t="s">
        <v>253</v>
      </c>
      <c r="P281" s="3">
        <v>10</v>
      </c>
    </row>
    <row r="282" spans="15:16" x14ac:dyDescent="0.45">
      <c r="O282" s="9" t="s">
        <v>665</v>
      </c>
      <c r="P282" s="3">
        <v>1</v>
      </c>
    </row>
    <row r="283" spans="15:16" x14ac:dyDescent="0.45">
      <c r="O283" s="9" t="s">
        <v>506</v>
      </c>
      <c r="P283" s="3">
        <v>1</v>
      </c>
    </row>
    <row r="284" spans="15:16" x14ac:dyDescent="0.45">
      <c r="O284" s="9" t="s">
        <v>980</v>
      </c>
      <c r="P284" s="3">
        <v>1</v>
      </c>
    </row>
    <row r="285" spans="15:16" x14ac:dyDescent="0.45">
      <c r="O285" s="9" t="s">
        <v>490</v>
      </c>
      <c r="P285" s="3">
        <v>19</v>
      </c>
    </row>
    <row r="286" spans="15:16" x14ac:dyDescent="0.45">
      <c r="O286" s="9" t="s">
        <v>797</v>
      </c>
      <c r="P286" s="3">
        <v>1</v>
      </c>
    </row>
    <row r="287" spans="15:16" x14ac:dyDescent="0.45">
      <c r="O287" s="9" t="s">
        <v>661</v>
      </c>
      <c r="P287" s="3">
        <v>1</v>
      </c>
    </row>
    <row r="288" spans="15:16" x14ac:dyDescent="0.45">
      <c r="O288" s="9" t="s">
        <v>956</v>
      </c>
      <c r="P288" s="3">
        <v>1</v>
      </c>
    </row>
    <row r="289" spans="15:16" x14ac:dyDescent="0.45">
      <c r="O289" s="9" t="s">
        <v>1023</v>
      </c>
      <c r="P289" s="3">
        <v>1</v>
      </c>
    </row>
    <row r="290" spans="15:16" x14ac:dyDescent="0.45">
      <c r="O290" s="9" t="s">
        <v>1080</v>
      </c>
      <c r="P290" s="3">
        <v>1</v>
      </c>
    </row>
    <row r="291" spans="15:16" x14ac:dyDescent="0.45">
      <c r="O291" s="9" t="s">
        <v>77</v>
      </c>
      <c r="P291" s="3">
        <v>5</v>
      </c>
    </row>
    <row r="292" spans="15:16" x14ac:dyDescent="0.45">
      <c r="O292" s="9" t="s">
        <v>442</v>
      </c>
      <c r="P292" s="3">
        <v>1</v>
      </c>
    </row>
    <row r="293" spans="15:16" x14ac:dyDescent="0.45">
      <c r="O293" s="9" t="s">
        <v>242</v>
      </c>
      <c r="P293" s="3">
        <v>2</v>
      </c>
    </row>
    <row r="294" spans="15:16" x14ac:dyDescent="0.45">
      <c r="O294" s="9" t="s">
        <v>135</v>
      </c>
      <c r="P294" s="3">
        <v>7</v>
      </c>
    </row>
    <row r="295" spans="15:16" x14ac:dyDescent="0.45">
      <c r="O295" s="9" t="s">
        <v>707</v>
      </c>
      <c r="P295" s="3">
        <v>1</v>
      </c>
    </row>
    <row r="296" spans="15:16" x14ac:dyDescent="0.45">
      <c r="O296" s="9" t="s">
        <v>518</v>
      </c>
      <c r="P296" s="3">
        <v>1</v>
      </c>
    </row>
    <row r="297" spans="15:16" x14ac:dyDescent="0.45">
      <c r="O297" s="9" t="s">
        <v>924</v>
      </c>
      <c r="P297" s="3">
        <v>1</v>
      </c>
    </row>
    <row r="298" spans="15:16" x14ac:dyDescent="0.45">
      <c r="O298" s="9" t="s">
        <v>368</v>
      </c>
      <c r="P298" s="3">
        <v>23</v>
      </c>
    </row>
    <row r="299" spans="15:16" x14ac:dyDescent="0.45">
      <c r="O299" s="9" t="s">
        <v>722</v>
      </c>
      <c r="P299" s="3">
        <v>1</v>
      </c>
    </row>
    <row r="300" spans="15:16" x14ac:dyDescent="0.45">
      <c r="O300" s="9" t="s">
        <v>1178</v>
      </c>
      <c r="P300" s="3">
        <v>16</v>
      </c>
    </row>
    <row r="301" spans="15:16" x14ac:dyDescent="0.45">
      <c r="O301" s="9" t="s">
        <v>158</v>
      </c>
      <c r="P301" s="3">
        <v>5</v>
      </c>
    </row>
    <row r="302" spans="15:16" x14ac:dyDescent="0.45">
      <c r="O302" s="9" t="s">
        <v>561</v>
      </c>
      <c r="P302" s="3">
        <v>1</v>
      </c>
    </row>
    <row r="303" spans="15:16" x14ac:dyDescent="0.45">
      <c r="O303" s="9" t="s">
        <v>801</v>
      </c>
      <c r="P303" s="3">
        <v>1</v>
      </c>
    </row>
    <row r="304" spans="15:16" x14ac:dyDescent="0.45">
      <c r="O304" s="9" t="s">
        <v>394</v>
      </c>
      <c r="P304" s="3">
        <v>1</v>
      </c>
    </row>
    <row r="305" spans="15:16" x14ac:dyDescent="0.45">
      <c r="O305" s="9" t="s">
        <v>1141</v>
      </c>
      <c r="P305" s="3">
        <v>1</v>
      </c>
    </row>
    <row r="306" spans="15:16" x14ac:dyDescent="0.45">
      <c r="O306" s="9" t="s">
        <v>1041</v>
      </c>
      <c r="P306" s="3">
        <v>1</v>
      </c>
    </row>
    <row r="307" spans="15:16" x14ac:dyDescent="0.45">
      <c r="O307" s="9" t="s">
        <v>131</v>
      </c>
      <c r="P307" s="3">
        <v>7</v>
      </c>
    </row>
    <row r="308" spans="15:16" x14ac:dyDescent="0.45">
      <c r="O308" s="9" t="s">
        <v>876</v>
      </c>
      <c r="P308" s="3">
        <v>1</v>
      </c>
    </row>
    <row r="309" spans="15:16" x14ac:dyDescent="0.45">
      <c r="O309" s="9" t="s">
        <v>1072</v>
      </c>
      <c r="P309" s="3">
        <v>1</v>
      </c>
    </row>
    <row r="310" spans="15:16" x14ac:dyDescent="0.45">
      <c r="O310" s="9" t="s">
        <v>250</v>
      </c>
      <c r="P310" s="3">
        <v>2</v>
      </c>
    </row>
    <row r="311" spans="15:16" x14ac:dyDescent="0.45">
      <c r="O311" s="9" t="s">
        <v>576</v>
      </c>
      <c r="P311" s="3">
        <v>1</v>
      </c>
    </row>
    <row r="312" spans="15:16" x14ac:dyDescent="0.45">
      <c r="O312" s="9" t="s">
        <v>348</v>
      </c>
      <c r="P312" s="3">
        <v>6</v>
      </c>
    </row>
    <row r="313" spans="15:16" x14ac:dyDescent="0.45">
      <c r="O313" s="9" t="s">
        <v>1068</v>
      </c>
      <c r="P313" s="3">
        <v>1</v>
      </c>
    </row>
    <row r="314" spans="15:16" x14ac:dyDescent="0.45">
      <c r="O314" s="9" t="s">
        <v>1006</v>
      </c>
      <c r="P314" s="3">
        <v>1</v>
      </c>
    </row>
    <row r="315" spans="15:16" x14ac:dyDescent="0.45">
      <c r="O315" s="9" t="s">
        <v>167</v>
      </c>
      <c r="P315" s="3">
        <v>6</v>
      </c>
    </row>
  </sheetData>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3ECF-176D-47F4-B6A7-C76977718932}">
  <dimension ref="C12:G33"/>
  <sheetViews>
    <sheetView showGridLines="0" tabSelected="1" zoomScale="98" zoomScaleNormal="98" workbookViewId="0">
      <selection activeCell="AA35" sqref="AA35"/>
    </sheetView>
  </sheetViews>
  <sheetFormatPr defaultRowHeight="14.25" x14ac:dyDescent="0.45"/>
  <cols>
    <col min="1" max="1" width="14.1328125" customWidth="1"/>
    <col min="2" max="2" width="14.59765625" customWidth="1"/>
    <col min="3" max="3" width="23.796875" bestFit="1" customWidth="1"/>
    <col min="4" max="4" width="10.86328125" bestFit="1" customWidth="1"/>
    <col min="5" max="5" width="14.19921875" style="9" customWidth="1"/>
    <col min="6" max="6" width="13.1328125" customWidth="1"/>
    <col min="7" max="7" width="8.265625" hidden="1" customWidth="1"/>
    <col min="8" max="26" width="6.1328125" bestFit="1" customWidth="1"/>
  </cols>
  <sheetData>
    <row r="12" spans="7:7" x14ac:dyDescent="0.45">
      <c r="G12" s="8"/>
    </row>
    <row r="21" spans="3:6" ht="16.5" x14ac:dyDescent="0.6">
      <c r="C21" s="20" t="s">
        <v>3304</v>
      </c>
      <c r="D21" s="20" t="s">
        <v>3305</v>
      </c>
      <c r="E21" s="20" t="s">
        <v>3306</v>
      </c>
      <c r="F21" s="20" t="s">
        <v>3307</v>
      </c>
    </row>
    <row r="22" spans="3:6" ht="16.5" x14ac:dyDescent="0.6">
      <c r="C22" s="21" t="str">
        <f>KPIs!A46</f>
        <v>Denim Jacket Classic</v>
      </c>
      <c r="D22" s="25">
        <f>KPIs!B46</f>
        <v>4828.3900000000003</v>
      </c>
      <c r="E22" s="25">
        <f>KPIs!C46</f>
        <v>15894.699999999973</v>
      </c>
      <c r="F22" s="24">
        <f>E22-D22</f>
        <v>11066.309999999972</v>
      </c>
    </row>
    <row r="23" spans="3:6" ht="16.5" x14ac:dyDescent="0.6">
      <c r="C23" s="21" t="str">
        <f>KPIs!A47</f>
        <v>Denim Jacket Cropped</v>
      </c>
      <c r="D23" s="25">
        <f>KPIs!B47</f>
        <v>7098.3699999999953</v>
      </c>
      <c r="E23" s="25">
        <f>KPIs!C47</f>
        <v>7584.1899999999987</v>
      </c>
      <c r="F23" s="24">
        <f t="shared" ref="F23:F31" si="0">E23-D23</f>
        <v>485.82000000000335</v>
      </c>
    </row>
    <row r="24" spans="3:6" ht="16.5" x14ac:dyDescent="0.6">
      <c r="C24" s="21" t="str">
        <f>KPIs!A48</f>
        <v>Denim Jacket Embroidered</v>
      </c>
      <c r="D24" s="25">
        <f>KPIs!B48</f>
        <v>560.83000000000004</v>
      </c>
      <c r="E24" s="25">
        <f>KPIs!C48</f>
        <v>923.72000000000014</v>
      </c>
      <c r="F24" s="24">
        <f t="shared" si="0"/>
        <v>362.8900000000001</v>
      </c>
    </row>
    <row r="25" spans="3:6" ht="16.5" x14ac:dyDescent="0.6">
      <c r="C25" s="21" t="str">
        <f>KPIs!A49</f>
        <v>Denim Jacket Hooded</v>
      </c>
      <c r="D25" s="25">
        <f>KPIs!B49</f>
        <v>35295.390000000145</v>
      </c>
      <c r="E25" s="25">
        <f>KPIs!C49</f>
        <v>40669.470000000125</v>
      </c>
      <c r="F25" s="24">
        <f t="shared" si="0"/>
        <v>5374.0799999999799</v>
      </c>
    </row>
    <row r="26" spans="3:6" ht="16.5" x14ac:dyDescent="0.6">
      <c r="C26" s="21" t="str">
        <f>KPIs!A50</f>
        <v>Denim Jeans Bootcut</v>
      </c>
      <c r="D26" s="25">
        <f>KPIs!B50</f>
        <v>831.68000000000006</v>
      </c>
      <c r="E26" s="25">
        <f>KPIs!C50</f>
        <v>675.74000000000012</v>
      </c>
      <c r="F26" s="24">
        <f t="shared" si="0"/>
        <v>-155.93999999999994</v>
      </c>
    </row>
    <row r="27" spans="3:6" ht="16.5" x14ac:dyDescent="0.6">
      <c r="C27" s="21" t="str">
        <f>KPIs!A51</f>
        <v>Denim Jeans Boyfriend Cut</v>
      </c>
      <c r="D27" s="25">
        <f>KPIs!B51</f>
        <v>1007.6400000000002</v>
      </c>
      <c r="E27" s="25">
        <f>KPIs!C51</f>
        <v>587.79</v>
      </c>
      <c r="F27" s="24">
        <f t="shared" si="0"/>
        <v>-419.85000000000025</v>
      </c>
    </row>
    <row r="28" spans="3:6" ht="16.5" x14ac:dyDescent="0.6">
      <c r="C28" s="21" t="str">
        <f>KPIs!A52</f>
        <v>Denim Jeans Cuffed Hem</v>
      </c>
      <c r="D28" s="25">
        <f>KPIs!B52</f>
        <v>620.73</v>
      </c>
      <c r="E28" s="25">
        <f>KPIs!C52</f>
        <v>275.88</v>
      </c>
      <c r="F28" s="24">
        <f t="shared" si="0"/>
        <v>-344.85</v>
      </c>
    </row>
    <row r="29" spans="3:6" ht="16.5" x14ac:dyDescent="0.6">
      <c r="C29" s="21" t="str">
        <f>KPIs!A53</f>
        <v>Denim Jeans Flare Cut</v>
      </c>
      <c r="D29" s="25">
        <f>KPIs!B53</f>
        <v>8233.159999999998</v>
      </c>
      <c r="E29" s="25">
        <f>KPIs!C53</f>
        <v>8349.1199999999972</v>
      </c>
      <c r="F29" s="24">
        <f t="shared" si="0"/>
        <v>115.95999999999913</v>
      </c>
    </row>
    <row r="30" spans="3:6" ht="16.5" x14ac:dyDescent="0.6">
      <c r="C30" s="21" t="str">
        <f>KPIs!A54</f>
        <v>Denim Jeans Loose Fit</v>
      </c>
      <c r="D30" s="25">
        <f>KPIs!B54</f>
        <v>701.74000000000012</v>
      </c>
      <c r="E30" s="25">
        <f>KPIs!C54</f>
        <v>485.81999999999994</v>
      </c>
      <c r="F30" s="24">
        <f t="shared" si="0"/>
        <v>-215.92000000000019</v>
      </c>
    </row>
    <row r="31" spans="3:6" ht="16.5" x14ac:dyDescent="0.6">
      <c r="C31" s="21" t="str">
        <f>KPIs!A55</f>
        <v>Denim Jeans Vintage Wash</v>
      </c>
      <c r="D31" s="25">
        <f>KPIs!B55</f>
        <v>153.92999999999998</v>
      </c>
      <c r="E31" s="25">
        <f>KPIs!C55</f>
        <v>791.6400000000001</v>
      </c>
      <c r="F31" s="24">
        <f t="shared" si="0"/>
        <v>637.71000000000015</v>
      </c>
    </row>
    <row r="32" spans="3:6" ht="16.5" x14ac:dyDescent="0.6">
      <c r="C32" s="22" t="s">
        <v>3308</v>
      </c>
      <c r="D32" s="23">
        <f>SUM(D22:D31)</f>
        <v>59331.860000000139</v>
      </c>
      <c r="E32" s="23">
        <f t="shared" ref="E32:F32" si="1">SUM(E22:E31)</f>
        <v>76238.070000000094</v>
      </c>
      <c r="F32" s="23">
        <f t="shared" si="1"/>
        <v>16906.209999999955</v>
      </c>
    </row>
    <row r="33" spans="5:5" x14ac:dyDescent="0.45">
      <c r="E33"/>
    </row>
  </sheetData>
  <sheetProtection algorithmName="SHA-512" hashValue="sO6erGypCl8jisbLH9r/gn1mdZeuvnsVlo3bh3rZQhhmoLTkZ4CaxnOhJYHzfq0f+4Zpu4FtJe9LjiMRRyzRPg==" saltValue="/85owBLkUtGGOpJIhMfICA==" spinCount="100000" sheet="1" objects="1" scenarios="1" selectLockedCells="1"/>
  <conditionalFormatting sqref="G12">
    <cfRule type="cellIs" dxfId="129" priority="2" operator="lessThan">
      <formula>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72EA-B390-4AA7-95D2-8806A95BA291}">
  <dimension ref="G12"/>
  <sheetViews>
    <sheetView showGridLines="0" workbookViewId="0"/>
  </sheetViews>
  <sheetFormatPr defaultRowHeight="14.25" x14ac:dyDescent="0.45"/>
  <cols>
    <col min="1" max="1" width="14.1328125" customWidth="1"/>
    <col min="2" max="2" width="24.86328125" bestFit="1" customWidth="1"/>
    <col min="3" max="6" width="6.1328125" bestFit="1" customWidth="1"/>
    <col min="7" max="7" width="8.265625" customWidth="1"/>
    <col min="8" max="26" width="6.1328125" bestFit="1" customWidth="1"/>
  </cols>
  <sheetData>
    <row r="12" spans="7:7" x14ac:dyDescent="0.45">
      <c r="G12" s="8"/>
    </row>
  </sheetData>
  <sheetProtection algorithmName="SHA-512" hashValue="0hTt8/iBIxT4+WYw2UMok9Cg8okomre6mYebkcop8EcTRcuiImRveCC471cyl2qghAwuJDikECMPOP0F7oCfng==" saltValue="FaJleA3kfJNlS65/WwM2qA==" spinCount="100000" sheet="1" objects="1" scenarios="1" selectLockedCells="1"/>
  <conditionalFormatting sqref="G12">
    <cfRule type="cellIs" dxfId="128" priority="1" operator="lessThan">
      <formula>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2BB7-A9FE-471B-B71D-48383ED7C6A3}">
  <dimension ref="G12"/>
  <sheetViews>
    <sheetView showGridLines="0" workbookViewId="0">
      <selection activeCell="Q9" sqref="Q9"/>
    </sheetView>
  </sheetViews>
  <sheetFormatPr defaultRowHeight="14.25" x14ac:dyDescent="0.45"/>
  <cols>
    <col min="1" max="1" width="14.1328125" customWidth="1"/>
    <col min="2" max="2" width="24.86328125" bestFit="1" customWidth="1"/>
    <col min="3" max="6" width="6.1328125" bestFit="1" customWidth="1"/>
    <col min="7" max="7" width="8.265625" customWidth="1"/>
    <col min="8" max="26" width="6.1328125" bestFit="1" customWidth="1"/>
  </cols>
  <sheetData>
    <row r="12" spans="7:7" x14ac:dyDescent="0.45">
      <c r="G12" s="8"/>
    </row>
  </sheetData>
  <sheetProtection algorithmName="SHA-512" hashValue="rbls50Ps/fG7Z6WfvTpsZePhbvtkM0MXEk1kd3ihUuUoq0/PvTbRkiD1rPYcTG+fxcXf8N3kDmLBc/0bV0lQHQ==" saltValue="ZN73Dt6QykHR9bWJFrbTPw==" spinCount="100000" sheet="1" objects="1" scenarios="1" selectLockedCells="1"/>
  <conditionalFormatting sqref="G12">
    <cfRule type="cellIs" dxfId="127" priority="1"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KPIs</vt:lpstr>
      <vt:lpstr>Dashboard</vt:lpstr>
      <vt:lpstr>Insights</vt:lpstr>
      <vt:lpstr>Recommendations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Chioma Nnaoma</dc:creator>
  <cp:keywords/>
  <dc:description/>
  <cp:lastModifiedBy>Chioma Nnaoma</cp:lastModifiedBy>
  <cp:revision/>
  <dcterms:created xsi:type="dcterms:W3CDTF">2022-11-26T09:51:45Z</dcterms:created>
  <dcterms:modified xsi:type="dcterms:W3CDTF">2024-10-16T23:39:30Z</dcterms:modified>
  <cp:category/>
  <cp:contentStatus/>
</cp:coreProperties>
</file>