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29\Documents\GitHub\data-wrangling\"/>
    </mc:Choice>
  </mc:AlternateContent>
  <xr:revisionPtr revIDLastSave="0" documentId="13_ncr:1_{447E6A34-0C44-4E53-A9F5-D62E17B1B3CF}" xr6:coauthVersionLast="34" xr6:coauthVersionMax="34" xr10:uidLastSave="{00000000-0000-0000-0000-000000000000}"/>
  <bookViews>
    <workbookView xWindow="0" yWindow="0" windowWidth="24000" windowHeight="11505" activeTab="2" xr2:uid="{46607128-50EE-4F7C-8DA4-5EF31434DE3B}"/>
  </bookViews>
  <sheets>
    <sheet name="Notas Totales" sheetId="1" r:id="rId1"/>
    <sheet name="Lab1" sheetId="2" r:id="rId2"/>
    <sheet name="Lab2" sheetId="3" r:id="rId3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5" i="1"/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5" i="1" s="1"/>
  <c r="Q4" i="1"/>
  <c r="Q3" i="1"/>
  <c r="Q2" i="1"/>
  <c r="O5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4" i="3"/>
  <c r="O3" i="3"/>
  <c r="O2" i="3"/>
  <c r="H4" i="2" l="1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O16" i="1" s="1"/>
  <c r="R16" i="1" s="1"/>
  <c r="H19" i="2"/>
  <c r="O17" i="1" s="1"/>
  <c r="R17" i="1" s="1"/>
  <c r="H20" i="2"/>
  <c r="O18" i="1" s="1"/>
  <c r="R18" i="1" s="1"/>
  <c r="O10" i="1" l="1"/>
  <c r="R10" i="1" s="1"/>
  <c r="O13" i="1"/>
  <c r="R13" i="1" s="1"/>
  <c r="O9" i="1"/>
  <c r="R9" i="1" s="1"/>
  <c r="O4" i="1"/>
  <c r="R4" i="1" s="1"/>
  <c r="O14" i="1"/>
  <c r="R14" i="1" s="1"/>
  <c r="O12" i="1"/>
  <c r="R12" i="1" s="1"/>
  <c r="O8" i="1"/>
  <c r="R8" i="1" s="1"/>
  <c r="O3" i="1"/>
  <c r="R3" i="1" s="1"/>
  <c r="O6" i="1"/>
  <c r="R6" i="1" s="1"/>
  <c r="O15" i="1"/>
  <c r="R15" i="1" s="1"/>
  <c r="O11" i="1"/>
  <c r="R11" i="1" s="1"/>
  <c r="O7" i="1"/>
  <c r="R7" i="1" s="1"/>
  <c r="O2" i="1"/>
  <c r="R2" i="1" l="1"/>
</calcChain>
</file>

<file path=xl/sharedStrings.xml><?xml version="1.0" encoding="utf-8"?>
<sst xmlns="http://schemas.openxmlformats.org/spreadsheetml/2006/main" count="188" uniqueCount="53">
  <si>
    <t>Carné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</si>
  <si>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</si>
  <si>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</si>
  <si>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</si>
  <si>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</si>
  <si>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</si>
  <si>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</si>
  <si>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</si>
  <si>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</si>
  <si>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</si>
  <si>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</si>
  <si>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</si>
  <si>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</si>
  <si>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Proyecto Final</t>
  </si>
  <si>
    <t>Nota Final</t>
  </si>
  <si>
    <t>Lab1 - Importar y juntar archivos CSV y Excel</t>
  </si>
  <si>
    <t>Preparación de data</t>
  </si>
  <si>
    <t>Entendimiento y comprensión de data</t>
  </si>
  <si>
    <t>Modelo / Cálculos</t>
  </si>
  <si>
    <t>Análisis</t>
  </si>
  <si>
    <t>Resultado</t>
  </si>
  <si>
    <t>Total</t>
  </si>
  <si>
    <t>Nombre</t>
  </si>
  <si>
    <t>Marcos Salvador Amaya Malin</t>
  </si>
  <si>
    <t>Julio Esteban Berdúo Aragón</t>
  </si>
  <si>
    <t>Rodrigo José Cano Cruz</t>
  </si>
  <si>
    <t>Juan José Cartagena Pineda</t>
  </si>
  <si>
    <t>Paula María Cintron Maegli</t>
  </si>
  <si>
    <t>Carlos Eduardo Cujcuj Yos</t>
  </si>
  <si>
    <t>Joaquín Antonio Figueroa Carrillo</t>
  </si>
  <si>
    <t>Juan Carlos López Rodríguez</t>
  </si>
  <si>
    <t>Ricardo Javier Mendoza Villatoro</t>
  </si>
  <si>
    <t>Carlos Francisco Morales Hernández</t>
  </si>
  <si>
    <t>Nathalia María Morales Rojas</t>
  </si>
  <si>
    <t>Hanna Paola Prera González</t>
  </si>
  <si>
    <t>Geordie Josue Quiroa Bulnes</t>
  </si>
  <si>
    <t>Luis Angel Tórtola Tejeda</t>
  </si>
  <si>
    <t>5 pts</t>
  </si>
  <si>
    <t>40 pts</t>
  </si>
  <si>
    <t>María Fernanda González Dávila</t>
  </si>
  <si>
    <t>Yuri Alexander Kaffaty Espinoza</t>
  </si>
  <si>
    <t>x</t>
  </si>
  <si>
    <t>Marcos Rodrigo Cardona Arriola</t>
  </si>
  <si>
    <t>Count</t>
  </si>
  <si>
    <t>Se tiene que correr el código 2 veces en agosto pero no se especifica.</t>
  </si>
  <si>
    <t>Las columnas no pegan en el DF principal. Con una modificación leve si.</t>
  </si>
  <si>
    <t>No se tiene información de Enero 2017. También falta eliminar la fila de Na's.</t>
  </si>
  <si>
    <t>Extras</t>
  </si>
  <si>
    <t>No se quitó la fila con "" (Blanks) y por ende no pega el resultado.</t>
  </si>
  <si>
    <t>60 pts</t>
  </si>
  <si>
    <t>Zona</t>
  </si>
  <si>
    <t>100 pts</t>
  </si>
  <si>
    <t>MiU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</si>
</sst>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F8F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9" borderId="0" xfId="0" applyFill="1" applyAlignment="1">
      <alignment horizontal="center" vertical="center" wrapText="1"/>
    </xf>
    <xf numFmtId="0" fontId="5" fillId="9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9A2-0FCC-4F0F-B565-A95C3C6EE056}">
  <dimension ref="A1:R19"/>
  <sheetViews>
    <sheetView zoomScale="145" zoomScaleNormal="145" workbookViewId="0"/>
  </sheetViews>
  <sheetFormatPr defaultRowHeight="15" x14ac:dyDescent="0.25"/>
  <cols>
    <col min="1" max="1" width="33.42578125" style="12" bestFit="1" customWidth="1"/>
    <col min="2" max="2" width="9.5703125" style="11" bestFit="1" customWidth="1"/>
    <col min="3" max="3" width="8.42578125" style="11" bestFit="1" customWidth="1"/>
    <col min="4" max="11" width="5.140625" style="11" bestFit="1" customWidth="1"/>
    <col min="12" max="14" width="6" style="11" bestFit="1" customWidth="1"/>
    <col min="15" max="15" width="8.140625" style="11" bestFit="1" customWidth="1"/>
    <col min="16" max="16" width="13.7109375" style="11" bestFit="1" customWidth="1"/>
    <col min="17" max="17" width="6.28515625" style="11" bestFit="1" customWidth="1"/>
    <col min="18" max="18" width="10" style="11" bestFit="1" customWidth="1"/>
    <col min="19" max="16384" width="9.140625" style="12"/>
  </cols>
  <sheetData>
    <row r="1" spans="1:18" s="11" customFormat="1" ht="16.5" thickTop="1" thickBot="1" x14ac:dyDescent="0.3">
      <c r="A1" s="14" t="s">
        <v>22</v>
      </c>
      <c r="B1" s="15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7" t="s">
        <v>50</v>
      </c>
      <c r="P1" s="17" t="s">
        <v>13</v>
      </c>
      <c r="Q1" s="17" t="s">
        <v>47</v>
      </c>
      <c r="R1" s="22" t="s">
        <v>14</v>
      </c>
    </row>
    <row r="2" spans="1:18" ht="16.5" thickTop="1" thickBot="1" x14ac:dyDescent="0.3">
      <c r="A2" s="18" t="s">
        <v>23</v>
      </c>
      <c r="B2" s="20">
        <v>20150205</v>
      </c>
      <c r="C2" s="19">
        <f>ROUND(VLOOKUP(B2,'Lab1'!$B$4:$H$20,7,FALSE),1)</f>
        <v>4.0999999999999996</v>
      </c>
      <c r="D2" s="19">
        <f>+ROUND(VLOOKUP(B2,'Lab2'!$B$2:$R$18,17,FALSE),1)</f>
        <v>0.8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21">
        <f>+SUM(C2:N2)</f>
        <v>4.8999999999999995</v>
      </c>
      <c r="P2" s="21"/>
      <c r="Q2" s="21">
        <f>+VLOOKUP(B2,'Lab2'!$B$2:$P$18,15,FALSE)</f>
        <v>0</v>
      </c>
      <c r="R2" s="23">
        <f>+O2+P2+Q2</f>
        <v>4.8999999999999995</v>
      </c>
    </row>
    <row r="3" spans="1:18" ht="16.5" thickTop="1" thickBot="1" x14ac:dyDescent="0.3">
      <c r="A3" s="18" t="s">
        <v>24</v>
      </c>
      <c r="B3" s="20">
        <v>20150195</v>
      </c>
      <c r="C3" s="19">
        <f>ROUND(VLOOKUP(B3,'Lab1'!$B$4:$H$20,7,FALSE),1)</f>
        <v>5</v>
      </c>
      <c r="D3" s="19">
        <f>+ROUND(VLOOKUP(B3,'Lab2'!$B$2:$R$18,17,FALSE),1)</f>
        <v>1.9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21">
        <f t="shared" ref="O3:O18" si="0">+SUM(C3:N3)</f>
        <v>6.9</v>
      </c>
      <c r="P3" s="21"/>
      <c r="Q3" s="21">
        <f>+VLOOKUP(B3,'Lab2'!$B$2:$P$18,15,FALSE)</f>
        <v>0</v>
      </c>
      <c r="R3" s="23">
        <f t="shared" ref="R3:R18" si="1">+O3+P3+Q3</f>
        <v>6.9</v>
      </c>
    </row>
    <row r="4" spans="1:18" ht="16.5" thickTop="1" thickBot="1" x14ac:dyDescent="0.3">
      <c r="A4" s="18" t="s">
        <v>25</v>
      </c>
      <c r="B4" s="20">
        <v>20150025</v>
      </c>
      <c r="C4" s="19">
        <f>ROUND(VLOOKUP(B4,'Lab1'!$B$4:$H$20,7,FALSE),1)</f>
        <v>5</v>
      </c>
      <c r="D4" s="19">
        <f>+ROUND(VLOOKUP(B4,'Lab2'!$B$2:$R$18,17,FALSE),1)</f>
        <v>4.2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21">
        <f t="shared" si="0"/>
        <v>9.1999999999999993</v>
      </c>
      <c r="P4" s="21"/>
      <c r="Q4" s="21">
        <f>+VLOOKUP(B4,'Lab2'!$B$2:$P$18,15,FALSE)</f>
        <v>3</v>
      </c>
      <c r="R4" s="23">
        <f t="shared" si="1"/>
        <v>12.2</v>
      </c>
    </row>
    <row r="5" spans="1:18" ht="16.5" thickTop="1" thickBot="1" x14ac:dyDescent="0.3">
      <c r="A5" s="18" t="s">
        <v>42</v>
      </c>
      <c r="B5" s="20">
        <v>20160281</v>
      </c>
      <c r="C5" s="19">
        <f>ROUND(VLOOKUP(B5,'Lab1'!$B$4:$H$20,7,FALSE),1)</f>
        <v>0</v>
      </c>
      <c r="D5" s="19">
        <f>+ROUND(VLOOKUP(B5,'Lab2'!$B$2:$R$18,17,FALSE),1)</f>
        <v>1.5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21">
        <f t="shared" si="0"/>
        <v>1.5</v>
      </c>
      <c r="P5" s="21"/>
      <c r="Q5" s="21">
        <f>+VLOOKUP(B5,'Lab2'!$B$2:$P$18,15,FALSE)</f>
        <v>0</v>
      </c>
      <c r="R5" s="23">
        <f t="shared" si="1"/>
        <v>1.5</v>
      </c>
    </row>
    <row r="6" spans="1:18" ht="16.5" thickTop="1" thickBot="1" x14ac:dyDescent="0.3">
      <c r="A6" s="18" t="s">
        <v>26</v>
      </c>
      <c r="B6" s="20">
        <v>20130002</v>
      </c>
      <c r="C6" s="19">
        <f>ROUND(VLOOKUP(B6,'Lab1'!$B$4:$H$20,7,FALSE),1)</f>
        <v>5</v>
      </c>
      <c r="D6" s="19">
        <f>+ROUND(VLOOKUP(B6,'Lab2'!$B$2:$R$18,17,FALSE),1)</f>
        <v>2.7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21">
        <f t="shared" si="0"/>
        <v>7.7</v>
      </c>
      <c r="P6" s="21"/>
      <c r="Q6" s="21">
        <f>+VLOOKUP(B6,'Lab2'!$B$2:$P$18,15,FALSE)</f>
        <v>0</v>
      </c>
      <c r="R6" s="23">
        <f t="shared" si="1"/>
        <v>7.7</v>
      </c>
    </row>
    <row r="7" spans="1:18" ht="16.5" thickTop="1" thickBot="1" x14ac:dyDescent="0.3">
      <c r="A7" s="18" t="s">
        <v>27</v>
      </c>
      <c r="B7" s="20">
        <v>20160090</v>
      </c>
      <c r="C7" s="19">
        <f>ROUND(VLOOKUP(B7,'Lab1'!$B$4:$H$20,7,FALSE),1)</f>
        <v>5</v>
      </c>
      <c r="D7" s="19">
        <f>+ROUND(VLOOKUP(B7,'Lab2'!$B$2:$R$18,17,FALSE),1)</f>
        <v>0.8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21">
        <f t="shared" si="0"/>
        <v>5.8</v>
      </c>
      <c r="P7" s="21"/>
      <c r="Q7" s="21">
        <f>+VLOOKUP(B7,'Lab2'!$B$2:$P$18,15,FALSE)</f>
        <v>0</v>
      </c>
      <c r="R7" s="23">
        <f t="shared" si="1"/>
        <v>5.8</v>
      </c>
    </row>
    <row r="8" spans="1:18" ht="16.5" thickTop="1" thickBot="1" x14ac:dyDescent="0.3">
      <c r="A8" s="18" t="s">
        <v>28</v>
      </c>
      <c r="B8" s="20">
        <v>20160825</v>
      </c>
      <c r="C8" s="19">
        <f>ROUND(VLOOKUP(B8,'Lab1'!$B$4:$H$20,7,FALSE),1)</f>
        <v>5</v>
      </c>
      <c r="D8" s="19">
        <f>+ROUND(VLOOKUP(B8,'Lab2'!$B$2:$R$18,17,FALSE),1)</f>
        <v>3.5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21">
        <f t="shared" si="0"/>
        <v>8.5</v>
      </c>
      <c r="P8" s="21"/>
      <c r="Q8" s="21">
        <f>+VLOOKUP(B8,'Lab2'!$B$2:$P$18,15,FALSE)</f>
        <v>1</v>
      </c>
      <c r="R8" s="23">
        <f t="shared" si="1"/>
        <v>9.5</v>
      </c>
    </row>
    <row r="9" spans="1:18" ht="16.5" thickTop="1" thickBot="1" x14ac:dyDescent="0.3">
      <c r="A9" s="18" t="s">
        <v>29</v>
      </c>
      <c r="B9" s="20">
        <v>20160165</v>
      </c>
      <c r="C9" s="19">
        <f>ROUND(VLOOKUP(B9,'Lab1'!$B$4:$H$20,7,FALSE),1)</f>
        <v>4.0999999999999996</v>
      </c>
      <c r="D9" s="19">
        <f>+ROUND(VLOOKUP(B9,'Lab2'!$B$2:$R$18,17,FALSE),1)</f>
        <v>1.5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21">
        <f t="shared" si="0"/>
        <v>5.6</v>
      </c>
      <c r="P9" s="21"/>
      <c r="Q9" s="21">
        <f>+VLOOKUP(B9,'Lab2'!$B$2:$P$18,15,FALSE)</f>
        <v>0</v>
      </c>
      <c r="R9" s="23">
        <f t="shared" si="1"/>
        <v>5.6</v>
      </c>
    </row>
    <row r="10" spans="1:18" ht="16.5" thickTop="1" thickBot="1" x14ac:dyDescent="0.3">
      <c r="A10" s="18" t="s">
        <v>39</v>
      </c>
      <c r="B10" s="20">
        <v>20180190</v>
      </c>
      <c r="C10" s="19">
        <f>ROUND(VLOOKUP(B10,'Lab1'!$B$4:$H$20,7,FALSE),1)</f>
        <v>4.5</v>
      </c>
      <c r="D10" s="19">
        <f>+ROUND(VLOOKUP(B10,'Lab2'!$B$2:$R$18,17,FALSE),1)</f>
        <v>1.5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1">
        <f t="shared" si="0"/>
        <v>6</v>
      </c>
      <c r="P10" s="21"/>
      <c r="Q10" s="21">
        <f>+VLOOKUP(B10,'Lab2'!$B$2:$P$18,15,FALSE)</f>
        <v>0</v>
      </c>
      <c r="R10" s="23">
        <f t="shared" si="1"/>
        <v>6</v>
      </c>
    </row>
    <row r="11" spans="1:18" ht="16.5" thickTop="1" thickBot="1" x14ac:dyDescent="0.3">
      <c r="A11" s="18" t="s">
        <v>40</v>
      </c>
      <c r="B11" s="20">
        <v>20160198</v>
      </c>
      <c r="C11" s="19">
        <f>ROUND(VLOOKUP(B11,'Lab1'!$B$4:$H$20,7,FALSE),1)</f>
        <v>3.1</v>
      </c>
      <c r="D11" s="19">
        <f>+ROUND(VLOOKUP(B11,'Lab2'!$B$2:$R$18,17,FALSE),1)</f>
        <v>0.4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1">
        <f t="shared" si="0"/>
        <v>3.5</v>
      </c>
      <c r="P11" s="21"/>
      <c r="Q11" s="21">
        <f>+VLOOKUP(B11,'Lab2'!$B$2:$P$18,15,FALSE)</f>
        <v>0</v>
      </c>
      <c r="R11" s="23">
        <f t="shared" si="1"/>
        <v>3.5</v>
      </c>
    </row>
    <row r="12" spans="1:18" ht="16.5" thickTop="1" thickBot="1" x14ac:dyDescent="0.3">
      <c r="A12" s="18" t="s">
        <v>30</v>
      </c>
      <c r="B12" s="20">
        <v>20150147</v>
      </c>
      <c r="C12" s="19">
        <f>ROUND(VLOOKUP(B12,'Lab1'!$B$4:$H$20,7,FALSE),1)</f>
        <v>5</v>
      </c>
      <c r="D12" s="19">
        <f>+ROUND(VLOOKUP(B12,'Lab2'!$B$2:$R$18,17,FALSE),1)</f>
        <v>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1">
        <f t="shared" si="0"/>
        <v>5</v>
      </c>
      <c r="P12" s="21"/>
      <c r="Q12" s="21">
        <f>+VLOOKUP(B12,'Lab2'!$B$2:$P$18,15,FALSE)</f>
        <v>0</v>
      </c>
      <c r="R12" s="23">
        <f t="shared" si="1"/>
        <v>5</v>
      </c>
    </row>
    <row r="13" spans="1:18" ht="16.5" thickTop="1" thickBot="1" x14ac:dyDescent="0.3">
      <c r="A13" s="18" t="s">
        <v>31</v>
      </c>
      <c r="B13" s="20">
        <v>20160580</v>
      </c>
      <c r="C13" s="19">
        <f>ROUND(VLOOKUP(B13,'Lab1'!$B$4:$H$20,7,FALSE),1)</f>
        <v>4.4000000000000004</v>
      </c>
      <c r="D13" s="19">
        <f>+ROUND(VLOOKUP(B13,'Lab2'!$B$2:$R$18,17,FALSE),1)</f>
        <v>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1">
        <f t="shared" si="0"/>
        <v>4.4000000000000004</v>
      </c>
      <c r="P13" s="21"/>
      <c r="Q13" s="21">
        <f>+VLOOKUP(B13,'Lab2'!$B$2:$P$18,15,FALSE)</f>
        <v>0</v>
      </c>
      <c r="R13" s="23">
        <f t="shared" si="1"/>
        <v>4.4000000000000004</v>
      </c>
    </row>
    <row r="14" spans="1:18" ht="16.5" thickTop="1" thickBot="1" x14ac:dyDescent="0.3">
      <c r="A14" s="18" t="s">
        <v>32</v>
      </c>
      <c r="B14" s="20">
        <v>20150462</v>
      </c>
      <c r="C14" s="19">
        <f>ROUND(VLOOKUP(B14,'Lab1'!$B$4:$H$20,7,FALSE),1)</f>
        <v>5</v>
      </c>
      <c r="D14" s="19">
        <f>+ROUND(VLOOKUP(B14,'Lab2'!$B$2:$R$18,17,FALSE),1)</f>
        <v>1.5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1">
        <f t="shared" si="0"/>
        <v>6.5</v>
      </c>
      <c r="P14" s="21"/>
      <c r="Q14" s="21">
        <f>+VLOOKUP(B14,'Lab2'!$B$2:$P$18,15,FALSE)</f>
        <v>0</v>
      </c>
      <c r="R14" s="23">
        <f t="shared" si="1"/>
        <v>6.5</v>
      </c>
    </row>
    <row r="15" spans="1:18" ht="16.5" thickTop="1" thickBot="1" x14ac:dyDescent="0.3">
      <c r="A15" s="18" t="s">
        <v>33</v>
      </c>
      <c r="B15" s="20">
        <v>20160295</v>
      </c>
      <c r="C15" s="19">
        <f>ROUND(VLOOKUP(B15,'Lab1'!$B$4:$H$20,7,FALSE),1)</f>
        <v>5</v>
      </c>
      <c r="D15" s="19">
        <f>+ROUND(VLOOKUP(B15,'Lab2'!$B$2:$R$18,17,FALSE),1)</f>
        <v>3.1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1">
        <f t="shared" si="0"/>
        <v>8.1</v>
      </c>
      <c r="P15" s="21"/>
      <c r="Q15" s="21">
        <f>+VLOOKUP(B15,'Lab2'!$B$2:$P$18,15,FALSE)</f>
        <v>0</v>
      </c>
      <c r="R15" s="23">
        <f t="shared" si="1"/>
        <v>8.1</v>
      </c>
    </row>
    <row r="16" spans="1:18" ht="16.5" thickTop="1" thickBot="1" x14ac:dyDescent="0.3">
      <c r="A16" s="18" t="s">
        <v>34</v>
      </c>
      <c r="B16" s="20">
        <v>20150066</v>
      </c>
      <c r="C16" s="19">
        <f>ROUND(VLOOKUP(B16,'Lab1'!$B$4:$H$20,7,FALSE),1)</f>
        <v>5</v>
      </c>
      <c r="D16" s="19">
        <f>+ROUND(VLOOKUP(B16,'Lab2'!$B$2:$R$18,17,FALSE),1)</f>
        <v>1.5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1">
        <f t="shared" si="0"/>
        <v>6.5</v>
      </c>
      <c r="P16" s="21"/>
      <c r="Q16" s="21">
        <f>+VLOOKUP(B16,'Lab2'!$B$2:$P$18,15,FALSE)</f>
        <v>0</v>
      </c>
      <c r="R16" s="23">
        <f t="shared" si="1"/>
        <v>6.5</v>
      </c>
    </row>
    <row r="17" spans="1:18" ht="16.5" thickTop="1" thickBot="1" x14ac:dyDescent="0.3">
      <c r="A17" s="18" t="s">
        <v>35</v>
      </c>
      <c r="B17" s="20">
        <v>20170481</v>
      </c>
      <c r="C17" s="19">
        <f>ROUND(VLOOKUP(B17,'Lab1'!$B$4:$H$20,7,FALSE),1)</f>
        <v>5</v>
      </c>
      <c r="D17" s="19">
        <f>+ROUND(VLOOKUP(B17,'Lab2'!$B$2:$R$18,17,FALSE),1)</f>
        <v>3.8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1">
        <f t="shared" si="0"/>
        <v>8.8000000000000007</v>
      </c>
      <c r="P17" s="21"/>
      <c r="Q17" s="21">
        <f>+VLOOKUP(B17,'Lab2'!$B$2:$P$18,15,FALSE)</f>
        <v>2</v>
      </c>
      <c r="R17" s="23">
        <f t="shared" si="1"/>
        <v>10.8</v>
      </c>
    </row>
    <row r="18" spans="1:18" ht="16.5" thickTop="1" thickBot="1" x14ac:dyDescent="0.3">
      <c r="A18" s="18" t="s">
        <v>36</v>
      </c>
      <c r="B18" s="20">
        <v>20160582</v>
      </c>
      <c r="C18" s="19">
        <f>ROUND(VLOOKUP(B18,'Lab1'!$B$4:$H$20,7,FALSE),1)</f>
        <v>5</v>
      </c>
      <c r="D18" s="19">
        <f>+ROUND(VLOOKUP(B18,'Lab2'!$B$2:$R$18,17,FALSE),1)</f>
        <v>3.5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1">
        <f t="shared" si="0"/>
        <v>8.5</v>
      </c>
      <c r="P18" s="21"/>
      <c r="Q18" s="21">
        <f>+VLOOKUP(B18,'Lab2'!$B$2:$P$18,15,FALSE)</f>
        <v>1</v>
      </c>
      <c r="R18" s="23">
        <f t="shared" si="1"/>
        <v>9.5</v>
      </c>
    </row>
    <row r="19" spans="1:18" s="11" customFormat="1" ht="15.75" thickTop="1" x14ac:dyDescent="0.25">
      <c r="C19" s="11" t="s">
        <v>37</v>
      </c>
      <c r="D19" s="11" t="s">
        <v>37</v>
      </c>
      <c r="E19" s="11" t="s">
        <v>37</v>
      </c>
      <c r="F19" s="11" t="s">
        <v>37</v>
      </c>
      <c r="G19" s="11" t="s">
        <v>37</v>
      </c>
      <c r="H19" s="11" t="s">
        <v>37</v>
      </c>
      <c r="I19" s="11" t="s">
        <v>37</v>
      </c>
      <c r="J19" s="11" t="s">
        <v>37</v>
      </c>
      <c r="K19" s="11" t="s">
        <v>37</v>
      </c>
      <c r="L19" s="11" t="s">
        <v>37</v>
      </c>
      <c r="M19" s="11" t="s">
        <v>37</v>
      </c>
      <c r="N19" s="11" t="s">
        <v>37</v>
      </c>
      <c r="O19" s="11" t="s">
        <v>49</v>
      </c>
      <c r="P19" s="11" t="s">
        <v>38</v>
      </c>
      <c r="R19" s="13" t="s">
        <v>51</v>
      </c>
    </row>
  </sheetData>
  <pageMargins left="0.7" right="0.7" top="0.75" bottom="0.75" header="0.3" footer="0.3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68EC-A746-48BC-94A7-AED601EBA8E2}">
  <dimension ref="A1:I21"/>
  <sheetViews>
    <sheetView workbookViewId="0">
      <selection activeCell="A2" sqref="A2:A3"/>
    </sheetView>
  </sheetViews>
  <sheetFormatPr defaultRowHeight="15" x14ac:dyDescent="0.25"/>
  <cols>
    <col min="1" max="1" width="42.42578125" style="12" bestFit="1" customWidth="1"/>
    <col min="2" max="2" width="12.7109375" style="12" bestFit="1" customWidth="1"/>
    <col min="3" max="3" width="20.28515625" style="12" bestFit="1" customWidth="1"/>
    <col min="4" max="4" width="15" style="12" bestFit="1" customWidth="1"/>
    <col min="5" max="5" width="11.85546875" style="12" bestFit="1" customWidth="1"/>
    <col min="6" max="6" width="10.140625" style="12" bestFit="1" customWidth="1"/>
    <col min="7" max="7" width="12.7109375" style="12" bestFit="1" customWidth="1"/>
    <col min="8" max="8" width="9.140625" style="11" customWidth="1"/>
    <col min="9" max="16384" width="9.140625" style="12"/>
  </cols>
  <sheetData>
    <row r="1" spans="1:9" ht="32.25" thickBot="1" x14ac:dyDescent="0.55000000000000004">
      <c r="A1" s="30" t="s">
        <v>15</v>
      </c>
      <c r="B1" s="30"/>
      <c r="C1" s="30"/>
      <c r="D1" s="30"/>
      <c r="E1" s="30"/>
      <c r="F1" s="30"/>
      <c r="G1" s="30"/>
      <c r="H1" s="30"/>
    </row>
    <row r="2" spans="1:9" s="29" customFormat="1" ht="57.75" thickTop="1" thickBot="1" x14ac:dyDescent="0.3">
      <c r="A2" s="9" t="s">
        <v>22</v>
      </c>
      <c r="B2" s="9" t="s">
        <v>0</v>
      </c>
      <c r="C2" s="1" t="s">
        <v>17</v>
      </c>
      <c r="D2" s="1" t="s">
        <v>16</v>
      </c>
      <c r="E2" s="1" t="s">
        <v>18</v>
      </c>
      <c r="F2" s="1" t="s">
        <v>19</v>
      </c>
      <c r="G2" s="1" t="s">
        <v>20</v>
      </c>
      <c r="H2" s="10" t="s">
        <v>21</v>
      </c>
    </row>
    <row r="3" spans="1:9" s="29" customFormat="1" ht="20.25" thickTop="1" thickBot="1" x14ac:dyDescent="0.3">
      <c r="A3" s="9"/>
      <c r="B3" s="9"/>
      <c r="C3" s="2">
        <v>0.1</v>
      </c>
      <c r="D3" s="2">
        <v>0.7</v>
      </c>
      <c r="E3" s="2">
        <v>0.1</v>
      </c>
      <c r="F3" s="2">
        <v>0</v>
      </c>
      <c r="G3" s="2">
        <v>0.1</v>
      </c>
      <c r="H3" s="10"/>
    </row>
    <row r="4" spans="1:9" ht="20.25" thickTop="1" thickBot="1" x14ac:dyDescent="0.35">
      <c r="A4" s="24" t="s">
        <v>23</v>
      </c>
      <c r="B4" s="25">
        <v>20150205</v>
      </c>
      <c r="C4" s="26">
        <v>100</v>
      </c>
      <c r="D4" s="26">
        <v>75</v>
      </c>
      <c r="E4" s="26">
        <v>100</v>
      </c>
      <c r="F4" s="26"/>
      <c r="G4" s="26">
        <v>100</v>
      </c>
      <c r="H4" s="27">
        <f>+SUMPRODUCT($C$3:$G$3,$C4:$G4)/100*5</f>
        <v>4.125</v>
      </c>
      <c r="I4" s="12" t="s">
        <v>45</v>
      </c>
    </row>
    <row r="5" spans="1:9" ht="20.25" thickTop="1" thickBot="1" x14ac:dyDescent="0.35">
      <c r="A5" s="24" t="s">
        <v>24</v>
      </c>
      <c r="B5" s="25">
        <v>20150195</v>
      </c>
      <c r="C5" s="26">
        <v>100</v>
      </c>
      <c r="D5" s="26">
        <v>100</v>
      </c>
      <c r="E5" s="26">
        <v>100</v>
      </c>
      <c r="F5" s="26"/>
      <c r="G5" s="26">
        <v>100</v>
      </c>
      <c r="H5" s="27">
        <f t="shared" ref="H5:H20" si="0">+SUMPRODUCT($C$3:$G$3,$C5:$G5)/100*5</f>
        <v>5</v>
      </c>
    </row>
    <row r="6" spans="1:9" ht="20.25" thickTop="1" thickBot="1" x14ac:dyDescent="0.35">
      <c r="A6" s="28" t="s">
        <v>25</v>
      </c>
      <c r="B6" s="25">
        <v>20150025</v>
      </c>
      <c r="C6" s="26">
        <v>100</v>
      </c>
      <c r="D6" s="26">
        <v>100</v>
      </c>
      <c r="E6" s="26">
        <v>100</v>
      </c>
      <c r="F6" s="26"/>
      <c r="G6" s="26">
        <v>100</v>
      </c>
      <c r="H6" s="27">
        <f t="shared" si="0"/>
        <v>5</v>
      </c>
    </row>
    <row r="7" spans="1:9" ht="20.25" thickTop="1" thickBot="1" x14ac:dyDescent="0.35">
      <c r="A7" s="28" t="s">
        <v>42</v>
      </c>
      <c r="B7" s="25">
        <v>20160281</v>
      </c>
      <c r="C7" s="26"/>
      <c r="D7" s="26"/>
      <c r="E7" s="26"/>
      <c r="F7" s="26"/>
      <c r="G7" s="26"/>
      <c r="H7" s="27"/>
    </row>
    <row r="8" spans="1:9" ht="20.25" thickTop="1" thickBot="1" x14ac:dyDescent="0.35">
      <c r="A8" s="24" t="s">
        <v>26</v>
      </c>
      <c r="B8" s="25">
        <v>20130002</v>
      </c>
      <c r="C8" s="26">
        <v>100</v>
      </c>
      <c r="D8" s="26">
        <v>100</v>
      </c>
      <c r="E8" s="26">
        <v>100</v>
      </c>
      <c r="F8" s="26"/>
      <c r="G8" s="26">
        <v>100</v>
      </c>
      <c r="H8" s="27">
        <f t="shared" si="0"/>
        <v>5</v>
      </c>
    </row>
    <row r="9" spans="1:9" ht="20.25" thickTop="1" thickBot="1" x14ac:dyDescent="0.35">
      <c r="A9" s="24" t="s">
        <v>27</v>
      </c>
      <c r="B9" s="25">
        <v>20160090</v>
      </c>
      <c r="C9" s="26">
        <v>100</v>
      </c>
      <c r="D9" s="26">
        <v>100</v>
      </c>
      <c r="E9" s="26">
        <v>100</v>
      </c>
      <c r="F9" s="26"/>
      <c r="G9" s="26">
        <v>100</v>
      </c>
      <c r="H9" s="27">
        <f t="shared" si="0"/>
        <v>5</v>
      </c>
    </row>
    <row r="10" spans="1:9" ht="20.25" thickTop="1" thickBot="1" x14ac:dyDescent="0.35">
      <c r="A10" s="24" t="s">
        <v>28</v>
      </c>
      <c r="B10" s="25">
        <v>20160825</v>
      </c>
      <c r="C10" s="26">
        <v>100</v>
      </c>
      <c r="D10" s="26">
        <v>100</v>
      </c>
      <c r="E10" s="26">
        <v>100</v>
      </c>
      <c r="F10" s="26"/>
      <c r="G10" s="26">
        <v>100</v>
      </c>
      <c r="H10" s="27">
        <f t="shared" si="0"/>
        <v>5</v>
      </c>
    </row>
    <row r="11" spans="1:9" ht="20.25" thickTop="1" thickBot="1" x14ac:dyDescent="0.35">
      <c r="A11" s="3" t="s">
        <v>29</v>
      </c>
      <c r="B11" s="4">
        <v>20160165</v>
      </c>
      <c r="C11" s="5">
        <v>100</v>
      </c>
      <c r="D11" s="5">
        <v>75</v>
      </c>
      <c r="E11" s="5">
        <v>100</v>
      </c>
      <c r="F11" s="5"/>
      <c r="G11" s="5">
        <v>100</v>
      </c>
      <c r="H11" s="6">
        <f t="shared" si="0"/>
        <v>4.125</v>
      </c>
      <c r="I11" s="12" t="s">
        <v>45</v>
      </c>
    </row>
    <row r="12" spans="1:9" ht="20.25" thickTop="1" thickBot="1" x14ac:dyDescent="0.35">
      <c r="A12" s="3" t="s">
        <v>39</v>
      </c>
      <c r="B12" s="4">
        <v>20180190</v>
      </c>
      <c r="C12" s="5">
        <v>100</v>
      </c>
      <c r="D12" s="5">
        <v>85</v>
      </c>
      <c r="E12" s="5">
        <v>100</v>
      </c>
      <c r="F12" s="5"/>
      <c r="G12" s="5">
        <v>100</v>
      </c>
      <c r="H12" s="6">
        <f t="shared" si="0"/>
        <v>4.4749999999999996</v>
      </c>
      <c r="I12" s="12" t="s">
        <v>44</v>
      </c>
    </row>
    <row r="13" spans="1:9" ht="20.25" thickTop="1" thickBot="1" x14ac:dyDescent="0.35">
      <c r="A13" s="3" t="s">
        <v>40</v>
      </c>
      <c r="B13" s="4">
        <v>20160198</v>
      </c>
      <c r="C13" s="5">
        <v>100</v>
      </c>
      <c r="D13" s="5">
        <v>60</v>
      </c>
      <c r="E13" s="5">
        <v>100</v>
      </c>
      <c r="F13" s="5"/>
      <c r="G13" s="5">
        <v>0</v>
      </c>
      <c r="H13" s="6">
        <f t="shared" si="0"/>
        <v>3.1</v>
      </c>
      <c r="I13" s="12" t="s">
        <v>46</v>
      </c>
    </row>
    <row r="14" spans="1:9" ht="20.25" thickTop="1" thickBot="1" x14ac:dyDescent="0.35">
      <c r="A14" s="3" t="s">
        <v>30</v>
      </c>
      <c r="B14" s="4">
        <v>20150147</v>
      </c>
      <c r="C14" s="5">
        <v>100</v>
      </c>
      <c r="D14" s="5">
        <v>100</v>
      </c>
      <c r="E14" s="5">
        <v>100</v>
      </c>
      <c r="F14" s="5"/>
      <c r="G14" s="5">
        <v>100</v>
      </c>
      <c r="H14" s="6">
        <f t="shared" si="0"/>
        <v>5</v>
      </c>
    </row>
    <row r="15" spans="1:9" ht="20.25" thickTop="1" thickBot="1" x14ac:dyDescent="0.35">
      <c r="A15" s="3" t="s">
        <v>31</v>
      </c>
      <c r="B15" s="4">
        <v>20160580</v>
      </c>
      <c r="C15" s="5">
        <v>100</v>
      </c>
      <c r="D15" s="5">
        <v>90</v>
      </c>
      <c r="E15" s="5">
        <v>100</v>
      </c>
      <c r="F15" s="5"/>
      <c r="G15" s="5">
        <v>50</v>
      </c>
      <c r="H15" s="6">
        <f t="shared" si="0"/>
        <v>4.4000000000000004</v>
      </c>
      <c r="I15" s="12" t="s">
        <v>48</v>
      </c>
    </row>
    <row r="16" spans="1:9" ht="20.25" thickTop="1" thickBot="1" x14ac:dyDescent="0.35">
      <c r="A16" s="3" t="s">
        <v>32</v>
      </c>
      <c r="B16" s="4">
        <v>20150462</v>
      </c>
      <c r="C16" s="5">
        <v>100</v>
      </c>
      <c r="D16" s="5">
        <v>100</v>
      </c>
      <c r="E16" s="5">
        <v>100</v>
      </c>
      <c r="F16" s="5"/>
      <c r="G16" s="5">
        <v>100</v>
      </c>
      <c r="H16" s="6">
        <f t="shared" si="0"/>
        <v>5</v>
      </c>
    </row>
    <row r="17" spans="1:8" ht="20.25" thickTop="1" thickBot="1" x14ac:dyDescent="0.35">
      <c r="A17" s="3" t="s">
        <v>33</v>
      </c>
      <c r="B17" s="4">
        <v>20160295</v>
      </c>
      <c r="C17" s="5">
        <v>100</v>
      </c>
      <c r="D17" s="5">
        <v>100</v>
      </c>
      <c r="E17" s="5">
        <v>100</v>
      </c>
      <c r="F17" s="5"/>
      <c r="G17" s="5">
        <v>100</v>
      </c>
      <c r="H17" s="6">
        <f t="shared" si="0"/>
        <v>5</v>
      </c>
    </row>
    <row r="18" spans="1:8" ht="20.25" thickTop="1" thickBot="1" x14ac:dyDescent="0.35">
      <c r="A18" s="3" t="s">
        <v>34</v>
      </c>
      <c r="B18" s="4">
        <v>20150066</v>
      </c>
      <c r="C18" s="5">
        <v>100</v>
      </c>
      <c r="D18" s="5">
        <v>100</v>
      </c>
      <c r="E18" s="5">
        <v>100</v>
      </c>
      <c r="F18" s="5"/>
      <c r="G18" s="5">
        <v>100</v>
      </c>
      <c r="H18" s="6">
        <f t="shared" si="0"/>
        <v>5</v>
      </c>
    </row>
    <row r="19" spans="1:8" ht="20.25" thickTop="1" thickBot="1" x14ac:dyDescent="0.35">
      <c r="A19" s="3" t="s">
        <v>35</v>
      </c>
      <c r="B19" s="4">
        <v>20170481</v>
      </c>
      <c r="C19" s="5">
        <v>100</v>
      </c>
      <c r="D19" s="5">
        <v>100</v>
      </c>
      <c r="E19" s="5">
        <v>100</v>
      </c>
      <c r="F19" s="5"/>
      <c r="G19" s="5">
        <v>100</v>
      </c>
      <c r="H19" s="6">
        <f t="shared" si="0"/>
        <v>5</v>
      </c>
    </row>
    <row r="20" spans="1:8" ht="20.25" thickTop="1" thickBot="1" x14ac:dyDescent="0.35">
      <c r="A20" s="3" t="s">
        <v>36</v>
      </c>
      <c r="B20" s="4">
        <v>20160582</v>
      </c>
      <c r="C20" s="5">
        <v>100</v>
      </c>
      <c r="D20" s="5">
        <v>100</v>
      </c>
      <c r="E20" s="5">
        <v>100</v>
      </c>
      <c r="F20" s="5"/>
      <c r="G20" s="5">
        <v>100</v>
      </c>
      <c r="H20" s="6">
        <f t="shared" si="0"/>
        <v>5</v>
      </c>
    </row>
    <row r="21" spans="1:8" ht="15.75" thickTop="1" x14ac:dyDescent="0.25"/>
  </sheetData>
  <mergeCells count="4">
    <mergeCell ref="B2:B3"/>
    <mergeCell ref="H2:H3"/>
    <mergeCell ref="A2:A3"/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6A8D-487F-4CA4-BB33-7FB9D98961B9}">
  <dimension ref="A1:R19"/>
  <sheetViews>
    <sheetView tabSelected="1" zoomScale="110" zoomScaleNormal="110" workbookViewId="0">
      <selection activeCell="I9" sqref="I9"/>
    </sheetView>
  </sheetViews>
  <sheetFormatPr defaultRowHeight="15" x14ac:dyDescent="0.25"/>
  <cols>
    <col min="1" max="1" width="33.28515625" bestFit="1" customWidth="1"/>
    <col min="2" max="2" width="9.7109375" bestFit="1" customWidth="1"/>
    <col min="15" max="16" width="9.140625" style="7"/>
  </cols>
  <sheetData>
    <row r="1" spans="1:18" s="8" customFormat="1" ht="16.5" thickTop="1" thickBot="1" x14ac:dyDescent="0.3">
      <c r="A1" s="14" t="s">
        <v>22</v>
      </c>
      <c r="B1" s="15" t="s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7" t="s">
        <v>43</v>
      </c>
      <c r="P1" s="17" t="s">
        <v>47</v>
      </c>
      <c r="Q1" s="17" t="s">
        <v>52</v>
      </c>
      <c r="R1" s="22" t="s">
        <v>21</v>
      </c>
    </row>
    <row r="2" spans="1:18" ht="16.5" thickTop="1" thickBot="1" x14ac:dyDescent="0.3">
      <c r="A2" s="18" t="s">
        <v>23</v>
      </c>
      <c r="B2" s="20">
        <v>20150205</v>
      </c>
      <c r="C2" s="31"/>
      <c r="D2" s="31"/>
      <c r="E2" s="31" t="s">
        <v>41</v>
      </c>
      <c r="F2" s="31"/>
      <c r="G2" s="31" t="s">
        <v>41</v>
      </c>
      <c r="H2" s="31"/>
      <c r="I2" s="31"/>
      <c r="J2" s="31"/>
      <c r="K2" s="31"/>
      <c r="L2" s="31"/>
      <c r="M2" s="31"/>
      <c r="N2" s="31"/>
      <c r="O2" s="21">
        <f t="shared" ref="O2:O18" si="0">+COUNTIFS($C2:$N2,"x")</f>
        <v>2</v>
      </c>
      <c r="P2" s="21"/>
      <c r="Q2" s="21"/>
      <c r="R2" s="23">
        <f>ROUND((O2+Q2)*5/13,1)</f>
        <v>0.8</v>
      </c>
    </row>
    <row r="3" spans="1:18" ht="16.5" thickTop="1" thickBot="1" x14ac:dyDescent="0.3">
      <c r="A3" s="18" t="s">
        <v>24</v>
      </c>
      <c r="B3" s="20">
        <v>20150195</v>
      </c>
      <c r="C3" s="31"/>
      <c r="D3" s="31"/>
      <c r="E3" s="31"/>
      <c r="F3" s="31"/>
      <c r="G3" s="31"/>
      <c r="H3" s="31"/>
      <c r="I3" s="31" t="s">
        <v>41</v>
      </c>
      <c r="J3" s="31" t="s">
        <v>41</v>
      </c>
      <c r="K3" s="31" t="s">
        <v>41</v>
      </c>
      <c r="L3" s="31" t="s">
        <v>41</v>
      </c>
      <c r="M3" s="31"/>
      <c r="N3" s="31" t="s">
        <v>41</v>
      </c>
      <c r="O3" s="21">
        <f t="shared" si="0"/>
        <v>5</v>
      </c>
      <c r="P3" s="21"/>
      <c r="Q3" s="21"/>
      <c r="R3" s="23">
        <f t="shared" ref="R3:R18" si="1">ROUND((O3+Q3)*5/13,1)</f>
        <v>1.9</v>
      </c>
    </row>
    <row r="4" spans="1:18" ht="16.5" thickTop="1" thickBot="1" x14ac:dyDescent="0.3">
      <c r="A4" s="18" t="s">
        <v>25</v>
      </c>
      <c r="B4" s="20">
        <v>20150025</v>
      </c>
      <c r="C4" s="31"/>
      <c r="D4" s="31" t="s">
        <v>41</v>
      </c>
      <c r="E4" s="31" t="s">
        <v>41</v>
      </c>
      <c r="F4" s="31" t="s">
        <v>41</v>
      </c>
      <c r="G4" s="31" t="s">
        <v>41</v>
      </c>
      <c r="H4" s="31" t="s">
        <v>41</v>
      </c>
      <c r="I4" s="31" t="s">
        <v>41</v>
      </c>
      <c r="J4" s="31" t="s">
        <v>41</v>
      </c>
      <c r="K4" s="31" t="s">
        <v>41</v>
      </c>
      <c r="L4" s="31" t="s">
        <v>41</v>
      </c>
      <c r="M4" s="31" t="s">
        <v>41</v>
      </c>
      <c r="N4" s="31" t="s">
        <v>41</v>
      </c>
      <c r="O4" s="21">
        <f t="shared" si="0"/>
        <v>11</v>
      </c>
      <c r="P4" s="21">
        <v>3</v>
      </c>
      <c r="Q4" s="21"/>
      <c r="R4" s="23">
        <f t="shared" si="1"/>
        <v>4.2</v>
      </c>
    </row>
    <row r="5" spans="1:18" ht="16.5" thickTop="1" thickBot="1" x14ac:dyDescent="0.3">
      <c r="A5" s="18" t="s">
        <v>42</v>
      </c>
      <c r="B5" s="20">
        <v>20160281</v>
      </c>
      <c r="C5" s="31"/>
      <c r="D5" s="31" t="s">
        <v>41</v>
      </c>
      <c r="E5" s="31"/>
      <c r="F5" s="31" t="s">
        <v>41</v>
      </c>
      <c r="G5" s="31" t="s">
        <v>41</v>
      </c>
      <c r="H5" s="31"/>
      <c r="I5" s="31"/>
      <c r="J5" s="31"/>
      <c r="K5" s="31" t="s">
        <v>41</v>
      </c>
      <c r="L5" s="31"/>
      <c r="M5" s="31"/>
      <c r="N5" s="31"/>
      <c r="O5" s="21">
        <f>+COUNTIFS($C5:$N5,"x")</f>
        <v>4</v>
      </c>
      <c r="P5" s="21"/>
      <c r="Q5" s="21"/>
      <c r="R5" s="23">
        <f t="shared" si="1"/>
        <v>1.5</v>
      </c>
    </row>
    <row r="6" spans="1:18" ht="16.5" thickTop="1" thickBot="1" x14ac:dyDescent="0.3">
      <c r="A6" s="18" t="s">
        <v>26</v>
      </c>
      <c r="B6" s="20">
        <v>20130002</v>
      </c>
      <c r="C6" s="31"/>
      <c r="D6" s="31" t="s">
        <v>41</v>
      </c>
      <c r="E6" s="31" t="s">
        <v>41</v>
      </c>
      <c r="F6" s="31"/>
      <c r="G6" s="31" t="s">
        <v>41</v>
      </c>
      <c r="H6" s="31"/>
      <c r="I6" s="31" t="s">
        <v>41</v>
      </c>
      <c r="J6" s="31"/>
      <c r="K6" s="31" t="s">
        <v>41</v>
      </c>
      <c r="L6" s="31" t="s">
        <v>41</v>
      </c>
      <c r="M6" s="31" t="s">
        <v>41</v>
      </c>
      <c r="N6" s="31"/>
      <c r="O6" s="21">
        <f t="shared" si="0"/>
        <v>7</v>
      </c>
      <c r="P6" s="21"/>
      <c r="Q6" s="21"/>
      <c r="R6" s="23">
        <f t="shared" si="1"/>
        <v>2.7</v>
      </c>
    </row>
    <row r="7" spans="1:18" ht="16.5" thickTop="1" thickBot="1" x14ac:dyDescent="0.3">
      <c r="A7" s="18" t="s">
        <v>27</v>
      </c>
      <c r="B7" s="20">
        <v>20160090</v>
      </c>
      <c r="C7" s="31"/>
      <c r="D7" s="31"/>
      <c r="E7" s="31"/>
      <c r="F7" s="31"/>
      <c r="G7" s="31"/>
      <c r="H7" s="31"/>
      <c r="I7" s="31" t="s">
        <v>41</v>
      </c>
      <c r="J7" s="31"/>
      <c r="K7" s="31" t="s">
        <v>41</v>
      </c>
      <c r="L7" s="31"/>
      <c r="M7" s="31"/>
      <c r="N7" s="31"/>
      <c r="O7" s="21">
        <f t="shared" si="0"/>
        <v>2</v>
      </c>
      <c r="P7" s="21"/>
      <c r="Q7" s="21"/>
      <c r="R7" s="23">
        <f t="shared" si="1"/>
        <v>0.8</v>
      </c>
    </row>
    <row r="8" spans="1:18" ht="16.5" thickTop="1" thickBot="1" x14ac:dyDescent="0.3">
      <c r="A8" s="18" t="s">
        <v>28</v>
      </c>
      <c r="B8" s="20">
        <v>20160825</v>
      </c>
      <c r="C8" s="31"/>
      <c r="D8" s="31" t="s">
        <v>41</v>
      </c>
      <c r="E8" s="31" t="s">
        <v>41</v>
      </c>
      <c r="F8" s="31" t="s">
        <v>41</v>
      </c>
      <c r="G8" s="31" t="s">
        <v>41</v>
      </c>
      <c r="H8" s="31" t="s">
        <v>41</v>
      </c>
      <c r="I8" s="31" t="s">
        <v>41</v>
      </c>
      <c r="J8" s="31"/>
      <c r="K8" s="31" t="s">
        <v>41</v>
      </c>
      <c r="L8" s="31" t="s">
        <v>41</v>
      </c>
      <c r="M8" s="31" t="s">
        <v>41</v>
      </c>
      <c r="N8" s="31"/>
      <c r="O8" s="21">
        <f t="shared" si="0"/>
        <v>9</v>
      </c>
      <c r="P8" s="21">
        <v>1</v>
      </c>
      <c r="Q8" s="21"/>
      <c r="R8" s="23">
        <f t="shared" si="1"/>
        <v>3.5</v>
      </c>
    </row>
    <row r="9" spans="1:18" ht="16.5" thickTop="1" thickBot="1" x14ac:dyDescent="0.3">
      <c r="A9" s="18" t="s">
        <v>29</v>
      </c>
      <c r="B9" s="20">
        <v>20160165</v>
      </c>
      <c r="C9" s="31"/>
      <c r="D9" s="31"/>
      <c r="E9" s="31"/>
      <c r="F9" s="31" t="s">
        <v>41</v>
      </c>
      <c r="G9" s="31"/>
      <c r="H9" s="31"/>
      <c r="I9" s="31"/>
      <c r="J9" s="31"/>
      <c r="K9" s="31" t="s">
        <v>41</v>
      </c>
      <c r="L9" s="31" t="s">
        <v>41</v>
      </c>
      <c r="M9" s="31" t="s">
        <v>41</v>
      </c>
      <c r="N9" s="31"/>
      <c r="O9" s="21">
        <f t="shared" si="0"/>
        <v>4</v>
      </c>
      <c r="P9" s="21"/>
      <c r="Q9" s="21"/>
      <c r="R9" s="23">
        <f t="shared" si="1"/>
        <v>1.5</v>
      </c>
    </row>
    <row r="10" spans="1:18" ht="16.5" thickTop="1" thickBot="1" x14ac:dyDescent="0.3">
      <c r="A10" s="18" t="s">
        <v>39</v>
      </c>
      <c r="B10" s="20">
        <v>20180190</v>
      </c>
      <c r="C10" s="31"/>
      <c r="D10" s="31" t="s">
        <v>41</v>
      </c>
      <c r="E10" s="31"/>
      <c r="F10" s="31"/>
      <c r="G10" s="31"/>
      <c r="H10" s="31"/>
      <c r="I10" s="31"/>
      <c r="J10" s="31"/>
      <c r="K10" s="31" t="s">
        <v>41</v>
      </c>
      <c r="L10" s="31" t="s">
        <v>41</v>
      </c>
      <c r="M10" s="31" t="s">
        <v>41</v>
      </c>
      <c r="N10" s="31"/>
      <c r="O10" s="21">
        <f t="shared" si="0"/>
        <v>4</v>
      </c>
      <c r="P10" s="21"/>
      <c r="Q10" s="21"/>
      <c r="R10" s="23">
        <f t="shared" si="1"/>
        <v>1.5</v>
      </c>
    </row>
    <row r="11" spans="1:18" ht="16.5" thickTop="1" thickBot="1" x14ac:dyDescent="0.3">
      <c r="A11" s="18" t="s">
        <v>40</v>
      </c>
      <c r="B11" s="20">
        <v>20160198</v>
      </c>
      <c r="C11" s="31"/>
      <c r="D11" s="31" t="s">
        <v>41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1">
        <f t="shared" si="0"/>
        <v>1</v>
      </c>
      <c r="P11" s="21"/>
      <c r="Q11" s="21"/>
      <c r="R11" s="23">
        <f t="shared" si="1"/>
        <v>0.4</v>
      </c>
    </row>
    <row r="12" spans="1:18" ht="16.5" thickTop="1" thickBot="1" x14ac:dyDescent="0.3">
      <c r="A12" s="18" t="s">
        <v>30</v>
      </c>
      <c r="B12" s="20">
        <v>20150147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21">
        <f t="shared" si="0"/>
        <v>0</v>
      </c>
      <c r="P12" s="21"/>
      <c r="Q12" s="21"/>
      <c r="R12" s="23">
        <f t="shared" si="1"/>
        <v>0</v>
      </c>
    </row>
    <row r="13" spans="1:18" ht="16.5" thickTop="1" thickBot="1" x14ac:dyDescent="0.3">
      <c r="A13" s="18" t="s">
        <v>31</v>
      </c>
      <c r="B13" s="20">
        <v>20160580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21">
        <f t="shared" si="0"/>
        <v>0</v>
      </c>
      <c r="P13" s="21"/>
      <c r="Q13" s="21"/>
      <c r="R13" s="23">
        <f t="shared" si="1"/>
        <v>0</v>
      </c>
    </row>
    <row r="14" spans="1:18" ht="16.5" thickTop="1" thickBot="1" x14ac:dyDescent="0.3">
      <c r="A14" s="18" t="s">
        <v>32</v>
      </c>
      <c r="B14" s="20">
        <v>20150462</v>
      </c>
      <c r="C14" s="31"/>
      <c r="D14" s="31"/>
      <c r="E14" s="31"/>
      <c r="F14" s="31"/>
      <c r="G14" s="31" t="s">
        <v>41</v>
      </c>
      <c r="H14" s="31"/>
      <c r="I14" s="31" t="s">
        <v>41</v>
      </c>
      <c r="J14" s="31"/>
      <c r="K14" s="31" t="s">
        <v>41</v>
      </c>
      <c r="L14" s="31"/>
      <c r="M14" s="31"/>
      <c r="N14" s="31" t="s">
        <v>41</v>
      </c>
      <c r="O14" s="21">
        <f t="shared" si="0"/>
        <v>4</v>
      </c>
      <c r="P14" s="21"/>
      <c r="Q14" s="21"/>
      <c r="R14" s="23">
        <f t="shared" si="1"/>
        <v>1.5</v>
      </c>
    </row>
    <row r="15" spans="1:18" ht="16.5" thickTop="1" thickBot="1" x14ac:dyDescent="0.3">
      <c r="A15" s="18" t="s">
        <v>33</v>
      </c>
      <c r="B15" s="20">
        <v>20160295</v>
      </c>
      <c r="C15" s="31"/>
      <c r="D15" s="31"/>
      <c r="E15" s="31"/>
      <c r="F15" s="31" t="s">
        <v>41</v>
      </c>
      <c r="G15" s="31" t="s">
        <v>41</v>
      </c>
      <c r="H15" s="31" t="s">
        <v>41</v>
      </c>
      <c r="I15" s="31" t="s">
        <v>41</v>
      </c>
      <c r="J15" s="31" t="s">
        <v>41</v>
      </c>
      <c r="K15" s="31"/>
      <c r="L15" s="31" t="s">
        <v>41</v>
      </c>
      <c r="M15" s="31" t="s">
        <v>41</v>
      </c>
      <c r="N15" s="31" t="s">
        <v>41</v>
      </c>
      <c r="O15" s="21">
        <f t="shared" si="0"/>
        <v>8</v>
      </c>
      <c r="P15" s="21"/>
      <c r="Q15" s="21"/>
      <c r="R15" s="23">
        <f t="shared" si="1"/>
        <v>3.1</v>
      </c>
    </row>
    <row r="16" spans="1:18" ht="16.5" thickTop="1" thickBot="1" x14ac:dyDescent="0.3">
      <c r="A16" s="18" t="s">
        <v>34</v>
      </c>
      <c r="B16" s="20">
        <v>20150066</v>
      </c>
      <c r="C16" s="31"/>
      <c r="D16" s="31"/>
      <c r="E16" s="31"/>
      <c r="F16" s="31" t="s">
        <v>41</v>
      </c>
      <c r="G16" s="31"/>
      <c r="H16" s="31"/>
      <c r="I16" s="31" t="s">
        <v>41</v>
      </c>
      <c r="J16" s="31"/>
      <c r="K16" s="31"/>
      <c r="L16" s="31" t="s">
        <v>41</v>
      </c>
      <c r="M16" s="31"/>
      <c r="N16" s="31" t="s">
        <v>41</v>
      </c>
      <c r="O16" s="21">
        <f t="shared" si="0"/>
        <v>4</v>
      </c>
      <c r="P16" s="21"/>
      <c r="Q16" s="21"/>
      <c r="R16" s="23">
        <f t="shared" si="1"/>
        <v>1.5</v>
      </c>
    </row>
    <row r="17" spans="1:18" ht="16.5" thickTop="1" thickBot="1" x14ac:dyDescent="0.3">
      <c r="A17" s="18" t="s">
        <v>35</v>
      </c>
      <c r="B17" s="20">
        <v>20170481</v>
      </c>
      <c r="C17" s="31"/>
      <c r="D17" s="31" t="s">
        <v>41</v>
      </c>
      <c r="E17" s="31" t="s">
        <v>41</v>
      </c>
      <c r="F17" s="31" t="s">
        <v>41</v>
      </c>
      <c r="G17" s="31" t="s">
        <v>41</v>
      </c>
      <c r="H17" s="31" t="s">
        <v>41</v>
      </c>
      <c r="I17" s="31" t="s">
        <v>41</v>
      </c>
      <c r="J17" s="31"/>
      <c r="K17" s="31" t="s">
        <v>41</v>
      </c>
      <c r="L17" s="31" t="s">
        <v>41</v>
      </c>
      <c r="M17" s="31" t="s">
        <v>41</v>
      </c>
      <c r="N17" s="31" t="s">
        <v>41</v>
      </c>
      <c r="O17" s="21">
        <f t="shared" si="0"/>
        <v>10</v>
      </c>
      <c r="P17" s="21">
        <v>2</v>
      </c>
      <c r="Q17" s="21"/>
      <c r="R17" s="23">
        <f t="shared" si="1"/>
        <v>3.8</v>
      </c>
    </row>
    <row r="18" spans="1:18" ht="16.5" thickTop="1" thickBot="1" x14ac:dyDescent="0.3">
      <c r="A18" s="18" t="s">
        <v>36</v>
      </c>
      <c r="B18" s="20">
        <v>20160582</v>
      </c>
      <c r="C18" s="31"/>
      <c r="D18" s="31" t="s">
        <v>41</v>
      </c>
      <c r="E18" s="31"/>
      <c r="F18" s="31" t="s">
        <v>41</v>
      </c>
      <c r="G18" s="31"/>
      <c r="H18" s="31" t="s">
        <v>41</v>
      </c>
      <c r="I18" s="31" t="s">
        <v>41</v>
      </c>
      <c r="J18" s="31" t="s">
        <v>41</v>
      </c>
      <c r="K18" s="31" t="s">
        <v>41</v>
      </c>
      <c r="L18" s="31" t="s">
        <v>41</v>
      </c>
      <c r="M18" s="31" t="s">
        <v>41</v>
      </c>
      <c r="N18" s="31" t="s">
        <v>41</v>
      </c>
      <c r="O18" s="21">
        <f t="shared" si="0"/>
        <v>9</v>
      </c>
      <c r="P18" s="21">
        <v>1</v>
      </c>
      <c r="Q18" s="21"/>
      <c r="R18" s="23">
        <f t="shared" si="1"/>
        <v>3.5</v>
      </c>
    </row>
    <row r="19" spans="1:18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 Totales</vt:lpstr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29</dc:creator>
  <cp:lastModifiedBy>JR 29</cp:lastModifiedBy>
  <dcterms:created xsi:type="dcterms:W3CDTF">2018-07-24T22:07:42Z</dcterms:created>
  <dcterms:modified xsi:type="dcterms:W3CDTF">2018-08-05T20:44:37Z</dcterms:modified>
</cp:coreProperties>
</file>