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<sst xmlns="http://schemas.openxmlformats.org/spreadsheetml/2006/main" count="122" uniqueCount="103">
  <si>
    <t>log10A(MPa^-(n+r) s^-1 m^-m)</t>
  </si>
  <si>
    <t>A(MPa^-(n+r) s^-1 m^-m)</t>
  </si>
  <si>
    <t>n</t>
  </si>
  <si>
    <t>E(J/mol)</t>
  </si>
  <si>
    <t>m</t>
  </si>
  <si>
    <t>r</t>
  </si>
  <si>
    <t>V(m3/mol)</t>
  </si>
  <si>
    <t>ShortName</t>
  </si>
  <si>
    <t>PaperName</t>
  </si>
  <si>
    <t>System</t>
  </si>
  <si>
    <t>Name</t>
  </si>
  <si>
    <t>Ref</t>
  </si>
  <si>
    <t>HIRTH01</t>
  </si>
  <si>
    <t>WETQZ</t>
  </si>
  <si>
    <t>qz</t>
  </si>
  <si>
    <t>wet quartz</t>
  </si>
  <si>
    <t>Hirth et al., 2001</t>
  </si>
  <si>
    <t>RYB06DIS</t>
  </si>
  <si>
    <t>an</t>
  </si>
  <si>
    <t>wet anorthite dislocation creep</t>
  </si>
  <si>
    <t>Rybacki et al. 2006</t>
  </si>
  <si>
    <t>RYB06DIF</t>
  </si>
  <si>
    <t>wet anorthite diffusion creep</t>
  </si>
  <si>
    <t>CHEN06</t>
  </si>
  <si>
    <t>cpx</t>
  </si>
  <si>
    <t>wet cpx dislocation</t>
  </si>
  <si>
    <t>Chen et al., 2006</t>
  </si>
  <si>
    <t>HM05</t>
  </si>
  <si>
    <t>wet cpx diffusion</t>
  </si>
  <si>
    <t>Hier-Majumder et al. 2005</t>
  </si>
  <si>
    <t>DD05DIS</t>
  </si>
  <si>
    <t>diop</t>
  </si>
  <si>
    <t>wet diop disloc</t>
  </si>
  <si>
    <t>Dimanov &amp; Dresen 2005</t>
  </si>
  <si>
    <t>DD05DIF</t>
  </si>
  <si>
    <t>wet diop diffus</t>
  </si>
  <si>
    <t>Z06OMP</t>
  </si>
  <si>
    <t>omph</t>
  </si>
  <si>
    <t>wet omphacite disl</t>
  </si>
  <si>
    <t>Zhang et al. 2006</t>
  </si>
  <si>
    <t>O06JAD</t>
  </si>
  <si>
    <t>jad</t>
  </si>
  <si>
    <t>wet jadeite</t>
  </si>
  <si>
    <t>Orzol et al. 2006</t>
  </si>
  <si>
    <t>HK03DIS</t>
  </si>
  <si>
    <t>WETOLV</t>
  </si>
  <si>
    <t>ol</t>
  </si>
  <si>
    <t>wet olivine disloc HK</t>
  </si>
  <si>
    <t>Hirth &amp; Kohlstedt 2003</t>
  </si>
  <si>
    <t>KJ03DIS</t>
  </si>
  <si>
    <t>wet olivine disloc KJ</t>
  </si>
  <si>
    <t>Karato &amp; Jung 2003</t>
  </si>
  <si>
    <t>MK00DIS</t>
  </si>
  <si>
    <t>wet olivine disloc MK</t>
  </si>
  <si>
    <t>Mei &amp; Kohlstedt 2000</t>
  </si>
  <si>
    <t>HK03DIF</t>
  </si>
  <si>
    <t>wet olivine diffus HK</t>
  </si>
  <si>
    <t>MK00DIF</t>
  </si>
  <si>
    <t>wet olivine diffus MK</t>
  </si>
  <si>
    <t>WESTERLY</t>
  </si>
  <si>
    <t>granite</t>
  </si>
  <si>
    <t>wet westerly granite</t>
  </si>
  <si>
    <t>Hansen &amp; Carter 1983</t>
  </si>
  <si>
    <t>WESTCOR</t>
  </si>
  <si>
    <t>wet westerly granite-re-fit to n=3</t>
  </si>
  <si>
    <t>GAA fit to Hansen &amp; Carter 1983 data</t>
  </si>
  <si>
    <t>SERP</t>
  </si>
  <si>
    <t>serp</t>
  </si>
  <si>
    <t>serpentine</t>
  </si>
  <si>
    <t>Hilairet et al., 2007 (also see Amiguet et al. 2012)</t>
  </si>
  <si>
    <t>ECLOG</t>
  </si>
  <si>
    <t>eclogite</t>
  </si>
  <si>
    <t>dry eclogite</t>
  </si>
  <si>
    <t>Zhang &amp; Green, 2007</t>
  </si>
  <si>
    <t>PYXOLV</t>
  </si>
  <si>
    <t>wehrlite</t>
  </si>
  <si>
    <t>dry olivine-cpx peridotite mix</t>
  </si>
  <si>
    <t>Zhao et al., 2019</t>
  </si>
  <si>
    <t>V (10 cm/yr)</t>
  </si>
  <si>
    <t>COESITE</t>
  </si>
  <si>
    <t>coesite</t>
  </si>
  <si>
    <t>dry coesite</t>
  </si>
  <si>
    <t>Renner et al. 2001</t>
  </si>
  <si>
    <t>w</t>
  </si>
  <si>
    <t>BIOTSTRONG</t>
  </si>
  <si>
    <t>BIOT1</t>
  </si>
  <si>
    <t>biotite</t>
  </si>
  <si>
    <t>strong axis</t>
  </si>
  <si>
    <t>Kronenberg et al., 1992</t>
  </si>
  <si>
    <t>edot</t>
  </si>
  <si>
    <t>BIOTWEAK</t>
  </si>
  <si>
    <t>weak axis</t>
  </si>
  <si>
    <t>MUSC</t>
  </si>
  <si>
    <t>muscovite</t>
  </si>
  <si>
    <t>Mariani et al., 2006</t>
  </si>
  <si>
    <t>QZ_LP92</t>
  </si>
  <si>
    <t>quartz, wet?</t>
  </si>
  <si>
    <t>Luan &amp; Patterson'92 via Evans&amp;Kohlstedt'95, "best est. gel precursor" used in Ishii and Wallis</t>
  </si>
  <si>
    <t>NOTES: See GoogleDoc for form of relevant equation (or Burgmann &amp; Dresen 2008)</t>
  </si>
  <si>
    <t>output in MPa, E,V in SI; micron grainsize; MPa fH2O</t>
  </si>
  <si>
    <t>First 14 from Burgmann&amp;Dresen 2008 compilation, just most recent wet laws</t>
  </si>
  <si>
    <t>m=0 and n&gt;1 indicates dislocation creep; n=1 and usually m=3 for diffusion</t>
  </si>
  <si>
    <t>r is exponent for fH2O in MPa, so units on A should include another MPa^-r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</si>
</sst>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2.0"/>
      <color rgb="FF000000"/>
      <name val="Calibri"/>
    </font>
    <font>
      <b/>
      <color theme="1"/>
      <name val="Arial"/>
    </font>
    <font>
      <sz val="12.0"/>
      <color rgb="FF000000"/>
      <name val="Calibri"/>
    </font>
    <font>
      <color theme="1"/>
      <name val="Arial"/>
    </font>
    <font>
      <sz val="12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right" readingOrder="0" shrinkToFit="0" vertical="bottom" wrapText="0"/>
    </xf>
    <xf borderId="0" fillId="2" fontId="3" numFmtId="11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11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2" xfId="0" applyFont="1" applyNumberFormat="1"/>
    <xf borderId="0" fillId="0" fontId="4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9" max="9" width="12.0"/>
    <col customWidth="1" min="10" max="10" width="9.57"/>
    <col customWidth="1" min="11" max="11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-11.2</v>
      </c>
      <c r="B2" s="4">
        <f t="shared" ref="B2:B21" si="1">10^A2</f>
        <v>0</v>
      </c>
      <c r="C2" s="3">
        <v>4.0</v>
      </c>
      <c r="D2" s="4">
        <v>135000.0</v>
      </c>
      <c r="E2" s="3">
        <v>0.0</v>
      </c>
      <c r="F2" s="3">
        <v>1.0</v>
      </c>
      <c r="G2" s="3">
        <v>0.0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>
      <c r="A3" s="3">
        <v>0.2</v>
      </c>
      <c r="B3" s="4">
        <f t="shared" si="1"/>
        <v>1.584893192</v>
      </c>
      <c r="C3" s="3">
        <v>3.0</v>
      </c>
      <c r="D3" s="4">
        <v>345000.0</v>
      </c>
      <c r="E3" s="3">
        <v>0.0</v>
      </c>
      <c r="F3" s="3">
        <v>1.0</v>
      </c>
      <c r="G3" s="4">
        <v>3.8E-5</v>
      </c>
      <c r="H3" s="5" t="s">
        <v>17</v>
      </c>
      <c r="I3" s="5"/>
      <c r="J3" s="5" t="s">
        <v>18</v>
      </c>
      <c r="K3" s="5" t="s">
        <v>19</v>
      </c>
      <c r="L3" s="5" t="s">
        <v>20</v>
      </c>
    </row>
    <row r="4">
      <c r="A4" s="3">
        <v>-0.7</v>
      </c>
      <c r="B4" s="4">
        <f t="shared" si="1"/>
        <v>0.1995262315</v>
      </c>
      <c r="C4" s="3">
        <v>1.0</v>
      </c>
      <c r="D4" s="4">
        <v>159000.0</v>
      </c>
      <c r="E4" s="3">
        <v>3.0</v>
      </c>
      <c r="F4" s="3">
        <v>1.0</v>
      </c>
      <c r="G4" s="4">
        <v>3.8E-5</v>
      </c>
      <c r="H4" s="5" t="s">
        <v>21</v>
      </c>
      <c r="I4" s="5"/>
      <c r="J4" s="5" t="s">
        <v>18</v>
      </c>
      <c r="K4" s="5" t="s">
        <v>22</v>
      </c>
      <c r="L4" s="5" t="s">
        <v>20</v>
      </c>
    </row>
    <row r="5">
      <c r="A5" s="3">
        <v>6.7</v>
      </c>
      <c r="B5" s="4">
        <f t="shared" si="1"/>
        <v>5011872.336</v>
      </c>
      <c r="C5" s="3">
        <v>2.7</v>
      </c>
      <c r="D5" s="4">
        <v>670000.0</v>
      </c>
      <c r="E5" s="3">
        <v>0.0</v>
      </c>
      <c r="F5" s="3">
        <v>3.0</v>
      </c>
      <c r="G5" s="3">
        <v>0.0</v>
      </c>
      <c r="H5" s="5" t="s">
        <v>23</v>
      </c>
      <c r="I5" s="5"/>
      <c r="J5" s="5" t="s">
        <v>24</v>
      </c>
      <c r="K5" s="5" t="s">
        <v>25</v>
      </c>
      <c r="L5" s="5" t="s">
        <v>26</v>
      </c>
    </row>
    <row r="6">
      <c r="A6" s="3">
        <v>6.1</v>
      </c>
      <c r="B6" s="4">
        <f t="shared" si="1"/>
        <v>1258925.412</v>
      </c>
      <c r="C6" s="3">
        <v>1.0</v>
      </c>
      <c r="D6" s="4">
        <v>340000.0</v>
      </c>
      <c r="E6" s="3">
        <v>3.0</v>
      </c>
      <c r="F6" s="3">
        <v>1.4</v>
      </c>
      <c r="G6" s="4">
        <v>1.4E-5</v>
      </c>
      <c r="H6" s="5" t="s">
        <v>27</v>
      </c>
      <c r="I6" s="5"/>
      <c r="J6" s="5" t="s">
        <v>24</v>
      </c>
      <c r="K6" s="5" t="s">
        <v>28</v>
      </c>
      <c r="L6" s="5" t="s">
        <v>29</v>
      </c>
    </row>
    <row r="7">
      <c r="A7" s="3">
        <v>0.8</v>
      </c>
      <c r="B7" s="4">
        <f t="shared" si="1"/>
        <v>6.309573445</v>
      </c>
      <c r="C7" s="3">
        <v>5.5</v>
      </c>
      <c r="D7" s="4">
        <v>534000.0</v>
      </c>
      <c r="E7" s="3">
        <v>0.0</v>
      </c>
      <c r="F7" s="3">
        <v>0.0</v>
      </c>
      <c r="G7" s="3">
        <v>0.0</v>
      </c>
      <c r="H7" s="5" t="s">
        <v>30</v>
      </c>
      <c r="I7" s="5"/>
      <c r="J7" s="5" t="s">
        <v>31</v>
      </c>
      <c r="K7" s="5" t="s">
        <v>32</v>
      </c>
      <c r="L7" s="5" t="s">
        <v>33</v>
      </c>
    </row>
    <row r="8">
      <c r="A8" s="3">
        <v>8.1</v>
      </c>
      <c r="B8" s="4">
        <f t="shared" si="1"/>
        <v>125892541.2</v>
      </c>
      <c r="C8" s="3">
        <v>1.0</v>
      </c>
      <c r="D8" s="4">
        <v>337000.0</v>
      </c>
      <c r="E8" s="3">
        <v>3.0</v>
      </c>
      <c r="F8" s="3">
        <v>0.0</v>
      </c>
      <c r="G8" s="3">
        <v>0.0</v>
      </c>
      <c r="H8" s="5" t="s">
        <v>34</v>
      </c>
      <c r="I8" s="5"/>
      <c r="J8" s="5" t="s">
        <v>31</v>
      </c>
      <c r="K8" s="5" t="s">
        <v>35</v>
      </c>
      <c r="L8" s="5" t="s">
        <v>33</v>
      </c>
    </row>
    <row r="9">
      <c r="A9" s="3">
        <v>-2.0</v>
      </c>
      <c r="B9" s="4">
        <f t="shared" si="1"/>
        <v>0.01</v>
      </c>
      <c r="C9" s="3">
        <v>3.5</v>
      </c>
      <c r="D9" s="4">
        <v>310000.0</v>
      </c>
      <c r="E9" s="3">
        <v>0.0</v>
      </c>
      <c r="F9" s="3">
        <v>0.0</v>
      </c>
      <c r="G9" s="3">
        <v>0.0</v>
      </c>
      <c r="H9" s="5" t="s">
        <v>36</v>
      </c>
      <c r="I9" s="5"/>
      <c r="J9" s="5" t="s">
        <v>37</v>
      </c>
      <c r="K9" s="5" t="s">
        <v>38</v>
      </c>
      <c r="L9" s="5" t="s">
        <v>39</v>
      </c>
    </row>
    <row r="10">
      <c r="A10" s="3">
        <v>-3.3</v>
      </c>
      <c r="B10" s="4">
        <f t="shared" si="1"/>
        <v>0.0005011872336</v>
      </c>
      <c r="C10" s="3">
        <v>3.7</v>
      </c>
      <c r="D10" s="4">
        <v>326000.0</v>
      </c>
      <c r="E10" s="3">
        <v>0.0</v>
      </c>
      <c r="F10" s="3">
        <v>0.0</v>
      </c>
      <c r="G10" s="3">
        <v>0.0</v>
      </c>
      <c r="H10" s="5" t="s">
        <v>40</v>
      </c>
      <c r="I10" s="5"/>
      <c r="J10" s="5" t="s">
        <v>41</v>
      </c>
      <c r="K10" s="5" t="s">
        <v>42</v>
      </c>
      <c r="L10" s="5" t="s">
        <v>43</v>
      </c>
    </row>
    <row r="11">
      <c r="A11" s="3">
        <v>3.2</v>
      </c>
      <c r="B11" s="4">
        <f t="shared" si="1"/>
        <v>1584.893192</v>
      </c>
      <c r="C11" s="3">
        <v>3.5</v>
      </c>
      <c r="D11" s="4">
        <v>520000.0</v>
      </c>
      <c r="E11" s="3">
        <v>0.0</v>
      </c>
      <c r="F11" s="3">
        <v>1.2</v>
      </c>
      <c r="G11" s="4">
        <v>2.2E-5</v>
      </c>
      <c r="H11" s="5" t="s">
        <v>44</v>
      </c>
      <c r="I11" s="5" t="s">
        <v>45</v>
      </c>
      <c r="J11" s="5" t="s">
        <v>46</v>
      </c>
      <c r="K11" s="5" t="s">
        <v>47</v>
      </c>
      <c r="L11" s="5" t="s">
        <v>48</v>
      </c>
    </row>
    <row r="12">
      <c r="A12" s="3">
        <v>2.9</v>
      </c>
      <c r="B12" s="4">
        <f t="shared" si="1"/>
        <v>794.3282347</v>
      </c>
      <c r="C12" s="3">
        <v>3.0</v>
      </c>
      <c r="D12" s="4">
        <v>470000.0</v>
      </c>
      <c r="E12" s="3">
        <v>0.0</v>
      </c>
      <c r="F12" s="3">
        <v>1.2</v>
      </c>
      <c r="G12" s="4">
        <v>2.4E-5</v>
      </c>
      <c r="H12" s="5" t="s">
        <v>49</v>
      </c>
      <c r="I12" s="5"/>
      <c r="J12" s="5" t="s">
        <v>46</v>
      </c>
      <c r="K12" s="5" t="s">
        <v>50</v>
      </c>
      <c r="L12" s="5" t="s">
        <v>51</v>
      </c>
    </row>
    <row r="13">
      <c r="A13" s="3">
        <v>3.2</v>
      </c>
      <c r="B13" s="4">
        <f t="shared" si="1"/>
        <v>1584.893192</v>
      </c>
      <c r="C13" s="3">
        <v>3.0</v>
      </c>
      <c r="D13" s="4">
        <v>470000.0</v>
      </c>
      <c r="E13" s="3">
        <v>0.0</v>
      </c>
      <c r="F13" s="3">
        <v>0.98</v>
      </c>
      <c r="G13" s="4">
        <v>2.0E-5</v>
      </c>
      <c r="H13" s="5" t="s">
        <v>52</v>
      </c>
      <c r="I13" s="5"/>
      <c r="J13" s="5" t="s">
        <v>46</v>
      </c>
      <c r="K13" s="5" t="s">
        <v>53</v>
      </c>
      <c r="L13" s="5" t="s">
        <v>54</v>
      </c>
    </row>
    <row r="14">
      <c r="A14" s="3">
        <v>7.4</v>
      </c>
      <c r="B14" s="4">
        <f t="shared" si="1"/>
        <v>25118864.32</v>
      </c>
      <c r="C14" s="3">
        <v>1.0</v>
      </c>
      <c r="D14" s="4">
        <v>375000.0</v>
      </c>
      <c r="E14" s="3">
        <v>3.0</v>
      </c>
      <c r="F14" s="3">
        <v>1.0</v>
      </c>
      <c r="G14" s="4">
        <v>2.0E-5</v>
      </c>
      <c r="H14" s="5" t="s">
        <v>55</v>
      </c>
      <c r="I14" s="5"/>
      <c r="J14" s="5" t="s">
        <v>46</v>
      </c>
      <c r="K14" s="5" t="s">
        <v>56</v>
      </c>
      <c r="L14" s="5" t="s">
        <v>48</v>
      </c>
    </row>
    <row r="15">
      <c r="A15" s="3">
        <v>4.7</v>
      </c>
      <c r="B15" s="4">
        <f t="shared" si="1"/>
        <v>50118.72336</v>
      </c>
      <c r="C15" s="3">
        <v>1.0</v>
      </c>
      <c r="D15" s="4">
        <v>295000.0</v>
      </c>
      <c r="E15" s="3">
        <v>3.0</v>
      </c>
      <c r="F15" s="3">
        <v>1.0</v>
      </c>
      <c r="G15" s="4">
        <v>2.0E-5</v>
      </c>
      <c r="H15" s="5" t="s">
        <v>57</v>
      </c>
      <c r="I15" s="5"/>
      <c r="J15" s="5" t="s">
        <v>46</v>
      </c>
      <c r="K15" s="5" t="s">
        <v>58</v>
      </c>
      <c r="L15" s="5" t="s">
        <v>54</v>
      </c>
    </row>
    <row r="16">
      <c r="A16" s="6">
        <v>-3.7</v>
      </c>
      <c r="B16" s="7">
        <f t="shared" si="1"/>
        <v>0.0001995262315</v>
      </c>
      <c r="C16" s="6">
        <v>1.9</v>
      </c>
      <c r="D16" s="7">
        <v>141000.0</v>
      </c>
      <c r="E16" s="6">
        <v>0.0</v>
      </c>
      <c r="F16" s="6">
        <v>0.0</v>
      </c>
      <c r="G16" s="7">
        <v>0.0</v>
      </c>
      <c r="H16" s="8" t="s">
        <v>59</v>
      </c>
      <c r="I16" s="8" t="s">
        <v>59</v>
      </c>
      <c r="J16" s="8" t="s">
        <v>60</v>
      </c>
      <c r="K16" s="8" t="s">
        <v>61</v>
      </c>
      <c r="L16" s="8" t="s">
        <v>62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3">
        <v>-6.3</v>
      </c>
      <c r="B17" s="4">
        <f t="shared" si="1"/>
        <v>0.0000005011872336</v>
      </c>
      <c r="C17" s="3">
        <v>3.0</v>
      </c>
      <c r="D17" s="4">
        <v>149000.0</v>
      </c>
      <c r="E17" s="3">
        <v>0.0</v>
      </c>
      <c r="F17" s="3">
        <v>0.0</v>
      </c>
      <c r="G17" s="4">
        <v>0.0</v>
      </c>
      <c r="H17" s="5" t="s">
        <v>63</v>
      </c>
      <c r="I17" s="5"/>
      <c r="J17" s="5" t="s">
        <v>60</v>
      </c>
      <c r="K17" s="5" t="s">
        <v>64</v>
      </c>
      <c r="L17" s="5" t="s">
        <v>65</v>
      </c>
    </row>
    <row r="18">
      <c r="A18" s="3">
        <v>-14.55</v>
      </c>
      <c r="B18" s="4">
        <f t="shared" si="1"/>
        <v>0</v>
      </c>
      <c r="C18" s="3">
        <v>3.8</v>
      </c>
      <c r="D18" s="4">
        <v>8900.0</v>
      </c>
      <c r="E18" s="3">
        <v>0.0</v>
      </c>
      <c r="F18" s="3">
        <v>0.0</v>
      </c>
      <c r="G18" s="4">
        <v>3.2E-6</v>
      </c>
      <c r="H18" s="5" t="s">
        <v>66</v>
      </c>
      <c r="I18" s="5" t="s">
        <v>66</v>
      </c>
      <c r="J18" s="5" t="s">
        <v>67</v>
      </c>
      <c r="K18" s="5" t="s">
        <v>68</v>
      </c>
      <c r="L18" s="5" t="s">
        <v>69</v>
      </c>
    </row>
    <row r="19">
      <c r="A19" s="3">
        <v>3.3</v>
      </c>
      <c r="B19" s="4">
        <f t="shared" si="1"/>
        <v>1995.262315</v>
      </c>
      <c r="C19" s="3">
        <v>3.5</v>
      </c>
      <c r="D19" s="4">
        <v>403000.0</v>
      </c>
      <c r="E19" s="3">
        <v>0.0</v>
      </c>
      <c r="F19" s="3">
        <v>0.0</v>
      </c>
      <c r="G19" s="4">
        <v>2.72E-5</v>
      </c>
      <c r="H19" s="5" t="s">
        <v>70</v>
      </c>
      <c r="I19" s="5"/>
      <c r="J19" s="5" t="s">
        <v>71</v>
      </c>
      <c r="K19" s="5" t="s">
        <v>72</v>
      </c>
      <c r="L19" s="5" t="s">
        <v>73</v>
      </c>
    </row>
    <row r="20">
      <c r="A20" s="3">
        <v>3.2</v>
      </c>
      <c r="B20" s="4">
        <f t="shared" si="1"/>
        <v>1584.893192</v>
      </c>
      <c r="C20" s="3">
        <v>2.2</v>
      </c>
      <c r="D20" s="4">
        <v>290000.0</v>
      </c>
      <c r="E20" s="3">
        <v>1.5</v>
      </c>
      <c r="F20" s="3">
        <v>0.0</v>
      </c>
      <c r="G20" s="4">
        <v>0.0</v>
      </c>
      <c r="H20" s="5" t="s">
        <v>74</v>
      </c>
      <c r="I20" s="5"/>
      <c r="J20" s="5" t="s">
        <v>75</v>
      </c>
      <c r="K20" s="10" t="s">
        <v>76</v>
      </c>
      <c r="L20" s="5" t="s">
        <v>77</v>
      </c>
      <c r="N20" s="11" t="s">
        <v>78</v>
      </c>
      <c r="O20" s="11">
        <f>0.1/(365.25*3600*24)</f>
        <v>0.000000003168808781</v>
      </c>
    </row>
    <row r="21">
      <c r="A21" s="3">
        <v>-1.61</v>
      </c>
      <c r="B21" s="4">
        <f t="shared" si="1"/>
        <v>0.02454708916</v>
      </c>
      <c r="C21" s="3">
        <v>2.9</v>
      </c>
      <c r="D21" s="4">
        <v>261000.0</v>
      </c>
      <c r="E21" s="3">
        <v>0.0</v>
      </c>
      <c r="F21" s="3">
        <v>0.0</v>
      </c>
      <c r="G21" s="4">
        <v>0.0</v>
      </c>
      <c r="H21" s="5" t="s">
        <v>79</v>
      </c>
      <c r="I21" s="5"/>
      <c r="J21" s="5" t="s">
        <v>80</v>
      </c>
      <c r="K21" s="5" t="s">
        <v>81</v>
      </c>
      <c r="L21" s="5" t="s">
        <v>82</v>
      </c>
      <c r="N21" s="11" t="s">
        <v>83</v>
      </c>
      <c r="O21" s="11">
        <v>500.0</v>
      </c>
    </row>
    <row r="22">
      <c r="A22" s="12">
        <f t="shared" ref="A22:A23" si="2">log10(B22)</f>
        <v>-29.92081875</v>
      </c>
      <c r="B22" s="13">
        <v>1.2E-30</v>
      </c>
      <c r="C22" s="11">
        <v>18.0</v>
      </c>
      <c r="D22" s="13">
        <v>51000.0</v>
      </c>
      <c r="E22" s="11">
        <v>0.0</v>
      </c>
      <c r="F22" s="11">
        <v>0.0</v>
      </c>
      <c r="G22" s="11">
        <v>0.0</v>
      </c>
      <c r="H22" s="11" t="s">
        <v>84</v>
      </c>
      <c r="I22" s="14" t="s">
        <v>85</v>
      </c>
      <c r="J22" s="11" t="s">
        <v>86</v>
      </c>
      <c r="K22" s="11" t="s">
        <v>87</v>
      </c>
      <c r="L22" s="11" t="s">
        <v>88</v>
      </c>
      <c r="N22" s="11" t="s">
        <v>89</v>
      </c>
      <c r="O22" s="13">
        <v>1.0E-12</v>
      </c>
    </row>
    <row r="23">
      <c r="A23" s="12">
        <f t="shared" si="2"/>
        <v>-32.18708664</v>
      </c>
      <c r="B23" s="13">
        <v>6.5E-33</v>
      </c>
      <c r="C23" s="11">
        <v>18.0</v>
      </c>
      <c r="D23" s="13">
        <v>51000.0</v>
      </c>
      <c r="E23" s="11">
        <v>0.0</v>
      </c>
      <c r="F23" s="11">
        <v>0.0</v>
      </c>
      <c r="G23" s="11">
        <v>0.0</v>
      </c>
      <c r="H23" s="11" t="s">
        <v>90</v>
      </c>
      <c r="I23" s="11"/>
      <c r="J23" s="11" t="s">
        <v>86</v>
      </c>
      <c r="K23" s="11" t="s">
        <v>91</v>
      </c>
      <c r="L23" s="11" t="s">
        <v>88</v>
      </c>
      <c r="O23" s="13">
        <f>B16*1000000*exp(D16/(C16*8.315*1073.15))*O22^(1/C16)</f>
        <v>0.3944928934</v>
      </c>
    </row>
    <row r="24">
      <c r="A24" s="15">
        <f>7.23-0.5*log10(3)</f>
        <v>6.991439373</v>
      </c>
      <c r="B24" s="13">
        <f t="shared" ref="B24:B25" si="3">10^A24</f>
        <v>9804814.299</v>
      </c>
      <c r="C24" s="11">
        <v>1.13</v>
      </c>
      <c r="D24" s="13">
        <v>270000.0</v>
      </c>
      <c r="E24" s="11">
        <v>0.0</v>
      </c>
      <c r="F24" s="11">
        <v>0.0</v>
      </c>
      <c r="G24" s="11">
        <v>0.0</v>
      </c>
      <c r="H24" s="11" t="s">
        <v>92</v>
      </c>
      <c r="I24" s="14" t="s">
        <v>92</v>
      </c>
      <c r="J24" s="11" t="s">
        <v>93</v>
      </c>
      <c r="K24" s="11" t="s">
        <v>93</v>
      </c>
      <c r="L24" s="11" t="s">
        <v>94</v>
      </c>
    </row>
    <row r="25">
      <c r="A25" s="11">
        <v>-7.18</v>
      </c>
      <c r="B25" s="16">
        <f t="shared" si="3"/>
        <v>0.0000000660693448</v>
      </c>
      <c r="C25" s="11">
        <v>3.1</v>
      </c>
      <c r="D25" s="13">
        <v>135000.0</v>
      </c>
      <c r="E25" s="11">
        <v>0.0</v>
      </c>
      <c r="F25" s="11">
        <v>0.0</v>
      </c>
      <c r="G25" s="11">
        <v>0.0</v>
      </c>
      <c r="H25" s="11" t="s">
        <v>95</v>
      </c>
      <c r="I25" s="11"/>
      <c r="J25" s="11" t="s">
        <v>14</v>
      </c>
      <c r="K25" s="11" t="s">
        <v>96</v>
      </c>
      <c r="L25" s="11" t="s">
        <v>97</v>
      </c>
    </row>
    <row r="26">
      <c r="A26" s="10" t="s">
        <v>98</v>
      </c>
    </row>
    <row r="27">
      <c r="A27" s="5" t="s">
        <v>99</v>
      </c>
    </row>
    <row r="28">
      <c r="A28" s="5" t="s">
        <v>100</v>
      </c>
    </row>
    <row r="29">
      <c r="A29" s="5" t="s">
        <v>101</v>
      </c>
    </row>
    <row r="30">
      <c r="A30" s="5" t="s">
        <v>102</v>
      </c>
    </row>
  </sheetData>
  <drawing r:id="rId1"/>
</worksheet>
</file>