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urce\vanaheim\scheme\"/>
    </mc:Choice>
  </mc:AlternateContent>
  <xr:revisionPtr revIDLastSave="0" documentId="13_ncr:1_{E5CAEFC8-A6D0-4225-909B-EA5491779ADC}" xr6:coauthVersionLast="47" xr6:coauthVersionMax="47" xr10:uidLastSave="{00000000-0000-0000-0000-000000000000}"/>
  <bookViews>
    <workbookView xWindow="-108" yWindow="-108" windowWidth="23256" windowHeight="12456" xr2:uid="{91FC3C5C-6C0C-4BE0-921B-D6E991B56400}"/>
  </bookViews>
  <sheets>
    <sheet name="consegne" sheetId="1" r:id="rId1"/>
    <sheet name="cifre" sheetId="2" r:id="rId2"/>
    <sheet name="litri" sheetId="4" r:id="rId3"/>
    <sheet name="cifre manuale" sheetId="5" r:id="rId4"/>
    <sheet name="litri manuale" sheetId="6" r:id="rId5"/>
  </sheets>
  <definedNames>
    <definedName name="_xlnm._FilterDatabase" localSheetId="0" hidden="1">consegne!$A$1:$G$1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6" l="1"/>
  <c r="C43" i="6"/>
  <c r="C41" i="6"/>
  <c r="F34" i="6"/>
  <c r="C39" i="6" s="1"/>
  <c r="E34" i="6"/>
  <c r="C34" i="6"/>
  <c r="C47" i="5"/>
  <c r="C46" i="5"/>
  <c r="C41" i="5"/>
  <c r="E41" i="5" s="1"/>
  <c r="E40" i="5"/>
  <c r="F34" i="5"/>
  <c r="C39" i="5" s="1"/>
  <c r="E39" i="5" s="1"/>
  <c r="E34" i="5"/>
  <c r="C34" i="5"/>
  <c r="C39" i="4"/>
  <c r="C38" i="4"/>
  <c r="C44" i="4"/>
  <c r="C43" i="4"/>
  <c r="C41" i="4"/>
  <c r="F33" i="4"/>
  <c r="E33" i="4"/>
  <c r="D33" i="4"/>
  <c r="C33" i="4"/>
  <c r="B33" i="4"/>
  <c r="F32" i="4"/>
  <c r="E32" i="4"/>
  <c r="D32" i="4"/>
  <c r="C32" i="4"/>
  <c r="B32" i="4"/>
  <c r="F31" i="4"/>
  <c r="E31" i="4"/>
  <c r="D31" i="4"/>
  <c r="C31" i="4"/>
  <c r="B31" i="4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E42" i="2"/>
  <c r="E41" i="2"/>
  <c r="C41" i="2"/>
  <c r="C38" i="6" l="1"/>
  <c r="F36" i="6"/>
  <c r="C38" i="5"/>
  <c r="E38" i="5" s="1"/>
  <c r="E42" i="5" s="1"/>
  <c r="F36" i="5"/>
  <c r="E34" i="4"/>
  <c r="C34" i="4"/>
  <c r="F34" i="4"/>
  <c r="E43" i="5" l="1"/>
  <c r="E44" i="5" s="1"/>
  <c r="F36" i="4"/>
  <c r="C47" i="2" l="1"/>
  <c r="C46" i="2"/>
  <c r="E40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" i="2"/>
  <c r="F34" i="2" s="1"/>
  <c r="C39" i="2" s="1"/>
  <c r="E39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" i="2"/>
  <c r="E34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" i="2"/>
  <c r="C34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" i="2"/>
  <c r="C38" i="2" l="1"/>
  <c r="E38" i="2" s="1"/>
  <c r="F36" i="2"/>
  <c r="E43" i="2" l="1"/>
  <c r="E44" i="2" s="1"/>
</calcChain>
</file>

<file path=xl/sharedStrings.xml><?xml version="1.0" encoding="utf-8"?>
<sst xmlns="http://schemas.openxmlformats.org/spreadsheetml/2006/main" count="73" uniqueCount="22">
  <si>
    <t>DDT</t>
  </si>
  <si>
    <t>DATA DDT</t>
  </si>
  <si>
    <t>RAGIONE SOCIALE</t>
  </si>
  <si>
    <t>LOCALITA' CONSEGNA</t>
  </si>
  <si>
    <t>LITRI</t>
  </si>
  <si>
    <t>TARGA</t>
  </si>
  <si>
    <t>DATA    TRASPORTO</t>
  </si>
  <si>
    <t>ES745WH</t>
  </si>
  <si>
    <t>FC065ZW</t>
  </si>
  <si>
    <t>ASTRA           SERVIZI</t>
  </si>
  <si>
    <t>Litri consegnati</t>
  </si>
  <si>
    <t>Numero consegne</t>
  </si>
  <si>
    <t>TOTALE ADBLUE</t>
  </si>
  <si>
    <t>Astra servizi</t>
  </si>
  <si>
    <t>Numero scarichi</t>
  </si>
  <si>
    <t>imponibile</t>
  </si>
  <si>
    <t>imposta 22%</t>
  </si>
  <si>
    <t>TOTALE</t>
  </si>
  <si>
    <t>Dal DDT</t>
  </si>
  <si>
    <t>Al DDT</t>
  </si>
  <si>
    <t>CONTRIBUTO EXTRA</t>
  </si>
  <si>
    <t>Numero contributi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</si>
</sst>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#,##0.00\ &quot;€&quot;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" fontId="1" fillId="0" borderId="1" xfId="0" applyNumberFormat="1" applyFont="1" applyBorder="1"/>
    <xf numFmtId="3" fontId="1" fillId="0" borderId="1" xfId="0" applyNumberFormat="1" applyFont="1" applyBorder="1"/>
    <xf numFmtId="3" fontId="1" fillId="0" borderId="0" xfId="0" applyNumberFormat="1" applyFont="1"/>
    <xf numFmtId="4" fontId="1" fillId="0" borderId="1" xfId="0" applyNumberFormat="1" applyFont="1" applyBorder="1"/>
    <xf numFmtId="165" fontId="1" fillId="0" borderId="1" xfId="0" applyNumberFormat="1" applyFont="1" applyBorder="1"/>
    <xf numFmtId="0" fontId="1" fillId="0" borderId="1" xfId="0" applyFont="1" applyBorder="1"/>
    <xf numFmtId="165" fontId="1" fillId="0" borderId="0" xfId="0" applyNumberFormat="1" applyFont="1"/>
    <xf numFmtId="165" fontId="1" fillId="0" borderId="3" xfId="0" applyNumberFormat="1" applyFont="1" applyBorder="1"/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3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" fontId="1" fillId="0" borderId="0" xfId="0" applyNumberFormat="1" applyFont="1"/>
    <xf numFmtId="164" fontId="1" fillId="0" borderId="0" xfId="0" applyNumberFormat="1" applyFont="1"/>
    <xf numFmtId="49" fontId="1" fillId="0" borderId="0" xfId="0" applyNumberFormat="1" applyFont="1"/>
    <xf numFmtId="165" fontId="2" fillId="0" borderId="0" xfId="0" applyNumberFormat="1" applyFont="1"/>
    <xf numFmtId="3" fontId="2" fillId="0" borderId="0" xfId="0" applyNumberFormat="1" applyFon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5628-B903-42C4-83C1-C2C17122A936}">
  <dimension ref="A1:G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8" x14ac:dyDescent="0.25"/>
  <cols>
    <col min="1" max="1" width="10.77734375" style="19" customWidth="1"/>
    <col min="2" max="2" width="15.77734375" style="20" customWidth="1"/>
    <col min="3" max="3" width="60.77734375" style="21" customWidth="1"/>
    <col min="4" max="4" width="35.77734375" style="21" customWidth="1"/>
    <col min="5" max="5" width="15.77734375" style="7" customWidth="1"/>
    <col min="6" max="6" width="15.77734375" style="20" customWidth="1"/>
    <col min="7" max="7" width="10.77734375" style="21" customWidth="1"/>
    <col min="8" max="16384" width="8.88671875" style="1"/>
  </cols>
  <sheetData>
    <row r="1" spans="1:7" s="18" customFormat="1" ht="27.6" x14ac:dyDescent="0.25">
      <c r="A1" s="14" t="s">
        <v>0</v>
      </c>
      <c r="B1" s="15" t="s">
        <v>1</v>
      </c>
      <c r="C1" s="16" t="s">
        <v>2</v>
      </c>
      <c r="D1" s="16" t="s">
        <v>3</v>
      </c>
      <c r="E1" s="17" t="s">
        <v>4</v>
      </c>
      <c r="F1" s="15" t="s">
        <v>6</v>
      </c>
      <c r="G1" s="16" t="s">
        <v>5</v>
      </c>
    </row>
  </sheetData>
  <autoFilter ref="A1:G1" xr:uid="{9B6E5628-B903-42C4-83C1-C2C17122A936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6294-1EB7-44B5-8D21-8178B09CED4F}">
  <dimension ref="A1:G47"/>
  <sheetViews>
    <sheetView workbookViewId="0">
      <selection sqref="A1:A2"/>
    </sheetView>
  </sheetViews>
  <sheetFormatPr defaultRowHeight="13.8" x14ac:dyDescent="0.25"/>
  <cols>
    <col min="1" max="1" width="7.77734375" style="1" customWidth="1"/>
    <col min="2" max="2" width="10.77734375" style="1" customWidth="1"/>
    <col min="3" max="3" width="15.77734375" style="1" customWidth="1"/>
    <col min="4" max="4" width="10.77734375" style="1" customWidth="1"/>
    <col min="5" max="6" width="15.77734375" style="1" customWidth="1"/>
    <col min="7" max="7" width="10.77734375" style="1" customWidth="1"/>
    <col min="8" max="16384" width="8.88671875" style="1"/>
  </cols>
  <sheetData>
    <row r="1" spans="1:7" x14ac:dyDescent="0.25">
      <c r="A1" s="31">
        <v>2024</v>
      </c>
      <c r="B1" s="32" t="s">
        <v>7</v>
      </c>
      <c r="C1" s="32"/>
      <c r="D1" s="32" t="s">
        <v>8</v>
      </c>
      <c r="E1" s="32"/>
      <c r="F1" s="33" t="s">
        <v>9</v>
      </c>
      <c r="G1" s="28" t="s">
        <v>20</v>
      </c>
    </row>
    <row r="2" spans="1:7" ht="27.6" x14ac:dyDescent="0.25">
      <c r="A2" s="31"/>
      <c r="B2" s="2" t="s">
        <v>11</v>
      </c>
      <c r="C2" s="3" t="s">
        <v>10</v>
      </c>
      <c r="D2" s="2" t="s">
        <v>11</v>
      </c>
      <c r="E2" s="3" t="s">
        <v>10</v>
      </c>
      <c r="F2" s="33"/>
      <c r="G2" s="28"/>
    </row>
    <row r="3" spans="1:7" x14ac:dyDescent="0.25">
      <c r="A3" s="4">
        <v>45292</v>
      </c>
      <c r="B3" s="5">
        <f>COUNTIFS(consegne!F:F,cifre!A3,consegne!G:G,cifre!$B$1)</f>
        <v>0</v>
      </c>
      <c r="C3" s="6">
        <f>SUMIFS(consegne!E:E,consegne!F:F,cifre!A3,consegne!G:G,cifre!$B$1)</f>
        <v>0</v>
      </c>
      <c r="D3" s="5">
        <f>COUNTIFS(consegne!F:F,cifre!A3,consegne!G:G,cifre!$D$1)</f>
        <v>0</v>
      </c>
      <c r="E3" s="6">
        <f>SUMIFS(consegne!E:E,consegne!F:F,cifre!A3,consegne!G:G,cifre!$D$1)</f>
        <v>0</v>
      </c>
      <c r="F3" s="6">
        <f>SUMIFS(consegne!E:E,consegne!F:F,cifre!A3,consegne!C:C,"ASTRA SERVIZI SOC.COOP.")</f>
        <v>0</v>
      </c>
      <c r="G3" s="10">
        <v>0</v>
      </c>
    </row>
    <row r="4" spans="1:7" x14ac:dyDescent="0.25">
      <c r="A4" s="4">
        <v>45293</v>
      </c>
      <c r="B4" s="5">
        <f>COUNTIFS(consegne!F:F,cifre!A4,consegne!G:G,cifre!$B$1)</f>
        <v>0</v>
      </c>
      <c r="C4" s="6">
        <f>SUMIFS(consegne!E:E,consegne!F:F,cifre!A4,consegne!G:G,cifre!$B$1)</f>
        <v>0</v>
      </c>
      <c r="D4" s="5">
        <f>COUNTIFS(consegne!F:F,cifre!A4,consegne!G:G,cifre!$D$1)</f>
        <v>0</v>
      </c>
      <c r="E4" s="6">
        <f>SUMIFS(consegne!E:E,consegne!F:F,cifre!A4,consegne!G:G,cifre!$D$1)</f>
        <v>0</v>
      </c>
      <c r="F4" s="6">
        <f>SUMIFS(consegne!E:E,consegne!F:F,cifre!A4,consegne!C:C,"ASTRA SERVIZI SOC.COOP.")</f>
        <v>0</v>
      </c>
      <c r="G4" s="10">
        <v>0</v>
      </c>
    </row>
    <row r="5" spans="1:7" x14ac:dyDescent="0.25">
      <c r="A5" s="4">
        <v>45294</v>
      </c>
      <c r="B5" s="5">
        <f>COUNTIFS(consegne!F:F,cifre!A5,consegne!G:G,cifre!$B$1)</f>
        <v>0</v>
      </c>
      <c r="C5" s="6">
        <f>SUMIFS(consegne!E:E,consegne!F:F,cifre!A5,consegne!G:G,cifre!$B$1)</f>
        <v>0</v>
      </c>
      <c r="D5" s="5">
        <f>COUNTIFS(consegne!F:F,cifre!A5,consegne!G:G,cifre!$D$1)</f>
        <v>0</v>
      </c>
      <c r="E5" s="6">
        <f>SUMIFS(consegne!E:E,consegne!F:F,cifre!A5,consegne!G:G,cifre!$D$1)</f>
        <v>0</v>
      </c>
      <c r="F5" s="6">
        <f>SUMIFS(consegne!E:E,consegne!F:F,cifre!A5,consegne!C:C,"ASTRA SERVIZI SOC.COOP.")</f>
        <v>0</v>
      </c>
      <c r="G5" s="10">
        <v>0</v>
      </c>
    </row>
    <row r="6" spans="1:7" x14ac:dyDescent="0.25">
      <c r="A6" s="4">
        <v>45295</v>
      </c>
      <c r="B6" s="5">
        <f>COUNTIFS(consegne!F:F,cifre!A6,consegne!G:G,cifre!$B$1)</f>
        <v>0</v>
      </c>
      <c r="C6" s="6">
        <f>SUMIFS(consegne!E:E,consegne!F:F,cifre!A6,consegne!G:G,cifre!$B$1)</f>
        <v>0</v>
      </c>
      <c r="D6" s="5">
        <f>COUNTIFS(consegne!F:F,cifre!A6,consegne!G:G,cifre!$D$1)</f>
        <v>0</v>
      </c>
      <c r="E6" s="6">
        <f>SUMIFS(consegne!E:E,consegne!F:F,cifre!A6,consegne!G:G,cifre!$D$1)</f>
        <v>0</v>
      </c>
      <c r="F6" s="6">
        <f>SUMIFS(consegne!E:E,consegne!F:F,cifre!A6,consegne!C:C,"ASTRA SERVIZI SOC.COOP.")</f>
        <v>0</v>
      </c>
      <c r="G6" s="10">
        <v>0</v>
      </c>
    </row>
    <row r="7" spans="1:7" x14ac:dyDescent="0.25">
      <c r="A7" s="4">
        <v>45296</v>
      </c>
      <c r="B7" s="5">
        <f>COUNTIFS(consegne!F:F,cifre!A7,consegne!G:G,cifre!$B$1)</f>
        <v>0</v>
      </c>
      <c r="C7" s="6">
        <f>SUMIFS(consegne!E:E,consegne!F:F,cifre!A7,consegne!G:G,cifre!$B$1)</f>
        <v>0</v>
      </c>
      <c r="D7" s="5">
        <f>COUNTIFS(consegne!F:F,cifre!A7,consegne!G:G,cifre!$D$1)</f>
        <v>0</v>
      </c>
      <c r="E7" s="6">
        <f>SUMIFS(consegne!E:E,consegne!F:F,cifre!A7,consegne!G:G,cifre!$D$1)</f>
        <v>0</v>
      </c>
      <c r="F7" s="6">
        <f>SUMIFS(consegne!E:E,consegne!F:F,cifre!A7,consegne!C:C,"ASTRA SERVIZI SOC.COOP.")</f>
        <v>0</v>
      </c>
      <c r="G7" s="10">
        <v>0</v>
      </c>
    </row>
    <row r="8" spans="1:7" x14ac:dyDescent="0.25">
      <c r="A8" s="4">
        <v>45297</v>
      </c>
      <c r="B8" s="5">
        <f>COUNTIFS(consegne!F:F,cifre!A8,consegne!G:G,cifre!$B$1)</f>
        <v>0</v>
      </c>
      <c r="C8" s="6">
        <f>SUMIFS(consegne!E:E,consegne!F:F,cifre!A8,consegne!G:G,cifre!$B$1)</f>
        <v>0</v>
      </c>
      <c r="D8" s="5">
        <f>COUNTIFS(consegne!F:F,cifre!A8,consegne!G:G,cifre!$D$1)</f>
        <v>0</v>
      </c>
      <c r="E8" s="6">
        <f>SUMIFS(consegne!E:E,consegne!F:F,cifre!A8,consegne!G:G,cifre!$D$1)</f>
        <v>0</v>
      </c>
      <c r="F8" s="6">
        <f>SUMIFS(consegne!E:E,consegne!F:F,cifre!A8,consegne!C:C,"ASTRA SERVIZI SOC.COOP.")</f>
        <v>0</v>
      </c>
      <c r="G8" s="10">
        <v>0</v>
      </c>
    </row>
    <row r="9" spans="1:7" x14ac:dyDescent="0.25">
      <c r="A9" s="4">
        <v>45298</v>
      </c>
      <c r="B9" s="5">
        <f>COUNTIFS(consegne!F:F,cifre!A9,consegne!G:G,cifre!$B$1)</f>
        <v>0</v>
      </c>
      <c r="C9" s="6">
        <f>SUMIFS(consegne!E:E,consegne!F:F,cifre!A9,consegne!G:G,cifre!$B$1)</f>
        <v>0</v>
      </c>
      <c r="D9" s="5">
        <f>COUNTIFS(consegne!F:F,cifre!A9,consegne!G:G,cifre!$D$1)</f>
        <v>0</v>
      </c>
      <c r="E9" s="6">
        <f>SUMIFS(consegne!E:E,consegne!F:F,cifre!A9,consegne!G:G,cifre!$D$1)</f>
        <v>0</v>
      </c>
      <c r="F9" s="6">
        <f>SUMIFS(consegne!E:E,consegne!F:F,cifre!A9,consegne!C:C,"ASTRA SERVIZI SOC.COOP.")</f>
        <v>0</v>
      </c>
      <c r="G9" s="10">
        <v>0</v>
      </c>
    </row>
    <row r="10" spans="1:7" x14ac:dyDescent="0.25">
      <c r="A10" s="4">
        <v>45299</v>
      </c>
      <c r="B10" s="5">
        <f>COUNTIFS(consegne!F:F,cifre!A10,consegne!G:G,cifre!$B$1)</f>
        <v>0</v>
      </c>
      <c r="C10" s="6">
        <f>SUMIFS(consegne!E:E,consegne!F:F,cifre!A10,consegne!G:G,cifre!$B$1)</f>
        <v>0</v>
      </c>
      <c r="D10" s="5">
        <f>COUNTIFS(consegne!F:F,cifre!A10,consegne!G:G,cifre!$D$1)</f>
        <v>0</v>
      </c>
      <c r="E10" s="6">
        <f>SUMIFS(consegne!E:E,consegne!F:F,cifre!A10,consegne!G:G,cifre!$D$1)</f>
        <v>0</v>
      </c>
      <c r="F10" s="6">
        <f>SUMIFS(consegne!E:E,consegne!F:F,cifre!A10,consegne!C:C,"ASTRA SERVIZI SOC.COOP.")</f>
        <v>0</v>
      </c>
      <c r="G10" s="10">
        <v>0</v>
      </c>
    </row>
    <row r="11" spans="1:7" x14ac:dyDescent="0.25">
      <c r="A11" s="4">
        <v>45300</v>
      </c>
      <c r="B11" s="5">
        <f>COUNTIFS(consegne!F:F,cifre!A11,consegne!G:G,cifre!$B$1)</f>
        <v>0</v>
      </c>
      <c r="C11" s="6">
        <f>SUMIFS(consegne!E:E,consegne!F:F,cifre!A11,consegne!G:G,cifre!$B$1)</f>
        <v>0</v>
      </c>
      <c r="D11" s="5">
        <f>COUNTIFS(consegne!F:F,cifre!A11,consegne!G:G,cifre!$D$1)</f>
        <v>0</v>
      </c>
      <c r="E11" s="6">
        <f>SUMIFS(consegne!E:E,consegne!F:F,cifre!A11,consegne!G:G,cifre!$D$1)</f>
        <v>0</v>
      </c>
      <c r="F11" s="6">
        <f>SUMIFS(consegne!E:E,consegne!F:F,cifre!A11,consegne!C:C,"ASTRA SERVIZI SOC.COOP.")</f>
        <v>0</v>
      </c>
      <c r="G11" s="10">
        <v>0</v>
      </c>
    </row>
    <row r="12" spans="1:7" x14ac:dyDescent="0.25">
      <c r="A12" s="4">
        <v>45301</v>
      </c>
      <c r="B12" s="5">
        <f>COUNTIFS(consegne!F:F,cifre!A12,consegne!G:G,cifre!$B$1)</f>
        <v>0</v>
      </c>
      <c r="C12" s="6">
        <f>SUMIFS(consegne!E:E,consegne!F:F,cifre!A12,consegne!G:G,cifre!$B$1)</f>
        <v>0</v>
      </c>
      <c r="D12" s="5">
        <f>COUNTIFS(consegne!F:F,cifre!A12,consegne!G:G,cifre!$D$1)</f>
        <v>0</v>
      </c>
      <c r="E12" s="6">
        <f>SUMIFS(consegne!E:E,consegne!F:F,cifre!A12,consegne!G:G,cifre!$D$1)</f>
        <v>0</v>
      </c>
      <c r="F12" s="6">
        <f>SUMIFS(consegne!E:E,consegne!F:F,cifre!A12,consegne!C:C,"ASTRA SERVIZI SOC.COOP.")</f>
        <v>0</v>
      </c>
      <c r="G12" s="10">
        <v>0</v>
      </c>
    </row>
    <row r="13" spans="1:7" x14ac:dyDescent="0.25">
      <c r="A13" s="4">
        <v>45302</v>
      </c>
      <c r="B13" s="5">
        <f>COUNTIFS(consegne!F:F,cifre!A13,consegne!G:G,cifre!$B$1)</f>
        <v>0</v>
      </c>
      <c r="C13" s="6">
        <f>SUMIFS(consegne!E:E,consegne!F:F,cifre!A13,consegne!G:G,cifre!$B$1)</f>
        <v>0</v>
      </c>
      <c r="D13" s="5">
        <f>COUNTIFS(consegne!F:F,cifre!A13,consegne!G:G,cifre!$D$1)</f>
        <v>0</v>
      </c>
      <c r="E13" s="6">
        <f>SUMIFS(consegne!E:E,consegne!F:F,cifre!A13,consegne!G:G,cifre!$D$1)</f>
        <v>0</v>
      </c>
      <c r="F13" s="6">
        <f>SUMIFS(consegne!E:E,consegne!F:F,cifre!A13,consegne!C:C,"ASTRA SERVIZI SOC.COOP.")</f>
        <v>0</v>
      </c>
      <c r="G13" s="10">
        <v>0</v>
      </c>
    </row>
    <row r="14" spans="1:7" x14ac:dyDescent="0.25">
      <c r="A14" s="4">
        <v>45303</v>
      </c>
      <c r="B14" s="5">
        <f>COUNTIFS(consegne!F:F,cifre!A14,consegne!G:G,cifre!$B$1)</f>
        <v>0</v>
      </c>
      <c r="C14" s="6">
        <f>SUMIFS(consegne!E:E,consegne!F:F,cifre!A14,consegne!G:G,cifre!$B$1)</f>
        <v>0</v>
      </c>
      <c r="D14" s="5">
        <f>COUNTIFS(consegne!F:F,cifre!A14,consegne!G:G,cifre!$D$1)</f>
        <v>0</v>
      </c>
      <c r="E14" s="6">
        <f>SUMIFS(consegne!E:E,consegne!F:F,cifre!A14,consegne!G:G,cifre!$D$1)</f>
        <v>0</v>
      </c>
      <c r="F14" s="6">
        <f>SUMIFS(consegne!E:E,consegne!F:F,cifre!A14,consegne!C:C,"ASTRA SERVIZI SOC.COOP.")</f>
        <v>0</v>
      </c>
      <c r="G14" s="10">
        <v>0</v>
      </c>
    </row>
    <row r="15" spans="1:7" x14ac:dyDescent="0.25">
      <c r="A15" s="4">
        <v>45304</v>
      </c>
      <c r="B15" s="5">
        <f>COUNTIFS(consegne!F:F,cifre!A15,consegne!G:G,cifre!$B$1)</f>
        <v>0</v>
      </c>
      <c r="C15" s="6">
        <f>SUMIFS(consegne!E:E,consegne!F:F,cifre!A15,consegne!G:G,cifre!$B$1)</f>
        <v>0</v>
      </c>
      <c r="D15" s="5">
        <f>COUNTIFS(consegne!F:F,cifre!A15,consegne!G:G,cifre!$D$1)</f>
        <v>0</v>
      </c>
      <c r="E15" s="6">
        <f>SUMIFS(consegne!E:E,consegne!F:F,cifre!A15,consegne!G:G,cifre!$D$1)</f>
        <v>0</v>
      </c>
      <c r="F15" s="6">
        <f>SUMIFS(consegne!E:E,consegne!F:F,cifre!A15,consegne!C:C,"ASTRA SERVIZI SOC.COOP.")</f>
        <v>0</v>
      </c>
      <c r="G15" s="10">
        <v>0</v>
      </c>
    </row>
    <row r="16" spans="1:7" x14ac:dyDescent="0.25">
      <c r="A16" s="4">
        <v>45305</v>
      </c>
      <c r="B16" s="5">
        <f>COUNTIFS(consegne!F:F,cifre!A16,consegne!G:G,cifre!$B$1)</f>
        <v>0</v>
      </c>
      <c r="C16" s="6">
        <f>SUMIFS(consegne!E:E,consegne!F:F,cifre!A16,consegne!G:G,cifre!$B$1)</f>
        <v>0</v>
      </c>
      <c r="D16" s="5">
        <f>COUNTIFS(consegne!F:F,cifre!A16,consegne!G:G,cifre!$D$1)</f>
        <v>0</v>
      </c>
      <c r="E16" s="6">
        <f>SUMIFS(consegne!E:E,consegne!F:F,cifre!A16,consegne!G:G,cifre!$D$1)</f>
        <v>0</v>
      </c>
      <c r="F16" s="6">
        <f>SUMIFS(consegne!E:E,consegne!F:F,cifre!A16,consegne!C:C,"ASTRA SERVIZI SOC.COOP.")</f>
        <v>0</v>
      </c>
      <c r="G16" s="10">
        <v>0</v>
      </c>
    </row>
    <row r="17" spans="1:7" x14ac:dyDescent="0.25">
      <c r="A17" s="4">
        <v>45306</v>
      </c>
      <c r="B17" s="5">
        <f>COUNTIFS(consegne!F:F,cifre!A17,consegne!G:G,cifre!$B$1)</f>
        <v>0</v>
      </c>
      <c r="C17" s="6">
        <f>SUMIFS(consegne!E:E,consegne!F:F,cifre!A17,consegne!G:G,cifre!$B$1)</f>
        <v>0</v>
      </c>
      <c r="D17" s="5">
        <f>COUNTIFS(consegne!F:F,cifre!A17,consegne!G:G,cifre!$D$1)</f>
        <v>0</v>
      </c>
      <c r="E17" s="6">
        <f>SUMIFS(consegne!E:E,consegne!F:F,cifre!A17,consegne!G:G,cifre!$D$1)</f>
        <v>0</v>
      </c>
      <c r="F17" s="6">
        <f>SUMIFS(consegne!E:E,consegne!F:F,cifre!A17,consegne!C:C,"ASTRA SERVIZI SOC.COOP.")</f>
        <v>0</v>
      </c>
      <c r="G17" s="10">
        <v>0</v>
      </c>
    </row>
    <row r="18" spans="1:7" x14ac:dyDescent="0.25">
      <c r="A18" s="4">
        <v>45307</v>
      </c>
      <c r="B18" s="5">
        <f>COUNTIFS(consegne!F:F,cifre!A18,consegne!G:G,cifre!$B$1)</f>
        <v>0</v>
      </c>
      <c r="C18" s="6">
        <f>SUMIFS(consegne!E:E,consegne!F:F,cifre!A18,consegne!G:G,cifre!$B$1)</f>
        <v>0</v>
      </c>
      <c r="D18" s="5">
        <f>COUNTIFS(consegne!F:F,cifre!A18,consegne!G:G,cifre!$D$1)</f>
        <v>0</v>
      </c>
      <c r="E18" s="6">
        <f>SUMIFS(consegne!E:E,consegne!F:F,cifre!A18,consegne!G:G,cifre!$D$1)</f>
        <v>0</v>
      </c>
      <c r="F18" s="6">
        <f>SUMIFS(consegne!E:E,consegne!F:F,cifre!A18,consegne!C:C,"ASTRA SERVIZI SOC.COOP.")</f>
        <v>0</v>
      </c>
      <c r="G18" s="10">
        <v>0</v>
      </c>
    </row>
    <row r="19" spans="1:7" x14ac:dyDescent="0.25">
      <c r="A19" s="4">
        <v>45308</v>
      </c>
      <c r="B19" s="5">
        <f>COUNTIFS(consegne!F:F,cifre!A19,consegne!G:G,cifre!$B$1)</f>
        <v>0</v>
      </c>
      <c r="C19" s="6">
        <f>SUMIFS(consegne!E:E,consegne!F:F,cifre!A19,consegne!G:G,cifre!$B$1)</f>
        <v>0</v>
      </c>
      <c r="D19" s="5">
        <f>COUNTIFS(consegne!F:F,cifre!A19,consegne!G:G,cifre!$D$1)</f>
        <v>0</v>
      </c>
      <c r="E19" s="6">
        <f>SUMIFS(consegne!E:E,consegne!F:F,cifre!A19,consegne!G:G,cifre!$D$1)</f>
        <v>0</v>
      </c>
      <c r="F19" s="6">
        <f>SUMIFS(consegne!E:E,consegne!F:F,cifre!A19,consegne!C:C,"ASTRA SERVIZI SOC.COOP.")</f>
        <v>0</v>
      </c>
      <c r="G19" s="10">
        <v>0</v>
      </c>
    </row>
    <row r="20" spans="1:7" x14ac:dyDescent="0.25">
      <c r="A20" s="4">
        <v>45309</v>
      </c>
      <c r="B20" s="5">
        <f>COUNTIFS(consegne!F:F,cifre!A20,consegne!G:G,cifre!$B$1)</f>
        <v>0</v>
      </c>
      <c r="C20" s="6">
        <f>SUMIFS(consegne!E:E,consegne!F:F,cifre!A20,consegne!G:G,cifre!$B$1)</f>
        <v>0</v>
      </c>
      <c r="D20" s="5">
        <f>COUNTIFS(consegne!F:F,cifre!A20,consegne!G:G,cifre!$D$1)</f>
        <v>0</v>
      </c>
      <c r="E20" s="6">
        <f>SUMIFS(consegne!E:E,consegne!F:F,cifre!A20,consegne!G:G,cifre!$D$1)</f>
        <v>0</v>
      </c>
      <c r="F20" s="6">
        <f>SUMIFS(consegne!E:E,consegne!F:F,cifre!A20,consegne!C:C,"ASTRA SERVIZI SOC.COOP.")</f>
        <v>0</v>
      </c>
      <c r="G20" s="10">
        <v>0</v>
      </c>
    </row>
    <row r="21" spans="1:7" x14ac:dyDescent="0.25">
      <c r="A21" s="4">
        <v>45310</v>
      </c>
      <c r="B21" s="5">
        <f>COUNTIFS(consegne!F:F,cifre!A21,consegne!G:G,cifre!$B$1)</f>
        <v>0</v>
      </c>
      <c r="C21" s="6">
        <f>SUMIFS(consegne!E:E,consegne!F:F,cifre!A21,consegne!G:G,cifre!$B$1)</f>
        <v>0</v>
      </c>
      <c r="D21" s="5">
        <f>COUNTIFS(consegne!F:F,cifre!A21,consegne!G:G,cifre!$D$1)</f>
        <v>0</v>
      </c>
      <c r="E21" s="6">
        <f>SUMIFS(consegne!E:E,consegne!F:F,cifre!A21,consegne!G:G,cifre!$D$1)</f>
        <v>0</v>
      </c>
      <c r="F21" s="6">
        <f>SUMIFS(consegne!E:E,consegne!F:F,cifre!A21,consegne!C:C,"ASTRA SERVIZI SOC.COOP.")</f>
        <v>0</v>
      </c>
      <c r="G21" s="10">
        <v>0</v>
      </c>
    </row>
    <row r="22" spans="1:7" x14ac:dyDescent="0.25">
      <c r="A22" s="4">
        <v>45311</v>
      </c>
      <c r="B22" s="5">
        <f>COUNTIFS(consegne!F:F,cifre!A22,consegne!G:G,cifre!$B$1)</f>
        <v>0</v>
      </c>
      <c r="C22" s="6">
        <f>SUMIFS(consegne!E:E,consegne!F:F,cifre!A22,consegne!G:G,cifre!$B$1)</f>
        <v>0</v>
      </c>
      <c r="D22" s="5">
        <f>COUNTIFS(consegne!F:F,cifre!A22,consegne!G:G,cifre!$D$1)</f>
        <v>0</v>
      </c>
      <c r="E22" s="6">
        <f>SUMIFS(consegne!E:E,consegne!F:F,cifre!A22,consegne!G:G,cifre!$D$1)</f>
        <v>0</v>
      </c>
      <c r="F22" s="6">
        <f>SUMIFS(consegne!E:E,consegne!F:F,cifre!A22,consegne!C:C,"ASTRA SERVIZI SOC.COOP.")</f>
        <v>0</v>
      </c>
      <c r="G22" s="10">
        <v>0</v>
      </c>
    </row>
    <row r="23" spans="1:7" x14ac:dyDescent="0.25">
      <c r="A23" s="4">
        <v>45312</v>
      </c>
      <c r="B23" s="5">
        <f>COUNTIFS(consegne!F:F,cifre!A23,consegne!G:G,cifre!$B$1)</f>
        <v>0</v>
      </c>
      <c r="C23" s="6">
        <f>SUMIFS(consegne!E:E,consegne!F:F,cifre!A23,consegne!G:G,cifre!$B$1)</f>
        <v>0</v>
      </c>
      <c r="D23" s="5">
        <f>COUNTIFS(consegne!F:F,cifre!A23,consegne!G:G,cifre!$D$1)</f>
        <v>0</v>
      </c>
      <c r="E23" s="6">
        <f>SUMIFS(consegne!E:E,consegne!F:F,cifre!A23,consegne!G:G,cifre!$D$1)</f>
        <v>0</v>
      </c>
      <c r="F23" s="6">
        <f>SUMIFS(consegne!E:E,consegne!F:F,cifre!A23,consegne!C:C,"ASTRA SERVIZI SOC.COOP.")</f>
        <v>0</v>
      </c>
      <c r="G23" s="10">
        <v>0</v>
      </c>
    </row>
    <row r="24" spans="1:7" x14ac:dyDescent="0.25">
      <c r="A24" s="4">
        <v>45313</v>
      </c>
      <c r="B24" s="5">
        <f>COUNTIFS(consegne!F:F,cifre!A24,consegne!G:G,cifre!$B$1)</f>
        <v>0</v>
      </c>
      <c r="C24" s="6">
        <f>SUMIFS(consegne!E:E,consegne!F:F,cifre!A24,consegne!G:G,cifre!$B$1)</f>
        <v>0</v>
      </c>
      <c r="D24" s="5">
        <f>COUNTIFS(consegne!F:F,cifre!A24,consegne!G:G,cifre!$D$1)</f>
        <v>0</v>
      </c>
      <c r="E24" s="6">
        <f>SUMIFS(consegne!E:E,consegne!F:F,cifre!A24,consegne!G:G,cifre!$D$1)</f>
        <v>0</v>
      </c>
      <c r="F24" s="6">
        <f>SUMIFS(consegne!E:E,consegne!F:F,cifre!A24,consegne!C:C,"ASTRA SERVIZI SOC.COOP.")</f>
        <v>0</v>
      </c>
      <c r="G24" s="10">
        <v>0</v>
      </c>
    </row>
    <row r="25" spans="1:7" x14ac:dyDescent="0.25">
      <c r="A25" s="4">
        <v>45314</v>
      </c>
      <c r="B25" s="5">
        <f>COUNTIFS(consegne!F:F,cifre!A25,consegne!G:G,cifre!$B$1)</f>
        <v>0</v>
      </c>
      <c r="C25" s="6">
        <f>SUMIFS(consegne!E:E,consegne!F:F,cifre!A25,consegne!G:G,cifre!$B$1)</f>
        <v>0</v>
      </c>
      <c r="D25" s="5">
        <f>COUNTIFS(consegne!F:F,cifre!A25,consegne!G:G,cifre!$D$1)</f>
        <v>0</v>
      </c>
      <c r="E25" s="6">
        <f>SUMIFS(consegne!E:E,consegne!F:F,cifre!A25,consegne!G:G,cifre!$D$1)</f>
        <v>0</v>
      </c>
      <c r="F25" s="6">
        <f>SUMIFS(consegne!E:E,consegne!F:F,cifre!A25,consegne!C:C,"ASTRA SERVIZI SOC.COOP.")</f>
        <v>0</v>
      </c>
      <c r="G25" s="10">
        <v>0</v>
      </c>
    </row>
    <row r="26" spans="1:7" x14ac:dyDescent="0.25">
      <c r="A26" s="4">
        <v>45315</v>
      </c>
      <c r="B26" s="5">
        <f>COUNTIFS(consegne!F:F,cifre!A26,consegne!G:G,cifre!$B$1)</f>
        <v>0</v>
      </c>
      <c r="C26" s="6">
        <f>SUMIFS(consegne!E:E,consegne!F:F,cifre!A26,consegne!G:G,cifre!$B$1)</f>
        <v>0</v>
      </c>
      <c r="D26" s="5">
        <f>COUNTIFS(consegne!F:F,cifre!A26,consegne!G:G,cifre!$D$1)</f>
        <v>0</v>
      </c>
      <c r="E26" s="6">
        <f>SUMIFS(consegne!E:E,consegne!F:F,cifre!A26,consegne!G:G,cifre!$D$1)</f>
        <v>0</v>
      </c>
      <c r="F26" s="6">
        <f>SUMIFS(consegne!E:E,consegne!F:F,cifre!A26,consegne!C:C,"ASTRA SERVIZI SOC.COOP.")</f>
        <v>0</v>
      </c>
      <c r="G26" s="10">
        <v>0</v>
      </c>
    </row>
    <row r="27" spans="1:7" x14ac:dyDescent="0.25">
      <c r="A27" s="4">
        <v>45316</v>
      </c>
      <c r="B27" s="5">
        <f>COUNTIFS(consegne!F:F,cifre!A27,consegne!G:G,cifre!$B$1)</f>
        <v>0</v>
      </c>
      <c r="C27" s="6">
        <f>SUMIFS(consegne!E:E,consegne!F:F,cifre!A27,consegne!G:G,cifre!$B$1)</f>
        <v>0</v>
      </c>
      <c r="D27" s="5">
        <f>COUNTIFS(consegne!F:F,cifre!A27,consegne!G:G,cifre!$D$1)</f>
        <v>0</v>
      </c>
      <c r="E27" s="6">
        <f>SUMIFS(consegne!E:E,consegne!F:F,cifre!A27,consegne!G:G,cifre!$D$1)</f>
        <v>0</v>
      </c>
      <c r="F27" s="6">
        <f>SUMIFS(consegne!E:E,consegne!F:F,cifre!A27,consegne!C:C,"ASTRA SERVIZI SOC.COOP.")</f>
        <v>0</v>
      </c>
      <c r="G27" s="10">
        <v>0</v>
      </c>
    </row>
    <row r="28" spans="1:7" x14ac:dyDescent="0.25">
      <c r="A28" s="4">
        <v>45317</v>
      </c>
      <c r="B28" s="5">
        <f>COUNTIFS(consegne!F:F,cifre!A28,consegne!G:G,cifre!$B$1)</f>
        <v>0</v>
      </c>
      <c r="C28" s="6">
        <f>SUMIFS(consegne!E:E,consegne!F:F,cifre!A28,consegne!G:G,cifre!$B$1)</f>
        <v>0</v>
      </c>
      <c r="D28" s="5">
        <f>COUNTIFS(consegne!F:F,cifre!A28,consegne!G:G,cifre!$D$1)</f>
        <v>0</v>
      </c>
      <c r="E28" s="6">
        <f>SUMIFS(consegne!E:E,consegne!F:F,cifre!A28,consegne!G:G,cifre!$D$1)</f>
        <v>0</v>
      </c>
      <c r="F28" s="6">
        <f>SUMIFS(consegne!E:E,consegne!F:F,cifre!A28,consegne!C:C,"ASTRA SERVIZI SOC.COOP.")</f>
        <v>0</v>
      </c>
      <c r="G28" s="10">
        <v>0</v>
      </c>
    </row>
    <row r="29" spans="1:7" x14ac:dyDescent="0.25">
      <c r="A29" s="4">
        <v>45318</v>
      </c>
      <c r="B29" s="5">
        <f>COUNTIFS(consegne!F:F,cifre!A29,consegne!G:G,cifre!$B$1)</f>
        <v>0</v>
      </c>
      <c r="C29" s="6">
        <f>SUMIFS(consegne!E:E,consegne!F:F,cifre!A29,consegne!G:G,cifre!$B$1)</f>
        <v>0</v>
      </c>
      <c r="D29" s="5">
        <f>COUNTIFS(consegne!F:F,cifre!A29,consegne!G:G,cifre!$D$1)</f>
        <v>0</v>
      </c>
      <c r="E29" s="6">
        <f>SUMIFS(consegne!E:E,consegne!F:F,cifre!A29,consegne!G:G,cifre!$D$1)</f>
        <v>0</v>
      </c>
      <c r="F29" s="6">
        <f>SUMIFS(consegne!E:E,consegne!F:F,cifre!A29,consegne!C:C,"ASTRA SERVIZI SOC.COOP.")</f>
        <v>0</v>
      </c>
      <c r="G29" s="10">
        <v>0</v>
      </c>
    </row>
    <row r="30" spans="1:7" x14ac:dyDescent="0.25">
      <c r="A30" s="4">
        <v>45319</v>
      </c>
      <c r="B30" s="5">
        <f>COUNTIFS(consegne!F:F,cifre!A30,consegne!G:G,cifre!$B$1)</f>
        <v>0</v>
      </c>
      <c r="C30" s="6">
        <f>SUMIFS(consegne!E:E,consegne!F:F,cifre!A30,consegne!G:G,cifre!$B$1)</f>
        <v>0</v>
      </c>
      <c r="D30" s="5">
        <f>COUNTIFS(consegne!F:F,cifre!A30,consegne!G:G,cifre!$D$1)</f>
        <v>0</v>
      </c>
      <c r="E30" s="6">
        <f>SUMIFS(consegne!E:E,consegne!F:F,cifre!A30,consegne!G:G,cifre!$D$1)</f>
        <v>0</v>
      </c>
      <c r="F30" s="6">
        <f>SUMIFS(consegne!E:E,consegne!F:F,cifre!A30,consegne!C:C,"ASTRA SERVIZI SOC.COOP.")</f>
        <v>0</v>
      </c>
      <c r="G30" s="10">
        <v>0</v>
      </c>
    </row>
    <row r="31" spans="1:7" x14ac:dyDescent="0.25">
      <c r="A31" s="4">
        <v>45320</v>
      </c>
      <c r="B31" s="5">
        <f>COUNTIFS(consegne!F:F,cifre!A31,consegne!G:G,cifre!$B$1)</f>
        <v>0</v>
      </c>
      <c r="C31" s="6">
        <f>SUMIFS(consegne!E:E,consegne!F:F,cifre!A31,consegne!G:G,cifre!$B$1)</f>
        <v>0</v>
      </c>
      <c r="D31" s="5">
        <f>COUNTIFS(consegne!F:F,cifre!A31,consegne!G:G,cifre!$D$1)</f>
        <v>0</v>
      </c>
      <c r="E31" s="6">
        <f>SUMIFS(consegne!E:E,consegne!F:F,cifre!A31,consegne!G:G,cifre!$D$1)</f>
        <v>0</v>
      </c>
      <c r="F31" s="6">
        <f>SUMIFS(consegne!E:E,consegne!F:F,cifre!A31,consegne!C:C,"ASTRA SERVIZI SOC.COOP.")</f>
        <v>0</v>
      </c>
      <c r="G31" s="10">
        <v>0</v>
      </c>
    </row>
    <row r="32" spans="1:7" x14ac:dyDescent="0.25">
      <c r="A32" s="4">
        <v>45321</v>
      </c>
      <c r="B32" s="5">
        <f>COUNTIFS(consegne!F:F,cifre!A32,consegne!G:G,cifre!$B$1)</f>
        <v>0</v>
      </c>
      <c r="C32" s="6">
        <f>SUMIFS(consegne!E:E,consegne!F:F,cifre!A32,consegne!G:G,cifre!$B$1)</f>
        <v>0</v>
      </c>
      <c r="D32" s="5">
        <f>COUNTIFS(consegne!F:F,cifre!A32,consegne!G:G,cifre!$D$1)</f>
        <v>0</v>
      </c>
      <c r="E32" s="6">
        <f>SUMIFS(consegne!E:E,consegne!F:F,cifre!A32,consegne!G:G,cifre!$D$1)</f>
        <v>0</v>
      </c>
      <c r="F32" s="6">
        <f>SUMIFS(consegne!E:E,consegne!F:F,cifre!A32,consegne!C:C,"ASTRA SERVIZI SOC.COOP.")</f>
        <v>0</v>
      </c>
      <c r="G32" s="10">
        <v>0</v>
      </c>
    </row>
    <row r="33" spans="1:7" x14ac:dyDescent="0.25">
      <c r="A33" s="4">
        <v>45322</v>
      </c>
      <c r="B33" s="5">
        <f>COUNTIFS(consegne!F:F,cifre!A33,consegne!G:G,cifre!$B$1)</f>
        <v>0</v>
      </c>
      <c r="C33" s="6">
        <f>SUMIFS(consegne!E:E,consegne!F:F,cifre!A33,consegne!G:G,cifre!$B$1)</f>
        <v>0</v>
      </c>
      <c r="D33" s="5">
        <f>COUNTIFS(consegne!F:F,cifre!A33,consegne!G:G,cifre!$D$1)</f>
        <v>0</v>
      </c>
      <c r="E33" s="6">
        <f>SUMIFS(consegne!E:E,consegne!F:F,cifre!A33,consegne!G:G,cifre!$D$1)</f>
        <v>0</v>
      </c>
      <c r="F33" s="6">
        <f>SUMIFS(consegne!E:E,consegne!F:F,cifre!A33,consegne!C:C,"ASTRA SERVIZI SOC.COOP.")</f>
        <v>0</v>
      </c>
      <c r="G33" s="10">
        <v>0</v>
      </c>
    </row>
    <row r="34" spans="1:7" x14ac:dyDescent="0.25">
      <c r="C34" s="6">
        <f>SUM(C3:C33)</f>
        <v>0</v>
      </c>
      <c r="E34" s="6">
        <f t="shared" ref="E34:F34" si="0">SUM(E3:E33)</f>
        <v>0</v>
      </c>
      <c r="F34" s="6">
        <f t="shared" si="0"/>
        <v>0</v>
      </c>
    </row>
    <row r="36" spans="1:7" ht="14.4" customHeight="1" x14ac:dyDescent="0.25">
      <c r="D36" s="30" t="s">
        <v>12</v>
      </c>
      <c r="E36" s="30"/>
      <c r="F36" s="23">
        <f>C34+E34</f>
        <v>0</v>
      </c>
    </row>
    <row r="38" spans="1:7" x14ac:dyDescent="0.25">
      <c r="A38" s="29" t="s">
        <v>10</v>
      </c>
      <c r="B38" s="29"/>
      <c r="C38" s="8">
        <f>((C34+E34)-F34)/1000</f>
        <v>0</v>
      </c>
      <c r="D38" s="9">
        <v>32.6</v>
      </c>
      <c r="E38" s="9">
        <f>C38*D38</f>
        <v>0</v>
      </c>
    </row>
    <row r="39" spans="1:7" x14ac:dyDescent="0.25">
      <c r="A39" s="29" t="s">
        <v>13</v>
      </c>
      <c r="B39" s="29"/>
      <c r="C39" s="8">
        <f>F34/1000</f>
        <v>0</v>
      </c>
      <c r="D39" s="9">
        <v>17</v>
      </c>
      <c r="E39" s="9">
        <f t="shared" ref="E39:E41" si="1">C39*D39</f>
        <v>0</v>
      </c>
    </row>
    <row r="40" spans="1:7" x14ac:dyDescent="0.25">
      <c r="A40" s="29" t="s">
        <v>14</v>
      </c>
      <c r="B40" s="29"/>
      <c r="C40" s="10">
        <v>0</v>
      </c>
      <c r="D40" s="9">
        <v>10</v>
      </c>
      <c r="E40" s="9">
        <f t="shared" si="1"/>
        <v>0</v>
      </c>
    </row>
    <row r="41" spans="1:7" x14ac:dyDescent="0.25">
      <c r="A41" s="29" t="s">
        <v>21</v>
      </c>
      <c r="B41" s="29"/>
      <c r="C41" s="10">
        <f>SUM(G3:G33)</f>
        <v>0</v>
      </c>
      <c r="D41" s="9">
        <v>50</v>
      </c>
      <c r="E41" s="9">
        <f t="shared" si="1"/>
        <v>0</v>
      </c>
    </row>
    <row r="42" spans="1:7" x14ac:dyDescent="0.25">
      <c r="C42" s="25" t="s">
        <v>15</v>
      </c>
      <c r="D42" s="25"/>
      <c r="E42" s="11">
        <f>SUM(E38:E41)</f>
        <v>0</v>
      </c>
    </row>
    <row r="43" spans="1:7" x14ac:dyDescent="0.25">
      <c r="C43" s="24" t="s">
        <v>16</v>
      </c>
      <c r="D43" s="24"/>
      <c r="E43" s="12">
        <f>E42*22%</f>
        <v>0</v>
      </c>
    </row>
    <row r="44" spans="1:7" x14ac:dyDescent="0.25">
      <c r="C44" s="26" t="s">
        <v>17</v>
      </c>
      <c r="D44" s="26"/>
      <c r="E44" s="22">
        <f>E42+E43</f>
        <v>0</v>
      </c>
    </row>
    <row r="46" spans="1:7" x14ac:dyDescent="0.25">
      <c r="A46" s="27" t="s">
        <v>18</v>
      </c>
      <c r="B46" s="27"/>
      <c r="C46" s="13">
        <f>MIN(consegne!A:A)</f>
        <v>0</v>
      </c>
    </row>
    <row r="47" spans="1:7" x14ac:dyDescent="0.25">
      <c r="A47" s="27" t="s">
        <v>19</v>
      </c>
      <c r="B47" s="27"/>
      <c r="C47" s="13">
        <f>MAX(consegne!A:A)</f>
        <v>0</v>
      </c>
    </row>
  </sheetData>
  <mergeCells count="15">
    <mergeCell ref="G1:G2"/>
    <mergeCell ref="A41:B41"/>
    <mergeCell ref="D36:E36"/>
    <mergeCell ref="A1:A2"/>
    <mergeCell ref="B1:C1"/>
    <mergeCell ref="D1:E1"/>
    <mergeCell ref="F1:F2"/>
    <mergeCell ref="A40:B40"/>
    <mergeCell ref="A39:B39"/>
    <mergeCell ref="A38:B38"/>
    <mergeCell ref="C43:D43"/>
    <mergeCell ref="C42:D42"/>
    <mergeCell ref="C44:D44"/>
    <mergeCell ref="A47:B47"/>
    <mergeCell ref="A46:B4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DA6A1-969F-4D23-8597-7653BE5433E4}">
  <dimension ref="A1:G44"/>
  <sheetViews>
    <sheetView workbookViewId="0">
      <selection sqref="A1:A2"/>
    </sheetView>
  </sheetViews>
  <sheetFormatPr defaultRowHeight="13.8" x14ac:dyDescent="0.25"/>
  <cols>
    <col min="1" max="1" width="7.77734375" style="1" customWidth="1"/>
    <col min="2" max="2" width="10.77734375" style="1" customWidth="1"/>
    <col min="3" max="3" width="15.77734375" style="1" customWidth="1"/>
    <col min="4" max="4" width="10.77734375" style="1" customWidth="1"/>
    <col min="5" max="6" width="15.77734375" style="1" customWidth="1"/>
    <col min="7" max="7" width="10.77734375" style="1" customWidth="1"/>
    <col min="8" max="16384" width="8.88671875" style="1"/>
  </cols>
  <sheetData>
    <row r="1" spans="1:7" x14ac:dyDescent="0.25">
      <c r="A1" s="31">
        <v>2024</v>
      </c>
      <c r="B1" s="32" t="s">
        <v>7</v>
      </c>
      <c r="C1" s="32"/>
      <c r="D1" s="32" t="s">
        <v>8</v>
      </c>
      <c r="E1" s="32"/>
      <c r="F1" s="33" t="s">
        <v>9</v>
      </c>
      <c r="G1" s="28" t="s">
        <v>20</v>
      </c>
    </row>
    <row r="2" spans="1:7" ht="27.6" x14ac:dyDescent="0.25">
      <c r="A2" s="31"/>
      <c r="B2" s="2" t="s">
        <v>11</v>
      </c>
      <c r="C2" s="3" t="s">
        <v>10</v>
      </c>
      <c r="D2" s="2" t="s">
        <v>11</v>
      </c>
      <c r="E2" s="3" t="s">
        <v>10</v>
      </c>
      <c r="F2" s="33"/>
      <c r="G2" s="28"/>
    </row>
    <row r="3" spans="1:7" x14ac:dyDescent="0.25">
      <c r="A3" s="4">
        <v>45292</v>
      </c>
      <c r="B3" s="5">
        <f>COUNTIFS(consegne!F:F,litri!A3,consegne!G:G,litri!$B$1)</f>
        <v>0</v>
      </c>
      <c r="C3" s="6">
        <f>SUMIFS(consegne!E:E,consegne!F:F,litri!A3,consegne!G:G,litri!$B$1)</f>
        <v>0</v>
      </c>
      <c r="D3" s="5">
        <f>COUNTIFS(consegne!F:F,litri!A3,consegne!G:G,litri!$D$1)</f>
        <v>0</v>
      </c>
      <c r="E3" s="6">
        <f>SUMIFS(consegne!E:E,consegne!F:F,litri!A3,consegne!G:G,litri!$D$1)</f>
        <v>0</v>
      </c>
      <c r="F3" s="6">
        <f>SUMIFS(consegne!E:E,consegne!F:F,litri!A3,consegne!C:C,"ASTRA SERVIZI SOC.COOP.")</f>
        <v>0</v>
      </c>
      <c r="G3" s="10">
        <v>0</v>
      </c>
    </row>
    <row r="4" spans="1:7" x14ac:dyDescent="0.25">
      <c r="A4" s="4">
        <v>45293</v>
      </c>
      <c r="B4" s="5">
        <f>COUNTIFS(consegne!F:F,litri!A4,consegne!G:G,litri!$B$1)</f>
        <v>0</v>
      </c>
      <c r="C4" s="6">
        <f>SUMIFS(consegne!E:E,consegne!F:F,litri!A4,consegne!G:G,litri!$B$1)</f>
        <v>0</v>
      </c>
      <c r="D4" s="5">
        <f>COUNTIFS(consegne!F:F,litri!A4,consegne!G:G,litri!$D$1)</f>
        <v>0</v>
      </c>
      <c r="E4" s="6">
        <f>SUMIFS(consegne!E:E,consegne!F:F,litri!A4,consegne!G:G,litri!$D$1)</f>
        <v>0</v>
      </c>
      <c r="F4" s="6">
        <f>SUMIFS(consegne!E:E,consegne!F:F,litri!A4,consegne!C:C,"ASTRA SERVIZI SOC.COOP.")</f>
        <v>0</v>
      </c>
      <c r="G4" s="10">
        <v>0</v>
      </c>
    </row>
    <row r="5" spans="1:7" x14ac:dyDescent="0.25">
      <c r="A5" s="4">
        <v>45294</v>
      </c>
      <c r="B5" s="5">
        <f>COUNTIFS(consegne!F:F,litri!A5,consegne!G:G,litri!$B$1)</f>
        <v>0</v>
      </c>
      <c r="C5" s="6">
        <f>SUMIFS(consegne!E:E,consegne!F:F,litri!A5,consegne!G:G,litri!$B$1)</f>
        <v>0</v>
      </c>
      <c r="D5" s="5">
        <f>COUNTIFS(consegne!F:F,litri!A5,consegne!G:G,litri!$D$1)</f>
        <v>0</v>
      </c>
      <c r="E5" s="6">
        <f>SUMIFS(consegne!E:E,consegne!F:F,litri!A5,consegne!G:G,litri!$D$1)</f>
        <v>0</v>
      </c>
      <c r="F5" s="6">
        <f>SUMIFS(consegne!E:E,consegne!F:F,litri!A5,consegne!C:C,"ASTRA SERVIZI SOC.COOP.")</f>
        <v>0</v>
      </c>
      <c r="G5" s="10">
        <v>0</v>
      </c>
    </row>
    <row r="6" spans="1:7" x14ac:dyDescent="0.25">
      <c r="A6" s="4">
        <v>45295</v>
      </c>
      <c r="B6" s="5">
        <f>COUNTIFS(consegne!F:F,litri!A6,consegne!G:G,litri!$B$1)</f>
        <v>0</v>
      </c>
      <c r="C6" s="6">
        <f>SUMIFS(consegne!E:E,consegne!F:F,litri!A6,consegne!G:G,litri!$B$1)</f>
        <v>0</v>
      </c>
      <c r="D6" s="5">
        <f>COUNTIFS(consegne!F:F,litri!A6,consegne!G:G,litri!$D$1)</f>
        <v>0</v>
      </c>
      <c r="E6" s="6">
        <f>SUMIFS(consegne!E:E,consegne!F:F,litri!A6,consegne!G:G,litri!$D$1)</f>
        <v>0</v>
      </c>
      <c r="F6" s="6">
        <f>SUMIFS(consegne!E:E,consegne!F:F,litri!A6,consegne!C:C,"ASTRA SERVIZI SOC.COOP.")</f>
        <v>0</v>
      </c>
      <c r="G6" s="10">
        <v>0</v>
      </c>
    </row>
    <row r="7" spans="1:7" x14ac:dyDescent="0.25">
      <c r="A7" s="4">
        <v>45296</v>
      </c>
      <c r="B7" s="5">
        <f>COUNTIFS(consegne!F:F,litri!A7,consegne!G:G,litri!$B$1)</f>
        <v>0</v>
      </c>
      <c r="C7" s="6">
        <f>SUMIFS(consegne!E:E,consegne!F:F,litri!A7,consegne!G:G,litri!$B$1)</f>
        <v>0</v>
      </c>
      <c r="D7" s="5">
        <f>COUNTIFS(consegne!F:F,litri!A7,consegne!G:G,litri!$D$1)</f>
        <v>0</v>
      </c>
      <c r="E7" s="6">
        <f>SUMIFS(consegne!E:E,consegne!F:F,litri!A7,consegne!G:G,litri!$D$1)</f>
        <v>0</v>
      </c>
      <c r="F7" s="6">
        <f>SUMIFS(consegne!E:E,consegne!F:F,litri!A7,consegne!C:C,"ASTRA SERVIZI SOC.COOP.")</f>
        <v>0</v>
      </c>
      <c r="G7" s="10">
        <v>0</v>
      </c>
    </row>
    <row r="8" spans="1:7" x14ac:dyDescent="0.25">
      <c r="A8" s="4">
        <v>45297</v>
      </c>
      <c r="B8" s="5">
        <f>COUNTIFS(consegne!F:F,litri!A8,consegne!G:G,litri!$B$1)</f>
        <v>0</v>
      </c>
      <c r="C8" s="6">
        <f>SUMIFS(consegne!E:E,consegne!F:F,litri!A8,consegne!G:G,litri!$B$1)</f>
        <v>0</v>
      </c>
      <c r="D8" s="5">
        <f>COUNTIFS(consegne!F:F,litri!A8,consegne!G:G,litri!$D$1)</f>
        <v>0</v>
      </c>
      <c r="E8" s="6">
        <f>SUMIFS(consegne!E:E,consegne!F:F,litri!A8,consegne!G:G,litri!$D$1)</f>
        <v>0</v>
      </c>
      <c r="F8" s="6">
        <f>SUMIFS(consegne!E:E,consegne!F:F,litri!A8,consegne!C:C,"ASTRA SERVIZI SOC.COOP.")</f>
        <v>0</v>
      </c>
      <c r="G8" s="10">
        <v>0</v>
      </c>
    </row>
    <row r="9" spans="1:7" x14ac:dyDescent="0.25">
      <c r="A9" s="4">
        <v>45298</v>
      </c>
      <c r="B9" s="5">
        <f>COUNTIFS(consegne!F:F,litri!A9,consegne!G:G,litri!$B$1)</f>
        <v>0</v>
      </c>
      <c r="C9" s="6">
        <f>SUMIFS(consegne!E:E,consegne!F:F,litri!A9,consegne!G:G,litri!$B$1)</f>
        <v>0</v>
      </c>
      <c r="D9" s="5">
        <f>COUNTIFS(consegne!F:F,litri!A9,consegne!G:G,litri!$D$1)</f>
        <v>0</v>
      </c>
      <c r="E9" s="6">
        <f>SUMIFS(consegne!E:E,consegne!F:F,litri!A9,consegne!G:G,litri!$D$1)</f>
        <v>0</v>
      </c>
      <c r="F9" s="6">
        <f>SUMIFS(consegne!E:E,consegne!F:F,litri!A9,consegne!C:C,"ASTRA SERVIZI SOC.COOP.")</f>
        <v>0</v>
      </c>
      <c r="G9" s="10">
        <v>0</v>
      </c>
    </row>
    <row r="10" spans="1:7" x14ac:dyDescent="0.25">
      <c r="A10" s="4">
        <v>45299</v>
      </c>
      <c r="B10" s="5">
        <f>COUNTIFS(consegne!F:F,litri!A10,consegne!G:G,litri!$B$1)</f>
        <v>0</v>
      </c>
      <c r="C10" s="6">
        <f>SUMIFS(consegne!E:E,consegne!F:F,litri!A10,consegne!G:G,litri!$B$1)</f>
        <v>0</v>
      </c>
      <c r="D10" s="5">
        <f>COUNTIFS(consegne!F:F,litri!A10,consegne!G:G,litri!$D$1)</f>
        <v>0</v>
      </c>
      <c r="E10" s="6">
        <f>SUMIFS(consegne!E:E,consegne!F:F,litri!A10,consegne!G:G,litri!$D$1)</f>
        <v>0</v>
      </c>
      <c r="F10" s="6">
        <f>SUMIFS(consegne!E:E,consegne!F:F,litri!A10,consegne!C:C,"ASTRA SERVIZI SOC.COOP.")</f>
        <v>0</v>
      </c>
      <c r="G10" s="10">
        <v>0</v>
      </c>
    </row>
    <row r="11" spans="1:7" x14ac:dyDescent="0.25">
      <c r="A11" s="4">
        <v>45300</v>
      </c>
      <c r="B11" s="5">
        <f>COUNTIFS(consegne!F:F,litri!A11,consegne!G:G,litri!$B$1)</f>
        <v>0</v>
      </c>
      <c r="C11" s="6">
        <f>SUMIFS(consegne!E:E,consegne!F:F,litri!A11,consegne!G:G,litri!$B$1)</f>
        <v>0</v>
      </c>
      <c r="D11" s="5">
        <f>COUNTIFS(consegne!F:F,litri!A11,consegne!G:G,litri!$D$1)</f>
        <v>0</v>
      </c>
      <c r="E11" s="6">
        <f>SUMIFS(consegne!E:E,consegne!F:F,litri!A11,consegne!G:G,litri!$D$1)</f>
        <v>0</v>
      </c>
      <c r="F11" s="6">
        <f>SUMIFS(consegne!E:E,consegne!F:F,litri!A11,consegne!C:C,"ASTRA SERVIZI SOC.COOP.")</f>
        <v>0</v>
      </c>
      <c r="G11" s="10">
        <v>0</v>
      </c>
    </row>
    <row r="12" spans="1:7" x14ac:dyDescent="0.25">
      <c r="A12" s="4">
        <v>45301</v>
      </c>
      <c r="B12" s="5">
        <f>COUNTIFS(consegne!F:F,litri!A12,consegne!G:G,litri!$B$1)</f>
        <v>0</v>
      </c>
      <c r="C12" s="6">
        <f>SUMIFS(consegne!E:E,consegne!F:F,litri!A12,consegne!G:G,litri!$B$1)</f>
        <v>0</v>
      </c>
      <c r="D12" s="5">
        <f>COUNTIFS(consegne!F:F,litri!A12,consegne!G:G,litri!$D$1)</f>
        <v>0</v>
      </c>
      <c r="E12" s="6">
        <f>SUMIFS(consegne!E:E,consegne!F:F,litri!A12,consegne!G:G,litri!$D$1)</f>
        <v>0</v>
      </c>
      <c r="F12" s="6">
        <f>SUMIFS(consegne!E:E,consegne!F:F,litri!A12,consegne!C:C,"ASTRA SERVIZI SOC.COOP.")</f>
        <v>0</v>
      </c>
      <c r="G12" s="10">
        <v>0</v>
      </c>
    </row>
    <row r="13" spans="1:7" x14ac:dyDescent="0.25">
      <c r="A13" s="4">
        <v>45302</v>
      </c>
      <c r="B13" s="5">
        <f>COUNTIFS(consegne!F:F,litri!A13,consegne!G:G,litri!$B$1)</f>
        <v>0</v>
      </c>
      <c r="C13" s="6">
        <f>SUMIFS(consegne!E:E,consegne!F:F,litri!A13,consegne!G:G,litri!$B$1)</f>
        <v>0</v>
      </c>
      <c r="D13" s="5">
        <f>COUNTIFS(consegne!F:F,litri!A13,consegne!G:G,litri!$D$1)</f>
        <v>0</v>
      </c>
      <c r="E13" s="6">
        <f>SUMIFS(consegne!E:E,consegne!F:F,litri!A13,consegne!G:G,litri!$D$1)</f>
        <v>0</v>
      </c>
      <c r="F13" s="6">
        <f>SUMIFS(consegne!E:E,consegne!F:F,litri!A13,consegne!C:C,"ASTRA SERVIZI SOC.COOP.")</f>
        <v>0</v>
      </c>
      <c r="G13" s="10">
        <v>0</v>
      </c>
    </row>
    <row r="14" spans="1:7" x14ac:dyDescent="0.25">
      <c r="A14" s="4">
        <v>45303</v>
      </c>
      <c r="B14" s="5">
        <f>COUNTIFS(consegne!F:F,litri!A14,consegne!G:G,litri!$B$1)</f>
        <v>0</v>
      </c>
      <c r="C14" s="6">
        <f>SUMIFS(consegne!E:E,consegne!F:F,litri!A14,consegne!G:G,litri!$B$1)</f>
        <v>0</v>
      </c>
      <c r="D14" s="5">
        <f>COUNTIFS(consegne!F:F,litri!A14,consegne!G:G,litri!$D$1)</f>
        <v>0</v>
      </c>
      <c r="E14" s="6">
        <f>SUMIFS(consegne!E:E,consegne!F:F,litri!A14,consegne!G:G,litri!$D$1)</f>
        <v>0</v>
      </c>
      <c r="F14" s="6">
        <f>SUMIFS(consegne!E:E,consegne!F:F,litri!A14,consegne!C:C,"ASTRA SERVIZI SOC.COOP.")</f>
        <v>0</v>
      </c>
      <c r="G14" s="10">
        <v>0</v>
      </c>
    </row>
    <row r="15" spans="1:7" x14ac:dyDescent="0.25">
      <c r="A15" s="4">
        <v>45304</v>
      </c>
      <c r="B15" s="5">
        <f>COUNTIFS(consegne!F:F,litri!A15,consegne!G:G,litri!$B$1)</f>
        <v>0</v>
      </c>
      <c r="C15" s="6">
        <f>SUMIFS(consegne!E:E,consegne!F:F,litri!A15,consegne!G:G,litri!$B$1)</f>
        <v>0</v>
      </c>
      <c r="D15" s="5">
        <f>COUNTIFS(consegne!F:F,litri!A15,consegne!G:G,litri!$D$1)</f>
        <v>0</v>
      </c>
      <c r="E15" s="6">
        <f>SUMIFS(consegne!E:E,consegne!F:F,litri!A15,consegne!G:G,litri!$D$1)</f>
        <v>0</v>
      </c>
      <c r="F15" s="6">
        <f>SUMIFS(consegne!E:E,consegne!F:F,litri!A15,consegne!C:C,"ASTRA SERVIZI SOC.COOP.")</f>
        <v>0</v>
      </c>
      <c r="G15" s="10">
        <v>0</v>
      </c>
    </row>
    <row r="16" spans="1:7" x14ac:dyDescent="0.25">
      <c r="A16" s="4">
        <v>45305</v>
      </c>
      <c r="B16" s="5">
        <f>COUNTIFS(consegne!F:F,litri!A16,consegne!G:G,litri!$B$1)</f>
        <v>0</v>
      </c>
      <c r="C16" s="6">
        <f>SUMIFS(consegne!E:E,consegne!F:F,litri!A16,consegne!G:G,litri!$B$1)</f>
        <v>0</v>
      </c>
      <c r="D16" s="5">
        <f>COUNTIFS(consegne!F:F,litri!A16,consegne!G:G,litri!$D$1)</f>
        <v>0</v>
      </c>
      <c r="E16" s="6">
        <f>SUMIFS(consegne!E:E,consegne!F:F,litri!A16,consegne!G:G,litri!$D$1)</f>
        <v>0</v>
      </c>
      <c r="F16" s="6">
        <f>SUMIFS(consegne!E:E,consegne!F:F,litri!A16,consegne!C:C,"ASTRA SERVIZI SOC.COOP.")</f>
        <v>0</v>
      </c>
      <c r="G16" s="10">
        <v>0</v>
      </c>
    </row>
    <row r="17" spans="1:7" x14ac:dyDescent="0.25">
      <c r="A17" s="4">
        <v>45306</v>
      </c>
      <c r="B17" s="5">
        <f>COUNTIFS(consegne!F:F,litri!A17,consegne!G:G,litri!$B$1)</f>
        <v>0</v>
      </c>
      <c r="C17" s="6">
        <f>SUMIFS(consegne!E:E,consegne!F:F,litri!A17,consegne!G:G,litri!$B$1)</f>
        <v>0</v>
      </c>
      <c r="D17" s="5">
        <f>COUNTIFS(consegne!F:F,litri!A17,consegne!G:G,litri!$D$1)</f>
        <v>0</v>
      </c>
      <c r="E17" s="6">
        <f>SUMIFS(consegne!E:E,consegne!F:F,litri!A17,consegne!G:G,litri!$D$1)</f>
        <v>0</v>
      </c>
      <c r="F17" s="6">
        <f>SUMIFS(consegne!E:E,consegne!F:F,litri!A17,consegne!C:C,"ASTRA SERVIZI SOC.COOP.")</f>
        <v>0</v>
      </c>
      <c r="G17" s="10">
        <v>0</v>
      </c>
    </row>
    <row r="18" spans="1:7" x14ac:dyDescent="0.25">
      <c r="A18" s="4">
        <v>45307</v>
      </c>
      <c r="B18" s="5">
        <f>COUNTIFS(consegne!F:F,litri!A18,consegne!G:G,litri!$B$1)</f>
        <v>0</v>
      </c>
      <c r="C18" s="6">
        <f>SUMIFS(consegne!E:E,consegne!F:F,litri!A18,consegne!G:G,litri!$B$1)</f>
        <v>0</v>
      </c>
      <c r="D18" s="5">
        <f>COUNTIFS(consegne!F:F,litri!A18,consegne!G:G,litri!$D$1)</f>
        <v>0</v>
      </c>
      <c r="E18" s="6">
        <f>SUMIFS(consegne!E:E,consegne!F:F,litri!A18,consegne!G:G,litri!$D$1)</f>
        <v>0</v>
      </c>
      <c r="F18" s="6">
        <f>SUMIFS(consegne!E:E,consegne!F:F,litri!A18,consegne!C:C,"ASTRA SERVIZI SOC.COOP.")</f>
        <v>0</v>
      </c>
      <c r="G18" s="10">
        <v>0</v>
      </c>
    </row>
    <row r="19" spans="1:7" x14ac:dyDescent="0.25">
      <c r="A19" s="4">
        <v>45308</v>
      </c>
      <c r="B19" s="5">
        <f>COUNTIFS(consegne!F:F,litri!A19,consegne!G:G,litri!$B$1)</f>
        <v>0</v>
      </c>
      <c r="C19" s="6">
        <f>SUMIFS(consegne!E:E,consegne!F:F,litri!A19,consegne!G:G,litri!$B$1)</f>
        <v>0</v>
      </c>
      <c r="D19" s="5">
        <f>COUNTIFS(consegne!F:F,litri!A19,consegne!G:G,litri!$D$1)</f>
        <v>0</v>
      </c>
      <c r="E19" s="6">
        <f>SUMIFS(consegne!E:E,consegne!F:F,litri!A19,consegne!G:G,litri!$D$1)</f>
        <v>0</v>
      </c>
      <c r="F19" s="6">
        <f>SUMIFS(consegne!E:E,consegne!F:F,litri!A19,consegne!C:C,"ASTRA SERVIZI SOC.COOP.")</f>
        <v>0</v>
      </c>
      <c r="G19" s="10">
        <v>0</v>
      </c>
    </row>
    <row r="20" spans="1:7" x14ac:dyDescent="0.25">
      <c r="A20" s="4">
        <v>45309</v>
      </c>
      <c r="B20" s="5">
        <f>COUNTIFS(consegne!F:F,litri!A20,consegne!G:G,litri!$B$1)</f>
        <v>0</v>
      </c>
      <c r="C20" s="6">
        <f>SUMIFS(consegne!E:E,consegne!F:F,litri!A20,consegne!G:G,litri!$B$1)</f>
        <v>0</v>
      </c>
      <c r="D20" s="5">
        <f>COUNTIFS(consegne!F:F,litri!A20,consegne!G:G,litri!$D$1)</f>
        <v>0</v>
      </c>
      <c r="E20" s="6">
        <f>SUMIFS(consegne!E:E,consegne!F:F,litri!A20,consegne!G:G,litri!$D$1)</f>
        <v>0</v>
      </c>
      <c r="F20" s="6">
        <f>SUMIFS(consegne!E:E,consegne!F:F,litri!A20,consegne!C:C,"ASTRA SERVIZI SOC.COOP.")</f>
        <v>0</v>
      </c>
      <c r="G20" s="10">
        <v>0</v>
      </c>
    </row>
    <row r="21" spans="1:7" x14ac:dyDescent="0.25">
      <c r="A21" s="4">
        <v>45310</v>
      </c>
      <c r="B21" s="5">
        <f>COUNTIFS(consegne!F:F,litri!A21,consegne!G:G,litri!$B$1)</f>
        <v>0</v>
      </c>
      <c r="C21" s="6">
        <f>SUMIFS(consegne!E:E,consegne!F:F,litri!A21,consegne!G:G,litri!$B$1)</f>
        <v>0</v>
      </c>
      <c r="D21" s="5">
        <f>COUNTIFS(consegne!F:F,litri!A21,consegne!G:G,litri!$D$1)</f>
        <v>0</v>
      </c>
      <c r="E21" s="6">
        <f>SUMIFS(consegne!E:E,consegne!F:F,litri!A21,consegne!G:G,litri!$D$1)</f>
        <v>0</v>
      </c>
      <c r="F21" s="6">
        <f>SUMIFS(consegne!E:E,consegne!F:F,litri!A21,consegne!C:C,"ASTRA SERVIZI SOC.COOP.")</f>
        <v>0</v>
      </c>
      <c r="G21" s="10">
        <v>0</v>
      </c>
    </row>
    <row r="22" spans="1:7" x14ac:dyDescent="0.25">
      <c r="A22" s="4">
        <v>45311</v>
      </c>
      <c r="B22" s="5">
        <f>COUNTIFS(consegne!F:F,litri!A22,consegne!G:G,litri!$B$1)</f>
        <v>0</v>
      </c>
      <c r="C22" s="6">
        <f>SUMIFS(consegne!E:E,consegne!F:F,litri!A22,consegne!G:G,litri!$B$1)</f>
        <v>0</v>
      </c>
      <c r="D22" s="5">
        <f>COUNTIFS(consegne!F:F,litri!A22,consegne!G:G,litri!$D$1)</f>
        <v>0</v>
      </c>
      <c r="E22" s="6">
        <f>SUMIFS(consegne!E:E,consegne!F:F,litri!A22,consegne!G:G,litri!$D$1)</f>
        <v>0</v>
      </c>
      <c r="F22" s="6">
        <f>SUMIFS(consegne!E:E,consegne!F:F,litri!A22,consegne!C:C,"ASTRA SERVIZI SOC.COOP.")</f>
        <v>0</v>
      </c>
      <c r="G22" s="10">
        <v>0</v>
      </c>
    </row>
    <row r="23" spans="1:7" x14ac:dyDescent="0.25">
      <c r="A23" s="4">
        <v>45312</v>
      </c>
      <c r="B23" s="5">
        <f>COUNTIFS(consegne!F:F,litri!A23,consegne!G:G,litri!$B$1)</f>
        <v>0</v>
      </c>
      <c r="C23" s="6">
        <f>SUMIFS(consegne!E:E,consegne!F:F,litri!A23,consegne!G:G,litri!$B$1)</f>
        <v>0</v>
      </c>
      <c r="D23" s="5">
        <f>COUNTIFS(consegne!F:F,litri!A23,consegne!G:G,litri!$D$1)</f>
        <v>0</v>
      </c>
      <c r="E23" s="6">
        <f>SUMIFS(consegne!E:E,consegne!F:F,litri!A23,consegne!G:G,litri!$D$1)</f>
        <v>0</v>
      </c>
      <c r="F23" s="6">
        <f>SUMIFS(consegne!E:E,consegne!F:F,litri!A23,consegne!C:C,"ASTRA SERVIZI SOC.COOP.")</f>
        <v>0</v>
      </c>
      <c r="G23" s="10">
        <v>0</v>
      </c>
    </row>
    <row r="24" spans="1:7" x14ac:dyDescent="0.25">
      <c r="A24" s="4">
        <v>45313</v>
      </c>
      <c r="B24" s="5">
        <f>COUNTIFS(consegne!F:F,litri!A24,consegne!G:G,litri!$B$1)</f>
        <v>0</v>
      </c>
      <c r="C24" s="6">
        <f>SUMIFS(consegne!E:E,consegne!F:F,litri!A24,consegne!G:G,litri!$B$1)</f>
        <v>0</v>
      </c>
      <c r="D24" s="5">
        <f>COUNTIFS(consegne!F:F,litri!A24,consegne!G:G,litri!$D$1)</f>
        <v>0</v>
      </c>
      <c r="E24" s="6">
        <f>SUMIFS(consegne!E:E,consegne!F:F,litri!A24,consegne!G:G,litri!$D$1)</f>
        <v>0</v>
      </c>
      <c r="F24" s="6">
        <f>SUMIFS(consegne!E:E,consegne!F:F,litri!A24,consegne!C:C,"ASTRA SERVIZI SOC.COOP.")</f>
        <v>0</v>
      </c>
      <c r="G24" s="10">
        <v>0</v>
      </c>
    </row>
    <row r="25" spans="1:7" x14ac:dyDescent="0.25">
      <c r="A25" s="4">
        <v>45314</v>
      </c>
      <c r="B25" s="5">
        <f>COUNTIFS(consegne!F:F,litri!A25,consegne!G:G,litri!$B$1)</f>
        <v>0</v>
      </c>
      <c r="C25" s="6">
        <f>SUMIFS(consegne!E:E,consegne!F:F,litri!A25,consegne!G:G,litri!$B$1)</f>
        <v>0</v>
      </c>
      <c r="D25" s="5">
        <f>COUNTIFS(consegne!F:F,litri!A25,consegne!G:G,litri!$D$1)</f>
        <v>0</v>
      </c>
      <c r="E25" s="6">
        <f>SUMIFS(consegne!E:E,consegne!F:F,litri!A25,consegne!G:G,litri!$D$1)</f>
        <v>0</v>
      </c>
      <c r="F25" s="6">
        <f>SUMIFS(consegne!E:E,consegne!F:F,litri!A25,consegne!C:C,"ASTRA SERVIZI SOC.COOP.")</f>
        <v>0</v>
      </c>
      <c r="G25" s="10">
        <v>0</v>
      </c>
    </row>
    <row r="26" spans="1:7" x14ac:dyDescent="0.25">
      <c r="A26" s="4">
        <v>45315</v>
      </c>
      <c r="B26" s="5">
        <f>COUNTIFS(consegne!F:F,litri!A26,consegne!G:G,litri!$B$1)</f>
        <v>0</v>
      </c>
      <c r="C26" s="6">
        <f>SUMIFS(consegne!E:E,consegne!F:F,litri!A26,consegne!G:G,litri!$B$1)</f>
        <v>0</v>
      </c>
      <c r="D26" s="5">
        <f>COUNTIFS(consegne!F:F,litri!A26,consegne!G:G,litri!$D$1)</f>
        <v>0</v>
      </c>
      <c r="E26" s="6">
        <f>SUMIFS(consegne!E:E,consegne!F:F,litri!A26,consegne!G:G,litri!$D$1)</f>
        <v>0</v>
      </c>
      <c r="F26" s="6">
        <f>SUMIFS(consegne!E:E,consegne!F:F,litri!A26,consegne!C:C,"ASTRA SERVIZI SOC.COOP.")</f>
        <v>0</v>
      </c>
      <c r="G26" s="10">
        <v>0</v>
      </c>
    </row>
    <row r="27" spans="1:7" x14ac:dyDescent="0.25">
      <c r="A27" s="4">
        <v>45316</v>
      </c>
      <c r="B27" s="5">
        <f>COUNTIFS(consegne!F:F,litri!A27,consegne!G:G,litri!$B$1)</f>
        <v>0</v>
      </c>
      <c r="C27" s="6">
        <f>SUMIFS(consegne!E:E,consegne!F:F,litri!A27,consegne!G:G,litri!$B$1)</f>
        <v>0</v>
      </c>
      <c r="D27" s="5">
        <f>COUNTIFS(consegne!F:F,litri!A27,consegne!G:G,litri!$D$1)</f>
        <v>0</v>
      </c>
      <c r="E27" s="6">
        <f>SUMIFS(consegne!E:E,consegne!F:F,litri!A27,consegne!G:G,litri!$D$1)</f>
        <v>0</v>
      </c>
      <c r="F27" s="6">
        <f>SUMIFS(consegne!E:E,consegne!F:F,litri!A27,consegne!C:C,"ASTRA SERVIZI SOC.COOP.")</f>
        <v>0</v>
      </c>
      <c r="G27" s="10">
        <v>0</v>
      </c>
    </row>
    <row r="28" spans="1:7" x14ac:dyDescent="0.25">
      <c r="A28" s="4">
        <v>45317</v>
      </c>
      <c r="B28" s="5">
        <f>COUNTIFS(consegne!F:F,litri!A28,consegne!G:G,litri!$B$1)</f>
        <v>0</v>
      </c>
      <c r="C28" s="6">
        <f>SUMIFS(consegne!E:E,consegne!F:F,litri!A28,consegne!G:G,litri!$B$1)</f>
        <v>0</v>
      </c>
      <c r="D28" s="5">
        <f>COUNTIFS(consegne!F:F,litri!A28,consegne!G:G,litri!$D$1)</f>
        <v>0</v>
      </c>
      <c r="E28" s="6">
        <f>SUMIFS(consegne!E:E,consegne!F:F,litri!A28,consegne!G:G,litri!$D$1)</f>
        <v>0</v>
      </c>
      <c r="F28" s="6">
        <f>SUMIFS(consegne!E:E,consegne!F:F,litri!A28,consegne!C:C,"ASTRA SERVIZI SOC.COOP.")</f>
        <v>0</v>
      </c>
      <c r="G28" s="10">
        <v>0</v>
      </c>
    </row>
    <row r="29" spans="1:7" x14ac:dyDescent="0.25">
      <c r="A29" s="4">
        <v>45318</v>
      </c>
      <c r="B29" s="5">
        <f>COUNTIFS(consegne!F:F,litri!A29,consegne!G:G,litri!$B$1)</f>
        <v>0</v>
      </c>
      <c r="C29" s="6">
        <f>SUMIFS(consegne!E:E,consegne!F:F,litri!A29,consegne!G:G,litri!$B$1)</f>
        <v>0</v>
      </c>
      <c r="D29" s="5">
        <f>COUNTIFS(consegne!F:F,litri!A29,consegne!G:G,litri!$D$1)</f>
        <v>0</v>
      </c>
      <c r="E29" s="6">
        <f>SUMIFS(consegne!E:E,consegne!F:F,litri!A29,consegne!G:G,litri!$D$1)</f>
        <v>0</v>
      </c>
      <c r="F29" s="6">
        <f>SUMIFS(consegne!E:E,consegne!F:F,litri!A29,consegne!C:C,"ASTRA SERVIZI SOC.COOP.")</f>
        <v>0</v>
      </c>
      <c r="G29" s="10">
        <v>0</v>
      </c>
    </row>
    <row r="30" spans="1:7" x14ac:dyDescent="0.25">
      <c r="A30" s="4">
        <v>45319</v>
      </c>
      <c r="B30" s="5">
        <f>COUNTIFS(consegne!F:F,litri!A30,consegne!G:G,litri!$B$1)</f>
        <v>0</v>
      </c>
      <c r="C30" s="6">
        <f>SUMIFS(consegne!E:E,consegne!F:F,litri!A30,consegne!G:G,litri!$B$1)</f>
        <v>0</v>
      </c>
      <c r="D30" s="5">
        <f>COUNTIFS(consegne!F:F,litri!A30,consegne!G:G,litri!$D$1)</f>
        <v>0</v>
      </c>
      <c r="E30" s="6">
        <f>SUMIFS(consegne!E:E,consegne!F:F,litri!A30,consegne!G:G,litri!$D$1)</f>
        <v>0</v>
      </c>
      <c r="F30" s="6">
        <f>SUMIFS(consegne!E:E,consegne!F:F,litri!A30,consegne!C:C,"ASTRA SERVIZI SOC.COOP.")</f>
        <v>0</v>
      </c>
      <c r="G30" s="10">
        <v>0</v>
      </c>
    </row>
    <row r="31" spans="1:7" x14ac:dyDescent="0.25">
      <c r="A31" s="4">
        <v>45320</v>
      </c>
      <c r="B31" s="5">
        <f>COUNTIFS(consegne!F:F,litri!A31,consegne!G:G,litri!$B$1)</f>
        <v>0</v>
      </c>
      <c r="C31" s="6">
        <f>SUMIFS(consegne!E:E,consegne!F:F,litri!A31,consegne!G:G,litri!$B$1)</f>
        <v>0</v>
      </c>
      <c r="D31" s="5">
        <f>COUNTIFS(consegne!F:F,litri!A31,consegne!G:G,litri!$D$1)</f>
        <v>0</v>
      </c>
      <c r="E31" s="6">
        <f>SUMIFS(consegne!E:E,consegne!F:F,litri!A31,consegne!G:G,litri!$D$1)</f>
        <v>0</v>
      </c>
      <c r="F31" s="6">
        <f>SUMIFS(consegne!E:E,consegne!F:F,litri!A31,consegne!C:C,"ASTRA SERVIZI SOC.COOP.")</f>
        <v>0</v>
      </c>
      <c r="G31" s="10">
        <v>0</v>
      </c>
    </row>
    <row r="32" spans="1:7" x14ac:dyDescent="0.25">
      <c r="A32" s="4">
        <v>45321</v>
      </c>
      <c r="B32" s="5">
        <f>COUNTIFS(consegne!F:F,litri!A32,consegne!G:G,litri!$B$1)</f>
        <v>0</v>
      </c>
      <c r="C32" s="6">
        <f>SUMIFS(consegne!E:E,consegne!F:F,litri!A32,consegne!G:G,litri!$B$1)</f>
        <v>0</v>
      </c>
      <c r="D32" s="5">
        <f>COUNTIFS(consegne!F:F,litri!A32,consegne!G:G,litri!$D$1)</f>
        <v>0</v>
      </c>
      <c r="E32" s="6">
        <f>SUMIFS(consegne!E:E,consegne!F:F,litri!A32,consegne!G:G,litri!$D$1)</f>
        <v>0</v>
      </c>
      <c r="F32" s="6">
        <f>SUMIFS(consegne!E:E,consegne!F:F,litri!A32,consegne!C:C,"ASTRA SERVIZI SOC.COOP.")</f>
        <v>0</v>
      </c>
      <c r="G32" s="10">
        <v>0</v>
      </c>
    </row>
    <row r="33" spans="1:7" x14ac:dyDescent="0.25">
      <c r="A33" s="4">
        <v>45322</v>
      </c>
      <c r="B33" s="5">
        <f>COUNTIFS(consegne!F:F,litri!A33,consegne!G:G,litri!$B$1)</f>
        <v>0</v>
      </c>
      <c r="C33" s="6">
        <f>SUMIFS(consegne!E:E,consegne!F:F,litri!A33,consegne!G:G,litri!$B$1)</f>
        <v>0</v>
      </c>
      <c r="D33" s="5">
        <f>COUNTIFS(consegne!F:F,litri!A33,consegne!G:G,litri!$D$1)</f>
        <v>0</v>
      </c>
      <c r="E33" s="6">
        <f>SUMIFS(consegne!E:E,consegne!F:F,litri!A33,consegne!G:G,litri!$D$1)</f>
        <v>0</v>
      </c>
      <c r="F33" s="6">
        <f>SUMIFS(consegne!E:E,consegne!F:F,litri!A33,consegne!C:C,"ASTRA SERVIZI SOC.COOP.")</f>
        <v>0</v>
      </c>
      <c r="G33" s="10">
        <v>0</v>
      </c>
    </row>
    <row r="34" spans="1:7" x14ac:dyDescent="0.25">
      <c r="C34" s="6">
        <f>SUM(C3:C33)</f>
        <v>0</v>
      </c>
      <c r="E34" s="6">
        <f t="shared" ref="E34:F34" si="0">SUM(E3:E33)</f>
        <v>0</v>
      </c>
      <c r="F34" s="6">
        <f t="shared" si="0"/>
        <v>0</v>
      </c>
    </row>
    <row r="36" spans="1:7" ht="14.4" customHeight="1" x14ac:dyDescent="0.25">
      <c r="D36" s="30" t="s">
        <v>12</v>
      </c>
      <c r="E36" s="30"/>
      <c r="F36" s="23">
        <f>C34+E34</f>
        <v>0</v>
      </c>
    </row>
    <row r="38" spans="1:7" x14ac:dyDescent="0.25">
      <c r="A38" s="29" t="s">
        <v>10</v>
      </c>
      <c r="B38" s="29"/>
      <c r="C38" s="6">
        <f>(C34+E34)-F34</f>
        <v>0</v>
      </c>
      <c r="D38" s="11"/>
      <c r="E38" s="11"/>
    </row>
    <row r="39" spans="1:7" x14ac:dyDescent="0.25">
      <c r="A39" s="29" t="s">
        <v>13</v>
      </c>
      <c r="B39" s="29"/>
      <c r="C39" s="6">
        <f>F34</f>
        <v>0</v>
      </c>
      <c r="D39" s="11"/>
      <c r="E39" s="11"/>
    </row>
    <row r="40" spans="1:7" x14ac:dyDescent="0.25">
      <c r="A40" s="29" t="s">
        <v>14</v>
      </c>
      <c r="B40" s="29"/>
      <c r="C40" s="10">
        <v>0</v>
      </c>
      <c r="D40" s="11"/>
      <c r="E40" s="11"/>
    </row>
    <row r="41" spans="1:7" x14ac:dyDescent="0.25">
      <c r="A41" s="29" t="s">
        <v>21</v>
      </c>
      <c r="B41" s="29"/>
      <c r="C41" s="10">
        <f>SUM(G3:G33)</f>
        <v>0</v>
      </c>
      <c r="D41" s="11"/>
      <c r="E41" s="11"/>
    </row>
    <row r="43" spans="1:7" x14ac:dyDescent="0.25">
      <c r="A43" s="27" t="s">
        <v>18</v>
      </c>
      <c r="B43" s="27"/>
      <c r="C43" s="13">
        <f>MIN(consegne!A:A)</f>
        <v>0</v>
      </c>
    </row>
    <row r="44" spans="1:7" x14ac:dyDescent="0.25">
      <c r="A44" s="27" t="s">
        <v>19</v>
      </c>
      <c r="B44" s="27"/>
      <c r="C44" s="13">
        <f>MAX(consegne!A:A)</f>
        <v>0</v>
      </c>
    </row>
  </sheetData>
  <mergeCells count="12">
    <mergeCell ref="G1:G2"/>
    <mergeCell ref="A43:B43"/>
    <mergeCell ref="A44:B44"/>
    <mergeCell ref="A38:B38"/>
    <mergeCell ref="A39:B39"/>
    <mergeCell ref="A40:B40"/>
    <mergeCell ref="A41:B41"/>
    <mergeCell ref="D36:E36"/>
    <mergeCell ref="A1:A2"/>
    <mergeCell ref="B1:C1"/>
    <mergeCell ref="D1:E1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404A0-82F1-4105-94FC-5C25B47378FB}">
  <dimension ref="A1:G47"/>
  <sheetViews>
    <sheetView workbookViewId="0">
      <selection sqref="A1:A2"/>
    </sheetView>
  </sheetViews>
  <sheetFormatPr defaultRowHeight="13.8" x14ac:dyDescent="0.25"/>
  <cols>
    <col min="1" max="1" width="7.77734375" style="1" customWidth="1"/>
    <col min="2" max="2" width="10.77734375" style="1" customWidth="1"/>
    <col min="3" max="3" width="15.77734375" style="1" customWidth="1"/>
    <col min="4" max="4" width="10.77734375" style="1" customWidth="1"/>
    <col min="5" max="6" width="15.77734375" style="1" customWidth="1"/>
    <col min="7" max="7" width="10.77734375" style="1" customWidth="1"/>
    <col min="8" max="16384" width="8.88671875" style="1"/>
  </cols>
  <sheetData>
    <row r="1" spans="1:7" x14ac:dyDescent="0.25">
      <c r="A1" s="31">
        <v>2024</v>
      </c>
      <c r="B1" s="32" t="s">
        <v>7</v>
      </c>
      <c r="C1" s="32"/>
      <c r="D1" s="32" t="s">
        <v>8</v>
      </c>
      <c r="E1" s="32"/>
      <c r="F1" s="33" t="s">
        <v>9</v>
      </c>
      <c r="G1" s="28" t="s">
        <v>20</v>
      </c>
    </row>
    <row r="2" spans="1:7" ht="27.6" x14ac:dyDescent="0.25">
      <c r="A2" s="31"/>
      <c r="B2" s="2" t="s">
        <v>11</v>
      </c>
      <c r="C2" s="3" t="s">
        <v>10</v>
      </c>
      <c r="D2" s="2" t="s">
        <v>11</v>
      </c>
      <c r="E2" s="3" t="s">
        <v>10</v>
      </c>
      <c r="F2" s="33"/>
      <c r="G2" s="28"/>
    </row>
    <row r="3" spans="1:7" x14ac:dyDescent="0.25">
      <c r="A3" s="4">
        <v>45292</v>
      </c>
      <c r="B3" s="5">
        <v>0</v>
      </c>
      <c r="C3" s="6">
        <v>0</v>
      </c>
      <c r="D3" s="5">
        <v>0</v>
      </c>
      <c r="E3" s="6">
        <v>0</v>
      </c>
      <c r="F3" s="6">
        <v>0</v>
      </c>
      <c r="G3" s="10">
        <v>0</v>
      </c>
    </row>
    <row r="4" spans="1:7" x14ac:dyDescent="0.25">
      <c r="A4" s="4">
        <v>45293</v>
      </c>
      <c r="B4" s="5">
        <v>0</v>
      </c>
      <c r="C4" s="6">
        <v>0</v>
      </c>
      <c r="D4" s="5">
        <v>0</v>
      </c>
      <c r="E4" s="6">
        <v>0</v>
      </c>
      <c r="F4" s="6">
        <v>0</v>
      </c>
      <c r="G4" s="10">
        <v>0</v>
      </c>
    </row>
    <row r="5" spans="1:7" x14ac:dyDescent="0.25">
      <c r="A5" s="4">
        <v>45294</v>
      </c>
      <c r="B5" s="5">
        <v>0</v>
      </c>
      <c r="C5" s="6">
        <v>0</v>
      </c>
      <c r="D5" s="5">
        <v>0</v>
      </c>
      <c r="E5" s="6">
        <v>0</v>
      </c>
      <c r="F5" s="6">
        <v>0</v>
      </c>
      <c r="G5" s="10">
        <v>0</v>
      </c>
    </row>
    <row r="6" spans="1:7" x14ac:dyDescent="0.25">
      <c r="A6" s="4">
        <v>45295</v>
      </c>
      <c r="B6" s="5">
        <v>0</v>
      </c>
      <c r="C6" s="6">
        <v>0</v>
      </c>
      <c r="D6" s="5">
        <v>0</v>
      </c>
      <c r="E6" s="6">
        <v>0</v>
      </c>
      <c r="F6" s="6">
        <v>0</v>
      </c>
      <c r="G6" s="10">
        <v>0</v>
      </c>
    </row>
    <row r="7" spans="1:7" x14ac:dyDescent="0.25">
      <c r="A7" s="4">
        <v>45296</v>
      </c>
      <c r="B7" s="5">
        <v>0</v>
      </c>
      <c r="C7" s="6">
        <v>0</v>
      </c>
      <c r="D7" s="5">
        <v>0</v>
      </c>
      <c r="E7" s="6">
        <v>0</v>
      </c>
      <c r="F7" s="6">
        <v>0</v>
      </c>
      <c r="G7" s="10">
        <v>0</v>
      </c>
    </row>
    <row r="8" spans="1:7" x14ac:dyDescent="0.25">
      <c r="A8" s="4">
        <v>45297</v>
      </c>
      <c r="B8" s="5">
        <v>0</v>
      </c>
      <c r="C8" s="6">
        <v>0</v>
      </c>
      <c r="D8" s="5">
        <v>0</v>
      </c>
      <c r="E8" s="6">
        <v>0</v>
      </c>
      <c r="F8" s="6">
        <v>0</v>
      </c>
      <c r="G8" s="10">
        <v>0</v>
      </c>
    </row>
    <row r="9" spans="1:7" x14ac:dyDescent="0.25">
      <c r="A9" s="4">
        <v>45298</v>
      </c>
      <c r="B9" s="5">
        <v>0</v>
      </c>
      <c r="C9" s="6">
        <v>0</v>
      </c>
      <c r="D9" s="5">
        <v>0</v>
      </c>
      <c r="E9" s="6">
        <v>0</v>
      </c>
      <c r="F9" s="6">
        <v>0</v>
      </c>
      <c r="G9" s="10">
        <v>0</v>
      </c>
    </row>
    <row r="10" spans="1:7" x14ac:dyDescent="0.25">
      <c r="A10" s="4">
        <v>45299</v>
      </c>
      <c r="B10" s="5">
        <v>0</v>
      </c>
      <c r="C10" s="6">
        <v>0</v>
      </c>
      <c r="D10" s="5">
        <v>0</v>
      </c>
      <c r="E10" s="6">
        <v>0</v>
      </c>
      <c r="F10" s="6">
        <v>0</v>
      </c>
      <c r="G10" s="10">
        <v>0</v>
      </c>
    </row>
    <row r="11" spans="1:7" x14ac:dyDescent="0.25">
      <c r="A11" s="4">
        <v>45300</v>
      </c>
      <c r="B11" s="5">
        <v>0</v>
      </c>
      <c r="C11" s="6">
        <v>0</v>
      </c>
      <c r="D11" s="5">
        <v>0</v>
      </c>
      <c r="E11" s="6">
        <v>0</v>
      </c>
      <c r="F11" s="6">
        <v>0</v>
      </c>
      <c r="G11" s="10">
        <v>0</v>
      </c>
    </row>
    <row r="12" spans="1:7" x14ac:dyDescent="0.25">
      <c r="A12" s="4">
        <v>45301</v>
      </c>
      <c r="B12" s="5">
        <v>0</v>
      </c>
      <c r="C12" s="6">
        <v>0</v>
      </c>
      <c r="D12" s="5">
        <v>0</v>
      </c>
      <c r="E12" s="6">
        <v>0</v>
      </c>
      <c r="F12" s="6">
        <v>0</v>
      </c>
      <c r="G12" s="10">
        <v>0</v>
      </c>
    </row>
    <row r="13" spans="1:7" x14ac:dyDescent="0.25">
      <c r="A13" s="4">
        <v>45302</v>
      </c>
      <c r="B13" s="5">
        <v>0</v>
      </c>
      <c r="C13" s="6">
        <v>0</v>
      </c>
      <c r="D13" s="5">
        <v>0</v>
      </c>
      <c r="E13" s="6">
        <v>0</v>
      </c>
      <c r="F13" s="6">
        <v>0</v>
      </c>
      <c r="G13" s="10">
        <v>0</v>
      </c>
    </row>
    <row r="14" spans="1:7" x14ac:dyDescent="0.25">
      <c r="A14" s="4">
        <v>45303</v>
      </c>
      <c r="B14" s="5">
        <v>0</v>
      </c>
      <c r="C14" s="6">
        <v>0</v>
      </c>
      <c r="D14" s="5">
        <v>0</v>
      </c>
      <c r="E14" s="6">
        <v>0</v>
      </c>
      <c r="F14" s="6">
        <v>0</v>
      </c>
      <c r="G14" s="10">
        <v>0</v>
      </c>
    </row>
    <row r="15" spans="1:7" x14ac:dyDescent="0.25">
      <c r="A15" s="4">
        <v>45304</v>
      </c>
      <c r="B15" s="5">
        <v>0</v>
      </c>
      <c r="C15" s="6">
        <v>0</v>
      </c>
      <c r="D15" s="5">
        <v>0</v>
      </c>
      <c r="E15" s="6">
        <v>0</v>
      </c>
      <c r="F15" s="6">
        <v>0</v>
      </c>
      <c r="G15" s="10">
        <v>0</v>
      </c>
    </row>
    <row r="16" spans="1:7" x14ac:dyDescent="0.25">
      <c r="A16" s="4">
        <v>45305</v>
      </c>
      <c r="B16" s="5">
        <v>0</v>
      </c>
      <c r="C16" s="6">
        <v>0</v>
      </c>
      <c r="D16" s="5">
        <v>0</v>
      </c>
      <c r="E16" s="6">
        <v>0</v>
      </c>
      <c r="F16" s="6">
        <v>0</v>
      </c>
      <c r="G16" s="10">
        <v>0</v>
      </c>
    </row>
    <row r="17" spans="1:7" x14ac:dyDescent="0.25">
      <c r="A17" s="4">
        <v>45306</v>
      </c>
      <c r="B17" s="5">
        <v>0</v>
      </c>
      <c r="C17" s="6">
        <v>0</v>
      </c>
      <c r="D17" s="5">
        <v>0</v>
      </c>
      <c r="E17" s="6">
        <v>0</v>
      </c>
      <c r="F17" s="6">
        <v>0</v>
      </c>
      <c r="G17" s="10">
        <v>0</v>
      </c>
    </row>
    <row r="18" spans="1:7" x14ac:dyDescent="0.25">
      <c r="A18" s="4">
        <v>45307</v>
      </c>
      <c r="B18" s="5">
        <v>0</v>
      </c>
      <c r="C18" s="6">
        <v>0</v>
      </c>
      <c r="D18" s="5">
        <v>0</v>
      </c>
      <c r="E18" s="6">
        <v>0</v>
      </c>
      <c r="F18" s="6">
        <v>0</v>
      </c>
      <c r="G18" s="10">
        <v>0</v>
      </c>
    </row>
    <row r="19" spans="1:7" x14ac:dyDescent="0.25">
      <c r="A19" s="4">
        <v>45308</v>
      </c>
      <c r="B19" s="5">
        <v>0</v>
      </c>
      <c r="C19" s="6">
        <v>0</v>
      </c>
      <c r="D19" s="5">
        <v>0</v>
      </c>
      <c r="E19" s="6">
        <v>0</v>
      </c>
      <c r="F19" s="6">
        <v>0</v>
      </c>
      <c r="G19" s="10">
        <v>0</v>
      </c>
    </row>
    <row r="20" spans="1:7" x14ac:dyDescent="0.25">
      <c r="A20" s="4">
        <v>45309</v>
      </c>
      <c r="B20" s="5">
        <v>0</v>
      </c>
      <c r="C20" s="6">
        <v>0</v>
      </c>
      <c r="D20" s="5">
        <v>0</v>
      </c>
      <c r="E20" s="6">
        <v>0</v>
      </c>
      <c r="F20" s="6">
        <v>0</v>
      </c>
      <c r="G20" s="10">
        <v>0</v>
      </c>
    </row>
    <row r="21" spans="1:7" x14ac:dyDescent="0.25">
      <c r="A21" s="4">
        <v>45310</v>
      </c>
      <c r="B21" s="5">
        <v>0</v>
      </c>
      <c r="C21" s="6">
        <v>0</v>
      </c>
      <c r="D21" s="5">
        <v>0</v>
      </c>
      <c r="E21" s="6">
        <v>0</v>
      </c>
      <c r="F21" s="6">
        <v>0</v>
      </c>
      <c r="G21" s="10">
        <v>0</v>
      </c>
    </row>
    <row r="22" spans="1:7" x14ac:dyDescent="0.25">
      <c r="A22" s="4">
        <v>45311</v>
      </c>
      <c r="B22" s="5">
        <v>0</v>
      </c>
      <c r="C22" s="6">
        <v>0</v>
      </c>
      <c r="D22" s="5">
        <v>0</v>
      </c>
      <c r="E22" s="6">
        <v>0</v>
      </c>
      <c r="F22" s="6">
        <v>0</v>
      </c>
      <c r="G22" s="10">
        <v>0</v>
      </c>
    </row>
    <row r="23" spans="1:7" x14ac:dyDescent="0.25">
      <c r="A23" s="4">
        <v>45312</v>
      </c>
      <c r="B23" s="5">
        <v>0</v>
      </c>
      <c r="C23" s="6">
        <v>0</v>
      </c>
      <c r="D23" s="5">
        <v>0</v>
      </c>
      <c r="E23" s="6">
        <v>0</v>
      </c>
      <c r="F23" s="6">
        <v>0</v>
      </c>
      <c r="G23" s="10">
        <v>0</v>
      </c>
    </row>
    <row r="24" spans="1:7" x14ac:dyDescent="0.25">
      <c r="A24" s="4">
        <v>45313</v>
      </c>
      <c r="B24" s="5">
        <v>0</v>
      </c>
      <c r="C24" s="6">
        <v>0</v>
      </c>
      <c r="D24" s="5">
        <v>0</v>
      </c>
      <c r="E24" s="6">
        <v>0</v>
      </c>
      <c r="F24" s="6">
        <v>0</v>
      </c>
      <c r="G24" s="10">
        <v>0</v>
      </c>
    </row>
    <row r="25" spans="1:7" x14ac:dyDescent="0.25">
      <c r="A25" s="4">
        <v>45314</v>
      </c>
      <c r="B25" s="5">
        <v>0</v>
      </c>
      <c r="C25" s="6">
        <v>0</v>
      </c>
      <c r="D25" s="5">
        <v>0</v>
      </c>
      <c r="E25" s="6">
        <v>0</v>
      </c>
      <c r="F25" s="6">
        <v>0</v>
      </c>
      <c r="G25" s="10">
        <v>0</v>
      </c>
    </row>
    <row r="26" spans="1:7" x14ac:dyDescent="0.25">
      <c r="A26" s="4">
        <v>45315</v>
      </c>
      <c r="B26" s="5">
        <v>0</v>
      </c>
      <c r="C26" s="6">
        <v>0</v>
      </c>
      <c r="D26" s="5">
        <v>0</v>
      </c>
      <c r="E26" s="6">
        <v>0</v>
      </c>
      <c r="F26" s="6">
        <v>0</v>
      </c>
      <c r="G26" s="10">
        <v>0</v>
      </c>
    </row>
    <row r="27" spans="1:7" x14ac:dyDescent="0.25">
      <c r="A27" s="4">
        <v>45316</v>
      </c>
      <c r="B27" s="5">
        <v>0</v>
      </c>
      <c r="C27" s="6">
        <v>0</v>
      </c>
      <c r="D27" s="5">
        <v>0</v>
      </c>
      <c r="E27" s="6">
        <v>0</v>
      </c>
      <c r="F27" s="6">
        <v>0</v>
      </c>
      <c r="G27" s="10">
        <v>0</v>
      </c>
    </row>
    <row r="28" spans="1:7" x14ac:dyDescent="0.25">
      <c r="A28" s="4">
        <v>45317</v>
      </c>
      <c r="B28" s="5">
        <v>0</v>
      </c>
      <c r="C28" s="6">
        <v>0</v>
      </c>
      <c r="D28" s="5">
        <v>0</v>
      </c>
      <c r="E28" s="6">
        <v>0</v>
      </c>
      <c r="F28" s="6">
        <v>0</v>
      </c>
      <c r="G28" s="10">
        <v>0</v>
      </c>
    </row>
    <row r="29" spans="1:7" x14ac:dyDescent="0.25">
      <c r="A29" s="4">
        <v>45318</v>
      </c>
      <c r="B29" s="5">
        <v>0</v>
      </c>
      <c r="C29" s="6">
        <v>0</v>
      </c>
      <c r="D29" s="5">
        <v>0</v>
      </c>
      <c r="E29" s="6">
        <v>0</v>
      </c>
      <c r="F29" s="6">
        <v>0</v>
      </c>
      <c r="G29" s="10">
        <v>0</v>
      </c>
    </row>
    <row r="30" spans="1:7" x14ac:dyDescent="0.25">
      <c r="A30" s="4">
        <v>45319</v>
      </c>
      <c r="B30" s="5">
        <v>0</v>
      </c>
      <c r="C30" s="6">
        <v>0</v>
      </c>
      <c r="D30" s="5">
        <v>0</v>
      </c>
      <c r="E30" s="6">
        <v>0</v>
      </c>
      <c r="F30" s="6">
        <v>0</v>
      </c>
      <c r="G30" s="10">
        <v>0</v>
      </c>
    </row>
    <row r="31" spans="1:7" x14ac:dyDescent="0.25">
      <c r="A31" s="4">
        <v>45320</v>
      </c>
      <c r="B31" s="5">
        <v>0</v>
      </c>
      <c r="C31" s="6">
        <v>0</v>
      </c>
      <c r="D31" s="5">
        <v>0</v>
      </c>
      <c r="E31" s="6">
        <v>0</v>
      </c>
      <c r="F31" s="6">
        <v>0</v>
      </c>
      <c r="G31" s="10">
        <v>0</v>
      </c>
    </row>
    <row r="32" spans="1:7" x14ac:dyDescent="0.25">
      <c r="A32" s="4">
        <v>45321</v>
      </c>
      <c r="B32" s="5">
        <v>0</v>
      </c>
      <c r="C32" s="6">
        <v>0</v>
      </c>
      <c r="D32" s="5">
        <v>0</v>
      </c>
      <c r="E32" s="6">
        <v>0</v>
      </c>
      <c r="F32" s="6">
        <v>0</v>
      </c>
      <c r="G32" s="10">
        <v>0</v>
      </c>
    </row>
    <row r="33" spans="1:7" x14ac:dyDescent="0.25">
      <c r="A33" s="4">
        <v>45322</v>
      </c>
      <c r="B33" s="5">
        <v>0</v>
      </c>
      <c r="C33" s="6">
        <v>0</v>
      </c>
      <c r="D33" s="5">
        <v>0</v>
      </c>
      <c r="E33" s="6">
        <v>0</v>
      </c>
      <c r="F33" s="6">
        <v>0</v>
      </c>
      <c r="G33" s="10">
        <v>0</v>
      </c>
    </row>
    <row r="34" spans="1:7" x14ac:dyDescent="0.25">
      <c r="C34" s="6">
        <f>SUM(C3:C33)</f>
        <v>0</v>
      </c>
      <c r="E34" s="6">
        <f t="shared" ref="E34:F34" si="0">SUM(E3:E33)</f>
        <v>0</v>
      </c>
      <c r="F34" s="6">
        <f t="shared" si="0"/>
        <v>0</v>
      </c>
    </row>
    <row r="36" spans="1:7" ht="14.4" customHeight="1" x14ac:dyDescent="0.25">
      <c r="D36" s="30" t="s">
        <v>12</v>
      </c>
      <c r="E36" s="30"/>
      <c r="F36" s="23">
        <f>C34+E34</f>
        <v>0</v>
      </c>
    </row>
    <row r="38" spans="1:7" x14ac:dyDescent="0.25">
      <c r="A38" s="29" t="s">
        <v>10</v>
      </c>
      <c r="B38" s="29"/>
      <c r="C38" s="8">
        <f>((C34+E34)-F34)/1000</f>
        <v>0</v>
      </c>
      <c r="D38" s="9">
        <v>32.6</v>
      </c>
      <c r="E38" s="9">
        <f>C38*D38</f>
        <v>0</v>
      </c>
    </row>
    <row r="39" spans="1:7" x14ac:dyDescent="0.25">
      <c r="A39" s="29" t="s">
        <v>13</v>
      </c>
      <c r="B39" s="29"/>
      <c r="C39" s="8">
        <f>F34/1000</f>
        <v>0</v>
      </c>
      <c r="D39" s="9">
        <v>17</v>
      </c>
      <c r="E39" s="9">
        <f t="shared" ref="E39:E41" si="1">C39*D39</f>
        <v>0</v>
      </c>
    </row>
    <row r="40" spans="1:7" x14ac:dyDescent="0.25">
      <c r="A40" s="29" t="s">
        <v>14</v>
      </c>
      <c r="B40" s="29"/>
      <c r="C40" s="10">
        <v>0</v>
      </c>
      <c r="D40" s="9">
        <v>10</v>
      </c>
      <c r="E40" s="9">
        <f t="shared" si="1"/>
        <v>0</v>
      </c>
    </row>
    <row r="41" spans="1:7" x14ac:dyDescent="0.25">
      <c r="A41" s="29" t="s">
        <v>21</v>
      </c>
      <c r="B41" s="29"/>
      <c r="C41" s="10">
        <f>SUM(G3:G33)</f>
        <v>0</v>
      </c>
      <c r="D41" s="9">
        <v>50</v>
      </c>
      <c r="E41" s="9">
        <f t="shared" si="1"/>
        <v>0</v>
      </c>
    </row>
    <row r="42" spans="1:7" x14ac:dyDescent="0.25">
      <c r="C42" s="25" t="s">
        <v>15</v>
      </c>
      <c r="D42" s="25"/>
      <c r="E42" s="11">
        <f>SUM(E38:E41)</f>
        <v>0</v>
      </c>
    </row>
    <row r="43" spans="1:7" x14ac:dyDescent="0.25">
      <c r="C43" s="24" t="s">
        <v>16</v>
      </c>
      <c r="D43" s="24"/>
      <c r="E43" s="12">
        <f>E42*22%</f>
        <v>0</v>
      </c>
    </row>
    <row r="44" spans="1:7" x14ac:dyDescent="0.25">
      <c r="C44" s="26" t="s">
        <v>17</v>
      </c>
      <c r="D44" s="26"/>
      <c r="E44" s="22">
        <f>E42+E43</f>
        <v>0</v>
      </c>
    </row>
    <row r="46" spans="1:7" x14ac:dyDescent="0.25">
      <c r="A46" s="27" t="s">
        <v>18</v>
      </c>
      <c r="B46" s="27"/>
      <c r="C46" s="13">
        <f>MIN(consegne!A:A)</f>
        <v>0</v>
      </c>
    </row>
    <row r="47" spans="1:7" x14ac:dyDescent="0.25">
      <c r="A47" s="27" t="s">
        <v>19</v>
      </c>
      <c r="B47" s="27"/>
      <c r="C47" s="13">
        <f>MAX(consegne!A:A)</f>
        <v>0</v>
      </c>
    </row>
  </sheetData>
  <mergeCells count="15">
    <mergeCell ref="D36:E36"/>
    <mergeCell ref="A1:A2"/>
    <mergeCell ref="B1:C1"/>
    <mergeCell ref="D1:E1"/>
    <mergeCell ref="F1:F2"/>
    <mergeCell ref="G1:G2"/>
    <mergeCell ref="C44:D44"/>
    <mergeCell ref="A46:B46"/>
    <mergeCell ref="A47:B47"/>
    <mergeCell ref="A38:B38"/>
    <mergeCell ref="A39:B39"/>
    <mergeCell ref="A40:B40"/>
    <mergeCell ref="A41:B41"/>
    <mergeCell ref="C42:D42"/>
    <mergeCell ref="C43:D4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B98D-4897-487D-9314-5A182946A042}">
  <dimension ref="A1:G44"/>
  <sheetViews>
    <sheetView workbookViewId="0">
      <selection sqref="A1:A2"/>
    </sheetView>
  </sheetViews>
  <sheetFormatPr defaultRowHeight="13.8" x14ac:dyDescent="0.25"/>
  <cols>
    <col min="1" max="1" width="7.77734375" style="1" customWidth="1"/>
    <col min="2" max="2" width="10.77734375" style="1" customWidth="1"/>
    <col min="3" max="3" width="15.77734375" style="1" customWidth="1"/>
    <col min="4" max="4" width="10.77734375" style="1" customWidth="1"/>
    <col min="5" max="6" width="15.77734375" style="1" customWidth="1"/>
    <col min="7" max="7" width="10.77734375" style="1" customWidth="1"/>
    <col min="8" max="16384" width="8.88671875" style="1"/>
  </cols>
  <sheetData>
    <row r="1" spans="1:7" x14ac:dyDescent="0.25">
      <c r="A1" s="31">
        <v>2024</v>
      </c>
      <c r="B1" s="32" t="s">
        <v>7</v>
      </c>
      <c r="C1" s="32"/>
      <c r="D1" s="32" t="s">
        <v>8</v>
      </c>
      <c r="E1" s="32"/>
      <c r="F1" s="33" t="s">
        <v>9</v>
      </c>
      <c r="G1" s="28" t="s">
        <v>20</v>
      </c>
    </row>
    <row r="2" spans="1:7" ht="27.6" x14ac:dyDescent="0.25">
      <c r="A2" s="31"/>
      <c r="B2" s="2" t="s">
        <v>11</v>
      </c>
      <c r="C2" s="3" t="s">
        <v>10</v>
      </c>
      <c r="D2" s="2" t="s">
        <v>11</v>
      </c>
      <c r="E2" s="3" t="s">
        <v>10</v>
      </c>
      <c r="F2" s="33"/>
      <c r="G2" s="28"/>
    </row>
    <row r="3" spans="1:7" x14ac:dyDescent="0.25">
      <c r="A3" s="4">
        <v>45292</v>
      </c>
      <c r="B3" s="5">
        <v>0</v>
      </c>
      <c r="C3" s="6">
        <v>0</v>
      </c>
      <c r="D3" s="5">
        <v>0</v>
      </c>
      <c r="E3" s="6">
        <v>0</v>
      </c>
      <c r="F3" s="6">
        <v>0</v>
      </c>
      <c r="G3" s="10">
        <v>0</v>
      </c>
    </row>
    <row r="4" spans="1:7" x14ac:dyDescent="0.25">
      <c r="A4" s="4">
        <v>45293</v>
      </c>
      <c r="B4" s="5">
        <v>0</v>
      </c>
      <c r="C4" s="6">
        <v>0</v>
      </c>
      <c r="D4" s="5">
        <v>0</v>
      </c>
      <c r="E4" s="6">
        <v>0</v>
      </c>
      <c r="F4" s="6">
        <v>0</v>
      </c>
      <c r="G4" s="10">
        <v>0</v>
      </c>
    </row>
    <row r="5" spans="1:7" x14ac:dyDescent="0.25">
      <c r="A5" s="4">
        <v>45294</v>
      </c>
      <c r="B5" s="5">
        <v>0</v>
      </c>
      <c r="C5" s="6">
        <v>0</v>
      </c>
      <c r="D5" s="5">
        <v>0</v>
      </c>
      <c r="E5" s="6">
        <v>0</v>
      </c>
      <c r="F5" s="6">
        <v>0</v>
      </c>
      <c r="G5" s="10">
        <v>0</v>
      </c>
    </row>
    <row r="6" spans="1:7" x14ac:dyDescent="0.25">
      <c r="A6" s="4">
        <v>45295</v>
      </c>
      <c r="B6" s="5">
        <v>0</v>
      </c>
      <c r="C6" s="6">
        <v>0</v>
      </c>
      <c r="D6" s="5">
        <v>0</v>
      </c>
      <c r="E6" s="6">
        <v>0</v>
      </c>
      <c r="F6" s="6">
        <v>0</v>
      </c>
      <c r="G6" s="10">
        <v>0</v>
      </c>
    </row>
    <row r="7" spans="1:7" x14ac:dyDescent="0.25">
      <c r="A7" s="4">
        <v>45296</v>
      </c>
      <c r="B7" s="5">
        <v>0</v>
      </c>
      <c r="C7" s="6">
        <v>0</v>
      </c>
      <c r="D7" s="5">
        <v>0</v>
      </c>
      <c r="E7" s="6">
        <v>0</v>
      </c>
      <c r="F7" s="6">
        <v>0</v>
      </c>
      <c r="G7" s="10">
        <v>0</v>
      </c>
    </row>
    <row r="8" spans="1:7" x14ac:dyDescent="0.25">
      <c r="A8" s="4">
        <v>45297</v>
      </c>
      <c r="B8" s="5">
        <v>0</v>
      </c>
      <c r="C8" s="6">
        <v>0</v>
      </c>
      <c r="D8" s="5">
        <v>0</v>
      </c>
      <c r="E8" s="6">
        <v>0</v>
      </c>
      <c r="F8" s="6">
        <v>0</v>
      </c>
      <c r="G8" s="10">
        <v>0</v>
      </c>
    </row>
    <row r="9" spans="1:7" x14ac:dyDescent="0.25">
      <c r="A9" s="4">
        <v>45298</v>
      </c>
      <c r="B9" s="5">
        <v>0</v>
      </c>
      <c r="C9" s="6">
        <v>0</v>
      </c>
      <c r="D9" s="5">
        <v>0</v>
      </c>
      <c r="E9" s="6">
        <v>0</v>
      </c>
      <c r="F9" s="6">
        <v>0</v>
      </c>
      <c r="G9" s="10">
        <v>0</v>
      </c>
    </row>
    <row r="10" spans="1:7" x14ac:dyDescent="0.25">
      <c r="A10" s="4">
        <v>45299</v>
      </c>
      <c r="B10" s="5">
        <v>0</v>
      </c>
      <c r="C10" s="6">
        <v>0</v>
      </c>
      <c r="D10" s="5">
        <v>0</v>
      </c>
      <c r="E10" s="6">
        <v>0</v>
      </c>
      <c r="F10" s="6">
        <v>0</v>
      </c>
      <c r="G10" s="10">
        <v>0</v>
      </c>
    </row>
    <row r="11" spans="1:7" x14ac:dyDescent="0.25">
      <c r="A11" s="4">
        <v>45300</v>
      </c>
      <c r="B11" s="5">
        <v>0</v>
      </c>
      <c r="C11" s="6">
        <v>0</v>
      </c>
      <c r="D11" s="5">
        <v>0</v>
      </c>
      <c r="E11" s="6">
        <v>0</v>
      </c>
      <c r="F11" s="6">
        <v>0</v>
      </c>
      <c r="G11" s="10">
        <v>0</v>
      </c>
    </row>
    <row r="12" spans="1:7" x14ac:dyDescent="0.25">
      <c r="A12" s="4">
        <v>45301</v>
      </c>
      <c r="B12" s="5">
        <v>0</v>
      </c>
      <c r="C12" s="6">
        <v>0</v>
      </c>
      <c r="D12" s="5">
        <v>0</v>
      </c>
      <c r="E12" s="6">
        <v>0</v>
      </c>
      <c r="F12" s="6">
        <v>0</v>
      </c>
      <c r="G12" s="10">
        <v>0</v>
      </c>
    </row>
    <row r="13" spans="1:7" x14ac:dyDescent="0.25">
      <c r="A13" s="4">
        <v>45302</v>
      </c>
      <c r="B13" s="5">
        <v>0</v>
      </c>
      <c r="C13" s="6">
        <v>0</v>
      </c>
      <c r="D13" s="5">
        <v>0</v>
      </c>
      <c r="E13" s="6">
        <v>0</v>
      </c>
      <c r="F13" s="6">
        <v>0</v>
      </c>
      <c r="G13" s="10">
        <v>0</v>
      </c>
    </row>
    <row r="14" spans="1:7" x14ac:dyDescent="0.25">
      <c r="A14" s="4">
        <v>45303</v>
      </c>
      <c r="B14" s="5">
        <v>0</v>
      </c>
      <c r="C14" s="6">
        <v>0</v>
      </c>
      <c r="D14" s="5">
        <v>0</v>
      </c>
      <c r="E14" s="6">
        <v>0</v>
      </c>
      <c r="F14" s="6">
        <v>0</v>
      </c>
      <c r="G14" s="10">
        <v>0</v>
      </c>
    </row>
    <row r="15" spans="1:7" x14ac:dyDescent="0.25">
      <c r="A15" s="4">
        <v>45304</v>
      </c>
      <c r="B15" s="5">
        <v>0</v>
      </c>
      <c r="C15" s="6">
        <v>0</v>
      </c>
      <c r="D15" s="5">
        <v>0</v>
      </c>
      <c r="E15" s="6">
        <v>0</v>
      </c>
      <c r="F15" s="6">
        <v>0</v>
      </c>
      <c r="G15" s="10">
        <v>0</v>
      </c>
    </row>
    <row r="16" spans="1:7" x14ac:dyDescent="0.25">
      <c r="A16" s="4">
        <v>45305</v>
      </c>
      <c r="B16" s="5">
        <v>0</v>
      </c>
      <c r="C16" s="6">
        <v>0</v>
      </c>
      <c r="D16" s="5">
        <v>0</v>
      </c>
      <c r="E16" s="6">
        <v>0</v>
      </c>
      <c r="F16" s="6">
        <v>0</v>
      </c>
      <c r="G16" s="10">
        <v>0</v>
      </c>
    </row>
    <row r="17" spans="1:7" x14ac:dyDescent="0.25">
      <c r="A17" s="4">
        <v>45306</v>
      </c>
      <c r="B17" s="5">
        <v>0</v>
      </c>
      <c r="C17" s="6">
        <v>0</v>
      </c>
      <c r="D17" s="5">
        <v>0</v>
      </c>
      <c r="E17" s="6">
        <v>0</v>
      </c>
      <c r="F17" s="6">
        <v>0</v>
      </c>
      <c r="G17" s="10">
        <v>0</v>
      </c>
    </row>
    <row r="18" spans="1:7" x14ac:dyDescent="0.25">
      <c r="A18" s="4">
        <v>45307</v>
      </c>
      <c r="B18" s="5">
        <v>0</v>
      </c>
      <c r="C18" s="6">
        <v>0</v>
      </c>
      <c r="D18" s="5">
        <v>0</v>
      </c>
      <c r="E18" s="6">
        <v>0</v>
      </c>
      <c r="F18" s="6">
        <v>0</v>
      </c>
      <c r="G18" s="10">
        <v>0</v>
      </c>
    </row>
    <row r="19" spans="1:7" x14ac:dyDescent="0.25">
      <c r="A19" s="4">
        <v>45308</v>
      </c>
      <c r="B19" s="5">
        <v>0</v>
      </c>
      <c r="C19" s="6">
        <v>0</v>
      </c>
      <c r="D19" s="5">
        <v>0</v>
      </c>
      <c r="E19" s="6">
        <v>0</v>
      </c>
      <c r="F19" s="6">
        <v>0</v>
      </c>
      <c r="G19" s="10">
        <v>0</v>
      </c>
    </row>
    <row r="20" spans="1:7" x14ac:dyDescent="0.25">
      <c r="A20" s="4">
        <v>45309</v>
      </c>
      <c r="B20" s="5">
        <v>0</v>
      </c>
      <c r="C20" s="6">
        <v>0</v>
      </c>
      <c r="D20" s="5">
        <v>0</v>
      </c>
      <c r="E20" s="6">
        <v>0</v>
      </c>
      <c r="F20" s="6">
        <v>0</v>
      </c>
      <c r="G20" s="10">
        <v>0</v>
      </c>
    </row>
    <row r="21" spans="1:7" x14ac:dyDescent="0.25">
      <c r="A21" s="4">
        <v>45310</v>
      </c>
      <c r="B21" s="5">
        <v>0</v>
      </c>
      <c r="C21" s="6">
        <v>0</v>
      </c>
      <c r="D21" s="5">
        <v>0</v>
      </c>
      <c r="E21" s="6">
        <v>0</v>
      </c>
      <c r="F21" s="6">
        <v>0</v>
      </c>
      <c r="G21" s="10">
        <v>0</v>
      </c>
    </row>
    <row r="22" spans="1:7" x14ac:dyDescent="0.25">
      <c r="A22" s="4">
        <v>45311</v>
      </c>
      <c r="B22" s="5">
        <v>0</v>
      </c>
      <c r="C22" s="6">
        <v>0</v>
      </c>
      <c r="D22" s="5">
        <v>0</v>
      </c>
      <c r="E22" s="6">
        <v>0</v>
      </c>
      <c r="F22" s="6">
        <v>0</v>
      </c>
      <c r="G22" s="10">
        <v>0</v>
      </c>
    </row>
    <row r="23" spans="1:7" x14ac:dyDescent="0.25">
      <c r="A23" s="4">
        <v>45312</v>
      </c>
      <c r="B23" s="5">
        <v>0</v>
      </c>
      <c r="C23" s="6">
        <v>0</v>
      </c>
      <c r="D23" s="5">
        <v>0</v>
      </c>
      <c r="E23" s="6">
        <v>0</v>
      </c>
      <c r="F23" s="6">
        <v>0</v>
      </c>
      <c r="G23" s="10">
        <v>0</v>
      </c>
    </row>
    <row r="24" spans="1:7" x14ac:dyDescent="0.25">
      <c r="A24" s="4">
        <v>45313</v>
      </c>
      <c r="B24" s="5">
        <v>0</v>
      </c>
      <c r="C24" s="6">
        <v>0</v>
      </c>
      <c r="D24" s="5">
        <v>0</v>
      </c>
      <c r="E24" s="6">
        <v>0</v>
      </c>
      <c r="F24" s="6">
        <v>0</v>
      </c>
      <c r="G24" s="10">
        <v>0</v>
      </c>
    </row>
    <row r="25" spans="1:7" x14ac:dyDescent="0.25">
      <c r="A25" s="4">
        <v>45314</v>
      </c>
      <c r="B25" s="5">
        <v>0</v>
      </c>
      <c r="C25" s="6">
        <v>0</v>
      </c>
      <c r="D25" s="5">
        <v>0</v>
      </c>
      <c r="E25" s="6">
        <v>0</v>
      </c>
      <c r="F25" s="6">
        <v>0</v>
      </c>
      <c r="G25" s="10">
        <v>0</v>
      </c>
    </row>
    <row r="26" spans="1:7" x14ac:dyDescent="0.25">
      <c r="A26" s="4">
        <v>45315</v>
      </c>
      <c r="B26" s="5">
        <v>0</v>
      </c>
      <c r="C26" s="6">
        <v>0</v>
      </c>
      <c r="D26" s="5">
        <v>0</v>
      </c>
      <c r="E26" s="6">
        <v>0</v>
      </c>
      <c r="F26" s="6">
        <v>0</v>
      </c>
      <c r="G26" s="10">
        <v>0</v>
      </c>
    </row>
    <row r="27" spans="1:7" x14ac:dyDescent="0.25">
      <c r="A27" s="4">
        <v>45316</v>
      </c>
      <c r="B27" s="5">
        <v>0</v>
      </c>
      <c r="C27" s="6">
        <v>0</v>
      </c>
      <c r="D27" s="5">
        <v>0</v>
      </c>
      <c r="E27" s="6">
        <v>0</v>
      </c>
      <c r="F27" s="6">
        <v>0</v>
      </c>
      <c r="G27" s="10">
        <v>0</v>
      </c>
    </row>
    <row r="28" spans="1:7" x14ac:dyDescent="0.25">
      <c r="A28" s="4">
        <v>45317</v>
      </c>
      <c r="B28" s="5">
        <v>0</v>
      </c>
      <c r="C28" s="6">
        <v>0</v>
      </c>
      <c r="D28" s="5">
        <v>0</v>
      </c>
      <c r="E28" s="6">
        <v>0</v>
      </c>
      <c r="F28" s="6">
        <v>0</v>
      </c>
      <c r="G28" s="10">
        <v>0</v>
      </c>
    </row>
    <row r="29" spans="1:7" x14ac:dyDescent="0.25">
      <c r="A29" s="4">
        <v>45318</v>
      </c>
      <c r="B29" s="5">
        <v>0</v>
      </c>
      <c r="C29" s="6">
        <v>0</v>
      </c>
      <c r="D29" s="5">
        <v>0</v>
      </c>
      <c r="E29" s="6">
        <v>0</v>
      </c>
      <c r="F29" s="6">
        <v>0</v>
      </c>
      <c r="G29" s="10">
        <v>0</v>
      </c>
    </row>
    <row r="30" spans="1:7" x14ac:dyDescent="0.25">
      <c r="A30" s="4">
        <v>45319</v>
      </c>
      <c r="B30" s="5">
        <v>0</v>
      </c>
      <c r="C30" s="6">
        <v>0</v>
      </c>
      <c r="D30" s="5">
        <v>0</v>
      </c>
      <c r="E30" s="6">
        <v>0</v>
      </c>
      <c r="F30" s="6">
        <v>0</v>
      </c>
      <c r="G30" s="10">
        <v>0</v>
      </c>
    </row>
    <row r="31" spans="1:7" x14ac:dyDescent="0.25">
      <c r="A31" s="4">
        <v>45320</v>
      </c>
      <c r="B31" s="5">
        <v>0</v>
      </c>
      <c r="C31" s="6">
        <v>0</v>
      </c>
      <c r="D31" s="5">
        <v>0</v>
      </c>
      <c r="E31" s="6">
        <v>0</v>
      </c>
      <c r="F31" s="6">
        <v>0</v>
      </c>
      <c r="G31" s="10">
        <v>0</v>
      </c>
    </row>
    <row r="32" spans="1:7" x14ac:dyDescent="0.25">
      <c r="A32" s="4">
        <v>45321</v>
      </c>
      <c r="B32" s="5">
        <v>0</v>
      </c>
      <c r="C32" s="6">
        <v>0</v>
      </c>
      <c r="D32" s="5">
        <v>0</v>
      </c>
      <c r="E32" s="6">
        <v>0</v>
      </c>
      <c r="F32" s="6">
        <v>0</v>
      </c>
      <c r="G32" s="10">
        <v>0</v>
      </c>
    </row>
    <row r="33" spans="1:7" x14ac:dyDescent="0.25">
      <c r="A33" s="4">
        <v>45322</v>
      </c>
      <c r="B33" s="5">
        <v>0</v>
      </c>
      <c r="C33" s="6">
        <v>0</v>
      </c>
      <c r="D33" s="5">
        <v>0</v>
      </c>
      <c r="E33" s="6">
        <v>0</v>
      </c>
      <c r="F33" s="6">
        <v>0</v>
      </c>
      <c r="G33" s="10">
        <v>0</v>
      </c>
    </row>
    <row r="34" spans="1:7" x14ac:dyDescent="0.25">
      <c r="C34" s="6">
        <f>SUM(C3:C33)</f>
        <v>0</v>
      </c>
      <c r="E34" s="6">
        <f t="shared" ref="E34:F34" si="0">SUM(E3:E33)</f>
        <v>0</v>
      </c>
      <c r="F34" s="6">
        <f t="shared" si="0"/>
        <v>0</v>
      </c>
    </row>
    <row r="36" spans="1:7" ht="14.4" customHeight="1" x14ac:dyDescent="0.25">
      <c r="D36" s="30" t="s">
        <v>12</v>
      </c>
      <c r="E36" s="30"/>
      <c r="F36" s="23">
        <f>C34+E34</f>
        <v>0</v>
      </c>
    </row>
    <row r="38" spans="1:7" x14ac:dyDescent="0.25">
      <c r="A38" s="29" t="s">
        <v>10</v>
      </c>
      <c r="B38" s="29"/>
      <c r="C38" s="6">
        <f>(C34+E34)-F34</f>
        <v>0</v>
      </c>
      <c r="D38" s="11"/>
      <c r="E38" s="11"/>
    </row>
    <row r="39" spans="1:7" x14ac:dyDescent="0.25">
      <c r="A39" s="29" t="s">
        <v>13</v>
      </c>
      <c r="B39" s="29"/>
      <c r="C39" s="6">
        <f>F34</f>
        <v>0</v>
      </c>
      <c r="D39" s="11"/>
      <c r="E39" s="11"/>
    </row>
    <row r="40" spans="1:7" x14ac:dyDescent="0.25">
      <c r="A40" s="29" t="s">
        <v>14</v>
      </c>
      <c r="B40" s="29"/>
      <c r="C40" s="10">
        <v>0</v>
      </c>
      <c r="D40" s="11"/>
      <c r="E40" s="11"/>
    </row>
    <row r="41" spans="1:7" x14ac:dyDescent="0.25">
      <c r="A41" s="29" t="s">
        <v>21</v>
      </c>
      <c r="B41" s="29"/>
      <c r="C41" s="10">
        <f>SUM(G3:G33)</f>
        <v>0</v>
      </c>
      <c r="D41" s="11"/>
      <c r="E41" s="11"/>
    </row>
    <row r="43" spans="1:7" x14ac:dyDescent="0.25">
      <c r="A43" s="27" t="s">
        <v>18</v>
      </c>
      <c r="B43" s="27"/>
      <c r="C43" s="13">
        <f>MIN(consegne!A:A)</f>
        <v>0</v>
      </c>
    </row>
    <row r="44" spans="1:7" x14ac:dyDescent="0.25">
      <c r="A44" s="27" t="s">
        <v>19</v>
      </c>
      <c r="B44" s="27"/>
      <c r="C44" s="13">
        <f>MAX(consegne!A:A)</f>
        <v>0</v>
      </c>
    </row>
  </sheetData>
  <mergeCells count="12">
    <mergeCell ref="G1:G2"/>
    <mergeCell ref="D36:E36"/>
    <mergeCell ref="A44:B44"/>
    <mergeCell ref="A1:A2"/>
    <mergeCell ref="B1:C1"/>
    <mergeCell ref="D1:E1"/>
    <mergeCell ref="F1:F2"/>
    <mergeCell ref="A38:B38"/>
    <mergeCell ref="A39:B39"/>
    <mergeCell ref="A40:B40"/>
    <mergeCell ref="A41:B41"/>
    <mergeCell ref="A43:B4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consegne</vt:lpstr>
      <vt:lpstr>cifre</vt:lpstr>
      <vt:lpstr>litri</vt:lpstr>
      <vt:lpstr>cifre manuale</vt:lpstr>
      <vt:lpstr>litri manuale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Occelli | Lumesia</dc:creator>
  <cp:lastModifiedBy>Alex Occelli | Lumesia</cp:lastModifiedBy>
  <cp:lastPrinted>2024-07-06T19:34:53Z</cp:lastPrinted>
  <dcterms:created xsi:type="dcterms:W3CDTF">2024-07-06T19:00:23Z</dcterms:created>
  <dcterms:modified xsi:type="dcterms:W3CDTF">2024-08-31T14:36:38Z</dcterms:modified>
</cp:coreProperties>
</file>