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<sst xmlns="http://schemas.openxmlformats.org/spreadsheetml/2006/main" count="312" uniqueCount="128">
  <si>
    <t xml:space="preserve">Dato:</t>
  </si>
  <si>
    <t xml:space="preserve">2024-apr-09</t>
  </si>
  <si>
    <t xml:space="preserve">qPCR1068_test_af_arts_specifikke_syst_mod_Ctenopharyngodon_idella_Græskarpe</t>
  </si>
  <si>
    <t xml:space="preserve">Antal prøver</t>
  </si>
  <si>
    <t xml:space="preserve">1x</t>
  </si>
  <si>
    <t xml:space="preserve">start-konc</t>
  </si>
  <si>
    <t xml:space="preserve">konc-enhed</t>
  </si>
  <si>
    <t xml:space="preserve">slut-konc</t>
  </si>
  <si>
    <t xml:space="preserve">final conc. nM</t>
  </si>
  <si>
    <t xml:space="preserve">vol (uL)</t>
  </si>
  <si>
    <t xml:space="preserve">tot. vol (uL)</t>
  </si>
  <si>
    <t xml:space="preserve">primere</t>
  </si>
  <si>
    <t xml:space="preserve">Note</t>
  </si>
  <si>
    <t xml:space="preserve">EM Mix 2.0</t>
  </si>
  <si>
    <t xml:space="preserve">U/uL</t>
  </si>
  <si>
    <t xml:space="preserve">primer forward</t>
  </si>
  <si>
    <t xml:space="preserve">Cteide_CO1_F02</t>
  </si>
  <si>
    <t xml:space="preserve">uM</t>
  </si>
  <si>
    <t xml:space="preserve">primer reverse</t>
  </si>
  <si>
    <t xml:space="preserve">Cteide_CO1_R02</t>
  </si>
  <si>
    <t xml:space="preserve">probe</t>
  </si>
  <si>
    <t xml:space="preserve">Crefor_CO1_P15</t>
  </si>
  <si>
    <t xml:space="preserve">ddH2O</t>
  </si>
  <si>
    <t xml:space="preserve">DNA-template</t>
  </si>
  <si>
    <t xml:space="preserve">total volumen</t>
  </si>
  <si>
    <t xml:space="preserve">Cteide_CO1_R04</t>
  </si>
  <si>
    <t xml:space="preserve">Cteide_CO1_R01</t>
  </si>
  <si>
    <t xml:space="preserve">Cteide_CO1_R11</t>
  </si>
  <si>
    <t xml:space="preserve">Machine</t>
  </si>
  <si>
    <t xml:space="preserve">ABI7500</t>
  </si>
  <si>
    <t xml:space="preserve">Temp ( C)</t>
  </si>
  <si>
    <t xml:space="preserve">tid (s)</t>
  </si>
  <si>
    <t xml:space="preserve">gentag</t>
  </si>
  <si>
    <t xml:space="preserve">Init. Denat</t>
  </si>
  <si>
    <t xml:space="preserve">5 min</t>
  </si>
  <si>
    <t xml:space="preserve">x1</t>
  </si>
  <si>
    <t xml:space="preserve">10 min</t>
  </si>
  <si>
    <t xml:space="preserve">Denat</t>
  </si>
  <si>
    <t xml:space="preserve">30 s</t>
  </si>
  <si>
    <t xml:space="preserve">Annealing</t>
  </si>
  <si>
    <t xml:space="preserve">1 min</t>
  </si>
  <si>
    <t xml:space="preserve">x50</t>
  </si>
  <si>
    <t xml:space="preserve">Extension</t>
  </si>
  <si>
    <t xml:space="preserve">no</t>
  </si>
  <si>
    <t xml:space="preserve">final extension</t>
  </si>
  <si>
    <t xml:space="preserve">store</t>
  </si>
  <si>
    <t xml:space="preserve">PCR-setup</t>
  </si>
  <si>
    <t xml:space="preserve">Well</t>
  </si>
  <si>
    <t xml:space="preserve">Well Name</t>
  </si>
  <si>
    <t xml:space="preserve">Well Type</t>
  </si>
  <si>
    <t xml:space="preserve">Primer and probe combination</t>
  </si>
  <si>
    <t xml:space="preserve">ReplNo_Spec_dil_vol_primerprobe</t>
  </si>
  <si>
    <t xml:space="preserve">Primer F</t>
  </si>
  <si>
    <t xml:space="preserve">Primer R</t>
  </si>
  <si>
    <t xml:space="preserve">Probe P</t>
  </si>
  <si>
    <t xml:space="preserve">A1</t>
  </si>
  <si>
    <t xml:space="preserve">ZMUCP264713_Ctenopharyngodon_idella_E15_04</t>
  </si>
  <si>
    <t xml:space="preserve">Unknown</t>
  </si>
  <si>
    <t xml:space="preserve">B1</t>
  </si>
  <si>
    <t xml:space="preserve">ZMUCP265459_Cyprinus_carpio_P38.12</t>
  </si>
  <si>
    <t xml:space="preserve">C1</t>
  </si>
  <si>
    <t xml:space="preserve">ZMUCP265093_Alburnus_alburnus_E15_08</t>
  </si>
  <si>
    <t xml:space="preserve">D1</t>
  </si>
  <si>
    <t xml:space="preserve">ZMUCP265515_Abramis_brama_P38.10</t>
  </si>
  <si>
    <t xml:space="preserve">E1</t>
  </si>
  <si>
    <t xml:space="preserve">ZMUCP265410_Hypophthalmichthys_moltrix</t>
  </si>
  <si>
    <t xml:space="preserve">F1</t>
  </si>
  <si>
    <t xml:space="preserve">ZMUCP264529_Scardinius_erythrophthalmus_E15_02</t>
  </si>
  <si>
    <t xml:space="preserve">G1</t>
  </si>
  <si>
    <t xml:space="preserve">ZMUCP264908_Rhodeus_armarus_E15_01</t>
  </si>
  <si>
    <t xml:space="preserve">H1</t>
  </si>
  <si>
    <t xml:space="preserve">NTC</t>
  </si>
  <si>
    <t xml:space="preserve">A2</t>
  </si>
  <si>
    <t xml:space="preserve">B2</t>
  </si>
  <si>
    <t xml:space="preserve">C2</t>
  </si>
  <si>
    <t xml:space="preserve">D2</t>
  </si>
  <si>
    <t xml:space="preserve">E2</t>
  </si>
  <si>
    <t xml:space="preserve">F2</t>
  </si>
  <si>
    <t xml:space="preserve">G2</t>
  </si>
  <si>
    <t xml:space="preserve">H2</t>
  </si>
  <si>
    <t xml:space="preserve">A3</t>
  </si>
  <si>
    <t xml:space="preserve">B3</t>
  </si>
  <si>
    <t xml:space="preserve">C3</t>
  </si>
  <si>
    <t xml:space="preserve">D3</t>
  </si>
  <si>
    <t xml:space="preserve">E3</t>
  </si>
  <si>
    <t xml:space="preserve">F3</t>
  </si>
  <si>
    <t xml:space="preserve">G3</t>
  </si>
  <si>
    <t xml:space="preserve">H3</t>
  </si>
  <si>
    <t xml:space="preserve">A4</t>
  </si>
  <si>
    <t xml:space="preserve">B4</t>
  </si>
  <si>
    <t xml:space="preserve">C4</t>
  </si>
  <si>
    <t xml:space="preserve">D4</t>
  </si>
  <si>
    <t xml:space="preserve">E4</t>
  </si>
  <si>
    <t xml:space="preserve">F4</t>
  </si>
  <si>
    <t xml:space="preserve">G4</t>
  </si>
  <si>
    <t xml:space="preserve">H4</t>
  </si>
  <si>
    <t xml:space="preserve">A5</t>
  </si>
  <si>
    <t xml:space="preserve">B5</t>
  </si>
  <si>
    <t xml:space="preserve">C5</t>
  </si>
  <si>
    <t xml:space="preserve">D5</t>
  </si>
  <si>
    <t xml:space="preserve">E5</t>
  </si>
  <si>
    <t xml:space="preserve">F5</t>
  </si>
  <si>
    <t xml:space="preserve">G5</t>
  </si>
  <si>
    <t xml:space="preserve">H5</t>
  </si>
  <si>
    <t xml:space="preserve">A6</t>
  </si>
  <si>
    <t xml:space="preserve">B6</t>
  </si>
  <si>
    <t xml:space="preserve">C6</t>
  </si>
  <si>
    <t xml:space="preserve">D6</t>
  </si>
  <si>
    <t xml:space="preserve">E6</t>
  </si>
  <si>
    <t xml:space="preserve">F6</t>
  </si>
  <si>
    <t xml:space="preserve">G6</t>
  </si>
  <si>
    <t xml:space="preserve">H6</t>
  </si>
  <si>
    <t xml:space="preserve">A7</t>
  </si>
  <si>
    <t xml:space="preserve">B7</t>
  </si>
  <si>
    <t xml:space="preserve">C7</t>
  </si>
  <si>
    <t xml:space="preserve">D7</t>
  </si>
  <si>
    <t xml:space="preserve">E7</t>
  </si>
  <si>
    <t xml:space="preserve">F7</t>
  </si>
  <si>
    <t xml:space="preserve">G7</t>
  </si>
  <si>
    <t xml:space="preserve">H7</t>
  </si>
  <si>
    <t xml:space="preserve">A8</t>
  </si>
  <si>
    <t xml:space="preserve">B8</t>
  </si>
  <si>
    <t xml:space="preserve">C8</t>
  </si>
  <si>
    <t xml:space="preserve">D8</t>
  </si>
  <si>
    <t xml:space="preserve">E8</t>
  </si>
  <si>
    <t xml:space="preserve">F8</t>
  </si>
  <si>
    <t xml:space="preserve">G8</t>
  </si>
  <si>
    <t xml:space="preserve">H8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</si>
</sst>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Verdana"/>
      <family val="0"/>
      <charset val="1"/>
    </font>
    <font>
      <sz val="12"/>
      <name val="Calibri"/>
      <family val="2"/>
      <charset val="1"/>
    </font>
    <font>
      <sz val="12"/>
      <name val="Calibri"/>
      <family val="0"/>
      <charset val="1"/>
    </font>
    <font>
      <b val="true"/>
      <sz val="10"/>
      <name val="Arial"/>
      <family val="2"/>
      <charset val="1"/>
    </font>
    <font>
      <sz val="10"/>
      <name val="Verdan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89898"/>
        <bgColor rgb="FF808080"/>
      </patternFill>
    </fill>
    <fill>
      <patternFill patternType="solid">
        <fgColor rgb="FFC0C0C0"/>
        <bgColor rgb="FFBDBDBD"/>
      </patternFill>
    </fill>
    <fill>
      <patternFill patternType="solid">
        <fgColor rgb="FFCCCCCC"/>
        <bgColor rgb="FFC0C0C0"/>
      </patternFill>
    </fill>
    <fill>
      <patternFill patternType="solid">
        <fgColor rgb="FFFFFFA6"/>
        <bgColor rgb="FFFFFFCC"/>
      </patternFill>
    </fill>
    <fill>
      <patternFill patternType="solid">
        <fgColor rgb="FFB4C7DC"/>
        <bgColor rgb="FFC0C0C0"/>
      </patternFill>
    </fill>
    <fill>
      <patternFill patternType="solid">
        <fgColor rgb="FFBDE542"/>
        <bgColor rgb="FFFFCC00"/>
      </patternFill>
    </fill>
    <fill>
      <patternFill patternType="solid">
        <fgColor rgb="FFBDBDBD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B3B3B"/>
      </bottom>
      <diagonal/>
    </border>
    <border diagonalUp="false" diagonalDown="false">
      <left/>
      <right/>
      <top style="thin">
        <color rgb="FF3B3B3B"/>
      </top>
      <bottom style="thin">
        <color rgb="FF3B3B3B"/>
      </bottom>
      <diagonal/>
    </border>
    <border diagonalUp="false" diagonalDown="false">
      <left style="thin">
        <color rgb="FF3B3B3B"/>
      </left>
      <right/>
      <top/>
      <bottom/>
      <diagonal/>
    </border>
    <border diagonalUp="false" diagonalDown="false">
      <left/>
      <right/>
      <top style="thin">
        <color rgb="FF3B3B3B"/>
      </top>
      <bottom style="medium">
        <color rgb="FF3B3B3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B4C7DC"/>
      <rgbColor rgb="FFFF99CC"/>
      <rgbColor rgb="FFBDBDBD"/>
      <rgbColor rgb="FFFFCC99"/>
      <rgbColor rgb="FF3366FF"/>
      <rgbColor rgb="FF33CCCC"/>
      <rgbColor rgb="FFBDE542"/>
      <rgbColor rgb="FFFFCC00"/>
      <rgbColor rgb="FFFF9900"/>
      <rgbColor rgb="FFFF6600"/>
      <rgbColor rgb="FF666699"/>
      <rgbColor rgb="FF989898"/>
      <rgbColor rgb="FF003366"/>
      <rgbColor rgb="FF339966"/>
      <rgbColor rgb="FF003300"/>
      <rgbColor rgb="FF333300"/>
      <rgbColor rgb="FF993300"/>
      <rgbColor rgb="FF993366"/>
      <rgbColor rgb="FF333399"/>
      <rgbColor rgb="FF3B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:M10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2" t="s">
        <v>2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26.25" hidden="false" customHeight="false" outlineLevel="0" collapsed="false">
      <c r="A3" s="3" t="s">
        <v>3</v>
      </c>
      <c r="B3" s="4" t="s">
        <v>4</v>
      </c>
      <c r="C3" s="5" t="n">
        <f aca="false">(8*2)*1.12</f>
        <v>17.92</v>
      </c>
      <c r="D3" s="3"/>
      <c r="E3" s="3"/>
      <c r="F3" s="6" t="s">
        <v>5</v>
      </c>
      <c r="G3" s="6" t="s">
        <v>6</v>
      </c>
      <c r="H3" s="6" t="s">
        <v>7</v>
      </c>
      <c r="I3" s="6" t="s">
        <v>6</v>
      </c>
      <c r="J3" s="1"/>
      <c r="K3" s="1"/>
      <c r="L3" s="6" t="s">
        <v>8</v>
      </c>
      <c r="M3" s="1"/>
    </row>
    <row r="4" customFormat="false" ht="15" hidden="false" customHeight="false" outlineLevel="0" collapsed="false">
      <c r="A4" s="7"/>
      <c r="B4" s="7" t="s">
        <v>9</v>
      </c>
      <c r="C4" s="7" t="s">
        <v>10</v>
      </c>
      <c r="D4" s="7" t="s">
        <v>11</v>
      </c>
      <c r="E4" s="7" t="s">
        <v>12</v>
      </c>
      <c r="F4" s="7"/>
      <c r="G4" s="7"/>
      <c r="H4" s="7"/>
      <c r="I4" s="7"/>
      <c r="J4" s="8"/>
      <c r="K4" s="9"/>
      <c r="L4" s="10"/>
      <c r="M4" s="9"/>
    </row>
    <row r="5" customFormat="false" ht="15" hidden="false" customHeight="false" outlineLevel="0" collapsed="false">
      <c r="A5" s="11" t="s">
        <v>13</v>
      </c>
      <c r="B5" s="11" t="n">
        <v>10</v>
      </c>
      <c r="C5" s="12" t="n">
        <f aca="false">B5*C$3</f>
        <v>179.2</v>
      </c>
      <c r="D5" s="11"/>
      <c r="E5" s="11"/>
      <c r="F5" s="11" t="n">
        <v>2</v>
      </c>
      <c r="G5" s="11" t="s">
        <v>14</v>
      </c>
      <c r="H5" s="11" t="n">
        <f aca="false">F5*B5/B$11</f>
        <v>0.8</v>
      </c>
      <c r="I5" s="11" t="s">
        <v>14</v>
      </c>
      <c r="J5" s="9"/>
      <c r="K5" s="9"/>
      <c r="L5" s="9"/>
      <c r="M5" s="9"/>
    </row>
    <row r="6" customFormat="false" ht="15" hidden="false" customHeight="false" outlineLevel="0" collapsed="false">
      <c r="A6" s="11" t="s">
        <v>15</v>
      </c>
      <c r="B6" s="11" t="n">
        <v>2</v>
      </c>
      <c r="C6" s="12" t="n">
        <f aca="false">B6*C$3</f>
        <v>35.84</v>
      </c>
      <c r="D6" s="11" t="s">
        <v>16</v>
      </c>
      <c r="E6" s="11" t="str">
        <f aca="false">CONCATENATE(L6," nM opt.conc in rxn")</f>
        <v> nM opt.conc in rxn</v>
      </c>
      <c r="F6" s="11" t="n">
        <v>10</v>
      </c>
      <c r="G6" s="11" t="s">
        <v>17</v>
      </c>
      <c r="H6" s="11" t="n">
        <f aca="false">F6*B6/B$11</f>
        <v>0.8</v>
      </c>
      <c r="I6" s="11" t="s">
        <v>17</v>
      </c>
      <c r="J6" s="9"/>
      <c r="K6" s="9"/>
      <c r="L6" s="13"/>
      <c r="M6" s="9"/>
    </row>
    <row r="7" customFormat="false" ht="15" hidden="false" customHeight="false" outlineLevel="0" collapsed="false">
      <c r="A7" s="11" t="s">
        <v>18</v>
      </c>
      <c r="B7" s="11" t="n">
        <v>2</v>
      </c>
      <c r="C7" s="12" t="n">
        <f aca="false">B7*C$3</f>
        <v>35.84</v>
      </c>
      <c r="D7" s="11" t="s">
        <v>19</v>
      </c>
      <c r="E7" s="11" t="str">
        <f aca="false">CONCATENATE(L7," nM opt.conc in rxn")</f>
        <v> nM opt.conc in rxn</v>
      </c>
      <c r="F7" s="11" t="n">
        <v>10</v>
      </c>
      <c r="G7" s="11" t="s">
        <v>17</v>
      </c>
      <c r="H7" s="11" t="n">
        <f aca="false">F7*B7/B$11</f>
        <v>0.8</v>
      </c>
      <c r="I7" s="11" t="s">
        <v>17</v>
      </c>
      <c r="J7" s="9"/>
      <c r="K7" s="9"/>
      <c r="L7" s="13"/>
      <c r="M7" s="9"/>
    </row>
    <row r="8" customFormat="false" ht="15" hidden="false" customHeight="false" outlineLevel="0" collapsed="false">
      <c r="A8" s="11" t="s">
        <v>20</v>
      </c>
      <c r="B8" s="11" t="n">
        <v>1</v>
      </c>
      <c r="C8" s="12" t="n">
        <f aca="false">B8*C$3</f>
        <v>17.92</v>
      </c>
      <c r="D8" s="11" t="s">
        <v>21</v>
      </c>
      <c r="E8" s="11" t="str">
        <f aca="false">CONCATENATE(L8," nM opt.conc in rxn")</f>
        <v> nM opt.conc in rxn</v>
      </c>
      <c r="F8" s="11" t="n">
        <v>2.5</v>
      </c>
      <c r="G8" s="11" t="s">
        <v>17</v>
      </c>
      <c r="H8" s="11" t="n">
        <f aca="false">F8*B8/B$11</f>
        <v>0.1</v>
      </c>
      <c r="I8" s="11" t="s">
        <v>17</v>
      </c>
      <c r="J8" s="9"/>
      <c r="K8" s="9"/>
      <c r="L8" s="13"/>
      <c r="M8" s="9"/>
    </row>
    <row r="9" customFormat="false" ht="15" hidden="false" customHeight="false" outlineLevel="0" collapsed="false">
      <c r="A9" s="11" t="s">
        <v>22</v>
      </c>
      <c r="B9" s="11" t="n">
        <f aca="false">25-(SUM(B5:B8)+B10)</f>
        <v>5</v>
      </c>
      <c r="C9" s="12" t="n">
        <f aca="false">B9*C$3</f>
        <v>89.6</v>
      </c>
      <c r="D9" s="11"/>
      <c r="E9" s="11"/>
      <c r="F9" s="11"/>
      <c r="G9" s="11"/>
      <c r="H9" s="11"/>
      <c r="I9" s="11"/>
      <c r="J9" s="9"/>
      <c r="K9" s="9"/>
      <c r="L9" s="9"/>
      <c r="M9" s="9"/>
    </row>
    <row r="10" customFormat="false" ht="15" hidden="false" customHeight="false" outlineLevel="0" collapsed="false">
      <c r="A10" s="11" t="s">
        <v>23</v>
      </c>
      <c r="B10" s="11" t="n">
        <v>5</v>
      </c>
      <c r="C10" s="12"/>
      <c r="D10" s="11"/>
      <c r="E10" s="11"/>
      <c r="F10" s="11"/>
      <c r="G10" s="11"/>
      <c r="H10" s="11"/>
      <c r="I10" s="11"/>
      <c r="J10" s="9"/>
      <c r="K10" s="9"/>
      <c r="L10" s="9"/>
      <c r="M10" s="9"/>
    </row>
    <row r="11" customFormat="false" ht="15" hidden="false" customHeight="false" outlineLevel="0" collapsed="false">
      <c r="A11" s="14" t="s">
        <v>24</v>
      </c>
      <c r="B11" s="14" t="n">
        <f aca="false">SUM(B5:B10)</f>
        <v>25</v>
      </c>
      <c r="C11" s="15" t="n">
        <f aca="false">SUM(C5:C10)</f>
        <v>358.4</v>
      </c>
      <c r="D11" s="14"/>
      <c r="E11" s="14"/>
      <c r="F11" s="14"/>
      <c r="G11" s="14"/>
      <c r="H11" s="14"/>
      <c r="I11" s="14"/>
      <c r="J11" s="9"/>
      <c r="K11" s="9"/>
      <c r="L11" s="9"/>
      <c r="M11" s="9"/>
    </row>
    <row r="12" customFormat="false" ht="15" hidden="false" customHeight="false" outlineLevel="0" collapsed="false">
      <c r="A12" s="16" t="s">
        <v>13</v>
      </c>
      <c r="B12" s="16" t="n">
        <v>10</v>
      </c>
      <c r="C12" s="17" t="n">
        <f aca="false">B12*C$3</f>
        <v>179.2</v>
      </c>
      <c r="D12" s="16"/>
      <c r="E12" s="16"/>
      <c r="F12" s="16" t="n">
        <v>2</v>
      </c>
      <c r="G12" s="16" t="s">
        <v>14</v>
      </c>
      <c r="H12" s="16" t="n">
        <f aca="false">F12*B12/B$11</f>
        <v>0.8</v>
      </c>
      <c r="I12" s="16" t="s">
        <v>14</v>
      </c>
      <c r="J12" s="18"/>
      <c r="K12" s="18"/>
      <c r="L12" s="18"/>
      <c r="M12" s="18"/>
    </row>
    <row r="13" customFormat="false" ht="15" hidden="false" customHeight="false" outlineLevel="0" collapsed="false">
      <c r="A13" s="16" t="s">
        <v>15</v>
      </c>
      <c r="B13" s="16" t="n">
        <v>2</v>
      </c>
      <c r="C13" s="17" t="n">
        <f aca="false">B13*C$3</f>
        <v>35.84</v>
      </c>
      <c r="D13" s="16" t="s">
        <v>16</v>
      </c>
      <c r="E13" s="16" t="str">
        <f aca="false">CONCATENATE(L13," nM opt.conc in rxn")</f>
        <v> nM opt.conc in rxn</v>
      </c>
      <c r="F13" s="16" t="n">
        <v>10</v>
      </c>
      <c r="G13" s="16" t="s">
        <v>17</v>
      </c>
      <c r="H13" s="16" t="n">
        <f aca="false">F13*B13/B$11</f>
        <v>0.8</v>
      </c>
      <c r="I13" s="16" t="s">
        <v>17</v>
      </c>
      <c r="J13" s="18"/>
      <c r="K13" s="18"/>
      <c r="L13" s="19"/>
      <c r="M13" s="18"/>
    </row>
    <row r="14" customFormat="false" ht="15" hidden="false" customHeight="false" outlineLevel="0" collapsed="false">
      <c r="A14" s="16" t="s">
        <v>18</v>
      </c>
      <c r="B14" s="16" t="n">
        <v>2</v>
      </c>
      <c r="C14" s="17" t="n">
        <f aca="false">B14*C$3</f>
        <v>35.84</v>
      </c>
      <c r="D14" s="16" t="s">
        <v>25</v>
      </c>
      <c r="E14" s="16" t="str">
        <f aca="false">CONCATENATE(L14," nM opt.conc in rxn")</f>
        <v> nM opt.conc in rxn</v>
      </c>
      <c r="F14" s="16" t="n">
        <v>10</v>
      </c>
      <c r="G14" s="16" t="s">
        <v>17</v>
      </c>
      <c r="H14" s="16" t="n">
        <f aca="false">F14*B14/B$11</f>
        <v>0.8</v>
      </c>
      <c r="I14" s="16" t="s">
        <v>17</v>
      </c>
      <c r="J14" s="18"/>
      <c r="K14" s="18"/>
      <c r="L14" s="19"/>
      <c r="M14" s="18"/>
    </row>
    <row r="15" customFormat="false" ht="15" hidden="false" customHeight="false" outlineLevel="0" collapsed="false">
      <c r="A15" s="16" t="s">
        <v>20</v>
      </c>
      <c r="B15" s="16" t="n">
        <v>1</v>
      </c>
      <c r="C15" s="17" t="n">
        <f aca="false">B15*C$3</f>
        <v>17.92</v>
      </c>
      <c r="D15" s="16" t="s">
        <v>21</v>
      </c>
      <c r="E15" s="16" t="str">
        <f aca="false">CONCATENATE(L15," nM opt.conc in rxn")</f>
        <v> nM opt.conc in rxn</v>
      </c>
      <c r="F15" s="16" t="n">
        <v>2.5</v>
      </c>
      <c r="G15" s="16" t="s">
        <v>17</v>
      </c>
      <c r="H15" s="16" t="n">
        <f aca="false">F15*B15/B$11</f>
        <v>0.1</v>
      </c>
      <c r="I15" s="16" t="s">
        <v>17</v>
      </c>
      <c r="J15" s="18"/>
      <c r="K15" s="18"/>
      <c r="L15" s="19"/>
      <c r="M15" s="18"/>
    </row>
    <row r="16" customFormat="false" ht="15" hidden="false" customHeight="false" outlineLevel="0" collapsed="false">
      <c r="A16" s="16" t="s">
        <v>22</v>
      </c>
      <c r="B16" s="16" t="n">
        <f aca="false">25-(SUM(B12:B15)+B17)</f>
        <v>5</v>
      </c>
      <c r="C16" s="17" t="n">
        <f aca="false">B16*C$3</f>
        <v>89.6</v>
      </c>
      <c r="D16" s="16"/>
      <c r="E16" s="16"/>
      <c r="F16" s="16"/>
      <c r="G16" s="16"/>
      <c r="H16" s="16"/>
      <c r="I16" s="16"/>
      <c r="J16" s="18"/>
      <c r="K16" s="18"/>
      <c r="L16" s="18"/>
      <c r="M16" s="18"/>
    </row>
    <row r="17" customFormat="false" ht="15" hidden="false" customHeight="false" outlineLevel="0" collapsed="false">
      <c r="A17" s="16" t="s">
        <v>23</v>
      </c>
      <c r="B17" s="16" t="n">
        <v>5</v>
      </c>
      <c r="C17" s="17"/>
      <c r="D17" s="16"/>
      <c r="E17" s="16"/>
      <c r="F17" s="16"/>
      <c r="G17" s="16"/>
      <c r="H17" s="16"/>
      <c r="I17" s="16"/>
      <c r="J17" s="18"/>
      <c r="K17" s="18"/>
      <c r="L17" s="18"/>
      <c r="M17" s="18"/>
    </row>
    <row r="18" customFormat="false" ht="15" hidden="false" customHeight="false" outlineLevel="0" collapsed="false">
      <c r="A18" s="20" t="s">
        <v>24</v>
      </c>
      <c r="B18" s="20" t="n">
        <f aca="false">SUM(B12:B17)</f>
        <v>25</v>
      </c>
      <c r="C18" s="21" t="n">
        <f aca="false">SUM(C12:C17)</f>
        <v>358.4</v>
      </c>
      <c r="D18" s="20"/>
      <c r="E18" s="20"/>
      <c r="F18" s="20"/>
      <c r="G18" s="20"/>
      <c r="H18" s="20"/>
      <c r="I18" s="20"/>
      <c r="J18" s="18"/>
      <c r="K18" s="18"/>
      <c r="L18" s="18"/>
      <c r="M18" s="18"/>
    </row>
    <row r="19" customFormat="false" ht="15" hidden="false" customHeight="false" outlineLevel="0" collapsed="false">
      <c r="A19" s="22" t="s">
        <v>13</v>
      </c>
      <c r="B19" s="22" t="n">
        <v>10</v>
      </c>
      <c r="C19" s="23" t="n">
        <f aca="false">B19*C$3</f>
        <v>179.2</v>
      </c>
      <c r="D19" s="22"/>
      <c r="E19" s="22"/>
      <c r="F19" s="22" t="n">
        <v>2</v>
      </c>
      <c r="G19" s="22" t="s">
        <v>14</v>
      </c>
      <c r="H19" s="22" t="n">
        <f aca="false">F19*B19/B$11</f>
        <v>0.8</v>
      </c>
      <c r="I19" s="22" t="s">
        <v>14</v>
      </c>
      <c r="J19" s="24"/>
      <c r="K19" s="24"/>
      <c r="L19" s="24"/>
      <c r="M19" s="24"/>
    </row>
    <row r="20" customFormat="false" ht="15" hidden="false" customHeight="false" outlineLevel="0" collapsed="false">
      <c r="A20" s="22" t="s">
        <v>15</v>
      </c>
      <c r="B20" s="22" t="n">
        <v>2</v>
      </c>
      <c r="C20" s="23" t="n">
        <f aca="false">B20*C$3</f>
        <v>35.84</v>
      </c>
      <c r="D20" s="22" t="s">
        <v>16</v>
      </c>
      <c r="E20" s="22" t="str">
        <f aca="false">CONCATENATE(L20," nM opt.conc in rxn")</f>
        <v> nM opt.conc in rxn</v>
      </c>
      <c r="F20" s="22" t="n">
        <v>10</v>
      </c>
      <c r="G20" s="22" t="s">
        <v>17</v>
      </c>
      <c r="H20" s="22" t="n">
        <f aca="false">F20*B20/B$11</f>
        <v>0.8</v>
      </c>
      <c r="I20" s="22" t="s">
        <v>17</v>
      </c>
      <c r="J20" s="24"/>
      <c r="K20" s="24"/>
      <c r="L20" s="25"/>
      <c r="M20" s="24"/>
    </row>
    <row r="21" customFormat="false" ht="15" hidden="false" customHeight="false" outlineLevel="0" collapsed="false">
      <c r="A21" s="22" t="s">
        <v>18</v>
      </c>
      <c r="B21" s="22" t="n">
        <v>2</v>
      </c>
      <c r="C21" s="23" t="n">
        <f aca="false">B21*C$3</f>
        <v>35.84</v>
      </c>
      <c r="D21" s="22" t="s">
        <v>26</v>
      </c>
      <c r="E21" s="22" t="str">
        <f aca="false">CONCATENATE(L21," nM opt.conc in rxn")</f>
        <v> nM opt.conc in rxn</v>
      </c>
      <c r="F21" s="22" t="n">
        <v>10</v>
      </c>
      <c r="G21" s="22" t="s">
        <v>17</v>
      </c>
      <c r="H21" s="22" t="n">
        <f aca="false">F21*B21/B$11</f>
        <v>0.8</v>
      </c>
      <c r="I21" s="22" t="s">
        <v>17</v>
      </c>
      <c r="J21" s="24"/>
      <c r="K21" s="24"/>
      <c r="L21" s="25"/>
      <c r="M21" s="24"/>
    </row>
    <row r="22" customFormat="false" ht="15" hidden="false" customHeight="false" outlineLevel="0" collapsed="false">
      <c r="A22" s="22" t="s">
        <v>20</v>
      </c>
      <c r="B22" s="22" t="n">
        <v>1</v>
      </c>
      <c r="C22" s="23" t="n">
        <f aca="false">B22*C$3</f>
        <v>17.92</v>
      </c>
      <c r="D22" s="22" t="s">
        <v>21</v>
      </c>
      <c r="E22" s="22" t="str">
        <f aca="false">CONCATENATE(L22," nM opt.conc in rxn")</f>
        <v> nM opt.conc in rxn</v>
      </c>
      <c r="F22" s="22" t="n">
        <v>2.5</v>
      </c>
      <c r="G22" s="22" t="s">
        <v>17</v>
      </c>
      <c r="H22" s="22" t="n">
        <f aca="false">F22*B22/B$11</f>
        <v>0.1</v>
      </c>
      <c r="I22" s="22" t="s">
        <v>17</v>
      </c>
      <c r="J22" s="24"/>
      <c r="K22" s="24"/>
      <c r="L22" s="25"/>
      <c r="M22" s="24"/>
    </row>
    <row r="23" customFormat="false" ht="15" hidden="false" customHeight="false" outlineLevel="0" collapsed="false">
      <c r="A23" s="22" t="s">
        <v>22</v>
      </c>
      <c r="B23" s="22" t="n">
        <f aca="false">25-(SUM(B19:B22)+B24)</f>
        <v>5</v>
      </c>
      <c r="C23" s="23" t="n">
        <f aca="false">B23*C$3</f>
        <v>89.6</v>
      </c>
      <c r="D23" s="22"/>
      <c r="E23" s="22"/>
      <c r="F23" s="22"/>
      <c r="G23" s="22"/>
      <c r="H23" s="22"/>
      <c r="I23" s="22"/>
      <c r="J23" s="24"/>
      <c r="K23" s="24"/>
      <c r="L23" s="24"/>
      <c r="M23" s="24"/>
    </row>
    <row r="24" customFormat="false" ht="15" hidden="false" customHeight="false" outlineLevel="0" collapsed="false">
      <c r="A24" s="22" t="s">
        <v>23</v>
      </c>
      <c r="B24" s="22" t="n">
        <v>5</v>
      </c>
      <c r="C24" s="23"/>
      <c r="D24" s="22"/>
      <c r="E24" s="22"/>
      <c r="F24" s="22"/>
      <c r="G24" s="22"/>
      <c r="H24" s="22"/>
      <c r="I24" s="22"/>
      <c r="J24" s="24"/>
      <c r="K24" s="24"/>
      <c r="L24" s="24"/>
      <c r="M24" s="24"/>
    </row>
    <row r="25" customFormat="false" ht="15" hidden="false" customHeight="false" outlineLevel="0" collapsed="false">
      <c r="A25" s="26" t="s">
        <v>24</v>
      </c>
      <c r="B25" s="26" t="n">
        <f aca="false">SUM(B19:B24)</f>
        <v>25</v>
      </c>
      <c r="C25" s="27" t="n">
        <f aca="false">SUM(C19:C24)</f>
        <v>358.4</v>
      </c>
      <c r="D25" s="26"/>
      <c r="E25" s="26"/>
      <c r="F25" s="26"/>
      <c r="G25" s="26"/>
      <c r="H25" s="26"/>
      <c r="I25" s="26"/>
      <c r="J25" s="24"/>
      <c r="K25" s="24"/>
      <c r="L25" s="24"/>
      <c r="M25" s="24"/>
    </row>
    <row r="26" customFormat="false" ht="15" hidden="false" customHeight="false" outlineLevel="0" collapsed="false">
      <c r="A26" s="28" t="s">
        <v>13</v>
      </c>
      <c r="B26" s="28" t="n">
        <v>10</v>
      </c>
      <c r="C26" s="29" t="n">
        <f aca="false">B26*C$3</f>
        <v>179.2</v>
      </c>
      <c r="D26" s="28"/>
      <c r="E26" s="28"/>
      <c r="F26" s="28" t="n">
        <v>2</v>
      </c>
      <c r="G26" s="28" t="s">
        <v>14</v>
      </c>
      <c r="H26" s="28" t="n">
        <f aca="false">F26*B26/B$11</f>
        <v>0.8</v>
      </c>
      <c r="I26" s="28" t="s">
        <v>14</v>
      </c>
      <c r="J26" s="30"/>
      <c r="K26" s="30"/>
      <c r="L26" s="30"/>
      <c r="M26" s="30"/>
    </row>
    <row r="27" customFormat="false" ht="15" hidden="false" customHeight="false" outlineLevel="0" collapsed="false">
      <c r="A27" s="28" t="s">
        <v>15</v>
      </c>
      <c r="B27" s="28" t="n">
        <v>2</v>
      </c>
      <c r="C27" s="29" t="n">
        <f aca="false">B27*C$3</f>
        <v>35.84</v>
      </c>
      <c r="D27" s="28" t="s">
        <v>16</v>
      </c>
      <c r="E27" s="28" t="str">
        <f aca="false">CONCATENATE(L27," nM opt.conc in rxn")</f>
        <v> nM opt.conc in rxn</v>
      </c>
      <c r="F27" s="28" t="n">
        <v>10</v>
      </c>
      <c r="G27" s="28" t="s">
        <v>17</v>
      </c>
      <c r="H27" s="28" t="n">
        <f aca="false">F27*B27/B$11</f>
        <v>0.8</v>
      </c>
      <c r="I27" s="28" t="s">
        <v>17</v>
      </c>
      <c r="J27" s="30"/>
      <c r="K27" s="30"/>
      <c r="L27" s="31"/>
      <c r="M27" s="30"/>
    </row>
    <row r="28" customFormat="false" ht="15" hidden="false" customHeight="false" outlineLevel="0" collapsed="false">
      <c r="A28" s="28" t="s">
        <v>18</v>
      </c>
      <c r="B28" s="28" t="n">
        <v>2</v>
      </c>
      <c r="C28" s="29" t="n">
        <f aca="false">B28*C$3</f>
        <v>35.84</v>
      </c>
      <c r="D28" s="28" t="s">
        <v>27</v>
      </c>
      <c r="E28" s="28" t="str">
        <f aca="false">CONCATENATE(L28," nM opt.conc in rxn")</f>
        <v> nM opt.conc in rxn</v>
      </c>
      <c r="F28" s="28" t="n">
        <v>10</v>
      </c>
      <c r="G28" s="28" t="s">
        <v>17</v>
      </c>
      <c r="H28" s="28" t="n">
        <f aca="false">F28*B28/B$11</f>
        <v>0.8</v>
      </c>
      <c r="I28" s="28" t="s">
        <v>17</v>
      </c>
      <c r="J28" s="30"/>
      <c r="K28" s="30"/>
      <c r="L28" s="31"/>
      <c r="M28" s="30"/>
    </row>
    <row r="29" customFormat="false" ht="15" hidden="false" customHeight="false" outlineLevel="0" collapsed="false">
      <c r="A29" s="28" t="s">
        <v>20</v>
      </c>
      <c r="B29" s="28" t="n">
        <v>1</v>
      </c>
      <c r="C29" s="29" t="n">
        <f aca="false">B29*C$3</f>
        <v>17.92</v>
      </c>
      <c r="D29" s="28" t="s">
        <v>21</v>
      </c>
      <c r="E29" s="28" t="str">
        <f aca="false">CONCATENATE(L29," nM opt.conc in rxn")</f>
        <v> nM opt.conc in rxn</v>
      </c>
      <c r="F29" s="28" t="n">
        <v>2.5</v>
      </c>
      <c r="G29" s="28" t="s">
        <v>17</v>
      </c>
      <c r="H29" s="28" t="n">
        <f aca="false">F29*B29/B$11</f>
        <v>0.1</v>
      </c>
      <c r="I29" s="28" t="s">
        <v>17</v>
      </c>
      <c r="J29" s="30"/>
      <c r="K29" s="30"/>
      <c r="L29" s="31"/>
      <c r="M29" s="30"/>
    </row>
    <row r="30" customFormat="false" ht="15" hidden="false" customHeight="false" outlineLevel="0" collapsed="false">
      <c r="A30" s="28" t="s">
        <v>22</v>
      </c>
      <c r="B30" s="28" t="n">
        <f aca="false">25-(SUM(B26:B29)+B31)</f>
        <v>5</v>
      </c>
      <c r="C30" s="29" t="n">
        <f aca="false">B30*C$3</f>
        <v>89.6</v>
      </c>
      <c r="D30" s="28"/>
      <c r="E30" s="28"/>
      <c r="F30" s="28"/>
      <c r="G30" s="28"/>
      <c r="H30" s="28"/>
      <c r="I30" s="28"/>
      <c r="J30" s="30"/>
      <c r="K30" s="30"/>
      <c r="L30" s="30"/>
      <c r="M30" s="30"/>
    </row>
    <row r="31" customFormat="false" ht="15" hidden="false" customHeight="false" outlineLevel="0" collapsed="false">
      <c r="A31" s="28" t="s">
        <v>23</v>
      </c>
      <c r="B31" s="28" t="n">
        <v>5</v>
      </c>
      <c r="C31" s="29"/>
      <c r="D31" s="28"/>
      <c r="E31" s="28"/>
      <c r="F31" s="28"/>
      <c r="G31" s="28"/>
      <c r="H31" s="28"/>
      <c r="I31" s="28"/>
      <c r="J31" s="30"/>
      <c r="K31" s="30"/>
      <c r="L31" s="30"/>
      <c r="M31" s="30"/>
    </row>
    <row r="32" customFormat="false" ht="15" hidden="false" customHeight="false" outlineLevel="0" collapsed="false">
      <c r="A32" s="32" t="s">
        <v>24</v>
      </c>
      <c r="B32" s="32" t="n">
        <f aca="false">SUM(B26:B31)</f>
        <v>25</v>
      </c>
      <c r="C32" s="33" t="n">
        <f aca="false">SUM(C26:C31)</f>
        <v>358.4</v>
      </c>
      <c r="D32" s="32"/>
      <c r="E32" s="32"/>
      <c r="F32" s="32"/>
      <c r="G32" s="32"/>
      <c r="H32" s="32"/>
      <c r="I32" s="32"/>
      <c r="J32" s="30"/>
      <c r="K32" s="30"/>
      <c r="L32" s="30"/>
      <c r="M32" s="30"/>
    </row>
    <row r="33" customFormat="false" ht="15" hidden="false" customHeight="false" outlineLevel="0" collapsed="false">
      <c r="A33" s="34" t="s">
        <v>28</v>
      </c>
      <c r="B33" s="34" t="s">
        <v>29</v>
      </c>
      <c r="C33" s="35" t="s">
        <v>30</v>
      </c>
      <c r="D33" s="36" t="s">
        <v>31</v>
      </c>
      <c r="E33" s="36" t="s">
        <v>32</v>
      </c>
      <c r="F33" s="37"/>
      <c r="G33" s="37"/>
      <c r="H33" s="37"/>
      <c r="I33" s="37"/>
      <c r="J33" s="1"/>
      <c r="K33" s="1"/>
      <c r="L33" s="1"/>
      <c r="M33" s="1"/>
    </row>
    <row r="34" customFormat="false" ht="12.8" hidden="false" customHeight="false" outlineLevel="0" collapsed="false">
      <c r="A34" s="1" t="s">
        <v>33</v>
      </c>
      <c r="B34" s="1"/>
      <c r="C34" s="1" t="n">
        <v>50</v>
      </c>
      <c r="D34" s="1" t="s">
        <v>34</v>
      </c>
      <c r="E34" s="1" t="s">
        <v>35</v>
      </c>
      <c r="F34" s="1"/>
      <c r="G34" s="1"/>
      <c r="H34" s="1"/>
      <c r="I34" s="1"/>
      <c r="J34" s="1"/>
      <c r="K34" s="1"/>
      <c r="L34" s="1"/>
      <c r="M34" s="1"/>
    </row>
    <row r="35" customFormat="false" ht="12.8" hidden="false" customHeight="false" outlineLevel="0" collapsed="false">
      <c r="A35" s="1" t="s">
        <v>33</v>
      </c>
      <c r="B35" s="1"/>
      <c r="C35" s="1" t="n">
        <v>95</v>
      </c>
      <c r="D35" s="1" t="s">
        <v>36</v>
      </c>
      <c r="E35" s="1" t="s">
        <v>35</v>
      </c>
      <c r="F35" s="1"/>
      <c r="G35" s="1"/>
      <c r="H35" s="1"/>
      <c r="I35" s="1"/>
      <c r="J35" s="1"/>
      <c r="K35" s="1"/>
      <c r="L35" s="1"/>
      <c r="M35" s="1"/>
    </row>
    <row r="36" customFormat="false" ht="15" hidden="false" customHeight="false" outlineLevel="0" collapsed="false">
      <c r="A36" s="9" t="s">
        <v>37</v>
      </c>
      <c r="B36" s="9"/>
      <c r="C36" s="9" t="n">
        <v>95</v>
      </c>
      <c r="D36" s="9" t="s">
        <v>38</v>
      </c>
      <c r="E36" s="38"/>
      <c r="F36" s="39"/>
      <c r="G36" s="39"/>
      <c r="H36" s="39"/>
      <c r="I36" s="39"/>
      <c r="J36" s="39"/>
      <c r="K36" s="39"/>
      <c r="L36" s="39"/>
      <c r="M36" s="1"/>
    </row>
    <row r="37" customFormat="false" ht="15" hidden="false" customHeight="false" outlineLevel="0" collapsed="false">
      <c r="A37" s="9" t="s">
        <v>39</v>
      </c>
      <c r="B37" s="9"/>
      <c r="C37" s="9" t="n">
        <v>60</v>
      </c>
      <c r="D37" s="9" t="s">
        <v>40</v>
      </c>
      <c r="E37" s="38" t="s">
        <v>41</v>
      </c>
      <c r="F37" s="39"/>
      <c r="G37" s="39"/>
      <c r="H37" s="39"/>
      <c r="I37" s="39"/>
      <c r="J37" s="39"/>
      <c r="K37" s="39"/>
      <c r="L37" s="39"/>
      <c r="M37" s="1"/>
    </row>
    <row r="38" customFormat="false" ht="15" hidden="false" customHeight="false" outlineLevel="0" collapsed="false">
      <c r="A38" s="9" t="s">
        <v>42</v>
      </c>
      <c r="B38" s="9"/>
      <c r="C38" s="9" t="s">
        <v>43</v>
      </c>
      <c r="D38" s="9" t="s">
        <v>43</v>
      </c>
      <c r="E38" s="38"/>
      <c r="F38" s="39"/>
      <c r="G38" s="39"/>
      <c r="H38" s="39"/>
      <c r="I38" s="39"/>
      <c r="J38" s="39"/>
      <c r="K38" s="39"/>
      <c r="L38" s="39"/>
      <c r="M38" s="1"/>
    </row>
    <row r="39" customFormat="false" ht="12.8" hidden="false" customHeight="false" outlineLevel="0" collapsed="false">
      <c r="A39" s="40" t="s">
        <v>44</v>
      </c>
      <c r="B39" s="1"/>
      <c r="C39" s="1" t="s">
        <v>43</v>
      </c>
      <c r="D39" s="1" t="s">
        <v>43</v>
      </c>
      <c r="E39" s="1"/>
      <c r="F39" s="1"/>
      <c r="G39" s="1"/>
      <c r="H39" s="1"/>
      <c r="I39" s="1"/>
      <c r="J39" s="1"/>
      <c r="K39" s="1"/>
      <c r="L39" s="1"/>
      <c r="M39" s="1"/>
    </row>
    <row r="40" customFormat="false" ht="12.8" hidden="false" customHeight="false" outlineLevel="0" collapsed="false">
      <c r="A40" s="40" t="s">
        <v>45</v>
      </c>
      <c r="B40" s="1"/>
      <c r="C40" s="1" t="s">
        <v>43</v>
      </c>
      <c r="D40" s="1" t="s">
        <v>43</v>
      </c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2.8" hidden="false" customHeight="false" outlineLevel="0" collapsed="false">
      <c r="A41" s="41" t="s">
        <v>46</v>
      </c>
      <c r="B41" s="37"/>
      <c r="C41" s="37"/>
      <c r="D41" s="37"/>
      <c r="E41" s="37"/>
      <c r="F41" s="1"/>
      <c r="G41" s="1"/>
      <c r="H41" s="1"/>
      <c r="I41" s="1"/>
      <c r="J41" s="1"/>
      <c r="K41" s="1"/>
      <c r="L41" s="1" t="n">
        <f aca="false">COUNTA(L43:L138)</f>
        <v>0</v>
      </c>
      <c r="M41" s="1"/>
    </row>
    <row r="42" customFormat="false" ht="51.45" hidden="false" customHeight="false" outlineLevel="0" collapsed="false">
      <c r="A42" s="37" t="s">
        <v>47</v>
      </c>
      <c r="B42" s="42" t="s">
        <v>48</v>
      </c>
      <c r="C42" s="42" t="s">
        <v>49</v>
      </c>
      <c r="D42" s="43" t="s">
        <v>50</v>
      </c>
      <c r="E42" s="42" t="s">
        <v>51</v>
      </c>
      <c r="F42" s="43" t="s">
        <v>52</v>
      </c>
      <c r="G42" s="43" t="s">
        <v>53</v>
      </c>
      <c r="H42" s="44" t="s">
        <v>54</v>
      </c>
      <c r="I42" s="1"/>
      <c r="J42" s="1"/>
      <c r="K42" s="1"/>
      <c r="L42" s="1"/>
      <c r="M42" s="1"/>
    </row>
    <row r="43" customFormat="false" ht="15" hidden="false" customHeight="false" outlineLevel="0" collapsed="false">
      <c r="A43" s="45" t="s">
        <v>55</v>
      </c>
      <c r="B43" s="45" t="s">
        <v>56</v>
      </c>
      <c r="C43" s="45" t="s">
        <v>57</v>
      </c>
      <c r="D43" s="45" t="str">
        <f aca="false">CONCATENATE(F43,",",G43,",",H43)</f>
        <v>Cteide_CO1_F02,Cteide_CO1_R02,Crefor_CO1_P15</v>
      </c>
      <c r="E43" s="45" t="str">
        <f aca="false">CONCATENATE(B43,"_",D43)</f>
        <v>ZMUCP264713_Ctenopharyngodon_idella_E15_04_Cteide_CO1_F02,Cteide_CO1_R02,Crefor_CO1_P15</v>
      </c>
      <c r="F43" s="46" t="str">
        <f aca="false">D$6</f>
        <v>Cteide_CO1_F02</v>
      </c>
      <c r="G43" s="46" t="str">
        <f aca="false">D$7</f>
        <v>Cteide_CO1_R02</v>
      </c>
      <c r="H43" s="46" t="str">
        <f aca="false">D$8</f>
        <v>Crefor_CO1_P15</v>
      </c>
      <c r="I43" s="45"/>
      <c r="J43" s="45"/>
      <c r="K43" s="45"/>
      <c r="L43" s="45"/>
      <c r="M43" s="7"/>
    </row>
    <row r="44" customFormat="false" ht="15" hidden="false" customHeight="false" outlineLevel="0" collapsed="false">
      <c r="A44" s="45" t="s">
        <v>58</v>
      </c>
      <c r="B44" s="45" t="s">
        <v>59</v>
      </c>
      <c r="C44" s="45" t="s">
        <v>57</v>
      </c>
      <c r="D44" s="45" t="str">
        <f aca="false">CONCATENATE(F44,",",G44,",",H44)</f>
        <v>Cteide_CO1_F02,Cteide_CO1_R02,Crefor_CO1_P15</v>
      </c>
      <c r="E44" s="45" t="str">
        <f aca="false">CONCATENATE(B44,"_",D44)</f>
        <v>ZMUCP265459_Cyprinus_carpio_P38.12_Cteide_CO1_F02,Cteide_CO1_R02,Crefor_CO1_P15</v>
      </c>
      <c r="F44" s="46" t="str">
        <f aca="false">D$6</f>
        <v>Cteide_CO1_F02</v>
      </c>
      <c r="G44" s="46" t="str">
        <f aca="false">D$7</f>
        <v>Cteide_CO1_R02</v>
      </c>
      <c r="H44" s="46" t="str">
        <f aca="false">D$8</f>
        <v>Crefor_CO1_P15</v>
      </c>
      <c r="I44" s="45"/>
      <c r="J44" s="45"/>
      <c r="K44" s="45"/>
      <c r="L44" s="45"/>
      <c r="M44" s="7"/>
    </row>
    <row r="45" customFormat="false" ht="15" hidden="false" customHeight="false" outlineLevel="0" collapsed="false">
      <c r="A45" s="45" t="s">
        <v>60</v>
      </c>
      <c r="B45" s="45" t="s">
        <v>61</v>
      </c>
      <c r="C45" s="45" t="s">
        <v>57</v>
      </c>
      <c r="D45" s="45" t="str">
        <f aca="false">CONCATENATE(F45,",",G45,",",H45)</f>
        <v>Cteide_CO1_F02,Cteide_CO1_R02,Crefor_CO1_P15</v>
      </c>
      <c r="E45" s="45" t="str">
        <f aca="false">CONCATENATE(B45,"_",D45)</f>
        <v>ZMUCP265093_Alburnus_alburnus_E15_08_Cteide_CO1_F02,Cteide_CO1_R02,Crefor_CO1_P15</v>
      </c>
      <c r="F45" s="46" t="str">
        <f aca="false">D$6</f>
        <v>Cteide_CO1_F02</v>
      </c>
      <c r="G45" s="46" t="str">
        <f aca="false">D$7</f>
        <v>Cteide_CO1_R02</v>
      </c>
      <c r="H45" s="46" t="str">
        <f aca="false">D$8</f>
        <v>Crefor_CO1_P15</v>
      </c>
      <c r="I45" s="45"/>
      <c r="J45" s="45"/>
      <c r="K45" s="45"/>
      <c r="L45" s="45"/>
      <c r="M45" s="7"/>
    </row>
    <row r="46" customFormat="false" ht="15" hidden="false" customHeight="false" outlineLevel="0" collapsed="false">
      <c r="A46" s="45" t="s">
        <v>62</v>
      </c>
      <c r="B46" s="45" t="s">
        <v>63</v>
      </c>
      <c r="C46" s="45" t="s">
        <v>57</v>
      </c>
      <c r="D46" s="45" t="str">
        <f aca="false">CONCATENATE(F46,",",G46,",",H46)</f>
        <v>Cteide_CO1_F02,Cteide_CO1_R02,Crefor_CO1_P15</v>
      </c>
      <c r="E46" s="45" t="str">
        <f aca="false">CONCATENATE(B46,"_",D46)</f>
        <v>ZMUCP265515_Abramis_brama_P38.10_Cteide_CO1_F02,Cteide_CO1_R02,Crefor_CO1_P15</v>
      </c>
      <c r="F46" s="46" t="str">
        <f aca="false">D$6</f>
        <v>Cteide_CO1_F02</v>
      </c>
      <c r="G46" s="46" t="str">
        <f aca="false">D$7</f>
        <v>Cteide_CO1_R02</v>
      </c>
      <c r="H46" s="46" t="str">
        <f aca="false">D$8</f>
        <v>Crefor_CO1_P15</v>
      </c>
      <c r="I46" s="45"/>
      <c r="J46" s="45"/>
      <c r="K46" s="45"/>
      <c r="L46" s="45"/>
      <c r="M46" s="7"/>
    </row>
    <row r="47" customFormat="false" ht="15" hidden="false" customHeight="false" outlineLevel="0" collapsed="false">
      <c r="A47" s="45" t="s">
        <v>64</v>
      </c>
      <c r="B47" s="45" t="s">
        <v>65</v>
      </c>
      <c r="C47" s="45" t="s">
        <v>57</v>
      </c>
      <c r="D47" s="45" t="str">
        <f aca="false">CONCATENATE(F47,",",G47,",",H47)</f>
        <v>Cteide_CO1_F02,Cteide_CO1_R02,Crefor_CO1_P15</v>
      </c>
      <c r="E47" s="45" t="str">
        <f aca="false">CONCATENATE(B47,"_",D47)</f>
        <v>ZMUCP265410_Hypophthalmichthys_moltrix_Cteide_CO1_F02,Cteide_CO1_R02,Crefor_CO1_P15</v>
      </c>
      <c r="F47" s="46" t="str">
        <f aca="false">D$6</f>
        <v>Cteide_CO1_F02</v>
      </c>
      <c r="G47" s="46" t="str">
        <f aca="false">D$7</f>
        <v>Cteide_CO1_R02</v>
      </c>
      <c r="H47" s="46" t="str">
        <f aca="false">D$8</f>
        <v>Crefor_CO1_P15</v>
      </c>
      <c r="I47" s="45"/>
      <c r="J47" s="45"/>
      <c r="K47" s="45"/>
      <c r="L47" s="45"/>
      <c r="M47" s="7"/>
    </row>
    <row r="48" customFormat="false" ht="15" hidden="false" customHeight="false" outlineLevel="0" collapsed="false">
      <c r="A48" s="45" t="s">
        <v>66</v>
      </c>
      <c r="B48" s="45" t="s">
        <v>67</v>
      </c>
      <c r="C48" s="45" t="s">
        <v>57</v>
      </c>
      <c r="D48" s="45" t="str">
        <f aca="false">CONCATENATE(F48,",",G48,",",H48)</f>
        <v>Cteide_CO1_F02,Cteide_CO1_R02,Crefor_CO1_P15</v>
      </c>
      <c r="E48" s="45" t="str">
        <f aca="false">CONCATENATE(B48,"_",D48)</f>
        <v>ZMUCP264529_Scardinius_erythrophthalmus_E15_02_Cteide_CO1_F02,Cteide_CO1_R02,Crefor_CO1_P15</v>
      </c>
      <c r="F48" s="46" t="str">
        <f aca="false">D$6</f>
        <v>Cteide_CO1_F02</v>
      </c>
      <c r="G48" s="46" t="str">
        <f aca="false">D$7</f>
        <v>Cteide_CO1_R02</v>
      </c>
      <c r="H48" s="46" t="str">
        <f aca="false">D$8</f>
        <v>Crefor_CO1_P15</v>
      </c>
      <c r="I48" s="45"/>
      <c r="J48" s="45"/>
      <c r="K48" s="45"/>
      <c r="L48" s="45"/>
      <c r="M48" s="7"/>
    </row>
    <row r="49" customFormat="false" ht="15" hidden="false" customHeight="false" outlineLevel="0" collapsed="false">
      <c r="A49" s="45" t="s">
        <v>68</v>
      </c>
      <c r="B49" s="45" t="s">
        <v>69</v>
      </c>
      <c r="C49" s="45" t="s">
        <v>57</v>
      </c>
      <c r="D49" s="45" t="str">
        <f aca="false">CONCATENATE(F49,",",G49,",",H49)</f>
        <v>Cteide_CO1_F02,Cteide_CO1_R02,Crefor_CO1_P15</v>
      </c>
      <c r="E49" s="45" t="str">
        <f aca="false">CONCATENATE(B49,"_",D49)</f>
        <v>ZMUCP264908_Rhodeus_armarus_E15_01_Cteide_CO1_F02,Cteide_CO1_R02,Crefor_CO1_P15</v>
      </c>
      <c r="F49" s="46" t="str">
        <f aca="false">D$6</f>
        <v>Cteide_CO1_F02</v>
      </c>
      <c r="G49" s="46" t="str">
        <f aca="false">D$7</f>
        <v>Cteide_CO1_R02</v>
      </c>
      <c r="H49" s="46" t="str">
        <f aca="false">D$8</f>
        <v>Crefor_CO1_P15</v>
      </c>
      <c r="I49" s="45"/>
      <c r="J49" s="45"/>
      <c r="K49" s="45"/>
      <c r="L49" s="45"/>
      <c r="M49" s="7"/>
    </row>
    <row r="50" customFormat="false" ht="15" hidden="false" customHeight="false" outlineLevel="0" collapsed="false">
      <c r="A50" s="45" t="s">
        <v>70</v>
      </c>
      <c r="B50" s="45" t="s">
        <v>71</v>
      </c>
      <c r="C50" s="45" t="s">
        <v>71</v>
      </c>
      <c r="D50" s="45" t="str">
        <f aca="false">CONCATENATE(F50,",",G50,",",H50)</f>
        <v>Cteide_CO1_F02,Cteide_CO1_R02,Crefor_CO1_P15</v>
      </c>
      <c r="E50" s="45" t="str">
        <f aca="false">CONCATENATE(B50,"_",D50)</f>
        <v>NTC_Cteide_CO1_F02,Cteide_CO1_R02,Crefor_CO1_P15</v>
      </c>
      <c r="F50" s="46" t="str">
        <f aca="false">D$6</f>
        <v>Cteide_CO1_F02</v>
      </c>
      <c r="G50" s="46" t="str">
        <f aca="false">D$7</f>
        <v>Cteide_CO1_R02</v>
      </c>
      <c r="H50" s="46" t="str">
        <f aca="false">D$8</f>
        <v>Crefor_CO1_P15</v>
      </c>
      <c r="I50" s="45"/>
      <c r="J50" s="45"/>
      <c r="K50" s="45"/>
      <c r="L50" s="45"/>
      <c r="M50" s="7"/>
    </row>
    <row r="51" customFormat="false" ht="15" hidden="false" customHeight="false" outlineLevel="0" collapsed="false">
      <c r="A51" s="47" t="s">
        <v>72</v>
      </c>
      <c r="B51" s="47" t="s">
        <v>56</v>
      </c>
      <c r="C51" s="47" t="s">
        <v>57</v>
      </c>
      <c r="D51" s="47" t="str">
        <f aca="false">CONCATENATE(F51,",",G51,",",H51)</f>
        <v>Cteide_CO1_F02,Cteide_CO1_R02,Crefor_CO1_P15</v>
      </c>
      <c r="E51" s="47" t="str">
        <f aca="false">CONCATENATE(B51,"_",D51)</f>
        <v>ZMUCP264713_Ctenopharyngodon_idella_E15_04_Cteide_CO1_F02,Cteide_CO1_R02,Crefor_CO1_P15</v>
      </c>
      <c r="F51" s="46" t="str">
        <f aca="false">D$6</f>
        <v>Cteide_CO1_F02</v>
      </c>
      <c r="G51" s="46" t="str">
        <f aca="false">D$7</f>
        <v>Cteide_CO1_R02</v>
      </c>
      <c r="H51" s="46" t="str">
        <f aca="false">D$8</f>
        <v>Crefor_CO1_P15</v>
      </c>
      <c r="I51" s="47"/>
      <c r="J51" s="47"/>
      <c r="K51" s="47"/>
      <c r="L51" s="47"/>
      <c r="M51" s="7"/>
    </row>
    <row r="52" customFormat="false" ht="15" hidden="false" customHeight="false" outlineLevel="0" collapsed="false">
      <c r="A52" s="47" t="s">
        <v>73</v>
      </c>
      <c r="B52" s="47" t="s">
        <v>59</v>
      </c>
      <c r="C52" s="47" t="s">
        <v>57</v>
      </c>
      <c r="D52" s="47" t="str">
        <f aca="false">CONCATENATE(F52,",",G52,",",H52)</f>
        <v>Cteide_CO1_F02,Cteide_CO1_R02,Crefor_CO1_P15</v>
      </c>
      <c r="E52" s="47" t="str">
        <f aca="false">CONCATENATE(B52,"_",D52)</f>
        <v>ZMUCP265459_Cyprinus_carpio_P38.12_Cteide_CO1_F02,Cteide_CO1_R02,Crefor_CO1_P15</v>
      </c>
      <c r="F52" s="46" t="str">
        <f aca="false">D$6</f>
        <v>Cteide_CO1_F02</v>
      </c>
      <c r="G52" s="46" t="str">
        <f aca="false">D$7</f>
        <v>Cteide_CO1_R02</v>
      </c>
      <c r="H52" s="46" t="str">
        <f aca="false">D$8</f>
        <v>Crefor_CO1_P15</v>
      </c>
      <c r="I52" s="47"/>
      <c r="J52" s="47"/>
      <c r="K52" s="47"/>
      <c r="L52" s="47"/>
      <c r="M52" s="7"/>
    </row>
    <row r="53" customFormat="false" ht="15" hidden="false" customHeight="false" outlineLevel="0" collapsed="false">
      <c r="A53" s="47" t="s">
        <v>74</v>
      </c>
      <c r="B53" s="47" t="s">
        <v>61</v>
      </c>
      <c r="C53" s="47" t="s">
        <v>57</v>
      </c>
      <c r="D53" s="47" t="str">
        <f aca="false">CONCATENATE(F53,",",G53,",",H53)</f>
        <v>Cteide_CO1_F02,Cteide_CO1_R02,Crefor_CO1_P15</v>
      </c>
      <c r="E53" s="47" t="str">
        <f aca="false">CONCATENATE(B53,"_",D53)</f>
        <v>ZMUCP265093_Alburnus_alburnus_E15_08_Cteide_CO1_F02,Cteide_CO1_R02,Crefor_CO1_P15</v>
      </c>
      <c r="F53" s="46" t="str">
        <f aca="false">D$6</f>
        <v>Cteide_CO1_F02</v>
      </c>
      <c r="G53" s="46" t="str">
        <f aca="false">D$7</f>
        <v>Cteide_CO1_R02</v>
      </c>
      <c r="H53" s="46" t="str">
        <f aca="false">D$8</f>
        <v>Crefor_CO1_P15</v>
      </c>
      <c r="I53" s="47"/>
      <c r="J53" s="47"/>
      <c r="K53" s="47"/>
      <c r="L53" s="47"/>
      <c r="M53" s="7"/>
    </row>
    <row r="54" customFormat="false" ht="15" hidden="false" customHeight="false" outlineLevel="0" collapsed="false">
      <c r="A54" s="47" t="s">
        <v>75</v>
      </c>
      <c r="B54" s="47" t="s">
        <v>63</v>
      </c>
      <c r="C54" s="47" t="s">
        <v>57</v>
      </c>
      <c r="D54" s="47" t="str">
        <f aca="false">CONCATENATE(F54,",",G54,",",H54)</f>
        <v>Cteide_CO1_F02,Cteide_CO1_R02,Crefor_CO1_P15</v>
      </c>
      <c r="E54" s="47" t="str">
        <f aca="false">CONCATENATE(B54,"_",D54)</f>
        <v>ZMUCP265515_Abramis_brama_P38.10_Cteide_CO1_F02,Cteide_CO1_R02,Crefor_CO1_P15</v>
      </c>
      <c r="F54" s="46" t="str">
        <f aca="false">D$6</f>
        <v>Cteide_CO1_F02</v>
      </c>
      <c r="G54" s="46" t="str">
        <f aca="false">D$7</f>
        <v>Cteide_CO1_R02</v>
      </c>
      <c r="H54" s="46" t="str">
        <f aca="false">D$8</f>
        <v>Crefor_CO1_P15</v>
      </c>
      <c r="I54" s="47"/>
      <c r="J54" s="47"/>
      <c r="K54" s="47"/>
      <c r="L54" s="47"/>
      <c r="M54" s="7"/>
    </row>
    <row r="55" customFormat="false" ht="15" hidden="false" customHeight="false" outlineLevel="0" collapsed="false">
      <c r="A55" s="47" t="s">
        <v>76</v>
      </c>
      <c r="B55" s="47" t="s">
        <v>65</v>
      </c>
      <c r="C55" s="47" t="s">
        <v>57</v>
      </c>
      <c r="D55" s="47" t="str">
        <f aca="false">CONCATENATE(F55,",",G55,",",H55)</f>
        <v>Cteide_CO1_F02,Cteide_CO1_R02,Crefor_CO1_P15</v>
      </c>
      <c r="E55" s="47" t="str">
        <f aca="false">CONCATENATE(B55,"_",D55)</f>
        <v>ZMUCP265410_Hypophthalmichthys_moltrix_Cteide_CO1_F02,Cteide_CO1_R02,Crefor_CO1_P15</v>
      </c>
      <c r="F55" s="46" t="str">
        <f aca="false">D$6</f>
        <v>Cteide_CO1_F02</v>
      </c>
      <c r="G55" s="46" t="str">
        <f aca="false">D$7</f>
        <v>Cteide_CO1_R02</v>
      </c>
      <c r="H55" s="46" t="str">
        <f aca="false">D$8</f>
        <v>Crefor_CO1_P15</v>
      </c>
      <c r="I55" s="47"/>
      <c r="J55" s="47"/>
      <c r="K55" s="47"/>
      <c r="L55" s="47"/>
      <c r="M55" s="7"/>
    </row>
    <row r="56" customFormat="false" ht="15" hidden="false" customHeight="false" outlineLevel="0" collapsed="false">
      <c r="A56" s="47" t="s">
        <v>77</v>
      </c>
      <c r="B56" s="47" t="s">
        <v>67</v>
      </c>
      <c r="C56" s="47" t="s">
        <v>57</v>
      </c>
      <c r="D56" s="47" t="str">
        <f aca="false">CONCATENATE(F56,",",G56,",",H56)</f>
        <v>Cteide_CO1_F02,Cteide_CO1_R02,Crefor_CO1_P15</v>
      </c>
      <c r="E56" s="47" t="str">
        <f aca="false">CONCATENATE(B56,"_",D56)</f>
        <v>ZMUCP264529_Scardinius_erythrophthalmus_E15_02_Cteide_CO1_F02,Cteide_CO1_R02,Crefor_CO1_P15</v>
      </c>
      <c r="F56" s="46" t="str">
        <f aca="false">D$6</f>
        <v>Cteide_CO1_F02</v>
      </c>
      <c r="G56" s="46" t="str">
        <f aca="false">D$7</f>
        <v>Cteide_CO1_R02</v>
      </c>
      <c r="H56" s="46" t="str">
        <f aca="false">D$8</f>
        <v>Crefor_CO1_P15</v>
      </c>
      <c r="I56" s="47"/>
      <c r="J56" s="47"/>
      <c r="K56" s="47"/>
      <c r="L56" s="47"/>
      <c r="M56" s="7"/>
    </row>
    <row r="57" customFormat="false" ht="15" hidden="false" customHeight="false" outlineLevel="0" collapsed="false">
      <c r="A57" s="47" t="s">
        <v>78</v>
      </c>
      <c r="B57" s="47" t="s">
        <v>69</v>
      </c>
      <c r="C57" s="47" t="s">
        <v>57</v>
      </c>
      <c r="D57" s="47" t="str">
        <f aca="false">CONCATENATE(F57,",",G57,",",H57)</f>
        <v>Cteide_CO1_F02,Cteide_CO1_R02,Crefor_CO1_P15</v>
      </c>
      <c r="E57" s="47" t="str">
        <f aca="false">CONCATENATE(B57,"_",D57)</f>
        <v>ZMUCP264908_Rhodeus_armarus_E15_01_Cteide_CO1_F02,Cteide_CO1_R02,Crefor_CO1_P15</v>
      </c>
      <c r="F57" s="46" t="str">
        <f aca="false">D$6</f>
        <v>Cteide_CO1_F02</v>
      </c>
      <c r="G57" s="46" t="str">
        <f aca="false">D$7</f>
        <v>Cteide_CO1_R02</v>
      </c>
      <c r="H57" s="46" t="str">
        <f aca="false">D$8</f>
        <v>Crefor_CO1_P15</v>
      </c>
      <c r="I57" s="47"/>
      <c r="J57" s="47"/>
      <c r="K57" s="47"/>
      <c r="L57" s="47"/>
      <c r="M57" s="7"/>
    </row>
    <row r="58" customFormat="false" ht="15" hidden="false" customHeight="false" outlineLevel="0" collapsed="false">
      <c r="A58" s="47" t="s">
        <v>79</v>
      </c>
      <c r="B58" s="47" t="s">
        <v>71</v>
      </c>
      <c r="C58" s="47" t="s">
        <v>71</v>
      </c>
      <c r="D58" s="47" t="str">
        <f aca="false">CONCATENATE(F58,",",G58,",",H58)</f>
        <v>Cteide_CO1_F02,Cteide_CO1_R02,Crefor_CO1_P15</v>
      </c>
      <c r="E58" s="47" t="str">
        <f aca="false">CONCATENATE(B58,"_",D58)</f>
        <v>NTC_Cteide_CO1_F02,Cteide_CO1_R02,Crefor_CO1_P15</v>
      </c>
      <c r="F58" s="46" t="str">
        <f aca="false">D$6</f>
        <v>Cteide_CO1_F02</v>
      </c>
      <c r="G58" s="46" t="str">
        <f aca="false">D$7</f>
        <v>Cteide_CO1_R02</v>
      </c>
      <c r="H58" s="46" t="str">
        <f aca="false">D$8</f>
        <v>Crefor_CO1_P15</v>
      </c>
      <c r="I58" s="47"/>
      <c r="J58" s="47"/>
      <c r="K58" s="47"/>
      <c r="L58" s="47"/>
      <c r="M58" s="7"/>
    </row>
    <row r="59" customFormat="false" ht="15" hidden="false" customHeight="false" outlineLevel="0" collapsed="false">
      <c r="A59" s="45" t="s">
        <v>80</v>
      </c>
      <c r="B59" s="45" t="s">
        <v>56</v>
      </c>
      <c r="C59" s="45" t="s">
        <v>57</v>
      </c>
      <c r="D59" s="45" t="str">
        <f aca="false">CONCATENATE(F59,",",G59,",",H59)</f>
        <v>Cteide_CO1_F02,Cteide_CO1_R04,Crefor_CO1_P15</v>
      </c>
      <c r="E59" s="45" t="str">
        <f aca="false">CONCATENATE(B59,"_",D59)</f>
        <v>ZMUCP264713_Ctenopharyngodon_idella_E15_04_Cteide_CO1_F02,Cteide_CO1_R04,Crefor_CO1_P15</v>
      </c>
      <c r="F59" s="48" t="str">
        <f aca="false">D$13</f>
        <v>Cteide_CO1_F02</v>
      </c>
      <c r="G59" s="48" t="str">
        <f aca="false">D$14</f>
        <v>Cteide_CO1_R04</v>
      </c>
      <c r="H59" s="48" t="str">
        <f aca="false">D$15</f>
        <v>Crefor_CO1_P15</v>
      </c>
      <c r="I59" s="45"/>
      <c r="J59" s="45"/>
      <c r="K59" s="45"/>
      <c r="L59" s="45"/>
      <c r="M59" s="7"/>
    </row>
    <row r="60" customFormat="false" ht="15" hidden="false" customHeight="false" outlineLevel="0" collapsed="false">
      <c r="A60" s="45" t="s">
        <v>81</v>
      </c>
      <c r="B60" s="45" t="s">
        <v>59</v>
      </c>
      <c r="C60" s="45" t="s">
        <v>57</v>
      </c>
      <c r="D60" s="45" t="str">
        <f aca="false">CONCATENATE(F60,",",G60,",",H60)</f>
        <v>Cteide_CO1_F02,Cteide_CO1_R04,Crefor_CO1_P15</v>
      </c>
      <c r="E60" s="45" t="str">
        <f aca="false">CONCATENATE(B60,"_",D60)</f>
        <v>ZMUCP265459_Cyprinus_carpio_P38.12_Cteide_CO1_F02,Cteide_CO1_R04,Crefor_CO1_P15</v>
      </c>
      <c r="F60" s="48" t="str">
        <f aca="false">D$13</f>
        <v>Cteide_CO1_F02</v>
      </c>
      <c r="G60" s="48" t="str">
        <f aca="false">D$14</f>
        <v>Cteide_CO1_R04</v>
      </c>
      <c r="H60" s="48" t="str">
        <f aca="false">D$15</f>
        <v>Crefor_CO1_P15</v>
      </c>
      <c r="I60" s="45"/>
      <c r="J60" s="45"/>
      <c r="K60" s="45"/>
      <c r="L60" s="45"/>
      <c r="M60" s="7"/>
    </row>
    <row r="61" customFormat="false" ht="15" hidden="false" customHeight="false" outlineLevel="0" collapsed="false">
      <c r="A61" s="45" t="s">
        <v>82</v>
      </c>
      <c r="B61" s="45" t="s">
        <v>61</v>
      </c>
      <c r="C61" s="45" t="s">
        <v>57</v>
      </c>
      <c r="D61" s="45" t="str">
        <f aca="false">CONCATENATE(F61,",",G61,",",H61)</f>
        <v>Cteide_CO1_F02,Cteide_CO1_R04,Crefor_CO1_P15</v>
      </c>
      <c r="E61" s="45" t="str">
        <f aca="false">CONCATENATE(B61,"_",D61)</f>
        <v>ZMUCP265093_Alburnus_alburnus_E15_08_Cteide_CO1_F02,Cteide_CO1_R04,Crefor_CO1_P15</v>
      </c>
      <c r="F61" s="48" t="str">
        <f aca="false">D$13</f>
        <v>Cteide_CO1_F02</v>
      </c>
      <c r="G61" s="48" t="str">
        <f aca="false">D$14</f>
        <v>Cteide_CO1_R04</v>
      </c>
      <c r="H61" s="48" t="str">
        <f aca="false">D$15</f>
        <v>Crefor_CO1_P15</v>
      </c>
      <c r="I61" s="45"/>
      <c r="J61" s="45"/>
      <c r="K61" s="45"/>
      <c r="L61" s="45"/>
      <c r="M61" s="7"/>
    </row>
    <row r="62" customFormat="false" ht="15" hidden="false" customHeight="false" outlineLevel="0" collapsed="false">
      <c r="A62" s="45" t="s">
        <v>83</v>
      </c>
      <c r="B62" s="45" t="s">
        <v>63</v>
      </c>
      <c r="C62" s="45" t="s">
        <v>57</v>
      </c>
      <c r="D62" s="45" t="str">
        <f aca="false">CONCATENATE(F62,",",G62,",",H62)</f>
        <v>Cteide_CO1_F02,Cteide_CO1_R04,Crefor_CO1_P15</v>
      </c>
      <c r="E62" s="45" t="str">
        <f aca="false">CONCATENATE(B62,"_",D62)</f>
        <v>ZMUCP265515_Abramis_brama_P38.10_Cteide_CO1_F02,Cteide_CO1_R04,Crefor_CO1_P15</v>
      </c>
      <c r="F62" s="48" t="str">
        <f aca="false">D$13</f>
        <v>Cteide_CO1_F02</v>
      </c>
      <c r="G62" s="48" t="str">
        <f aca="false">D$14</f>
        <v>Cteide_CO1_R04</v>
      </c>
      <c r="H62" s="48" t="str">
        <f aca="false">D$15</f>
        <v>Crefor_CO1_P15</v>
      </c>
      <c r="I62" s="45"/>
      <c r="J62" s="45"/>
      <c r="K62" s="45"/>
      <c r="L62" s="45"/>
      <c r="M62" s="7"/>
    </row>
    <row r="63" customFormat="false" ht="15" hidden="false" customHeight="false" outlineLevel="0" collapsed="false">
      <c r="A63" s="45" t="s">
        <v>84</v>
      </c>
      <c r="B63" s="45" t="s">
        <v>65</v>
      </c>
      <c r="C63" s="45" t="s">
        <v>57</v>
      </c>
      <c r="D63" s="45" t="str">
        <f aca="false">CONCATENATE(F63,",",G63,",",H63)</f>
        <v>Cteide_CO1_F02,Cteide_CO1_R04,Crefor_CO1_P15</v>
      </c>
      <c r="E63" s="45" t="str">
        <f aca="false">CONCATENATE(B63,"_",D63)</f>
        <v>ZMUCP265410_Hypophthalmichthys_moltrix_Cteide_CO1_F02,Cteide_CO1_R04,Crefor_CO1_P15</v>
      </c>
      <c r="F63" s="48" t="str">
        <f aca="false">D$13</f>
        <v>Cteide_CO1_F02</v>
      </c>
      <c r="G63" s="48" t="str">
        <f aca="false">D$14</f>
        <v>Cteide_CO1_R04</v>
      </c>
      <c r="H63" s="48" t="str">
        <f aca="false">D$15</f>
        <v>Crefor_CO1_P15</v>
      </c>
      <c r="I63" s="45"/>
      <c r="J63" s="45"/>
      <c r="K63" s="45"/>
      <c r="L63" s="45"/>
      <c r="M63" s="7"/>
    </row>
    <row r="64" customFormat="false" ht="15" hidden="false" customHeight="false" outlineLevel="0" collapsed="false">
      <c r="A64" s="45" t="s">
        <v>85</v>
      </c>
      <c r="B64" s="45" t="s">
        <v>67</v>
      </c>
      <c r="C64" s="45" t="s">
        <v>57</v>
      </c>
      <c r="D64" s="45" t="str">
        <f aca="false">CONCATENATE(F64,",",G64,",",H64)</f>
        <v>Cteide_CO1_F02,Cteide_CO1_R04,Crefor_CO1_P15</v>
      </c>
      <c r="E64" s="45" t="str">
        <f aca="false">CONCATENATE(B64,"_",D64)</f>
        <v>ZMUCP264529_Scardinius_erythrophthalmus_E15_02_Cteide_CO1_F02,Cteide_CO1_R04,Crefor_CO1_P15</v>
      </c>
      <c r="F64" s="48" t="str">
        <f aca="false">D$13</f>
        <v>Cteide_CO1_F02</v>
      </c>
      <c r="G64" s="48" t="str">
        <f aca="false">D$14</f>
        <v>Cteide_CO1_R04</v>
      </c>
      <c r="H64" s="48" t="str">
        <f aca="false">D$15</f>
        <v>Crefor_CO1_P15</v>
      </c>
      <c r="I64" s="45"/>
      <c r="J64" s="45"/>
      <c r="K64" s="45"/>
      <c r="L64" s="45"/>
      <c r="M64" s="7"/>
    </row>
    <row r="65" customFormat="false" ht="15" hidden="false" customHeight="false" outlineLevel="0" collapsed="false">
      <c r="A65" s="45" t="s">
        <v>86</v>
      </c>
      <c r="B65" s="45" t="s">
        <v>69</v>
      </c>
      <c r="C65" s="45" t="s">
        <v>57</v>
      </c>
      <c r="D65" s="45" t="str">
        <f aca="false">CONCATENATE(F65,",",G65,",",H65)</f>
        <v>Cteide_CO1_F02,Cteide_CO1_R04,Crefor_CO1_P15</v>
      </c>
      <c r="E65" s="45" t="str">
        <f aca="false">CONCATENATE(B65,"_",D65)</f>
        <v>ZMUCP264908_Rhodeus_armarus_E15_01_Cteide_CO1_F02,Cteide_CO1_R04,Crefor_CO1_P15</v>
      </c>
      <c r="F65" s="48" t="str">
        <f aca="false">D$13</f>
        <v>Cteide_CO1_F02</v>
      </c>
      <c r="G65" s="48" t="str">
        <f aca="false">D$14</f>
        <v>Cteide_CO1_R04</v>
      </c>
      <c r="H65" s="48" t="str">
        <f aca="false">D$15</f>
        <v>Crefor_CO1_P15</v>
      </c>
      <c r="I65" s="45"/>
      <c r="J65" s="45"/>
      <c r="K65" s="45"/>
      <c r="L65" s="45"/>
      <c r="M65" s="7"/>
    </row>
    <row r="66" customFormat="false" ht="15" hidden="false" customHeight="false" outlineLevel="0" collapsed="false">
      <c r="A66" s="45" t="s">
        <v>87</v>
      </c>
      <c r="B66" s="45" t="s">
        <v>71</v>
      </c>
      <c r="C66" s="45" t="s">
        <v>71</v>
      </c>
      <c r="D66" s="45" t="str">
        <f aca="false">CONCATENATE(F66,",",G66,",",H66)</f>
        <v>Cteide_CO1_F02,Cteide_CO1_R04,Crefor_CO1_P15</v>
      </c>
      <c r="E66" s="45" t="str">
        <f aca="false">CONCATENATE(B66,"_",D66)</f>
        <v>NTC_Cteide_CO1_F02,Cteide_CO1_R04,Crefor_CO1_P15</v>
      </c>
      <c r="F66" s="48" t="str">
        <f aca="false">D$13</f>
        <v>Cteide_CO1_F02</v>
      </c>
      <c r="G66" s="48" t="str">
        <f aca="false">D$14</f>
        <v>Cteide_CO1_R04</v>
      </c>
      <c r="H66" s="48" t="str">
        <f aca="false">D$15</f>
        <v>Crefor_CO1_P15</v>
      </c>
      <c r="I66" s="45"/>
      <c r="J66" s="45"/>
      <c r="K66" s="45"/>
      <c r="L66" s="45"/>
      <c r="M66" s="7"/>
    </row>
    <row r="67" customFormat="false" ht="15" hidden="false" customHeight="false" outlineLevel="0" collapsed="false">
      <c r="A67" s="47" t="s">
        <v>88</v>
      </c>
      <c r="B67" s="47" t="s">
        <v>56</v>
      </c>
      <c r="C67" s="47" t="s">
        <v>57</v>
      </c>
      <c r="D67" s="47" t="str">
        <f aca="false">CONCATENATE(F67,",",G67,",",H67)</f>
        <v>Cteide_CO1_F02,Cteide_CO1_R04,Crefor_CO1_P15</v>
      </c>
      <c r="E67" s="47" t="str">
        <f aca="false">CONCATENATE(B67,"_",D67)</f>
        <v>ZMUCP264713_Ctenopharyngodon_idella_E15_04_Cteide_CO1_F02,Cteide_CO1_R04,Crefor_CO1_P15</v>
      </c>
      <c r="F67" s="48" t="str">
        <f aca="false">D$13</f>
        <v>Cteide_CO1_F02</v>
      </c>
      <c r="G67" s="48" t="str">
        <f aca="false">D$14</f>
        <v>Cteide_CO1_R04</v>
      </c>
      <c r="H67" s="48" t="str">
        <f aca="false">D$15</f>
        <v>Crefor_CO1_P15</v>
      </c>
      <c r="I67" s="47"/>
      <c r="J67" s="47"/>
      <c r="K67" s="47"/>
      <c r="L67" s="47"/>
      <c r="M67" s="7"/>
    </row>
    <row r="68" customFormat="false" ht="15" hidden="false" customHeight="false" outlineLevel="0" collapsed="false">
      <c r="A68" s="47" t="s">
        <v>89</v>
      </c>
      <c r="B68" s="47" t="s">
        <v>59</v>
      </c>
      <c r="C68" s="47" t="s">
        <v>57</v>
      </c>
      <c r="D68" s="47" t="str">
        <f aca="false">CONCATENATE(F68,",",G68,",",H68)</f>
        <v>Cteide_CO1_F02,Cteide_CO1_R04,Crefor_CO1_P15</v>
      </c>
      <c r="E68" s="47" t="str">
        <f aca="false">CONCATENATE(B68,"_",D68)</f>
        <v>ZMUCP265459_Cyprinus_carpio_P38.12_Cteide_CO1_F02,Cteide_CO1_R04,Crefor_CO1_P15</v>
      </c>
      <c r="F68" s="48" t="str">
        <f aca="false">D$13</f>
        <v>Cteide_CO1_F02</v>
      </c>
      <c r="G68" s="48" t="str">
        <f aca="false">D$14</f>
        <v>Cteide_CO1_R04</v>
      </c>
      <c r="H68" s="48" t="str">
        <f aca="false">D$15</f>
        <v>Crefor_CO1_P15</v>
      </c>
      <c r="I68" s="47"/>
      <c r="J68" s="47"/>
      <c r="K68" s="47"/>
      <c r="L68" s="47"/>
      <c r="M68" s="7"/>
    </row>
    <row r="69" customFormat="false" ht="15" hidden="false" customHeight="false" outlineLevel="0" collapsed="false">
      <c r="A69" s="47" t="s">
        <v>90</v>
      </c>
      <c r="B69" s="47" t="s">
        <v>61</v>
      </c>
      <c r="C69" s="47" t="s">
        <v>57</v>
      </c>
      <c r="D69" s="47" t="str">
        <f aca="false">CONCATENATE(F69,",",G69,",",H69)</f>
        <v>Cteide_CO1_F02,Cteide_CO1_R04,Crefor_CO1_P15</v>
      </c>
      <c r="E69" s="47" t="str">
        <f aca="false">CONCATENATE(B69,"_",D69)</f>
        <v>ZMUCP265093_Alburnus_alburnus_E15_08_Cteide_CO1_F02,Cteide_CO1_R04,Crefor_CO1_P15</v>
      </c>
      <c r="F69" s="48" t="str">
        <f aca="false">D$13</f>
        <v>Cteide_CO1_F02</v>
      </c>
      <c r="G69" s="48" t="str">
        <f aca="false">D$14</f>
        <v>Cteide_CO1_R04</v>
      </c>
      <c r="H69" s="48" t="str">
        <f aca="false">D$15</f>
        <v>Crefor_CO1_P15</v>
      </c>
      <c r="I69" s="47"/>
      <c r="J69" s="47"/>
      <c r="K69" s="47"/>
      <c r="L69" s="47"/>
      <c r="M69" s="7"/>
    </row>
    <row r="70" customFormat="false" ht="15" hidden="false" customHeight="false" outlineLevel="0" collapsed="false">
      <c r="A70" s="47" t="s">
        <v>91</v>
      </c>
      <c r="B70" s="47" t="s">
        <v>63</v>
      </c>
      <c r="C70" s="47" t="s">
        <v>57</v>
      </c>
      <c r="D70" s="47" t="str">
        <f aca="false">CONCATENATE(F70,",",G70,",",H70)</f>
        <v>Cteide_CO1_F02,Cteide_CO1_R04,Crefor_CO1_P15</v>
      </c>
      <c r="E70" s="47" t="str">
        <f aca="false">CONCATENATE(B70,"_",D70)</f>
        <v>ZMUCP265515_Abramis_brama_P38.10_Cteide_CO1_F02,Cteide_CO1_R04,Crefor_CO1_P15</v>
      </c>
      <c r="F70" s="48" t="str">
        <f aca="false">D$13</f>
        <v>Cteide_CO1_F02</v>
      </c>
      <c r="G70" s="48" t="str">
        <f aca="false">D$14</f>
        <v>Cteide_CO1_R04</v>
      </c>
      <c r="H70" s="48" t="str">
        <f aca="false">D$15</f>
        <v>Crefor_CO1_P15</v>
      </c>
      <c r="I70" s="47"/>
      <c r="J70" s="47"/>
      <c r="K70" s="47"/>
      <c r="L70" s="47"/>
      <c r="M70" s="7"/>
    </row>
    <row r="71" customFormat="false" ht="15" hidden="false" customHeight="false" outlineLevel="0" collapsed="false">
      <c r="A71" s="47" t="s">
        <v>92</v>
      </c>
      <c r="B71" s="47" t="s">
        <v>65</v>
      </c>
      <c r="C71" s="47" t="s">
        <v>57</v>
      </c>
      <c r="D71" s="47" t="str">
        <f aca="false">CONCATENATE(F71,",",G71,",",H71)</f>
        <v>Cteide_CO1_F02,Cteide_CO1_R04,Crefor_CO1_P15</v>
      </c>
      <c r="E71" s="47" t="str">
        <f aca="false">CONCATENATE(B71,"_",D71)</f>
        <v>ZMUCP265410_Hypophthalmichthys_moltrix_Cteide_CO1_F02,Cteide_CO1_R04,Crefor_CO1_P15</v>
      </c>
      <c r="F71" s="48" t="str">
        <f aca="false">D$13</f>
        <v>Cteide_CO1_F02</v>
      </c>
      <c r="G71" s="48" t="str">
        <f aca="false">D$14</f>
        <v>Cteide_CO1_R04</v>
      </c>
      <c r="H71" s="48" t="str">
        <f aca="false">D$15</f>
        <v>Crefor_CO1_P15</v>
      </c>
      <c r="I71" s="47"/>
      <c r="J71" s="47"/>
      <c r="K71" s="47"/>
      <c r="L71" s="47"/>
      <c r="M71" s="7"/>
    </row>
    <row r="72" customFormat="false" ht="15" hidden="false" customHeight="false" outlineLevel="0" collapsed="false">
      <c r="A72" s="47" t="s">
        <v>93</v>
      </c>
      <c r="B72" s="47" t="s">
        <v>67</v>
      </c>
      <c r="C72" s="47" t="s">
        <v>57</v>
      </c>
      <c r="D72" s="47" t="str">
        <f aca="false">CONCATENATE(F72,",",G72,",",H72)</f>
        <v>Cteide_CO1_F02,Cteide_CO1_R04,Crefor_CO1_P15</v>
      </c>
      <c r="E72" s="47" t="str">
        <f aca="false">CONCATENATE(B72,"_",D72)</f>
        <v>ZMUCP264529_Scardinius_erythrophthalmus_E15_02_Cteide_CO1_F02,Cteide_CO1_R04,Crefor_CO1_P15</v>
      </c>
      <c r="F72" s="48" t="str">
        <f aca="false">D$13</f>
        <v>Cteide_CO1_F02</v>
      </c>
      <c r="G72" s="48" t="str">
        <f aca="false">D$14</f>
        <v>Cteide_CO1_R04</v>
      </c>
      <c r="H72" s="48" t="str">
        <f aca="false">D$15</f>
        <v>Crefor_CO1_P15</v>
      </c>
      <c r="I72" s="47"/>
      <c r="J72" s="47"/>
      <c r="K72" s="47"/>
      <c r="L72" s="47"/>
      <c r="M72" s="7"/>
    </row>
    <row r="73" customFormat="false" ht="15" hidden="false" customHeight="false" outlineLevel="0" collapsed="false">
      <c r="A73" s="47" t="s">
        <v>94</v>
      </c>
      <c r="B73" s="47" t="s">
        <v>69</v>
      </c>
      <c r="C73" s="47" t="s">
        <v>57</v>
      </c>
      <c r="D73" s="47" t="str">
        <f aca="false">CONCATENATE(F73,",",G73,",",H73)</f>
        <v>Cteide_CO1_F02,Cteide_CO1_R04,Crefor_CO1_P15</v>
      </c>
      <c r="E73" s="47" t="str">
        <f aca="false">CONCATENATE(B73,"_",D73)</f>
        <v>ZMUCP264908_Rhodeus_armarus_E15_01_Cteide_CO1_F02,Cteide_CO1_R04,Crefor_CO1_P15</v>
      </c>
      <c r="F73" s="48" t="str">
        <f aca="false">D$13</f>
        <v>Cteide_CO1_F02</v>
      </c>
      <c r="G73" s="48" t="str">
        <f aca="false">D$14</f>
        <v>Cteide_CO1_R04</v>
      </c>
      <c r="H73" s="48" t="str">
        <f aca="false">D$15</f>
        <v>Crefor_CO1_P15</v>
      </c>
      <c r="I73" s="47"/>
      <c r="J73" s="47"/>
      <c r="K73" s="47"/>
      <c r="L73" s="47"/>
      <c r="M73" s="7"/>
    </row>
    <row r="74" customFormat="false" ht="15" hidden="false" customHeight="false" outlineLevel="0" collapsed="false">
      <c r="A74" s="47" t="s">
        <v>95</v>
      </c>
      <c r="B74" s="47" t="s">
        <v>71</v>
      </c>
      <c r="C74" s="47" t="s">
        <v>71</v>
      </c>
      <c r="D74" s="47" t="str">
        <f aca="false">CONCATENATE(F74,",",G74,",",H74)</f>
        <v>Cteide_CO1_F02,Cteide_CO1_R04,Crefor_CO1_P15</v>
      </c>
      <c r="E74" s="47" t="str">
        <f aca="false">CONCATENATE(B74,"_",D74)</f>
        <v>NTC_Cteide_CO1_F02,Cteide_CO1_R04,Crefor_CO1_P15</v>
      </c>
      <c r="F74" s="48" t="str">
        <f aca="false">D$13</f>
        <v>Cteide_CO1_F02</v>
      </c>
      <c r="G74" s="48" t="str">
        <f aca="false">D$14</f>
        <v>Cteide_CO1_R04</v>
      </c>
      <c r="H74" s="48" t="str">
        <f aca="false">D$15</f>
        <v>Crefor_CO1_P15</v>
      </c>
      <c r="I74" s="47"/>
      <c r="J74" s="47"/>
      <c r="K74" s="47"/>
      <c r="L74" s="47"/>
      <c r="M74" s="7"/>
    </row>
    <row r="75" customFormat="false" ht="15" hidden="false" customHeight="false" outlineLevel="0" collapsed="false">
      <c r="A75" s="45" t="s">
        <v>96</v>
      </c>
      <c r="B75" s="45" t="s">
        <v>56</v>
      </c>
      <c r="C75" s="45" t="s">
        <v>57</v>
      </c>
      <c r="D75" s="45" t="str">
        <f aca="false">CONCATENATE(F75,",",G75,",",H75)</f>
        <v>Cteide_CO1_F02,Cteide_CO1_R01,Crefor_CO1_P15</v>
      </c>
      <c r="E75" s="45" t="str">
        <f aca="false">CONCATENATE(B75,"_",D75)</f>
        <v>ZMUCP264713_Ctenopharyngodon_idella_E15_04_Cteide_CO1_F02,Cteide_CO1_R01,Crefor_CO1_P15</v>
      </c>
      <c r="F75" s="49" t="str">
        <f aca="false">D$20</f>
        <v>Cteide_CO1_F02</v>
      </c>
      <c r="G75" s="49" t="str">
        <f aca="false">D$21</f>
        <v>Cteide_CO1_R01</v>
      </c>
      <c r="H75" s="49" t="str">
        <f aca="false">D$22</f>
        <v>Crefor_CO1_P15</v>
      </c>
      <c r="I75" s="45"/>
      <c r="J75" s="45"/>
      <c r="K75" s="45"/>
      <c r="L75" s="45"/>
      <c r="M75" s="7"/>
    </row>
    <row r="76" customFormat="false" ht="15" hidden="false" customHeight="false" outlineLevel="0" collapsed="false">
      <c r="A76" s="45" t="s">
        <v>97</v>
      </c>
      <c r="B76" s="45" t="s">
        <v>59</v>
      </c>
      <c r="C76" s="45" t="s">
        <v>57</v>
      </c>
      <c r="D76" s="45" t="str">
        <f aca="false">CONCATENATE(F76,",",G76,",",H76)</f>
        <v>Cteide_CO1_F02,Cteide_CO1_R01,Crefor_CO1_P15</v>
      </c>
      <c r="E76" s="45" t="str">
        <f aca="false">CONCATENATE(B76,"_",D76)</f>
        <v>ZMUCP265459_Cyprinus_carpio_P38.12_Cteide_CO1_F02,Cteide_CO1_R01,Crefor_CO1_P15</v>
      </c>
      <c r="F76" s="49" t="str">
        <f aca="false">D$20</f>
        <v>Cteide_CO1_F02</v>
      </c>
      <c r="G76" s="49" t="str">
        <f aca="false">D$21</f>
        <v>Cteide_CO1_R01</v>
      </c>
      <c r="H76" s="49" t="str">
        <f aca="false">D$22</f>
        <v>Crefor_CO1_P15</v>
      </c>
      <c r="I76" s="45"/>
      <c r="J76" s="45"/>
      <c r="K76" s="45"/>
      <c r="L76" s="45"/>
      <c r="M76" s="7"/>
    </row>
    <row r="77" customFormat="false" ht="15" hidden="false" customHeight="false" outlineLevel="0" collapsed="false">
      <c r="A77" s="45" t="s">
        <v>98</v>
      </c>
      <c r="B77" s="45" t="s">
        <v>61</v>
      </c>
      <c r="C77" s="45" t="s">
        <v>57</v>
      </c>
      <c r="D77" s="45" t="str">
        <f aca="false">CONCATENATE(F77,",",G77,",",H77)</f>
        <v>Cteide_CO1_F02,Cteide_CO1_R01,Crefor_CO1_P15</v>
      </c>
      <c r="E77" s="45" t="str">
        <f aca="false">CONCATENATE(B77,"_",D77)</f>
        <v>ZMUCP265093_Alburnus_alburnus_E15_08_Cteide_CO1_F02,Cteide_CO1_R01,Crefor_CO1_P15</v>
      </c>
      <c r="F77" s="49" t="str">
        <f aca="false">D$20</f>
        <v>Cteide_CO1_F02</v>
      </c>
      <c r="G77" s="49" t="str">
        <f aca="false">D$21</f>
        <v>Cteide_CO1_R01</v>
      </c>
      <c r="H77" s="49" t="str">
        <f aca="false">D$22</f>
        <v>Crefor_CO1_P15</v>
      </c>
      <c r="I77" s="45"/>
      <c r="J77" s="45"/>
      <c r="K77" s="45"/>
      <c r="L77" s="45"/>
      <c r="M77" s="7"/>
    </row>
    <row r="78" customFormat="false" ht="15" hidden="false" customHeight="false" outlineLevel="0" collapsed="false">
      <c r="A78" s="45" t="s">
        <v>99</v>
      </c>
      <c r="B78" s="45" t="s">
        <v>63</v>
      </c>
      <c r="C78" s="45" t="s">
        <v>57</v>
      </c>
      <c r="D78" s="45" t="str">
        <f aca="false">CONCATENATE(F78,",",G78,",",H78)</f>
        <v>Cteide_CO1_F02,Cteide_CO1_R01,Crefor_CO1_P15</v>
      </c>
      <c r="E78" s="45" t="str">
        <f aca="false">CONCATENATE(B78,"_",D78)</f>
        <v>ZMUCP265515_Abramis_brama_P38.10_Cteide_CO1_F02,Cteide_CO1_R01,Crefor_CO1_P15</v>
      </c>
      <c r="F78" s="49" t="str">
        <f aca="false">D$20</f>
        <v>Cteide_CO1_F02</v>
      </c>
      <c r="G78" s="49" t="str">
        <f aca="false">D$21</f>
        <v>Cteide_CO1_R01</v>
      </c>
      <c r="H78" s="49" t="str">
        <f aca="false">D$22</f>
        <v>Crefor_CO1_P15</v>
      </c>
      <c r="I78" s="45"/>
      <c r="J78" s="45"/>
      <c r="K78" s="45"/>
      <c r="L78" s="45"/>
      <c r="M78" s="7"/>
    </row>
    <row r="79" customFormat="false" ht="15" hidden="false" customHeight="false" outlineLevel="0" collapsed="false">
      <c r="A79" s="45" t="s">
        <v>100</v>
      </c>
      <c r="B79" s="45" t="s">
        <v>65</v>
      </c>
      <c r="C79" s="45" t="s">
        <v>57</v>
      </c>
      <c r="D79" s="45" t="str">
        <f aca="false">CONCATENATE(F79,",",G79,",",H79)</f>
        <v>Cteide_CO1_F02,Cteide_CO1_R01,Crefor_CO1_P15</v>
      </c>
      <c r="E79" s="45" t="str">
        <f aca="false">CONCATENATE(B79,"_",D79)</f>
        <v>ZMUCP265410_Hypophthalmichthys_moltrix_Cteide_CO1_F02,Cteide_CO1_R01,Crefor_CO1_P15</v>
      </c>
      <c r="F79" s="49" t="str">
        <f aca="false">D$20</f>
        <v>Cteide_CO1_F02</v>
      </c>
      <c r="G79" s="49" t="str">
        <f aca="false">D$21</f>
        <v>Cteide_CO1_R01</v>
      </c>
      <c r="H79" s="49" t="str">
        <f aca="false">D$22</f>
        <v>Crefor_CO1_P15</v>
      </c>
      <c r="I79" s="45"/>
      <c r="J79" s="45"/>
      <c r="K79" s="45"/>
      <c r="L79" s="45"/>
      <c r="M79" s="7"/>
    </row>
    <row r="80" customFormat="false" ht="15" hidden="false" customHeight="false" outlineLevel="0" collapsed="false">
      <c r="A80" s="45" t="s">
        <v>101</v>
      </c>
      <c r="B80" s="45" t="s">
        <v>67</v>
      </c>
      <c r="C80" s="45" t="s">
        <v>57</v>
      </c>
      <c r="D80" s="45" t="str">
        <f aca="false">CONCATENATE(F80,",",G80,",",H80)</f>
        <v>Cteide_CO1_F02,Cteide_CO1_R01,Crefor_CO1_P15</v>
      </c>
      <c r="E80" s="45" t="str">
        <f aca="false">CONCATENATE(B80,"_",D80)</f>
        <v>ZMUCP264529_Scardinius_erythrophthalmus_E15_02_Cteide_CO1_F02,Cteide_CO1_R01,Crefor_CO1_P15</v>
      </c>
      <c r="F80" s="49" t="str">
        <f aca="false">D$20</f>
        <v>Cteide_CO1_F02</v>
      </c>
      <c r="G80" s="49" t="str">
        <f aca="false">D$21</f>
        <v>Cteide_CO1_R01</v>
      </c>
      <c r="H80" s="49" t="str">
        <f aca="false">D$22</f>
        <v>Crefor_CO1_P15</v>
      </c>
      <c r="I80" s="45"/>
      <c r="J80" s="45"/>
      <c r="K80" s="45"/>
      <c r="L80" s="45"/>
      <c r="M80" s="7"/>
    </row>
    <row r="81" customFormat="false" ht="15" hidden="false" customHeight="false" outlineLevel="0" collapsed="false">
      <c r="A81" s="45" t="s">
        <v>102</v>
      </c>
      <c r="B81" s="45" t="s">
        <v>69</v>
      </c>
      <c r="C81" s="45" t="s">
        <v>57</v>
      </c>
      <c r="D81" s="45" t="str">
        <f aca="false">CONCATENATE(F81,",",G81,",",H81)</f>
        <v>Cteide_CO1_F02,Cteide_CO1_R01,Crefor_CO1_P15</v>
      </c>
      <c r="E81" s="45" t="str">
        <f aca="false">CONCATENATE(B81,"_",D81)</f>
        <v>ZMUCP264908_Rhodeus_armarus_E15_01_Cteide_CO1_F02,Cteide_CO1_R01,Crefor_CO1_P15</v>
      </c>
      <c r="F81" s="49" t="str">
        <f aca="false">D$20</f>
        <v>Cteide_CO1_F02</v>
      </c>
      <c r="G81" s="49" t="str">
        <f aca="false">D$21</f>
        <v>Cteide_CO1_R01</v>
      </c>
      <c r="H81" s="49" t="str">
        <f aca="false">D$22</f>
        <v>Crefor_CO1_P15</v>
      </c>
      <c r="I81" s="45"/>
      <c r="J81" s="45"/>
      <c r="K81" s="45"/>
      <c r="L81" s="45"/>
      <c r="M81" s="7"/>
    </row>
    <row r="82" customFormat="false" ht="15" hidden="false" customHeight="false" outlineLevel="0" collapsed="false">
      <c r="A82" s="45" t="s">
        <v>103</v>
      </c>
      <c r="B82" s="45" t="s">
        <v>71</v>
      </c>
      <c r="C82" s="45" t="s">
        <v>71</v>
      </c>
      <c r="D82" s="45" t="str">
        <f aca="false">CONCATENATE(F82,",",G82,",",H82)</f>
        <v>Cteide_CO1_F02,Cteide_CO1_R01,Crefor_CO1_P15</v>
      </c>
      <c r="E82" s="45" t="str">
        <f aca="false">CONCATENATE(B82,"_",D82)</f>
        <v>NTC_Cteide_CO1_F02,Cteide_CO1_R01,Crefor_CO1_P15</v>
      </c>
      <c r="F82" s="49" t="str">
        <f aca="false">D$20</f>
        <v>Cteide_CO1_F02</v>
      </c>
      <c r="G82" s="49" t="str">
        <f aca="false">D$21</f>
        <v>Cteide_CO1_R01</v>
      </c>
      <c r="H82" s="49" t="str">
        <f aca="false">D$22</f>
        <v>Crefor_CO1_P15</v>
      </c>
      <c r="I82" s="45"/>
      <c r="J82" s="45"/>
      <c r="K82" s="45"/>
      <c r="L82" s="45"/>
      <c r="M82" s="7"/>
    </row>
    <row r="83" customFormat="false" ht="15" hidden="false" customHeight="false" outlineLevel="0" collapsed="false">
      <c r="A83" s="47" t="s">
        <v>104</v>
      </c>
      <c r="B83" s="47" t="s">
        <v>56</v>
      </c>
      <c r="C83" s="47" t="s">
        <v>57</v>
      </c>
      <c r="D83" s="47" t="str">
        <f aca="false">CONCATENATE(F83,",",G83,",",H83)</f>
        <v>Cteide_CO1_F02,Cteide_CO1_R01,Crefor_CO1_P15</v>
      </c>
      <c r="E83" s="47" t="str">
        <f aca="false">CONCATENATE(B83,"_",D83)</f>
        <v>ZMUCP264713_Ctenopharyngodon_idella_E15_04_Cteide_CO1_F02,Cteide_CO1_R01,Crefor_CO1_P15</v>
      </c>
      <c r="F83" s="49" t="str">
        <f aca="false">D$20</f>
        <v>Cteide_CO1_F02</v>
      </c>
      <c r="G83" s="49" t="str">
        <f aca="false">D$21</f>
        <v>Cteide_CO1_R01</v>
      </c>
      <c r="H83" s="49" t="str">
        <f aca="false">D$22</f>
        <v>Crefor_CO1_P15</v>
      </c>
      <c r="I83" s="47"/>
      <c r="J83" s="47"/>
      <c r="K83" s="47"/>
      <c r="L83" s="47"/>
      <c r="M83" s="7"/>
    </row>
    <row r="84" customFormat="false" ht="15" hidden="false" customHeight="false" outlineLevel="0" collapsed="false">
      <c r="A84" s="47" t="s">
        <v>105</v>
      </c>
      <c r="B84" s="47" t="s">
        <v>59</v>
      </c>
      <c r="C84" s="47" t="s">
        <v>57</v>
      </c>
      <c r="D84" s="47" t="str">
        <f aca="false">CONCATENATE(F84,",",G84,",",H84)</f>
        <v>Cteide_CO1_F02,Cteide_CO1_R01,Crefor_CO1_P15</v>
      </c>
      <c r="E84" s="47" t="str">
        <f aca="false">CONCATENATE(B84,"_",D84)</f>
        <v>ZMUCP265459_Cyprinus_carpio_P38.12_Cteide_CO1_F02,Cteide_CO1_R01,Crefor_CO1_P15</v>
      </c>
      <c r="F84" s="49" t="str">
        <f aca="false">D$20</f>
        <v>Cteide_CO1_F02</v>
      </c>
      <c r="G84" s="49" t="str">
        <f aca="false">D$21</f>
        <v>Cteide_CO1_R01</v>
      </c>
      <c r="H84" s="49" t="str">
        <f aca="false">D$22</f>
        <v>Crefor_CO1_P15</v>
      </c>
      <c r="I84" s="47"/>
      <c r="J84" s="47"/>
      <c r="K84" s="47"/>
      <c r="L84" s="47"/>
      <c r="M84" s="7"/>
    </row>
    <row r="85" customFormat="false" ht="15" hidden="false" customHeight="false" outlineLevel="0" collapsed="false">
      <c r="A85" s="47" t="s">
        <v>106</v>
      </c>
      <c r="B85" s="47" t="s">
        <v>61</v>
      </c>
      <c r="C85" s="47" t="s">
        <v>57</v>
      </c>
      <c r="D85" s="47" t="str">
        <f aca="false">CONCATENATE(F85,",",G85,",",H85)</f>
        <v>Cteide_CO1_F02,Cteide_CO1_R01,Crefor_CO1_P15</v>
      </c>
      <c r="E85" s="47" t="str">
        <f aca="false">CONCATENATE(B85,"_",D85)</f>
        <v>ZMUCP265093_Alburnus_alburnus_E15_08_Cteide_CO1_F02,Cteide_CO1_R01,Crefor_CO1_P15</v>
      </c>
      <c r="F85" s="49" t="str">
        <f aca="false">D$20</f>
        <v>Cteide_CO1_F02</v>
      </c>
      <c r="G85" s="49" t="str">
        <f aca="false">D$21</f>
        <v>Cteide_CO1_R01</v>
      </c>
      <c r="H85" s="49" t="str">
        <f aca="false">D$22</f>
        <v>Crefor_CO1_P15</v>
      </c>
      <c r="I85" s="47"/>
      <c r="J85" s="47"/>
      <c r="K85" s="47"/>
      <c r="L85" s="47"/>
      <c r="M85" s="7"/>
    </row>
    <row r="86" customFormat="false" ht="15" hidden="false" customHeight="false" outlineLevel="0" collapsed="false">
      <c r="A86" s="47" t="s">
        <v>107</v>
      </c>
      <c r="B86" s="47" t="s">
        <v>63</v>
      </c>
      <c r="C86" s="47" t="s">
        <v>57</v>
      </c>
      <c r="D86" s="47" t="str">
        <f aca="false">CONCATENATE(F86,",",G86,",",H86)</f>
        <v>Cteide_CO1_F02,Cteide_CO1_R01,Crefor_CO1_P15</v>
      </c>
      <c r="E86" s="47" t="str">
        <f aca="false">CONCATENATE(B86,"_",D86)</f>
        <v>ZMUCP265515_Abramis_brama_P38.10_Cteide_CO1_F02,Cteide_CO1_R01,Crefor_CO1_P15</v>
      </c>
      <c r="F86" s="49" t="str">
        <f aca="false">D$20</f>
        <v>Cteide_CO1_F02</v>
      </c>
      <c r="G86" s="49" t="str">
        <f aca="false">D$21</f>
        <v>Cteide_CO1_R01</v>
      </c>
      <c r="H86" s="49" t="str">
        <f aca="false">D$22</f>
        <v>Crefor_CO1_P15</v>
      </c>
      <c r="I86" s="47"/>
      <c r="J86" s="47"/>
      <c r="K86" s="47"/>
      <c r="L86" s="47"/>
      <c r="M86" s="7"/>
    </row>
    <row r="87" customFormat="false" ht="15" hidden="false" customHeight="false" outlineLevel="0" collapsed="false">
      <c r="A87" s="47" t="s">
        <v>108</v>
      </c>
      <c r="B87" s="47" t="s">
        <v>65</v>
      </c>
      <c r="C87" s="47" t="s">
        <v>57</v>
      </c>
      <c r="D87" s="47" t="str">
        <f aca="false">CONCATENATE(F87,",",G87,",",H87)</f>
        <v>Cteide_CO1_F02,Cteide_CO1_R01,Crefor_CO1_P15</v>
      </c>
      <c r="E87" s="47" t="str">
        <f aca="false">CONCATENATE(B87,"_",D87)</f>
        <v>ZMUCP265410_Hypophthalmichthys_moltrix_Cteide_CO1_F02,Cteide_CO1_R01,Crefor_CO1_P15</v>
      </c>
      <c r="F87" s="49" t="str">
        <f aca="false">D$20</f>
        <v>Cteide_CO1_F02</v>
      </c>
      <c r="G87" s="49" t="str">
        <f aca="false">D$21</f>
        <v>Cteide_CO1_R01</v>
      </c>
      <c r="H87" s="49" t="str">
        <f aca="false">D$22</f>
        <v>Crefor_CO1_P15</v>
      </c>
      <c r="I87" s="47"/>
      <c r="J87" s="47"/>
      <c r="K87" s="47"/>
      <c r="L87" s="47"/>
      <c r="M87" s="7"/>
    </row>
    <row r="88" customFormat="false" ht="15" hidden="false" customHeight="false" outlineLevel="0" collapsed="false">
      <c r="A88" s="47" t="s">
        <v>109</v>
      </c>
      <c r="B88" s="47" t="s">
        <v>67</v>
      </c>
      <c r="C88" s="47" t="s">
        <v>57</v>
      </c>
      <c r="D88" s="47" t="str">
        <f aca="false">CONCATENATE(F88,",",G88,",",H88)</f>
        <v>Cteide_CO1_F02,Cteide_CO1_R01,Crefor_CO1_P15</v>
      </c>
      <c r="E88" s="47" t="str">
        <f aca="false">CONCATENATE(B88,"_",D88)</f>
        <v>ZMUCP264529_Scardinius_erythrophthalmus_E15_02_Cteide_CO1_F02,Cteide_CO1_R01,Crefor_CO1_P15</v>
      </c>
      <c r="F88" s="49" t="str">
        <f aca="false">D$20</f>
        <v>Cteide_CO1_F02</v>
      </c>
      <c r="G88" s="49" t="str">
        <f aca="false">D$21</f>
        <v>Cteide_CO1_R01</v>
      </c>
      <c r="H88" s="49" t="str">
        <f aca="false">D$22</f>
        <v>Crefor_CO1_P15</v>
      </c>
      <c r="I88" s="47"/>
      <c r="J88" s="47"/>
      <c r="K88" s="47"/>
      <c r="L88" s="47"/>
      <c r="M88" s="7"/>
    </row>
    <row r="89" customFormat="false" ht="15" hidden="false" customHeight="false" outlineLevel="0" collapsed="false">
      <c r="A89" s="47" t="s">
        <v>110</v>
      </c>
      <c r="B89" s="47" t="s">
        <v>69</v>
      </c>
      <c r="C89" s="47" t="s">
        <v>57</v>
      </c>
      <c r="D89" s="47" t="str">
        <f aca="false">CONCATENATE(F89,",",G89,",",H89)</f>
        <v>Cteide_CO1_F02,Cteide_CO1_R01,Crefor_CO1_P15</v>
      </c>
      <c r="E89" s="47" t="str">
        <f aca="false">CONCATENATE(B89,"_",D89)</f>
        <v>ZMUCP264908_Rhodeus_armarus_E15_01_Cteide_CO1_F02,Cteide_CO1_R01,Crefor_CO1_P15</v>
      </c>
      <c r="F89" s="49" t="str">
        <f aca="false">D$20</f>
        <v>Cteide_CO1_F02</v>
      </c>
      <c r="G89" s="49" t="str">
        <f aca="false">D$21</f>
        <v>Cteide_CO1_R01</v>
      </c>
      <c r="H89" s="49" t="str">
        <f aca="false">D$22</f>
        <v>Crefor_CO1_P15</v>
      </c>
      <c r="I89" s="47"/>
      <c r="J89" s="47"/>
      <c r="K89" s="47"/>
      <c r="L89" s="47"/>
      <c r="M89" s="7"/>
    </row>
    <row r="90" customFormat="false" ht="15" hidden="false" customHeight="false" outlineLevel="0" collapsed="false">
      <c r="A90" s="47" t="s">
        <v>111</v>
      </c>
      <c r="B90" s="47" t="s">
        <v>71</v>
      </c>
      <c r="C90" s="47" t="s">
        <v>71</v>
      </c>
      <c r="D90" s="47" t="str">
        <f aca="false">CONCATENATE(F90,",",G90,",",H90)</f>
        <v>Cteide_CO1_F02,Cteide_CO1_R01,Crefor_CO1_P15</v>
      </c>
      <c r="E90" s="47" t="str">
        <f aca="false">CONCATENATE(B90,"_",D90)</f>
        <v>NTC_Cteide_CO1_F02,Cteide_CO1_R01,Crefor_CO1_P15</v>
      </c>
      <c r="F90" s="49" t="str">
        <f aca="false">D$20</f>
        <v>Cteide_CO1_F02</v>
      </c>
      <c r="G90" s="49" t="str">
        <f aca="false">D$21</f>
        <v>Cteide_CO1_R01</v>
      </c>
      <c r="H90" s="49" t="str">
        <f aca="false">D$22</f>
        <v>Crefor_CO1_P15</v>
      </c>
      <c r="I90" s="47"/>
      <c r="J90" s="47"/>
      <c r="K90" s="47"/>
      <c r="L90" s="47"/>
      <c r="M90" s="7"/>
    </row>
    <row r="91" customFormat="false" ht="15" hidden="false" customHeight="false" outlineLevel="0" collapsed="false">
      <c r="A91" s="45" t="s">
        <v>112</v>
      </c>
      <c r="B91" s="45" t="s">
        <v>56</v>
      </c>
      <c r="C91" s="45" t="s">
        <v>57</v>
      </c>
      <c r="D91" s="45" t="str">
        <f aca="false">CONCATENATE(F91,",",G91,",",H91)</f>
        <v>Cteide_CO1_F02,Cteide_CO1_R11,Crefor_CO1_P15</v>
      </c>
      <c r="E91" s="45" t="str">
        <f aca="false">CONCATENATE(B91,"_",D91)</f>
        <v>ZMUCP264713_Ctenopharyngodon_idella_E15_04_Cteide_CO1_F02,Cteide_CO1_R11,Crefor_CO1_P15</v>
      </c>
      <c r="F91" s="50" t="str">
        <f aca="false">D$27</f>
        <v>Cteide_CO1_F02</v>
      </c>
      <c r="G91" s="50" t="str">
        <f aca="false">D$28</f>
        <v>Cteide_CO1_R11</v>
      </c>
      <c r="H91" s="50" t="str">
        <f aca="false">D$29</f>
        <v>Crefor_CO1_P15</v>
      </c>
      <c r="I91" s="45"/>
      <c r="J91" s="45"/>
      <c r="K91" s="45"/>
      <c r="L91" s="45"/>
      <c r="M91" s="7"/>
    </row>
    <row r="92" customFormat="false" ht="15" hidden="false" customHeight="false" outlineLevel="0" collapsed="false">
      <c r="A92" s="45" t="s">
        <v>113</v>
      </c>
      <c r="B92" s="45" t="s">
        <v>59</v>
      </c>
      <c r="C92" s="45" t="s">
        <v>57</v>
      </c>
      <c r="D92" s="45" t="str">
        <f aca="false">CONCATENATE(F92,",",G92,",",H92)</f>
        <v>Cteide_CO1_F02,Cteide_CO1_R11,Crefor_CO1_P15</v>
      </c>
      <c r="E92" s="45" t="str">
        <f aca="false">CONCATENATE(B92,"_",D92)</f>
        <v>ZMUCP265459_Cyprinus_carpio_P38.12_Cteide_CO1_F02,Cteide_CO1_R11,Crefor_CO1_P15</v>
      </c>
      <c r="F92" s="50" t="str">
        <f aca="false">D$27</f>
        <v>Cteide_CO1_F02</v>
      </c>
      <c r="G92" s="50" t="str">
        <f aca="false">D$28</f>
        <v>Cteide_CO1_R11</v>
      </c>
      <c r="H92" s="50" t="str">
        <f aca="false">D$29</f>
        <v>Crefor_CO1_P15</v>
      </c>
      <c r="I92" s="45"/>
      <c r="J92" s="45"/>
      <c r="K92" s="45"/>
      <c r="L92" s="45"/>
      <c r="M92" s="7"/>
    </row>
    <row r="93" customFormat="false" ht="15" hidden="false" customHeight="false" outlineLevel="0" collapsed="false">
      <c r="A93" s="45" t="s">
        <v>114</v>
      </c>
      <c r="B93" s="45" t="s">
        <v>61</v>
      </c>
      <c r="C93" s="45" t="s">
        <v>57</v>
      </c>
      <c r="D93" s="45" t="str">
        <f aca="false">CONCATENATE(F93,",",G93,",",H93)</f>
        <v>Cteide_CO1_F02,Cteide_CO1_R11,Crefor_CO1_P15</v>
      </c>
      <c r="E93" s="45" t="str">
        <f aca="false">CONCATENATE(B93,"_",D93)</f>
        <v>ZMUCP265093_Alburnus_alburnus_E15_08_Cteide_CO1_F02,Cteide_CO1_R11,Crefor_CO1_P15</v>
      </c>
      <c r="F93" s="50" t="str">
        <f aca="false">D$27</f>
        <v>Cteide_CO1_F02</v>
      </c>
      <c r="G93" s="50" t="str">
        <f aca="false">D$28</f>
        <v>Cteide_CO1_R11</v>
      </c>
      <c r="H93" s="50" t="str">
        <f aca="false">D$29</f>
        <v>Crefor_CO1_P15</v>
      </c>
      <c r="I93" s="45"/>
      <c r="J93" s="45"/>
      <c r="K93" s="45"/>
      <c r="L93" s="45"/>
      <c r="M93" s="7"/>
    </row>
    <row r="94" customFormat="false" ht="15" hidden="false" customHeight="false" outlineLevel="0" collapsed="false">
      <c r="A94" s="45" t="s">
        <v>115</v>
      </c>
      <c r="B94" s="45" t="s">
        <v>63</v>
      </c>
      <c r="C94" s="45" t="s">
        <v>57</v>
      </c>
      <c r="D94" s="45" t="str">
        <f aca="false">CONCATENATE(F94,",",G94,",",H94)</f>
        <v>Cteide_CO1_F02,Cteide_CO1_R11,Crefor_CO1_P15</v>
      </c>
      <c r="E94" s="45" t="str">
        <f aca="false">CONCATENATE(B94,"_",D94)</f>
        <v>ZMUCP265515_Abramis_brama_P38.10_Cteide_CO1_F02,Cteide_CO1_R11,Crefor_CO1_P15</v>
      </c>
      <c r="F94" s="50" t="str">
        <f aca="false">D$27</f>
        <v>Cteide_CO1_F02</v>
      </c>
      <c r="G94" s="50" t="str">
        <f aca="false">D$28</f>
        <v>Cteide_CO1_R11</v>
      </c>
      <c r="H94" s="50" t="str">
        <f aca="false">D$29</f>
        <v>Crefor_CO1_P15</v>
      </c>
      <c r="I94" s="45"/>
      <c r="J94" s="45"/>
      <c r="K94" s="45"/>
      <c r="L94" s="45"/>
      <c r="M94" s="7"/>
    </row>
    <row r="95" customFormat="false" ht="15" hidden="false" customHeight="false" outlineLevel="0" collapsed="false">
      <c r="A95" s="45" t="s">
        <v>116</v>
      </c>
      <c r="B95" s="45" t="s">
        <v>65</v>
      </c>
      <c r="C95" s="45" t="s">
        <v>57</v>
      </c>
      <c r="D95" s="45" t="str">
        <f aca="false">CONCATENATE(F95,",",G95,",",H95)</f>
        <v>Cteide_CO1_F02,Cteide_CO1_R11,Crefor_CO1_P15</v>
      </c>
      <c r="E95" s="45" t="str">
        <f aca="false">CONCATENATE(B95,"_",D95)</f>
        <v>ZMUCP265410_Hypophthalmichthys_moltrix_Cteide_CO1_F02,Cteide_CO1_R11,Crefor_CO1_P15</v>
      </c>
      <c r="F95" s="50" t="str">
        <f aca="false">D$27</f>
        <v>Cteide_CO1_F02</v>
      </c>
      <c r="G95" s="50" t="str">
        <f aca="false">D$28</f>
        <v>Cteide_CO1_R11</v>
      </c>
      <c r="H95" s="50" t="str">
        <f aca="false">D$29</f>
        <v>Crefor_CO1_P15</v>
      </c>
      <c r="I95" s="45"/>
      <c r="J95" s="45"/>
      <c r="K95" s="45"/>
      <c r="L95" s="45"/>
      <c r="M95" s="7"/>
    </row>
    <row r="96" customFormat="false" ht="15" hidden="false" customHeight="false" outlineLevel="0" collapsed="false">
      <c r="A96" s="45" t="s">
        <v>117</v>
      </c>
      <c r="B96" s="45" t="s">
        <v>67</v>
      </c>
      <c r="C96" s="45" t="s">
        <v>57</v>
      </c>
      <c r="D96" s="45" t="str">
        <f aca="false">CONCATENATE(F96,",",G96,",",H96)</f>
        <v>Cteide_CO1_F02,Cteide_CO1_R11,Crefor_CO1_P15</v>
      </c>
      <c r="E96" s="45" t="str">
        <f aca="false">CONCATENATE(B96,"_",D96)</f>
        <v>ZMUCP264529_Scardinius_erythrophthalmus_E15_02_Cteide_CO1_F02,Cteide_CO1_R11,Crefor_CO1_P15</v>
      </c>
      <c r="F96" s="50" t="str">
        <f aca="false">D$27</f>
        <v>Cteide_CO1_F02</v>
      </c>
      <c r="G96" s="50" t="str">
        <f aca="false">D$28</f>
        <v>Cteide_CO1_R11</v>
      </c>
      <c r="H96" s="50" t="str">
        <f aca="false">D$29</f>
        <v>Crefor_CO1_P15</v>
      </c>
      <c r="I96" s="45"/>
      <c r="J96" s="45"/>
      <c r="K96" s="45"/>
      <c r="L96" s="45"/>
      <c r="M96" s="7"/>
    </row>
    <row r="97" customFormat="false" ht="15" hidden="false" customHeight="false" outlineLevel="0" collapsed="false">
      <c r="A97" s="45" t="s">
        <v>118</v>
      </c>
      <c r="B97" s="45" t="s">
        <v>69</v>
      </c>
      <c r="C97" s="45" t="s">
        <v>57</v>
      </c>
      <c r="D97" s="45" t="str">
        <f aca="false">CONCATENATE(F97,",",G97,",",H97)</f>
        <v>Cteide_CO1_F02,Cteide_CO1_R11,Crefor_CO1_P15</v>
      </c>
      <c r="E97" s="45" t="str">
        <f aca="false">CONCATENATE(B97,"_",D97)</f>
        <v>ZMUCP264908_Rhodeus_armarus_E15_01_Cteide_CO1_F02,Cteide_CO1_R11,Crefor_CO1_P15</v>
      </c>
      <c r="F97" s="50" t="str">
        <f aca="false">D$27</f>
        <v>Cteide_CO1_F02</v>
      </c>
      <c r="G97" s="50" t="str">
        <f aca="false">D$28</f>
        <v>Cteide_CO1_R11</v>
      </c>
      <c r="H97" s="50" t="str">
        <f aca="false">D$29</f>
        <v>Crefor_CO1_P15</v>
      </c>
      <c r="I97" s="45"/>
      <c r="J97" s="45"/>
      <c r="K97" s="45"/>
      <c r="L97" s="45"/>
      <c r="M97" s="7"/>
    </row>
    <row r="98" customFormat="false" ht="15" hidden="false" customHeight="false" outlineLevel="0" collapsed="false">
      <c r="A98" s="45" t="s">
        <v>119</v>
      </c>
      <c r="B98" s="45" t="s">
        <v>71</v>
      </c>
      <c r="C98" s="45" t="s">
        <v>71</v>
      </c>
      <c r="D98" s="45" t="str">
        <f aca="false">CONCATENATE(F98,",",G98,",",H98)</f>
        <v>Cteide_CO1_F02,Cteide_CO1_R11,Crefor_CO1_P15</v>
      </c>
      <c r="E98" s="45" t="str">
        <f aca="false">CONCATENATE(B98,"_",D98)</f>
        <v>NTC_Cteide_CO1_F02,Cteide_CO1_R11,Crefor_CO1_P15</v>
      </c>
      <c r="F98" s="50" t="str">
        <f aca="false">D$27</f>
        <v>Cteide_CO1_F02</v>
      </c>
      <c r="G98" s="50" t="str">
        <f aca="false">D$28</f>
        <v>Cteide_CO1_R11</v>
      </c>
      <c r="H98" s="50" t="str">
        <f aca="false">D$29</f>
        <v>Crefor_CO1_P15</v>
      </c>
      <c r="I98" s="45"/>
      <c r="J98" s="45"/>
      <c r="K98" s="45"/>
      <c r="L98" s="45"/>
      <c r="M98" s="7"/>
    </row>
    <row r="99" customFormat="false" ht="15" hidden="false" customHeight="false" outlineLevel="0" collapsed="false">
      <c r="A99" s="47" t="s">
        <v>120</v>
      </c>
      <c r="B99" s="47" t="s">
        <v>56</v>
      </c>
      <c r="C99" s="47" t="s">
        <v>57</v>
      </c>
      <c r="D99" s="47" t="str">
        <f aca="false">CONCATENATE(F99,",",G99,",",H99)</f>
        <v>Cteide_CO1_F02,Cteide_CO1_R11,Crefor_CO1_P15</v>
      </c>
      <c r="E99" s="47" t="str">
        <f aca="false">CONCATENATE(B99,"_",D99)</f>
        <v>ZMUCP264713_Ctenopharyngodon_idella_E15_04_Cteide_CO1_F02,Cteide_CO1_R11,Crefor_CO1_P15</v>
      </c>
      <c r="F99" s="50" t="str">
        <f aca="false">D$27</f>
        <v>Cteide_CO1_F02</v>
      </c>
      <c r="G99" s="50" t="str">
        <f aca="false">D$28</f>
        <v>Cteide_CO1_R11</v>
      </c>
      <c r="H99" s="50" t="str">
        <f aca="false">D$29</f>
        <v>Crefor_CO1_P15</v>
      </c>
      <c r="I99" s="47"/>
      <c r="J99" s="47"/>
      <c r="K99" s="47"/>
      <c r="L99" s="47"/>
      <c r="M99" s="7"/>
    </row>
    <row r="100" customFormat="false" ht="15" hidden="false" customHeight="false" outlineLevel="0" collapsed="false">
      <c r="A100" s="47" t="s">
        <v>121</v>
      </c>
      <c r="B100" s="47" t="s">
        <v>59</v>
      </c>
      <c r="C100" s="47" t="s">
        <v>57</v>
      </c>
      <c r="D100" s="47" t="str">
        <f aca="false">CONCATENATE(F100,",",G100,",",H100)</f>
        <v>Cteide_CO1_F02,Cteide_CO1_R11,Crefor_CO1_P15</v>
      </c>
      <c r="E100" s="47" t="str">
        <f aca="false">CONCATENATE(B100,"_",D100)</f>
        <v>ZMUCP265459_Cyprinus_carpio_P38.12_Cteide_CO1_F02,Cteide_CO1_R11,Crefor_CO1_P15</v>
      </c>
      <c r="F100" s="50" t="str">
        <f aca="false">D$27</f>
        <v>Cteide_CO1_F02</v>
      </c>
      <c r="G100" s="50" t="str">
        <f aca="false">D$28</f>
        <v>Cteide_CO1_R11</v>
      </c>
      <c r="H100" s="50" t="str">
        <f aca="false">D$29</f>
        <v>Crefor_CO1_P15</v>
      </c>
      <c r="I100" s="47"/>
      <c r="J100" s="47"/>
      <c r="K100" s="47"/>
      <c r="L100" s="47"/>
      <c r="M100" s="7"/>
    </row>
    <row r="101" customFormat="false" ht="15" hidden="false" customHeight="false" outlineLevel="0" collapsed="false">
      <c r="A101" s="47" t="s">
        <v>122</v>
      </c>
      <c r="B101" s="47" t="s">
        <v>61</v>
      </c>
      <c r="C101" s="47" t="s">
        <v>57</v>
      </c>
      <c r="D101" s="47" t="str">
        <f aca="false">CONCATENATE(F101,",",G101,",",H101)</f>
        <v>Cteide_CO1_F02,Cteide_CO1_R11,Crefor_CO1_P15</v>
      </c>
      <c r="E101" s="47" t="str">
        <f aca="false">CONCATENATE(B101,"_",D101)</f>
        <v>ZMUCP265093_Alburnus_alburnus_E15_08_Cteide_CO1_F02,Cteide_CO1_R11,Crefor_CO1_P15</v>
      </c>
      <c r="F101" s="50" t="str">
        <f aca="false">D$27</f>
        <v>Cteide_CO1_F02</v>
      </c>
      <c r="G101" s="50" t="str">
        <f aca="false">D$28</f>
        <v>Cteide_CO1_R11</v>
      </c>
      <c r="H101" s="50" t="str">
        <f aca="false">D$29</f>
        <v>Crefor_CO1_P15</v>
      </c>
      <c r="I101" s="47"/>
      <c r="J101" s="47"/>
      <c r="K101" s="47"/>
      <c r="L101" s="47"/>
      <c r="M101" s="7"/>
    </row>
    <row r="102" customFormat="false" ht="15" hidden="false" customHeight="false" outlineLevel="0" collapsed="false">
      <c r="A102" s="47" t="s">
        <v>123</v>
      </c>
      <c r="B102" s="47" t="s">
        <v>63</v>
      </c>
      <c r="C102" s="47" t="s">
        <v>57</v>
      </c>
      <c r="D102" s="47" t="str">
        <f aca="false">CONCATENATE(F102,",",G102,",",H102)</f>
        <v>Cteide_CO1_F02,Cteide_CO1_R11,Crefor_CO1_P15</v>
      </c>
      <c r="E102" s="47" t="str">
        <f aca="false">CONCATENATE(B102,"_",D102)</f>
        <v>ZMUCP265515_Abramis_brama_P38.10_Cteide_CO1_F02,Cteide_CO1_R11,Crefor_CO1_P15</v>
      </c>
      <c r="F102" s="50" t="str">
        <f aca="false">D$27</f>
        <v>Cteide_CO1_F02</v>
      </c>
      <c r="G102" s="50" t="str">
        <f aca="false">D$28</f>
        <v>Cteide_CO1_R11</v>
      </c>
      <c r="H102" s="50" t="str">
        <f aca="false">D$29</f>
        <v>Crefor_CO1_P15</v>
      </c>
      <c r="I102" s="47"/>
      <c r="J102" s="47"/>
      <c r="K102" s="47"/>
      <c r="L102" s="47"/>
      <c r="M102" s="7"/>
    </row>
    <row r="103" customFormat="false" ht="15" hidden="false" customHeight="false" outlineLevel="0" collapsed="false">
      <c r="A103" s="47" t="s">
        <v>124</v>
      </c>
      <c r="B103" s="47" t="s">
        <v>65</v>
      </c>
      <c r="C103" s="47" t="s">
        <v>57</v>
      </c>
      <c r="D103" s="47" t="str">
        <f aca="false">CONCATENATE(F103,",",G103,",",H103)</f>
        <v>Cteide_CO1_F02,Cteide_CO1_R11,Crefor_CO1_P15</v>
      </c>
      <c r="E103" s="47" t="str">
        <f aca="false">CONCATENATE(B103,"_",D103)</f>
        <v>ZMUCP265410_Hypophthalmichthys_moltrix_Cteide_CO1_F02,Cteide_CO1_R11,Crefor_CO1_P15</v>
      </c>
      <c r="F103" s="50" t="str">
        <f aca="false">D$27</f>
        <v>Cteide_CO1_F02</v>
      </c>
      <c r="G103" s="50" t="str">
        <f aca="false">D$28</f>
        <v>Cteide_CO1_R11</v>
      </c>
      <c r="H103" s="50" t="str">
        <f aca="false">D$29</f>
        <v>Crefor_CO1_P15</v>
      </c>
      <c r="I103" s="47"/>
      <c r="J103" s="47"/>
      <c r="K103" s="47"/>
      <c r="L103" s="47"/>
      <c r="M103" s="7"/>
    </row>
    <row r="104" customFormat="false" ht="15" hidden="false" customHeight="false" outlineLevel="0" collapsed="false">
      <c r="A104" s="47" t="s">
        <v>125</v>
      </c>
      <c r="B104" s="47" t="s">
        <v>67</v>
      </c>
      <c r="C104" s="47" t="s">
        <v>57</v>
      </c>
      <c r="D104" s="47" t="str">
        <f aca="false">CONCATENATE(F104,",",G104,",",H104)</f>
        <v>Cteide_CO1_F02,Cteide_CO1_R11,Crefor_CO1_P15</v>
      </c>
      <c r="E104" s="47" t="str">
        <f aca="false">CONCATENATE(B104,"_",D104)</f>
        <v>ZMUCP264529_Scardinius_erythrophthalmus_E15_02_Cteide_CO1_F02,Cteide_CO1_R11,Crefor_CO1_P15</v>
      </c>
      <c r="F104" s="50" t="str">
        <f aca="false">D$27</f>
        <v>Cteide_CO1_F02</v>
      </c>
      <c r="G104" s="50" t="str">
        <f aca="false">D$28</f>
        <v>Cteide_CO1_R11</v>
      </c>
      <c r="H104" s="50" t="str">
        <f aca="false">D$29</f>
        <v>Crefor_CO1_P15</v>
      </c>
      <c r="I104" s="47"/>
      <c r="J104" s="47"/>
      <c r="K104" s="47"/>
      <c r="L104" s="47"/>
      <c r="M104" s="7"/>
    </row>
    <row r="105" customFormat="false" ht="15" hidden="false" customHeight="false" outlineLevel="0" collapsed="false">
      <c r="A105" s="47" t="s">
        <v>126</v>
      </c>
      <c r="B105" s="47" t="s">
        <v>69</v>
      </c>
      <c r="C105" s="47" t="s">
        <v>57</v>
      </c>
      <c r="D105" s="47" t="str">
        <f aca="false">CONCATENATE(F105,",",G105,",",H105)</f>
        <v>Cteide_CO1_F02,Cteide_CO1_R11,Crefor_CO1_P15</v>
      </c>
      <c r="E105" s="47" t="str">
        <f aca="false">CONCATENATE(B105,"_",D105)</f>
        <v>ZMUCP264908_Rhodeus_armarus_E15_01_Cteide_CO1_F02,Cteide_CO1_R11,Crefor_CO1_P15</v>
      </c>
      <c r="F105" s="50" t="str">
        <f aca="false">D$27</f>
        <v>Cteide_CO1_F02</v>
      </c>
      <c r="G105" s="50" t="str">
        <f aca="false">D$28</f>
        <v>Cteide_CO1_R11</v>
      </c>
      <c r="H105" s="50" t="str">
        <f aca="false">D$29</f>
        <v>Crefor_CO1_P15</v>
      </c>
      <c r="I105" s="47"/>
      <c r="J105" s="47"/>
      <c r="K105" s="47"/>
      <c r="L105" s="47"/>
      <c r="M105" s="7"/>
    </row>
    <row r="106" customFormat="false" ht="15" hidden="false" customHeight="false" outlineLevel="0" collapsed="false">
      <c r="A106" s="47" t="s">
        <v>127</v>
      </c>
      <c r="B106" s="47" t="s">
        <v>71</v>
      </c>
      <c r="C106" s="47" t="s">
        <v>71</v>
      </c>
      <c r="D106" s="47" t="str">
        <f aca="false">CONCATENATE(F106,",",G106,",",H106)</f>
        <v>Cteide_CO1_F02,Cteide_CO1_R11,Crefor_CO1_P15</v>
      </c>
      <c r="E106" s="47" t="str">
        <f aca="false">CONCATENATE(B106,"_",D106)</f>
        <v>NTC_Cteide_CO1_F02,Cteide_CO1_R11,Crefor_CO1_P15</v>
      </c>
      <c r="F106" s="50" t="str">
        <f aca="false">D$27</f>
        <v>Cteide_CO1_F02</v>
      </c>
      <c r="G106" s="50" t="str">
        <f aca="false">D$28</f>
        <v>Cteide_CO1_R11</v>
      </c>
      <c r="H106" s="50" t="str">
        <f aca="false">D$29</f>
        <v>Crefor_CO1_P15</v>
      </c>
      <c r="I106" s="47"/>
      <c r="J106" s="47"/>
      <c r="K106" s="47"/>
      <c r="L106" s="47"/>
      <c r="M10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2024-04-10T11:27:06Z</dcterms:created>
  <dc:creator/>
  <dc:description/>
  <dc:language>en-GB</dc:language>
  <cp:lastModifiedBy/>
  <dcterms:modified xsi:type="dcterms:W3CDTF">2024-04-10T11:27:46Z</dcterms:modified>
  <cp:revision>1</cp:revision>
  <dc:subject/>
  <dc:title/>
</cp:coreProperties>
</file>