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kzonobel-my.sharepoint.com/personal/cibely_deoliveira_akzonobel_com/Documents/Documentos/CURSO EXCEL IA/"/>
    </mc:Choice>
  </mc:AlternateContent>
  <xr:revisionPtr revIDLastSave="54" documentId="8_{4F2EE92E-8D5E-4D73-8FE7-9E7BC7EB27D1}" xr6:coauthVersionLast="47" xr6:coauthVersionMax="47" xr10:uidLastSave="{06342335-AFBA-48A5-93A4-4D93B56FD250}"/>
  <bookViews>
    <workbookView xWindow="-108" yWindow="-108" windowWidth="23256" windowHeight="12456" tabRatio="0" firstSheet="1" activeTab="1" xr2:uid="{A20E191A-17C7-4006-90F9-4104702749CA}"/>
  </bookViews>
  <sheets>
    <sheet name="Planilha1" sheetId="1" r:id="rId1"/>
    <sheet name="Planilha2" sheetId="2" r:id="rId2"/>
    <sheet name="Planilha3" sheetId="3" r:id="rId3"/>
  </sheets>
  <definedNames>
    <definedName name="anos">Planilha2!$E$21</definedName>
    <definedName name="Aporte">Planilha2!$E$20</definedName>
    <definedName name="_xlnm.Print_Area" localSheetId="1">Planilha2!$A$1:$AQ$55</definedName>
    <definedName name="patrimonio_acumulado">Planilha2!$E$23</definedName>
    <definedName name="rendimento_carteira">Planilha2!$E$14</definedName>
    <definedName name="Salario">Planilha2!$E$13</definedName>
    <definedName name="Salário">Planilha2!$E$13</definedName>
    <definedName name="sugestao_investimento">Planilha2!$E$15</definedName>
    <definedName name="taxa_mensal">Planilha2!$E$22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24" i="2" s="1"/>
  <c r="E15" i="2"/>
  <c r="D43" i="2"/>
  <c r="D40" i="2"/>
  <c r="D41" i="2"/>
  <c r="D42" i="2"/>
  <c r="D44" i="2"/>
  <c r="D39" i="2"/>
  <c r="J3" i="3"/>
  <c r="C9" i="3"/>
  <c r="C10" i="3"/>
  <c r="C11" i="3"/>
  <c r="C12" i="3"/>
  <c r="C13" i="3"/>
  <c r="C14" i="3"/>
  <c r="C15" i="3"/>
  <c r="C16" i="3"/>
  <c r="C17" i="3"/>
  <c r="C18" i="3"/>
  <c r="C19" i="3"/>
  <c r="C20" i="3"/>
  <c r="C4" i="3"/>
  <c r="C5" i="3"/>
  <c r="C6" i="3"/>
  <c r="C7" i="3"/>
  <c r="C8" i="3"/>
  <c r="C3" i="3"/>
  <c r="D36" i="2"/>
  <c r="D28" i="2"/>
  <c r="E28" i="2" s="1"/>
  <c r="D29" i="2"/>
  <c r="E29" i="2" s="1"/>
  <c r="D30" i="2"/>
  <c r="E30" i="2" s="1"/>
  <c r="D31" i="2"/>
  <c r="E31" i="2" s="1"/>
  <c r="D27" i="2"/>
  <c r="E27" i="2" s="1"/>
  <c r="E42" i="2" l="1"/>
  <c r="E44" i="2"/>
  <c r="E43" i="2"/>
  <c r="E41" i="2"/>
  <c r="E40" i="2"/>
  <c r="E39" i="2"/>
  <c r="E4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tc={E91044DD-2831-4734-B124-FC96B9FA9074}</author>
    <author>tc={DE63ACCD-A99B-4CCB-A875-4964224D58D9}</author>
  </authors>
  <commentList>
    <comment ref="B19" authorId="0" shapeId="0" xr:uid="{E91044DD-2831-4734-B124-FC96B9FA90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Simulador de patrimonio</t>
      </text>
    </comment>
    <comment ref="B26" authorId="1" shapeId="0" xr:uid="{DE63ACCD-A99B-4CCB-A875-4964224D58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Simulador de cenários</t>
      </text>
    </comment>
  </commentList>
</comments>
</file>

<file path=xl/sharedStrings.xml><?xml version="1.0" encoding="utf-8"?>
<sst xmlns="http://schemas.openxmlformats.org/spreadsheetml/2006/main" count="77" uniqueCount="40">
  <si>
    <t>Criando uma ferramenta de controle de investimentos com Excel</t>
  </si>
  <si>
    <t>Perguntas de negócios</t>
  </si>
  <si>
    <t xml:space="preserve">Quanto investir por mês </t>
  </si>
  <si>
    <t>Por quantos anos ela deve investir</t>
  </si>
  <si>
    <t>Taxa de rendimento mensal</t>
  </si>
  <si>
    <t>Quanto de patrimônio acumulado terei??</t>
  </si>
  <si>
    <t>Quantos dividendo mensais?</t>
  </si>
  <si>
    <t>INVESTIMENTO MENSAL</t>
  </si>
  <si>
    <t>Quanto investir por mês?</t>
  </si>
  <si>
    <t>Por quantos anos investir?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</si>
  <si>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</si>
  <si>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</si>
  <si>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</si>
  <si>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</si>
  <si>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</si>
  <si>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</si>
  <si>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</si>
  <si>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</si>
  <si>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da carteira</t>
  </si>
  <si>
    <t>Salário</t>
  </si>
  <si>
    <t>Quanto de patrimônio acumulado terei?</t>
  </si>
  <si>
    <t>Conservador</t>
  </si>
  <si>
    <t>Moderado</t>
  </si>
  <si>
    <t>Agressivo</t>
  </si>
  <si>
    <t>PERFIL</t>
  </si>
  <si>
    <t>VALOR A SER INVESTIDO POR MÊS</t>
  </si>
  <si>
    <t>TIPO DE FII</t>
  </si>
  <si>
    <t xml:space="preserve">Percentual Sugerido </t>
  </si>
  <si>
    <t>Valores</t>
  </si>
  <si>
    <t>PAPEL</t>
  </si>
  <si>
    <t>TIJOLO</t>
  </si>
  <si>
    <t>HÍBRIDOS</t>
  </si>
  <si>
    <t>FOF'S</t>
  </si>
  <si>
    <t>DESENVOLVIMENTO</t>
  </si>
  <si>
    <t>HOTELARIAS</t>
  </si>
  <si>
    <t>TIPOS DE FII</t>
  </si>
  <si>
    <t>%</t>
  </si>
  <si>
    <t>CHAVE COMPOSTA</t>
  </si>
  <si>
    <t>Moderado-TIJOLO</t>
  </si>
  <si>
    <t>Rendimento da carteira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</si>
</sst>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Segoe UI"/>
      <family val="2"/>
    </font>
    <font>
      <b/>
      <sz val="14"/>
      <color theme="0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17871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2" tint="-0.24994659260841701"/>
      </right>
      <top/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2" tint="-0.2499465926084170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/>
      <top style="thin">
        <color theme="0" tint="-4.9989318521683403E-2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0.14996795556505021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72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/>
    <xf numFmtId="0" fontId="5" fillId="0" borderId="0" xfId="0" applyFont="1"/>
    <xf numFmtId="9" fontId="0" fillId="0" borderId="0" xfId="0" applyNumberFormat="1"/>
    <xf numFmtId="0" fontId="0" fillId="0" borderId="8" xfId="0" applyBorder="1"/>
    <xf numFmtId="164" fontId="9" fillId="0" borderId="5" xfId="1" applyNumberFormat="1" applyFont="1" applyFill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0" fontId="9" fillId="0" borderId="0" xfId="0" applyFont="1"/>
    <xf numFmtId="0" fontId="6" fillId="4" borderId="3" xfId="0" applyFont="1" applyFill="1" applyBorder="1" applyAlignment="1">
      <alignment vertical="center"/>
    </xf>
    <xf numFmtId="164" fontId="10" fillId="7" borderId="9" xfId="1" applyNumberFormat="1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10" fontId="10" fillId="7" borderId="10" xfId="2" applyNumberFormat="1" applyFont="1" applyFill="1" applyBorder="1" applyAlignment="1">
      <alignment horizontal="center" vertical="center"/>
    </xf>
    <xf numFmtId="8" fontId="10" fillId="5" borderId="20" xfId="0" applyNumberFormat="1" applyFont="1" applyFill="1" applyBorder="1" applyAlignment="1">
      <alignment horizontal="center"/>
    </xf>
    <xf numFmtId="8" fontId="10" fillId="5" borderId="23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8" fontId="9" fillId="5" borderId="25" xfId="0" applyNumberFormat="1" applyFont="1" applyFill="1" applyBorder="1"/>
    <xf numFmtId="8" fontId="9" fillId="5" borderId="26" xfId="0" applyNumberFormat="1" applyFont="1" applyFill="1" applyBorder="1"/>
    <xf numFmtId="8" fontId="9" fillId="5" borderId="28" xfId="0" applyNumberFormat="1" applyFont="1" applyFill="1" applyBorder="1"/>
    <xf numFmtId="8" fontId="9" fillId="5" borderId="29" xfId="0" applyNumberFormat="1" applyFont="1" applyFill="1" applyBorder="1"/>
    <xf numFmtId="8" fontId="9" fillId="5" borderId="22" xfId="0" applyNumberFormat="1" applyFont="1" applyFill="1" applyBorder="1"/>
    <xf numFmtId="8" fontId="9" fillId="5" borderId="23" xfId="0" applyNumberFormat="1" applyFont="1" applyFill="1" applyBorder="1"/>
    <xf numFmtId="0" fontId="2" fillId="2" borderId="0" xfId="3" applyBorder="1"/>
    <xf numFmtId="9" fontId="0" fillId="0" borderId="0" xfId="2" applyFont="1"/>
    <xf numFmtId="164" fontId="0" fillId="0" borderId="0" xfId="0" applyNumberFormat="1"/>
    <xf numFmtId="0" fontId="4" fillId="8" borderId="0" xfId="0" applyFont="1" applyFill="1" applyAlignment="1">
      <alignment horizontal="center"/>
    </xf>
    <xf numFmtId="0" fontId="0" fillId="8" borderId="0" xfId="0" applyFill="1"/>
    <xf numFmtId="164" fontId="4" fillId="8" borderId="0" xfId="0" applyNumberFormat="1" applyFont="1" applyFill="1"/>
    <xf numFmtId="9" fontId="0" fillId="0" borderId="8" xfId="2" applyFont="1" applyBorder="1"/>
    <xf numFmtId="9" fontId="0" fillId="0" borderId="0" xfId="2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8" fillId="5" borderId="11" xfId="0" applyFont="1" applyFill="1" applyBorder="1" applyAlignment="1">
      <alignment horizontal="left" vertical="top"/>
    </xf>
    <xf numFmtId="0" fontId="8" fillId="5" borderId="12" xfId="0" applyFont="1" applyFill="1" applyBorder="1" applyAlignment="1">
      <alignment horizontal="left" vertical="top"/>
    </xf>
    <xf numFmtId="0" fontId="8" fillId="5" borderId="13" xfId="0" applyFont="1" applyFill="1" applyBorder="1" applyAlignment="1">
      <alignment horizontal="left" vertical="top"/>
    </xf>
    <xf numFmtId="0" fontId="8" fillId="5" borderId="17" xfId="0" applyFont="1" applyFill="1" applyBorder="1" applyAlignment="1">
      <alignment horizontal="left"/>
    </xf>
    <xf numFmtId="0" fontId="8" fillId="5" borderId="18" xfId="0" applyFont="1" applyFill="1" applyBorder="1" applyAlignment="1">
      <alignment horizontal="left"/>
    </xf>
    <xf numFmtId="0" fontId="8" fillId="5" borderId="19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/>
    </xf>
    <xf numFmtId="0" fontId="8" fillId="5" borderId="15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2" fillId="2" borderId="0" xfId="3" applyBorder="1" applyAlignment="1">
      <alignment horizontal="center"/>
    </xf>
    <xf numFmtId="0" fontId="3" fillId="3" borderId="0" xfId="4" applyBorder="1" applyAlignment="1">
      <alignment horizontal="left"/>
    </xf>
    <xf numFmtId="0" fontId="3" fillId="3" borderId="0" xfId="4" applyBorder="1" applyAlignment="1">
      <alignment horizontal="center"/>
    </xf>
    <xf numFmtId="0" fontId="8" fillId="5" borderId="21" xfId="0" applyFont="1" applyFill="1" applyBorder="1" applyAlignment="1">
      <alignment horizontal="left" vertical="center"/>
    </xf>
    <xf numFmtId="0" fontId="8" fillId="5" borderId="22" xfId="0" applyFont="1" applyFill="1" applyBorder="1" applyAlignment="1">
      <alignment horizontal="left" vertical="center"/>
    </xf>
    <xf numFmtId="0" fontId="8" fillId="5" borderId="30" xfId="0" applyFont="1" applyFill="1" applyBorder="1" applyAlignment="1">
      <alignment horizontal="left"/>
    </xf>
    <xf numFmtId="0" fontId="8" fillId="5" borderId="31" xfId="0" applyFont="1" applyFill="1" applyBorder="1" applyAlignment="1">
      <alignment horizontal="left"/>
    </xf>
    <xf numFmtId="0" fontId="8" fillId="5" borderId="32" xfId="0" applyFont="1" applyFill="1" applyBorder="1" applyAlignment="1">
      <alignment horizontal="left"/>
    </xf>
    <xf numFmtId="0" fontId="8" fillId="5" borderId="33" xfId="0" applyFont="1" applyFill="1" applyBorder="1" applyAlignment="1">
      <alignment horizontal="left"/>
    </xf>
    <xf numFmtId="0" fontId="8" fillId="5" borderId="34" xfId="0" applyFont="1" applyFill="1" applyBorder="1" applyAlignment="1">
      <alignment horizontal="left"/>
    </xf>
    <xf numFmtId="0" fontId="8" fillId="5" borderId="35" xfId="0" applyFont="1" applyFill="1" applyBorder="1" applyAlignment="1">
      <alignment horizontal="left"/>
    </xf>
    <xf numFmtId="0" fontId="11" fillId="5" borderId="36" xfId="0" applyFont="1" applyFill="1" applyBorder="1" applyAlignment="1">
      <alignment horizontal="left"/>
    </xf>
    <xf numFmtId="0" fontId="11" fillId="5" borderId="37" xfId="0" applyFont="1" applyFill="1" applyBorder="1" applyAlignment="1">
      <alignment horizontal="left"/>
    </xf>
    <xf numFmtId="0" fontId="11" fillId="5" borderId="21" xfId="0" applyFont="1" applyFill="1" applyBorder="1" applyAlignment="1">
      <alignment horizontal="left"/>
    </xf>
    <xf numFmtId="0" fontId="11" fillId="5" borderId="2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8" fillId="5" borderId="24" xfId="0" applyFont="1" applyFill="1" applyBorder="1" applyAlignment="1">
      <alignment horizontal="left" vertical="center"/>
    </xf>
    <xf numFmtId="0" fontId="8" fillId="5" borderId="25" xfId="0" applyFont="1" applyFill="1" applyBorder="1" applyAlignment="1">
      <alignment horizontal="left" vertical="center"/>
    </xf>
    <xf numFmtId="0" fontId="8" fillId="5" borderId="27" xfId="0" applyFont="1" applyFill="1" applyBorder="1" applyAlignment="1">
      <alignment horizontal="left" vertical="center"/>
    </xf>
    <xf numFmtId="0" fontId="8" fillId="5" borderId="2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 vertical="center"/>
    </xf>
  </cellXfs>
  <cellStyles count="5">
    <cellStyle name="Moeda" xfId="1" builtinId="4"/>
    <cellStyle name="Neutro" xfId="3" builtinId="28"/>
    <cellStyle name="Normal" xfId="0" builtinId="0"/>
    <cellStyle name="Porcentagem" xfId="2" builtinId="5"/>
    <cellStyle name="Saída" xfId="4" builtinId="21"/>
  </cellStyles>
  <dxfs count="0"/>
  <tableStyles count="0" defaultTableStyle="TableStyleMedium2" defaultPivotStyle="PivotStyleLight16"/>
  <colors>
    <mruColors>
      <color rgb="FF17871C"/>
      <color rgb="FFF8F8F8"/>
      <color rgb="FFFFFFFF"/>
      <color rgb="FF1A96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Planilha2!$D$38</c:f>
              <c:strCache>
                <c:ptCount val="1"/>
                <c:pt idx="0">
                  <c:v>Percentual Sugerido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Planilha2!$D$39:$D$44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F-4BA6-90E9-F85D8803D3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Planilha2!$C$38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Planilha2!$B$39:$B$44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FOF'S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Planilha2!$C$39:$C$44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DF-4BA6-90E9-F85D8803D34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603984</xdr:colOff>
      <xdr:row>1</xdr:row>
      <xdr:rowOff>160823</xdr:rowOff>
    </xdr:from>
    <xdr:to>
      <xdr:col>5</xdr:col>
      <xdr:colOff>28891</xdr:colOff>
      <xdr:row>10</xdr:row>
      <xdr:rowOff>24063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8EE221C-7442-DB89-4AF6-A63869B5E0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6" t="35295" r="-196" b="38136"/>
        <a:stretch/>
      </xdr:blipFill>
      <xdr:spPr>
        <a:xfrm>
          <a:off x="603984" y="345307"/>
          <a:ext cx="5536949" cy="1339114"/>
        </a:xfrm>
        <a:prstGeom prst="rect">
          <a:avLst/>
        </a:prstGeom>
      </xdr:spPr>
    </xdr:pic>
    <xdr:clientData/>
  </xdr:twoCellAnchor>
  <xdr:twoCellAnchor>
    <xdr:from>
      <xdr:col>1</xdr:col>
      <xdr:colOff>36094</xdr:colOff>
      <xdr:row>45</xdr:row>
      <xdr:rowOff>176463</xdr:rowOff>
    </xdr:from>
    <xdr:to>
      <xdr:col>4</xdr:col>
      <xdr:colOff>1546859</xdr:colOff>
      <xdr:row>60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02E2F8-B7A8-391F-D147-318DBF86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ibely Oliveira" id="{8E627C78-8A52-4B2C-A28B-02C1786C3F3F}" userId="S::Cibely.deOliveira@akzonobel.com::ca51941a-7a2d-4996-913c-a15b26267f7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5-05-23T17:45:18.10" personId="{8E627C78-8A52-4B2C-A28B-02C1786C3F3F}" id="{E91044DD-2831-4734-B124-FC96B9FA9074}">
    <text>Simulador de patrimonio</text>
  </threadedComment>
  <threadedComment ref="B26" dT="2025-05-23T17:56:29.25" personId="{8E627C78-8A52-4B2C-A28B-02C1786C3F3F}" id="{DE63ACCD-A99B-4CCB-A875-4964224D58D9}">
    <text>Simulador de cenários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8853-443E-4FB5-905A-2AF8FBD12EEA}">
  <dimension ref="A3:F11"/>
  <sheetViews>
    <sheetView workbookViewId="0">
      <selection activeCell="C13" sqref="C13"/>
    </sheetView>
  </sheetViews>
  <sheetFormatPr defaultRowHeight="14.4" x14ac:dyDescent="0.3"/>
  <cols>
    <col min="3" max="3" width="17.77734375" customWidth="1"/>
    <col min="6" max="6" width="9" customWidth="1"/>
  </cols>
  <sheetData>
    <row r="3" spans="1:6" x14ac:dyDescent="0.3">
      <c r="A3" s="33" t="s">
        <v>0</v>
      </c>
      <c r="B3" s="33"/>
      <c r="C3" s="33"/>
      <c r="D3" s="33"/>
      <c r="E3" s="33"/>
      <c r="F3" s="33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33" t="s">
        <v>1</v>
      </c>
      <c r="B5" s="33"/>
      <c r="C5" s="33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33" t="s">
        <v>2</v>
      </c>
      <c r="B7" s="33"/>
      <c r="C7" s="33"/>
      <c r="D7" s="1"/>
      <c r="E7" s="1"/>
      <c r="F7" s="1"/>
    </row>
    <row r="8" spans="1:6" x14ac:dyDescent="0.3">
      <c r="A8" s="33" t="s">
        <v>3</v>
      </c>
      <c r="B8" s="33"/>
      <c r="C8" s="33"/>
      <c r="D8" s="1"/>
      <c r="E8" s="1"/>
      <c r="F8" s="1"/>
    </row>
    <row r="9" spans="1:6" x14ac:dyDescent="0.3">
      <c r="A9" s="33" t="s">
        <v>4</v>
      </c>
      <c r="B9" s="33"/>
      <c r="C9" s="33"/>
      <c r="D9" s="1"/>
      <c r="E9" s="1"/>
      <c r="F9" s="1"/>
    </row>
    <row r="10" spans="1:6" x14ac:dyDescent="0.3">
      <c r="A10" s="33" t="s">
        <v>5</v>
      </c>
      <c r="B10" s="33"/>
      <c r="C10" s="33"/>
      <c r="D10" s="33"/>
      <c r="E10" s="1"/>
      <c r="F10" s="1"/>
    </row>
    <row r="11" spans="1:6" x14ac:dyDescent="0.3">
      <c r="A11" s="33" t="s">
        <v>6</v>
      </c>
      <c r="B11" s="33"/>
      <c r="C11" s="33"/>
      <c r="D11" s="1"/>
      <c r="E11" s="1"/>
      <c r="F11" s="1"/>
    </row>
  </sheetData>
  <mergeCells count="7">
    <mergeCell ref="A11:C11"/>
    <mergeCell ref="A3:F3"/>
    <mergeCell ref="A5:C5"/>
    <mergeCell ref="A7:C7"/>
    <mergeCell ref="A8:C8"/>
    <mergeCell ref="A9:C9"/>
    <mergeCell ref="A10:D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999C-3C60-419B-AC75-EB32FB48611D}">
  <dimension ref="A10:H75"/>
  <sheetViews>
    <sheetView showGridLines="0" showRowColHeaders="0" tabSelected="1" zoomScaleNormal="100" workbookViewId="0">
      <selection activeCell="G54" sqref="G54"/>
    </sheetView>
  </sheetViews>
  <sheetFormatPr defaultColWidth="0" defaultRowHeight="14.4" x14ac:dyDescent="0.3"/>
  <cols>
    <col min="1" max="1" width="8.88671875" customWidth="1"/>
    <col min="2" max="2" width="20.5546875" bestFit="1" customWidth="1"/>
    <col min="3" max="3" width="18.109375" customWidth="1"/>
    <col min="4" max="4" width="18.33203125" customWidth="1"/>
    <col min="5" max="5" width="23.109375" customWidth="1"/>
    <col min="6" max="6" width="15.77734375" customWidth="1"/>
    <col min="7" max="7" width="11.88671875" customWidth="1"/>
    <col min="8" max="8" width="11.88671875" hidden="1" customWidth="1"/>
    <col min="9" max="11" width="8.88671875" hidden="1" customWidth="1"/>
    <col min="12" max="16384" width="8.88671875" hidden="1"/>
  </cols>
  <sheetData>
    <row r="10" spans="2:5" hidden="1" x14ac:dyDescent="0.3"/>
    <row r="11" spans="2:5" ht="15" thickBot="1" x14ac:dyDescent="0.35"/>
    <row r="12" spans="2:5" ht="23.4" customHeight="1" x14ac:dyDescent="0.3">
      <c r="B12" s="40" t="s">
        <v>17</v>
      </c>
      <c r="C12" s="41"/>
      <c r="D12" s="41"/>
      <c r="E12" s="42"/>
    </row>
    <row r="13" spans="2:5" ht="19.2" x14ac:dyDescent="0.4">
      <c r="B13" s="34" t="s">
        <v>19</v>
      </c>
      <c r="C13" s="35"/>
      <c r="D13" s="36"/>
      <c r="E13" s="6">
        <v>5000</v>
      </c>
    </row>
    <row r="14" spans="2:5" ht="19.2" x14ac:dyDescent="0.45">
      <c r="B14" s="43" t="s">
        <v>18</v>
      </c>
      <c r="C14" s="44"/>
      <c r="D14" s="45"/>
      <c r="E14" s="7">
        <v>6.0000000000000001E-3</v>
      </c>
    </row>
    <row r="15" spans="2:5" ht="19.8" thickBot="1" x14ac:dyDescent="0.5">
      <c r="B15" s="37" t="s">
        <v>39</v>
      </c>
      <c r="C15" s="38"/>
      <c r="D15" s="39"/>
      <c r="E15" s="8">
        <f>E13*30%</f>
        <v>1500</v>
      </c>
    </row>
    <row r="16" spans="2:5" ht="16.8" hidden="1" x14ac:dyDescent="0.4">
      <c r="B16" s="9"/>
      <c r="C16" s="9"/>
      <c r="D16" s="9"/>
      <c r="E16" s="9"/>
    </row>
    <row r="17" spans="1:5" ht="16.8" hidden="1" x14ac:dyDescent="0.4">
      <c r="B17" s="9"/>
      <c r="C17" s="9"/>
      <c r="D17" s="9"/>
      <c r="E17" s="9"/>
    </row>
    <row r="18" spans="1:5" ht="17.399999999999999" thickBot="1" x14ac:dyDescent="0.45">
      <c r="B18" s="9"/>
      <c r="C18" s="9"/>
      <c r="D18" s="9"/>
      <c r="E18" s="9"/>
    </row>
    <row r="19" spans="1:5" ht="23.4" customHeight="1" x14ac:dyDescent="0.3">
      <c r="B19" s="61" t="s">
        <v>7</v>
      </c>
      <c r="C19" s="62"/>
      <c r="D19" s="62"/>
      <c r="E19" s="10"/>
    </row>
    <row r="20" spans="1:5" ht="19.2" x14ac:dyDescent="0.45">
      <c r="B20" s="51" t="s">
        <v>8</v>
      </c>
      <c r="C20" s="52"/>
      <c r="D20" s="52"/>
      <c r="E20" s="11">
        <v>1500</v>
      </c>
    </row>
    <row r="21" spans="1:5" ht="19.2" x14ac:dyDescent="0.45">
      <c r="B21" s="53" t="s">
        <v>9</v>
      </c>
      <c r="C21" s="54"/>
      <c r="D21" s="54"/>
      <c r="E21" s="12">
        <v>5</v>
      </c>
    </row>
    <row r="22" spans="1:5" ht="19.2" x14ac:dyDescent="0.45">
      <c r="B22" s="55" t="s">
        <v>4</v>
      </c>
      <c r="C22" s="56"/>
      <c r="D22" s="56"/>
      <c r="E22" s="13">
        <v>1.0800000000000001E-2</v>
      </c>
    </row>
    <row r="23" spans="1:5" ht="19.2" x14ac:dyDescent="0.45">
      <c r="B23" s="57" t="s">
        <v>20</v>
      </c>
      <c r="C23" s="58"/>
      <c r="D23" s="58"/>
      <c r="E23" s="14">
        <f>FV(taxa_mensal,anos*12,Aporte*-1)</f>
        <v>125706.02903888765</v>
      </c>
    </row>
    <row r="24" spans="1:5" ht="19.8" thickBot="1" x14ac:dyDescent="0.5">
      <c r="B24" s="59" t="s">
        <v>6</v>
      </c>
      <c r="C24" s="60"/>
      <c r="D24" s="60"/>
      <c r="E24" s="15">
        <f>patrimonio_acumulado*rendimento_carteira</f>
        <v>754.23617423332587</v>
      </c>
    </row>
    <row r="25" spans="1:5" ht="17.399999999999999" thickBot="1" x14ac:dyDescent="0.45">
      <c r="B25" s="9"/>
      <c r="C25" s="9"/>
      <c r="D25" s="9"/>
      <c r="E25" s="9"/>
    </row>
    <row r="26" spans="1:5" ht="23.4" customHeight="1" x14ac:dyDescent="0.3">
      <c r="B26" s="16" t="s">
        <v>15</v>
      </c>
      <c r="C26" s="17"/>
      <c r="D26" s="17"/>
      <c r="E26" s="71" t="s">
        <v>16</v>
      </c>
    </row>
    <row r="27" spans="1:5" ht="19.2" x14ac:dyDescent="0.4">
      <c r="A27" s="3">
        <v>2</v>
      </c>
      <c r="B27" s="63" t="s">
        <v>10</v>
      </c>
      <c r="C27" s="64"/>
      <c r="D27" s="18">
        <f>FV($E$22,$A27*12,$E$20*-1)</f>
        <v>40846.295490872384</v>
      </c>
      <c r="E27" s="19">
        <f>D27*rendimento_carteira</f>
        <v>245.0777729452343</v>
      </c>
    </row>
    <row r="28" spans="1:5" ht="19.2" x14ac:dyDescent="0.4">
      <c r="A28" s="3">
        <v>5</v>
      </c>
      <c r="B28" s="65" t="s">
        <v>11</v>
      </c>
      <c r="C28" s="66"/>
      <c r="D28" s="20">
        <f>FV($E$22,$A28*12,$E$20*-1)</f>
        <v>125706.02903888765</v>
      </c>
      <c r="E28" s="21">
        <f>D28*rendimento_carteira</f>
        <v>754.23617423332587</v>
      </c>
    </row>
    <row r="29" spans="1:5" ht="19.2" x14ac:dyDescent="0.4">
      <c r="A29" s="3">
        <v>10</v>
      </c>
      <c r="B29" s="65" t="s">
        <v>12</v>
      </c>
      <c r="C29" s="66"/>
      <c r="D29" s="20">
        <f>FV($E$22,$A29*12,$E$20*-1)</f>
        <v>365186.49938220013</v>
      </c>
      <c r="E29" s="21">
        <f>D29*rendimento_carteira</f>
        <v>2191.1189962932008</v>
      </c>
    </row>
    <row r="30" spans="1:5" ht="19.2" x14ac:dyDescent="0.4">
      <c r="A30" s="3">
        <v>20</v>
      </c>
      <c r="B30" s="65" t="s">
        <v>13</v>
      </c>
      <c r="C30" s="66"/>
      <c r="D30" s="20">
        <f>FV($E$22,$A30*12,$E$20*-1)</f>
        <v>1690573.4899477849</v>
      </c>
      <c r="E30" s="21">
        <f>D30*rendimento_carteira</f>
        <v>10143.44093968671</v>
      </c>
    </row>
    <row r="31" spans="1:5" ht="19.8" thickBot="1" x14ac:dyDescent="0.45">
      <c r="A31" s="3">
        <v>30</v>
      </c>
      <c r="B31" s="49" t="s">
        <v>14</v>
      </c>
      <c r="C31" s="50"/>
      <c r="D31" s="22">
        <f>FV($E$22,$A31*12,$E$20*-1)</f>
        <v>6500857.2154751271</v>
      </c>
      <c r="E31" s="23">
        <f>D31*rendimento_carteira</f>
        <v>39005.143292850764</v>
      </c>
    </row>
    <row r="35" spans="2:5" x14ac:dyDescent="0.3">
      <c r="B35" s="24" t="s">
        <v>24</v>
      </c>
      <c r="C35" s="24"/>
      <c r="D35" s="46" t="s">
        <v>23</v>
      </c>
      <c r="E35" s="46"/>
    </row>
    <row r="36" spans="2:5" x14ac:dyDescent="0.3">
      <c r="B36" s="47" t="s">
        <v>25</v>
      </c>
      <c r="C36" s="47"/>
      <c r="D36" s="48">
        <f>Aporte</f>
        <v>1500</v>
      </c>
      <c r="E36" s="48"/>
    </row>
    <row r="38" spans="2:5" x14ac:dyDescent="0.3">
      <c r="B38" s="68" t="s">
        <v>26</v>
      </c>
      <c r="C38" s="68"/>
      <c r="D38" s="27" t="s">
        <v>27</v>
      </c>
      <c r="E38" s="27" t="s">
        <v>28</v>
      </c>
    </row>
    <row r="39" spans="2:5" x14ac:dyDescent="0.3">
      <c r="B39" s="67" t="s">
        <v>29</v>
      </c>
      <c r="C39" s="67"/>
      <c r="D39" s="25">
        <f>VLOOKUP($D$35&amp;"-"&amp;B39,Planilha3!$C2:$G20,5,FALSE)</f>
        <v>0.5</v>
      </c>
      <c r="E39" s="26">
        <f>D39*$D$36</f>
        <v>750</v>
      </c>
    </row>
    <row r="40" spans="2:5" x14ac:dyDescent="0.3">
      <c r="B40" s="67" t="s">
        <v>30</v>
      </c>
      <c r="C40" s="67"/>
      <c r="D40" s="25">
        <f>VLOOKUP($D$35&amp;"-"&amp;B40,Planilha3!$C3:$G21,5,FALSE)</f>
        <v>0.1</v>
      </c>
      <c r="E40" s="26">
        <f t="shared" ref="E40:E44" si="0">D40*$D$36</f>
        <v>150</v>
      </c>
    </row>
    <row r="41" spans="2:5" x14ac:dyDescent="0.3">
      <c r="B41" s="67" t="s">
        <v>31</v>
      </c>
      <c r="C41" s="67"/>
      <c r="D41" s="25">
        <f>VLOOKUP($D$35&amp;"-"&amp;B41,Planilha3!$C4:$G22,5,FALSE)</f>
        <v>0.05</v>
      </c>
      <c r="E41" s="26">
        <f t="shared" si="0"/>
        <v>75</v>
      </c>
    </row>
    <row r="42" spans="2:5" x14ac:dyDescent="0.3">
      <c r="B42" s="67" t="s">
        <v>32</v>
      </c>
      <c r="C42" s="67"/>
      <c r="D42" s="25">
        <f>VLOOKUP($D$35&amp;"-"&amp;B42,Planilha3!$C5:$G23,5,FALSE)</f>
        <v>0.05</v>
      </c>
      <c r="E42" s="26">
        <f t="shared" si="0"/>
        <v>75</v>
      </c>
    </row>
    <row r="43" spans="2:5" x14ac:dyDescent="0.3">
      <c r="B43" s="67" t="s">
        <v>33</v>
      </c>
      <c r="C43" s="67"/>
      <c r="D43" s="25">
        <f>VLOOKUP($D$35&amp;"-"&amp;B43,Planilha3!$C6:$G24,5,FALSE)</f>
        <v>0.2</v>
      </c>
      <c r="E43" s="26">
        <f t="shared" si="0"/>
        <v>300</v>
      </c>
    </row>
    <row r="44" spans="2:5" x14ac:dyDescent="0.3">
      <c r="B44" s="67" t="s">
        <v>34</v>
      </c>
      <c r="C44" s="67"/>
      <c r="D44" s="25">
        <f>VLOOKUP($D$35&amp;"-"&amp;B44,Planilha3!$C7:$G25,5,FALSE)</f>
        <v>0.1</v>
      </c>
      <c r="E44" s="26">
        <f t="shared" si="0"/>
        <v>150</v>
      </c>
    </row>
    <row r="45" spans="2:5" x14ac:dyDescent="0.3">
      <c r="B45" s="28"/>
      <c r="C45" s="28"/>
      <c r="D45" s="28"/>
      <c r="E45" s="29">
        <f>SUM(E39:E44)</f>
        <v>1500</v>
      </c>
    </row>
    <row r="49" spans="3:4" x14ac:dyDescent="0.3">
      <c r="C49" s="2"/>
    </row>
    <row r="50" spans="3:4" x14ac:dyDescent="0.3">
      <c r="D50" s="2"/>
    </row>
    <row r="53" spans="3:4" x14ac:dyDescent="0.3">
      <c r="C53" s="2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</sheetData>
  <mergeCells count="25">
    <mergeCell ref="B44:C44"/>
    <mergeCell ref="B38:C38"/>
    <mergeCell ref="B39:C39"/>
    <mergeCell ref="B40:C40"/>
    <mergeCell ref="B41:C41"/>
    <mergeCell ref="B42:C42"/>
    <mergeCell ref="B43:C43"/>
    <mergeCell ref="B36:C36"/>
    <mergeCell ref="D36:E36"/>
    <mergeCell ref="B31:C31"/>
    <mergeCell ref="B20:D20"/>
    <mergeCell ref="B21:D21"/>
    <mergeCell ref="B22:D22"/>
    <mergeCell ref="B23:D23"/>
    <mergeCell ref="B24:D24"/>
    <mergeCell ref="B27:C27"/>
    <mergeCell ref="B28:C28"/>
    <mergeCell ref="B29:C29"/>
    <mergeCell ref="B30:C30"/>
    <mergeCell ref="B13:D13"/>
    <mergeCell ref="B15:D15"/>
    <mergeCell ref="B12:E12"/>
    <mergeCell ref="B14:D14"/>
    <mergeCell ref="D35:E35"/>
    <mergeCell ref="B19:D19"/>
  </mergeCells>
  <dataValidations count="1">
    <dataValidation type="list" allowBlank="1" showInputMessage="1" showErrorMessage="1" sqref="D35:E35" xr:uid="{4E7D3E9B-2CE7-44AA-B410-CEC4B40A241B}">
      <formula1>"Conservador,Moderado,Agressivo"</formula1>
    </dataValidation>
  </dataValidations>
  <pageMargins left="0.51181102362204722" right="0.9055118110236221" top="0.78740157480314965" bottom="0.78740157480314965" header="0.31496062992125984" footer="0.31496062992125984"/>
  <pageSetup paperSize="9" orientation="portrait" horizontalDpi="30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CD8E-5871-4DE2-AA2E-D361EC6F3002}">
  <dimension ref="C2:J20"/>
  <sheetViews>
    <sheetView zoomScaleNormal="100" workbookViewId="0">
      <selection activeCell="P2" sqref="P2"/>
    </sheetView>
  </sheetViews>
  <sheetFormatPr defaultRowHeight="14.4" x14ac:dyDescent="0.3"/>
  <cols>
    <col min="3" max="3" width="28.77734375" bestFit="1" customWidth="1"/>
    <col min="4" max="4" width="11.21875" bestFit="1" customWidth="1"/>
    <col min="5" max="5" width="10.5546875" bestFit="1" customWidth="1"/>
    <col min="7" max="7" width="9.109375" bestFit="1" customWidth="1"/>
    <col min="9" max="9" width="15.44140625" bestFit="1" customWidth="1"/>
  </cols>
  <sheetData>
    <row r="2" spans="3:10" x14ac:dyDescent="0.3">
      <c r="C2" s="32" t="s">
        <v>37</v>
      </c>
      <c r="D2" s="32" t="s">
        <v>24</v>
      </c>
      <c r="E2" s="70" t="s">
        <v>35</v>
      </c>
      <c r="F2" s="70"/>
      <c r="G2" s="32" t="s">
        <v>36</v>
      </c>
    </row>
    <row r="3" spans="3:10" x14ac:dyDescent="0.3">
      <c r="C3" t="str">
        <f>D3&amp;"-"&amp;E3</f>
        <v>Conservador-PAPEL</v>
      </c>
      <c r="D3" t="s">
        <v>21</v>
      </c>
      <c r="E3" s="67" t="s">
        <v>29</v>
      </c>
      <c r="F3" s="67"/>
      <c r="G3" s="25">
        <v>0.3</v>
      </c>
      <c r="I3" t="s">
        <v>38</v>
      </c>
      <c r="J3">
        <f>VLOOKUP(I3,$C:$G,5,FALSE)</f>
        <v>0.4</v>
      </c>
    </row>
    <row r="4" spans="3:10" x14ac:dyDescent="0.3">
      <c r="C4" t="str">
        <f t="shared" ref="C4:C20" si="0">D4&amp;"-"&amp;E4</f>
        <v>Conservador-TIJOLO</v>
      </c>
      <c r="D4" t="s">
        <v>21</v>
      </c>
      <c r="E4" s="67" t="s">
        <v>30</v>
      </c>
      <c r="F4" s="67"/>
      <c r="G4" s="25">
        <v>0.5</v>
      </c>
    </row>
    <row r="5" spans="3:10" x14ac:dyDescent="0.3">
      <c r="C5" t="str">
        <f t="shared" si="0"/>
        <v>Conservador-HÍBRIDOS</v>
      </c>
      <c r="D5" t="s">
        <v>21</v>
      </c>
      <c r="E5" s="67" t="s">
        <v>31</v>
      </c>
      <c r="F5" s="67"/>
      <c r="G5" s="25">
        <v>0.1</v>
      </c>
    </row>
    <row r="6" spans="3:10" x14ac:dyDescent="0.3">
      <c r="C6" t="str">
        <f t="shared" si="0"/>
        <v>Conservador-FOF'S</v>
      </c>
      <c r="D6" t="s">
        <v>21</v>
      </c>
      <c r="E6" s="67" t="s">
        <v>32</v>
      </c>
      <c r="F6" s="67"/>
      <c r="G6" s="25">
        <v>0.1</v>
      </c>
    </row>
    <row r="7" spans="3:10" x14ac:dyDescent="0.3">
      <c r="C7" t="str">
        <f t="shared" si="0"/>
        <v>Conservador-DESENVOLVIMENTO</v>
      </c>
      <c r="D7" t="s">
        <v>21</v>
      </c>
      <c r="E7" s="67" t="s">
        <v>33</v>
      </c>
      <c r="F7" s="67"/>
      <c r="G7" s="25">
        <v>0</v>
      </c>
    </row>
    <row r="8" spans="3:10" ht="15" thickBot="1" x14ac:dyDescent="0.35">
      <c r="C8" s="5" t="str">
        <f t="shared" si="0"/>
        <v>Conservador-HOTELARIAS</v>
      </c>
      <c r="D8" s="5" t="s">
        <v>21</v>
      </c>
      <c r="E8" s="69" t="s">
        <v>34</v>
      </c>
      <c r="F8" s="69"/>
      <c r="G8" s="30">
        <v>0</v>
      </c>
    </row>
    <row r="9" spans="3:10" x14ac:dyDescent="0.3">
      <c r="C9" t="str">
        <f t="shared" si="0"/>
        <v>Moderado-PAPEL</v>
      </c>
      <c r="D9" t="s">
        <v>22</v>
      </c>
      <c r="E9" s="67" t="s">
        <v>29</v>
      </c>
      <c r="F9" s="67"/>
      <c r="G9" s="31">
        <v>0.32</v>
      </c>
    </row>
    <row r="10" spans="3:10" x14ac:dyDescent="0.3">
      <c r="C10" t="str">
        <f t="shared" si="0"/>
        <v>Moderado-TIJOLO</v>
      </c>
      <c r="D10" t="s">
        <v>22</v>
      </c>
      <c r="E10" s="67" t="s">
        <v>30</v>
      </c>
      <c r="F10" s="67"/>
      <c r="G10" s="31">
        <v>0.4</v>
      </c>
    </row>
    <row r="11" spans="3:10" x14ac:dyDescent="0.3">
      <c r="C11" t="str">
        <f t="shared" si="0"/>
        <v>Moderado-HÍBRIDOS</v>
      </c>
      <c r="D11" t="s">
        <v>22</v>
      </c>
      <c r="E11" s="67" t="s">
        <v>31</v>
      </c>
      <c r="F11" s="67"/>
      <c r="G11" s="31">
        <v>0.08</v>
      </c>
    </row>
    <row r="12" spans="3:10" x14ac:dyDescent="0.3">
      <c r="C12" t="str">
        <f t="shared" si="0"/>
        <v>Moderado-FOF'S</v>
      </c>
      <c r="D12" t="s">
        <v>22</v>
      </c>
      <c r="E12" s="67" t="s">
        <v>32</v>
      </c>
      <c r="F12" s="67"/>
      <c r="G12" s="31">
        <v>0.1</v>
      </c>
    </row>
    <row r="13" spans="3:10" x14ac:dyDescent="0.3">
      <c r="C13" t="str">
        <f t="shared" si="0"/>
        <v>Moderado-DESENVOLVIMENTO</v>
      </c>
      <c r="D13" t="s">
        <v>22</v>
      </c>
      <c r="E13" s="67" t="s">
        <v>33</v>
      </c>
      <c r="F13" s="67"/>
      <c r="G13" s="31">
        <v>0.1</v>
      </c>
    </row>
    <row r="14" spans="3:10" ht="15" thickBot="1" x14ac:dyDescent="0.35">
      <c r="C14" s="5" t="str">
        <f t="shared" si="0"/>
        <v>Moderado-HOTELARIAS</v>
      </c>
      <c r="D14" s="5" t="s">
        <v>22</v>
      </c>
      <c r="E14" s="69" t="s">
        <v>34</v>
      </c>
      <c r="F14" s="69"/>
      <c r="G14" s="30">
        <v>0</v>
      </c>
    </row>
    <row r="15" spans="3:10" x14ac:dyDescent="0.3">
      <c r="C15" t="str">
        <f t="shared" si="0"/>
        <v>Agressivo-PAPEL</v>
      </c>
      <c r="D15" t="s">
        <v>23</v>
      </c>
      <c r="E15" s="67" t="s">
        <v>29</v>
      </c>
      <c r="F15" s="67"/>
      <c r="G15" s="31">
        <v>0.5</v>
      </c>
    </row>
    <row r="16" spans="3:10" x14ac:dyDescent="0.3">
      <c r="C16" t="str">
        <f t="shared" si="0"/>
        <v>Agressivo-TIJOLO</v>
      </c>
      <c r="D16" t="s">
        <v>23</v>
      </c>
      <c r="E16" s="67" t="s">
        <v>30</v>
      </c>
      <c r="F16" s="67"/>
      <c r="G16" s="31">
        <v>0.1</v>
      </c>
    </row>
    <row r="17" spans="3:7" x14ac:dyDescent="0.3">
      <c r="C17" t="str">
        <f t="shared" si="0"/>
        <v>Agressivo-HÍBRIDOS</v>
      </c>
      <c r="D17" t="s">
        <v>23</v>
      </c>
      <c r="E17" s="67" t="s">
        <v>31</v>
      </c>
      <c r="F17" s="67"/>
      <c r="G17" s="31">
        <v>0.05</v>
      </c>
    </row>
    <row r="18" spans="3:7" x14ac:dyDescent="0.3">
      <c r="C18" t="str">
        <f t="shared" si="0"/>
        <v>Agressivo-FOF'S</v>
      </c>
      <c r="D18" t="s">
        <v>23</v>
      </c>
      <c r="E18" s="67" t="s">
        <v>32</v>
      </c>
      <c r="F18" s="67"/>
      <c r="G18" s="31">
        <v>0.05</v>
      </c>
    </row>
    <row r="19" spans="3:7" x14ac:dyDescent="0.3">
      <c r="C19" t="str">
        <f t="shared" si="0"/>
        <v>Agressivo-DESENVOLVIMENTO</v>
      </c>
      <c r="D19" t="s">
        <v>23</v>
      </c>
      <c r="E19" s="67" t="s">
        <v>33</v>
      </c>
      <c r="F19" s="67"/>
      <c r="G19" s="4">
        <v>0.2</v>
      </c>
    </row>
    <row r="20" spans="3:7" x14ac:dyDescent="0.3">
      <c r="C20" t="str">
        <f t="shared" si="0"/>
        <v>Agressivo-HOTELARIAS</v>
      </c>
      <c r="D20" t="s">
        <v>23</v>
      </c>
      <c r="E20" s="67" t="s">
        <v>34</v>
      </c>
      <c r="F20" s="67"/>
      <c r="G20" s="31">
        <v>0.1</v>
      </c>
    </row>
  </sheetData>
  <mergeCells count="19">
    <mergeCell ref="E20:F20"/>
    <mergeCell ref="E14:F14"/>
    <mergeCell ref="E15:F15"/>
    <mergeCell ref="E16:F16"/>
    <mergeCell ref="E17:F17"/>
    <mergeCell ref="E18:F18"/>
    <mergeCell ref="E19:F19"/>
    <mergeCell ref="E2:F2"/>
    <mergeCell ref="E9:F9"/>
    <mergeCell ref="E10:F10"/>
    <mergeCell ref="E11:F11"/>
    <mergeCell ref="E12:F12"/>
    <mergeCell ref="E13:F13"/>
    <mergeCell ref="E3:F3"/>
    <mergeCell ref="E4:F4"/>
    <mergeCell ref="E5:F5"/>
    <mergeCell ref="E6:F6"/>
    <mergeCell ref="E7:F7"/>
    <mergeCell ref="E8:F8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Metadata/LabelInfo.xml><?xml version="1.0" encoding="utf-8"?>
<clbl:labelList xmlns:clbl="http://schemas.microsoft.com/office/2020/mipLabelMetadata">
  <clbl:label id="{bafec85b-e817-4277-86cb-66dc7d424280}" enabled="1" method="Standard" siteId="{aab2e961-1f45-4717-9a42-8f87802af9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Planilha1</vt:lpstr>
      <vt:lpstr>Planilha2</vt:lpstr>
      <vt:lpstr>Planilha3</vt:lpstr>
      <vt:lpstr>anos</vt:lpstr>
      <vt:lpstr>Aporte</vt:lpstr>
      <vt:lpstr>Planilha2!Area_de_impressao</vt:lpstr>
      <vt:lpstr>patrimonio_acumulado</vt:lpstr>
      <vt:lpstr>rendimento_carteira</vt:lpstr>
      <vt:lpstr>Salario</vt:lpstr>
      <vt:lpstr>Salário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Cibely Oliveira</dc:creator>
  <cp:lastModifiedBy>Cibely Oliveira</cp:lastModifiedBy>
  <cp:lastPrinted>2025-05-23T22:01:26Z</cp:lastPrinted>
  <dcterms:created xsi:type="dcterms:W3CDTF">2025-05-23T17:01:26Z</dcterms:created>
  <dcterms:modified xsi:type="dcterms:W3CDTF">2025-05-26T21:40:10Z</dcterms:modified>
</cp:coreProperties>
</file>