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8010" activeTab="4"/>
  </bookViews>
  <sheets>
    <sheet name="Summary" sheetId="2" r:id="rId1"/>
    <sheet name="TimeLog" sheetId="1" r:id="rId2"/>
    <sheet name="DefectLog" sheetId="3" r:id="rId3"/>
    <sheet name="SizeEstimatingTemplate" sheetId="5" r:id="rId4"/>
    <sheet name="RelativeSizeTable" sheetId="4" r:id="rId5"/>
  </sheets>
  <calcPr calcId="145621"/>
</workbook>
</file>

<file path=xl/calcChain.xml><?xml version="1.0" encoding="utf-8"?>
<calcChain xmlns="http://schemas.openxmlformats.org/spreadsheetml/2006/main">
  <c r="E14" i="5" l="1"/>
  <c r="E13" i="5"/>
  <c r="L24" i="5"/>
  <c r="K24" i="5"/>
  <c r="E23" i="5"/>
  <c r="E22" i="5"/>
  <c r="E21" i="5"/>
  <c r="E20" i="5"/>
  <c r="E19" i="5"/>
  <c r="E18" i="5"/>
  <c r="E17" i="5"/>
  <c r="E16" i="5"/>
  <c r="E15" i="5"/>
  <c r="E12" i="5"/>
  <c r="E11" i="5"/>
  <c r="E10" i="5"/>
  <c r="E9" i="5"/>
  <c r="E8" i="5"/>
  <c r="E7" i="5"/>
  <c r="E6" i="5"/>
  <c r="E5" i="5"/>
  <c r="E4" i="5"/>
  <c r="E3" i="5"/>
  <c r="F18" i="2"/>
  <c r="E18" i="2"/>
  <c r="F17" i="2"/>
  <c r="E17" i="2"/>
  <c r="F16" i="2"/>
  <c r="E16" i="2"/>
  <c r="F15" i="2"/>
  <c r="E15" i="2"/>
  <c r="F14" i="2"/>
  <c r="F19" i="2" s="1"/>
  <c r="E14" i="2"/>
  <c r="E19" i="2" s="1"/>
  <c r="C14" i="2"/>
  <c r="C18" i="2"/>
  <c r="C17" i="2"/>
  <c r="C16" i="2"/>
  <c r="C15" i="2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D17" i="2"/>
  <c r="E4" i="1"/>
  <c r="D16" i="2"/>
  <c r="E3" i="1"/>
  <c r="D15" i="2"/>
  <c r="E2" i="1"/>
  <c r="D14" i="2" s="1"/>
  <c r="D18" i="2"/>
  <c r="J24" i="5"/>
  <c r="F24" i="5"/>
  <c r="D10" i="2"/>
  <c r="D19" i="2" l="1"/>
  <c r="E10" i="2" s="1"/>
  <c r="E24" i="5"/>
  <c r="D9" i="2" s="1"/>
  <c r="E9" i="2"/>
  <c r="E11" i="2" s="1"/>
</calcChain>
</file>

<file path=xl/comments1.xml><?xml version="1.0" encoding="utf-8"?>
<comments xmlns="http://schemas.openxmlformats.org/spreadsheetml/2006/main">
  <authors>
    <author>Autor</author>
  </authors>
  <commentList>
    <comment ref="F2" authorId="0">
      <text>
        <r>
          <rPr>
            <b/>
            <sz val="9"/>
            <color indexed="81"/>
            <rFont val="Tahoma"/>
            <charset val="1"/>
          </rPr>
          <t>Suggestion:</t>
        </r>
        <r>
          <rPr>
            <sz val="9"/>
            <color indexed="81"/>
            <rFont val="Tahoma"/>
            <charset val="1"/>
          </rPr>
          <t xml:space="preserve">
Enter just the total per file </t>
        </r>
      </text>
    </comment>
  </commentList>
</comments>
</file>

<file path=xl/sharedStrings.xml><?xml version="1.0" encoding="utf-8"?>
<sst xmlns="http://schemas.openxmlformats.org/spreadsheetml/2006/main" count="119" uniqueCount="89">
  <si>
    <t>Phase</t>
  </si>
  <si>
    <t>Comments</t>
  </si>
  <si>
    <t>PLAN</t>
  </si>
  <si>
    <t>DLD</t>
  </si>
  <si>
    <t>CODE</t>
  </si>
  <si>
    <t>UT</t>
  </si>
  <si>
    <t>Start Date and Time
(double click to fill)</t>
  </si>
  <si>
    <t>Stop Date and Time
(double click to fill)</t>
  </si>
  <si>
    <t>Delta Time
(minutes)</t>
  </si>
  <si>
    <t>Interrup. Time
(minutes)</t>
  </si>
  <si>
    <t>Number</t>
  </si>
  <si>
    <t>Type</t>
  </si>
  <si>
    <t>Phase Injected</t>
  </si>
  <si>
    <t>Phase Removed</t>
  </si>
  <si>
    <t>Description</t>
  </si>
  <si>
    <t>Date
 (double click to fill)</t>
  </si>
  <si>
    <t>Fix Time
(min.)</t>
  </si>
  <si>
    <t>Student(s)</t>
  </si>
  <si>
    <t>Program</t>
  </si>
  <si>
    <t>Instructor</t>
  </si>
  <si>
    <t>Parameter</t>
  </si>
  <si>
    <t>Actual Value</t>
  </si>
  <si>
    <t>Start Date</t>
  </si>
  <si>
    <t>End Date</t>
  </si>
  <si>
    <t>Defects Injected</t>
  </si>
  <si>
    <t>Defects Removed</t>
  </si>
  <si>
    <t>Total</t>
  </si>
  <si>
    <t>PM</t>
  </si>
  <si>
    <t>Class</t>
  </si>
  <si>
    <t>Estimated Value</t>
  </si>
  <si>
    <t>Time (minutes)</t>
  </si>
  <si>
    <t>Time in Phase (min.)</t>
  </si>
  <si>
    <t>Part type
(class type)</t>
  </si>
  <si>
    <t>Item size (method size)</t>
  </si>
  <si>
    <t>XS</t>
  </si>
  <si>
    <t>S</t>
  </si>
  <si>
    <t>M</t>
  </si>
  <si>
    <t>L</t>
  </si>
  <si>
    <t>XL</t>
  </si>
  <si>
    <t>Calc</t>
  </si>
  <si>
    <t>Data</t>
  </si>
  <si>
    <t>IO</t>
  </si>
  <si>
    <t>Logic</t>
  </si>
  <si>
    <t>Set-up</t>
  </si>
  <si>
    <t>Set-up object</t>
  </si>
  <si>
    <t>Text</t>
  </si>
  <si>
    <t>Part type</t>
  </si>
  <si>
    <t>Added and Modified Size (LOC)</t>
  </si>
  <si>
    <t>Part name
(class / file)</t>
  </si>
  <si>
    <t>Program 2 - Linear regression</t>
  </si>
  <si>
    <t>Part name
(class or part of class)</t>
  </si>
  <si>
    <t>Estimated added and modified size (LOC)</t>
  </si>
  <si>
    <t>Estimated part size (LOC)</t>
  </si>
  <si>
    <t xml:space="preserve">Items' relative size </t>
  </si>
  <si>
    <t>Data object (data storage and access)</t>
  </si>
  <si>
    <t>IO object (user interface, file access)</t>
  </si>
  <si>
    <t>Calculation object (maths, etc.)</t>
  </si>
  <si>
    <t>Logic object (algorithms, etc.)</t>
  </si>
  <si>
    <t>Text object (string/text processing)</t>
  </si>
  <si>
    <t>Actual added and modified size (LOC)</t>
  </si>
  <si>
    <t>Initial size (LOC)</t>
  </si>
  <si>
    <t>Final size (LOC)</t>
  </si>
  <si>
    <t>New Parts</t>
  </si>
  <si>
    <t>Base/Reused Parts</t>
  </si>
  <si>
    <t>Actual size (LOC)</t>
  </si>
  <si>
    <t>Num. Items (methods)</t>
  </si>
  <si>
    <t>Productivity (LOC/Hour)</t>
  </si>
  <si>
    <t>Programming Language</t>
  </si>
  <si>
    <t>Java</t>
  </si>
  <si>
    <t>Function.java</t>
  </si>
  <si>
    <t>GammaFunction.java</t>
  </si>
  <si>
    <t>NewtonRapsonMethod.java</t>
  </si>
  <si>
    <t>SimpsonMethod.java</t>
  </si>
  <si>
    <t>TStudentDistribution</t>
  </si>
  <si>
    <t>Constructor</t>
  </si>
  <si>
    <t>CalcProbabilityDensity</t>
  </si>
  <si>
    <t>CacPGivenX, CalcXGivenP</t>
  </si>
  <si>
    <t>3MIEIC2</t>
  </si>
  <si>
    <t>ACP</t>
  </si>
  <si>
    <t>João Carvalho | Miguel Rossi Seabra</t>
  </si>
  <si>
    <t>LinearRegression</t>
  </si>
  <si>
    <t>CalcB0</t>
  </si>
  <si>
    <t>CalcB1</t>
  </si>
  <si>
    <t>CalcR</t>
  </si>
  <si>
    <t>Calcyk</t>
  </si>
  <si>
    <t>Significance</t>
  </si>
  <si>
    <t>Main</t>
  </si>
  <si>
    <t>GetData</t>
  </si>
  <si>
    <t>PrintData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</si>
</sst>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/m/yy\ h:mm:ss;@"/>
  </numFmts>
  <fonts count="9" x14ac:knownFonts="1">
    <font>
      <sz val="11"/>
      <color theme="1"/>
      <name val="Calibri"/>
      <family val="2"/>
      <scheme val="minor"/>
    </font>
    <font>
      <b/>
      <sz val="10"/>
      <name val="MS Sans Serif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/>
    </xf>
    <xf numFmtId="0" fontId="4" fillId="0" borderId="0" xfId="0" applyFont="1" applyFill="1" applyBorder="1" applyAlignment="1">
      <alignment vertical="top" wrapText="1"/>
    </xf>
    <xf numFmtId="0" fontId="0" fillId="0" borderId="0" xfId="0" applyFill="1" applyBorder="1" applyAlignment="1">
      <alignment vertical="top"/>
    </xf>
    <xf numFmtId="0" fontId="0" fillId="0" borderId="0" xfId="0" applyFill="1" applyBorder="1" applyAlignment="1">
      <alignment horizontal="center" vertical="top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4" fillId="0" borderId="1" xfId="0" applyFont="1" applyBorder="1" applyAlignment="1" applyProtection="1">
      <alignment horizontal="center" vertical="center" wrapText="1"/>
      <protection locked="0"/>
    </xf>
    <xf numFmtId="165" fontId="4" fillId="0" borderId="1" xfId="0" applyNumberFormat="1" applyFont="1" applyBorder="1" applyAlignment="1" applyProtection="1">
      <alignment horizontal="center" vertical="center" wrapText="1"/>
      <protection locked="0"/>
    </xf>
    <xf numFmtId="164" fontId="4" fillId="0" borderId="1" xfId="0" applyNumberFormat="1" applyFont="1" applyBorder="1" applyAlignment="1" applyProtection="1">
      <alignment horizontal="center" vertical="center" wrapText="1"/>
      <protection locked="0"/>
    </xf>
    <xf numFmtId="164" fontId="4" fillId="3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 applyProtection="1">
      <alignment vertical="center" wrapText="1"/>
      <protection locked="0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/>
      <protection locked="0"/>
    </xf>
    <xf numFmtId="1" fontId="0" fillId="0" borderId="1" xfId="0" applyNumberFormat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horizontal="justify" vertical="center" wrapText="1"/>
    </xf>
    <xf numFmtId="0" fontId="4" fillId="0" borderId="1" xfId="0" applyNumberFormat="1" applyFont="1" applyBorder="1" applyAlignment="1" applyProtection="1">
      <alignment horizontal="left" vertical="center" wrapText="1"/>
      <protection locked="0"/>
    </xf>
    <xf numFmtId="14" fontId="4" fillId="0" borderId="1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Alignment="1">
      <alignment horizontal="justify" vertical="center" wrapText="1"/>
    </xf>
    <xf numFmtId="0" fontId="4" fillId="0" borderId="0" xfId="0" applyFont="1" applyBorder="1" applyAlignment="1">
      <alignment horizontal="justify" vertical="center" wrapText="1"/>
    </xf>
    <xf numFmtId="0" fontId="3" fillId="0" borderId="0" xfId="0" applyFont="1" applyFill="1" applyBorder="1" applyAlignment="1">
      <alignment horizontal="justify" vertical="center" wrapText="1"/>
    </xf>
    <xf numFmtId="14" fontId="4" fillId="0" borderId="0" xfId="0" applyNumberFormat="1" applyFont="1" applyFill="1" applyBorder="1" applyAlignment="1" applyProtection="1">
      <alignment horizontal="left" vertical="center" wrapText="1"/>
      <protection locked="0"/>
    </xf>
    <xf numFmtId="0" fontId="4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 applyProtection="1">
      <alignment horizontal="left" vertical="center" wrapText="1"/>
      <protection locked="0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64" fontId="0" fillId="0" borderId="0" xfId="0" applyNumberForma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justify" vertical="center" wrapText="1"/>
    </xf>
    <xf numFmtId="0" fontId="4" fillId="2" borderId="8" xfId="0" applyFont="1" applyFill="1" applyBorder="1" applyAlignment="1">
      <alignment horizontal="justify" vertical="center" wrapText="1"/>
    </xf>
    <xf numFmtId="1" fontId="4" fillId="3" borderId="8" xfId="0" applyNumberFormat="1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justify" vertical="center" wrapText="1"/>
    </xf>
    <xf numFmtId="0" fontId="4" fillId="2" borderId="12" xfId="0" applyFont="1" applyFill="1" applyBorder="1" applyAlignment="1">
      <alignment horizontal="justify" vertical="center" wrapText="1"/>
    </xf>
    <xf numFmtId="1" fontId="4" fillId="3" borderId="12" xfId="0" applyNumberFormat="1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justify" vertical="center" wrapText="1"/>
    </xf>
    <xf numFmtId="0" fontId="4" fillId="2" borderId="16" xfId="0" applyFont="1" applyFill="1" applyBorder="1" applyAlignment="1">
      <alignment horizontal="justify" vertical="center" wrapText="1"/>
    </xf>
    <xf numFmtId="1" fontId="4" fillId="3" borderId="16" xfId="0" applyNumberFormat="1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1" fontId="3" fillId="3" borderId="4" xfId="0" applyNumberFormat="1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1" fontId="4" fillId="0" borderId="1" xfId="0" applyNumberFormat="1" applyFont="1" applyBorder="1" applyAlignment="1" applyProtection="1">
      <alignment horizontal="center" vertical="center" wrapText="1"/>
      <protection locked="0"/>
    </xf>
    <xf numFmtId="14" fontId="4" fillId="0" borderId="1" xfId="0" applyNumberFormat="1" applyFont="1" applyBorder="1" applyAlignment="1" applyProtection="1">
      <alignment horizontal="center" vertical="center" wrapText="1"/>
      <protection locked="0"/>
    </xf>
    <xf numFmtId="1" fontId="4" fillId="3" borderId="1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Alignment="1">
      <alignment vertical="center" wrapText="1"/>
    </xf>
    <xf numFmtId="2" fontId="0" fillId="3" borderId="1" xfId="0" applyNumberFormat="1" applyFill="1" applyBorder="1" applyAlignment="1">
      <alignment horizontal="right" vertical="center" wrapText="1"/>
    </xf>
    <xf numFmtId="1" fontId="4" fillId="3" borderId="14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 applyProtection="1">
      <alignment horizontal="center" vertical="center"/>
      <protection locked="0"/>
    </xf>
    <xf numFmtId="1" fontId="0" fillId="0" borderId="1" xfId="0" applyNumberForma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1" fontId="2" fillId="3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" fontId="4" fillId="3" borderId="14" xfId="0" applyNumberFormat="1" applyFont="1" applyFill="1" applyBorder="1" applyAlignment="1" applyProtection="1">
      <alignment horizontal="center" vertical="center" wrapText="1"/>
    </xf>
    <xf numFmtId="0" fontId="6" fillId="0" borderId="0" xfId="0" applyFont="1" applyAlignment="1">
      <alignment vertical="center"/>
    </xf>
    <xf numFmtId="164" fontId="4" fillId="3" borderId="26" xfId="0" applyNumberFormat="1" applyFont="1" applyFill="1" applyBorder="1" applyAlignment="1">
      <alignment horizontal="center" vertical="center"/>
    </xf>
    <xf numFmtId="0" fontId="0" fillId="4" borderId="0" xfId="0" applyFill="1" applyBorder="1" applyAlignment="1">
      <alignment vertical="center"/>
    </xf>
    <xf numFmtId="0" fontId="3" fillId="4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/>
    </xf>
    <xf numFmtId="164" fontId="4" fillId="4" borderId="0" xfId="0" applyNumberFormat="1" applyFont="1" applyFill="1" applyBorder="1" applyAlignment="1">
      <alignment horizontal="center" vertical="center"/>
    </xf>
    <xf numFmtId="164" fontId="4" fillId="0" borderId="24" xfId="0" applyNumberFormat="1" applyFont="1" applyFill="1" applyBorder="1" applyAlignment="1" applyProtection="1">
      <alignment horizontal="center" vertical="center"/>
      <protection locked="0"/>
    </xf>
    <xf numFmtId="0" fontId="3" fillId="2" borderId="21" xfId="0" applyFont="1" applyFill="1" applyBorder="1" applyAlignment="1">
      <alignment horizontal="left" vertical="center" wrapText="1"/>
    </xf>
    <xf numFmtId="0" fontId="3" fillId="2" borderId="22" xfId="0" applyFont="1" applyFill="1" applyBorder="1" applyAlignment="1">
      <alignment horizontal="left" vertical="center" wrapText="1"/>
    </xf>
    <xf numFmtId="0" fontId="3" fillId="2" borderId="23" xfId="0" applyFont="1" applyFill="1" applyBorder="1" applyAlignment="1">
      <alignment horizontal="left" vertical="center" wrapText="1"/>
    </xf>
    <xf numFmtId="0" fontId="3" fillId="2" borderId="24" xfId="0" applyFont="1" applyFill="1" applyBorder="1" applyAlignment="1">
      <alignment horizontal="left" vertical="center" wrapText="1"/>
    </xf>
    <xf numFmtId="0" fontId="4" fillId="0" borderId="1" xfId="0" applyFont="1" applyBorder="1" applyAlignment="1" applyProtection="1">
      <alignment horizontal="left" vertical="center" wrapText="1"/>
      <protection locked="0"/>
    </xf>
    <xf numFmtId="0" fontId="3" fillId="2" borderId="19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20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25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I24"/>
  <sheetViews>
    <sheetView showGridLines="0" workbookViewId="0">
      <selection activeCell="D12" sqref="D12"/>
    </sheetView>
  </sheetViews>
  <sheetFormatPr defaultRowHeight="15" x14ac:dyDescent="0.25"/>
  <cols>
    <col min="1" max="1" width="3.5703125" customWidth="1"/>
    <col min="2" max="2" width="7.140625" customWidth="1"/>
    <col min="3" max="3" width="19.7109375" customWidth="1"/>
    <col min="4" max="6" width="18.7109375" customWidth="1"/>
    <col min="7" max="7" width="21.42578125" style="2" customWidth="1"/>
    <col min="8" max="8" width="14.5703125" customWidth="1"/>
  </cols>
  <sheetData>
    <row r="2" spans="2:9" x14ac:dyDescent="0.25">
      <c r="B2" s="75" t="s">
        <v>17</v>
      </c>
      <c r="C2" s="76"/>
      <c r="D2" s="79" t="s">
        <v>79</v>
      </c>
      <c r="E2" s="79"/>
      <c r="F2" s="18"/>
      <c r="G2" s="19" t="s">
        <v>28</v>
      </c>
      <c r="H2" s="20" t="s">
        <v>77</v>
      </c>
    </row>
    <row r="3" spans="2:9" x14ac:dyDescent="0.25">
      <c r="B3" s="75" t="s">
        <v>18</v>
      </c>
      <c r="C3" s="76"/>
      <c r="D3" s="79" t="s">
        <v>49</v>
      </c>
      <c r="E3" s="79"/>
      <c r="F3" s="18"/>
      <c r="G3" s="19" t="s">
        <v>67</v>
      </c>
      <c r="H3" s="21" t="s">
        <v>68</v>
      </c>
    </row>
    <row r="4" spans="2:9" x14ac:dyDescent="0.25">
      <c r="B4" s="75" t="s">
        <v>19</v>
      </c>
      <c r="C4" s="76"/>
      <c r="D4" s="79" t="s">
        <v>78</v>
      </c>
      <c r="E4" s="79"/>
      <c r="F4" s="18"/>
      <c r="G4" s="19" t="s">
        <v>22</v>
      </c>
      <c r="H4" s="21"/>
    </row>
    <row r="5" spans="2:9" x14ac:dyDescent="0.25">
      <c r="B5" s="18"/>
      <c r="C5" s="18"/>
      <c r="D5" s="18"/>
      <c r="E5" s="22"/>
      <c r="F5" s="23"/>
      <c r="G5" s="19" t="s">
        <v>23</v>
      </c>
      <c r="H5" s="21"/>
      <c r="I5" s="1"/>
    </row>
    <row r="6" spans="2:9" x14ac:dyDescent="0.25">
      <c r="B6" s="18"/>
      <c r="C6" s="18"/>
      <c r="D6" s="18"/>
      <c r="E6" s="22"/>
      <c r="F6" s="23"/>
      <c r="G6" s="24"/>
      <c r="H6" s="25"/>
      <c r="I6" s="8"/>
    </row>
    <row r="7" spans="2:9" ht="15.75" thickBot="1" x14ac:dyDescent="0.3">
      <c r="B7" s="26"/>
      <c r="C7" s="26"/>
      <c r="D7" s="27"/>
      <c r="E7" s="27"/>
      <c r="F7" s="70"/>
      <c r="G7" s="24"/>
      <c r="H7" s="28"/>
      <c r="I7" s="8"/>
    </row>
    <row r="8" spans="2:9" x14ac:dyDescent="0.25">
      <c r="B8" s="84" t="s">
        <v>20</v>
      </c>
      <c r="C8" s="85"/>
      <c r="D8" s="29" t="s">
        <v>29</v>
      </c>
      <c r="E8" s="30" t="s">
        <v>21</v>
      </c>
      <c r="F8" s="71"/>
      <c r="G8" s="31"/>
      <c r="H8" s="27"/>
      <c r="I8" s="1"/>
    </row>
    <row r="9" spans="2:9" x14ac:dyDescent="0.25">
      <c r="B9" s="82" t="s">
        <v>47</v>
      </c>
      <c r="C9" s="83"/>
      <c r="D9" s="56">
        <f>SUM(SizeEstimatingTemplate!E24,SizeEstimatingTemplate!J24)</f>
        <v>208.64000000000001</v>
      </c>
      <c r="E9" s="67">
        <f>SizeEstimatingTemplate!F24+SizeEstimatingTemplate!K24</f>
        <v>0</v>
      </c>
      <c r="F9" s="72"/>
      <c r="G9" s="31"/>
      <c r="H9" s="27"/>
      <c r="I9" s="1"/>
    </row>
    <row r="10" spans="2:9" x14ac:dyDescent="0.25">
      <c r="B10" s="82" t="s">
        <v>30</v>
      </c>
      <c r="C10" s="83"/>
      <c r="D10" s="56">
        <f>IF(D11="","",D9/D11*60)</f>
        <v>250.36800000000002</v>
      </c>
      <c r="E10" s="59">
        <f>D19</f>
        <v>61.516666664043441</v>
      </c>
      <c r="F10" s="72"/>
      <c r="G10" s="31"/>
      <c r="H10" s="27"/>
    </row>
    <row r="11" spans="2:9" ht="15.75" thickBot="1" x14ac:dyDescent="0.3">
      <c r="B11" s="77" t="s">
        <v>66</v>
      </c>
      <c r="C11" s="78"/>
      <c r="D11" s="74">
        <v>50</v>
      </c>
      <c r="E11" s="69" t="str">
        <f>IF(E9=0,"",IF(E10=0,"",E9/(E10/60)))</f>
        <v/>
      </c>
      <c r="F11" s="73"/>
      <c r="G11" s="31"/>
      <c r="H11" s="27"/>
    </row>
    <row r="12" spans="2:9" ht="15.75" thickBot="1" x14ac:dyDescent="0.3">
      <c r="B12" s="26"/>
      <c r="C12" s="26"/>
      <c r="D12" s="27"/>
      <c r="E12" s="27"/>
      <c r="F12" s="27"/>
      <c r="G12" s="31"/>
      <c r="H12" s="27"/>
    </row>
    <row r="13" spans="2:9" ht="15.75" thickBot="1" x14ac:dyDescent="0.3">
      <c r="B13" s="80" t="s">
        <v>0</v>
      </c>
      <c r="C13" s="81"/>
      <c r="D13" s="32" t="s">
        <v>31</v>
      </c>
      <c r="E13" s="33" t="s">
        <v>24</v>
      </c>
      <c r="F13" s="34" t="s">
        <v>25</v>
      </c>
      <c r="G13" s="31"/>
      <c r="H13" s="27"/>
    </row>
    <row r="14" spans="2:9" x14ac:dyDescent="0.25">
      <c r="B14" s="35" t="s">
        <v>2</v>
      </c>
      <c r="C14" s="36" t="str">
        <f>"- Planning"</f>
        <v>- Planning</v>
      </c>
      <c r="D14" s="37">
        <f>SUMIF(TimeLog!$A$2:$A$99,Summary!B14,TimeLog!E$2:E$99)</f>
        <v>22.600000002421439</v>
      </c>
      <c r="E14" s="38">
        <f>COUNTIF(DefectLog!D$2:D$99,Summary!B14)</f>
        <v>0</v>
      </c>
      <c r="F14" s="39">
        <f>COUNTIF(DefectLog!E$2:E$99,Summary!B14)</f>
        <v>0</v>
      </c>
      <c r="G14" s="31"/>
      <c r="H14" s="27"/>
    </row>
    <row r="15" spans="2:9" x14ac:dyDescent="0.25">
      <c r="B15" s="40" t="s">
        <v>3</v>
      </c>
      <c r="C15" s="41" t="str">
        <f>"- Detailed Design"</f>
        <v>- Detailed Design</v>
      </c>
      <c r="D15" s="42">
        <f>SUMIF(TimeLog!$A$2:$A$99,Summary!B15,TimeLog!E$2:E$99)</f>
        <v>14.866666663438082</v>
      </c>
      <c r="E15" s="43">
        <f>COUNTIF(DefectLog!D$2:D$99,Summary!B15)</f>
        <v>0</v>
      </c>
      <c r="F15" s="44">
        <f>COUNTIF(DefectLog!E$2:E$99,Summary!B15)</f>
        <v>0</v>
      </c>
      <c r="G15" s="31"/>
      <c r="H15" s="27"/>
    </row>
    <row r="16" spans="2:9" x14ac:dyDescent="0.25">
      <c r="B16" s="40" t="s">
        <v>4</v>
      </c>
      <c r="C16" s="41" t="str">
        <f>"- Code"</f>
        <v>- Code</v>
      </c>
      <c r="D16" s="42">
        <f>SUMIF(TimeLog!$A$2:$A$99,Summary!B16,TimeLog!E$2:E$99)</f>
        <v>24.049999998183921</v>
      </c>
      <c r="E16" s="43">
        <f>COUNTIF(DefectLog!D$2:D$99,Summary!B16)</f>
        <v>0</v>
      </c>
      <c r="F16" s="44">
        <f>COUNTIF(DefectLog!E$2:E$99,Summary!B16)</f>
        <v>0</v>
      </c>
      <c r="G16" s="31"/>
      <c r="H16" s="27"/>
    </row>
    <row r="17" spans="2:8" x14ac:dyDescent="0.25">
      <c r="B17" s="40" t="s">
        <v>5</v>
      </c>
      <c r="C17" s="41" t="str">
        <f>"- Unit test"</f>
        <v>- Unit test</v>
      </c>
      <c r="D17" s="42">
        <f>SUMIF(TimeLog!$A$2:$A$99,Summary!B17,TimeLog!E$2:E$99)</f>
        <v>0</v>
      </c>
      <c r="E17" s="43">
        <f>COUNTIF(DefectLog!D$2:D$99,Summary!B17)</f>
        <v>0</v>
      </c>
      <c r="F17" s="44">
        <f>COUNTIF(DefectLog!E$2:E$99,Summary!B17)</f>
        <v>0</v>
      </c>
      <c r="G17" s="31"/>
      <c r="H17" s="27"/>
    </row>
    <row r="18" spans="2:8" ht="15.75" thickBot="1" x14ac:dyDescent="0.3">
      <c r="B18" s="45" t="s">
        <v>27</v>
      </c>
      <c r="C18" s="46" t="str">
        <f>"- Postmortem"</f>
        <v>- Postmortem</v>
      </c>
      <c r="D18" s="47">
        <f>SUMIF(TimeLog!$A$2:$A$99,Summary!B18,TimeLog!E$2:E$99)</f>
        <v>0</v>
      </c>
      <c r="E18" s="48">
        <f>COUNTIF(DefectLog!D$2:D$99,Summary!B18)</f>
        <v>0</v>
      </c>
      <c r="F18" s="49">
        <f>COUNTIF(DefectLog!E$2:E$99,Summary!B18)</f>
        <v>0</v>
      </c>
      <c r="G18" s="31"/>
      <c r="H18" s="27"/>
    </row>
    <row r="19" spans="2:8" ht="15.75" thickBot="1" x14ac:dyDescent="0.3">
      <c r="B19" s="80" t="s">
        <v>26</v>
      </c>
      <c r="C19" s="81"/>
      <c r="D19" s="50">
        <f>SUM(D14:D18)</f>
        <v>61.516666664043441</v>
      </c>
      <c r="E19" s="51">
        <f>SUM(E14:E18)</f>
        <v>0</v>
      </c>
      <c r="F19" s="52">
        <f>SUM(F14:F18)</f>
        <v>0</v>
      </c>
      <c r="G19" s="53"/>
      <c r="H19" s="27"/>
    </row>
    <row r="20" spans="2:8" x14ac:dyDescent="0.25">
      <c r="B20" s="5"/>
      <c r="C20" s="5"/>
      <c r="D20" s="6"/>
      <c r="E20" s="6"/>
      <c r="F20" s="6"/>
      <c r="G20" s="7"/>
      <c r="H20" s="6"/>
    </row>
    <row r="21" spans="2:8" x14ac:dyDescent="0.25">
      <c r="B21" s="8"/>
      <c r="C21" s="8"/>
      <c r="D21" s="8"/>
      <c r="E21" s="8"/>
      <c r="F21" s="8"/>
      <c r="G21" s="9"/>
      <c r="H21" s="8"/>
    </row>
    <row r="22" spans="2:8" x14ac:dyDescent="0.25">
      <c r="B22" s="8"/>
      <c r="C22" s="8"/>
      <c r="D22" s="8"/>
      <c r="E22" s="8"/>
      <c r="F22" s="8"/>
      <c r="G22" s="9"/>
      <c r="H22" s="8"/>
    </row>
    <row r="23" spans="2:8" x14ac:dyDescent="0.25">
      <c r="B23" s="1"/>
      <c r="C23" s="1"/>
      <c r="D23" s="1"/>
      <c r="E23" s="1"/>
      <c r="F23" s="1"/>
      <c r="G23" s="4"/>
      <c r="H23" s="1"/>
    </row>
    <row r="24" spans="2:8" x14ac:dyDescent="0.25">
      <c r="B24" s="1"/>
      <c r="C24" s="1"/>
      <c r="D24" s="1"/>
      <c r="E24" s="1"/>
      <c r="F24" s="1"/>
      <c r="G24" s="4"/>
      <c r="H24" s="1"/>
    </row>
  </sheetData>
  <mergeCells count="12">
    <mergeCell ref="B13:C13"/>
    <mergeCell ref="B19:C19"/>
    <mergeCell ref="B9:C9"/>
    <mergeCell ref="B10:C10"/>
    <mergeCell ref="B8:C8"/>
    <mergeCell ref="B4:C4"/>
    <mergeCell ref="B11:C11"/>
    <mergeCell ref="D2:E2"/>
    <mergeCell ref="D3:E3"/>
    <mergeCell ref="D4:E4"/>
    <mergeCell ref="B2:C2"/>
    <mergeCell ref="B3:C3"/>
  </mergeCells>
  <dataValidations count="4">
    <dataValidation type="date" operator="greaterThanOrEqual" allowBlank="1" showInputMessage="1" showErrorMessage="1" sqref="H4:H6">
      <formula1>39814</formula1>
    </dataValidation>
    <dataValidation type="whole" operator="greaterThanOrEqual" allowBlank="1" showInputMessage="1" showErrorMessage="1" sqref="E9">
      <formula1>0</formula1>
    </dataValidation>
    <dataValidation type="list" allowBlank="1" showInputMessage="1" showErrorMessage="1" sqref="H2">
      <formula1>"3MIEIC1, 3MIEIC2, 3MIEIC3, 3MIEIC4,3MIEIC5, 3MIEIC6"</formula1>
    </dataValidation>
    <dataValidation type="list" allowBlank="1" showInputMessage="1" showErrorMessage="1" sqref="D4:E4">
      <formula1>"JPF,ACP"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99"/>
  <sheetViews>
    <sheetView showGridLines="0" workbookViewId="0">
      <pane ySplit="1" topLeftCell="A2" activePane="bottomLeft" state="frozenSplit"/>
      <selection pane="bottomLeft" activeCell="D7" sqref="D7"/>
    </sheetView>
  </sheetViews>
  <sheetFormatPr defaultRowHeight="15" x14ac:dyDescent="0.25"/>
  <cols>
    <col min="1" max="1" width="7" style="2" customWidth="1"/>
    <col min="2" max="2" width="18.5703125" style="2" customWidth="1"/>
    <col min="3" max="3" width="13.140625" style="2" bestFit="1" customWidth="1"/>
    <col min="4" max="4" width="16.140625" style="2" bestFit="1" customWidth="1"/>
    <col min="5" max="5" width="10.5703125" style="2" bestFit="1" customWidth="1"/>
    <col min="6" max="6" width="51.5703125" customWidth="1"/>
  </cols>
  <sheetData>
    <row r="1" spans="1:6" ht="28.5" customHeight="1" x14ac:dyDescent="0.25">
      <c r="A1" s="3" t="s">
        <v>0</v>
      </c>
      <c r="B1" s="3" t="s">
        <v>6</v>
      </c>
      <c r="C1" s="3" t="s">
        <v>9</v>
      </c>
      <c r="D1" s="3" t="s">
        <v>7</v>
      </c>
      <c r="E1" s="3" t="s">
        <v>8</v>
      </c>
      <c r="F1" s="3" t="s">
        <v>1</v>
      </c>
    </row>
    <row r="2" spans="1:6" ht="25.5" customHeight="1" x14ac:dyDescent="0.25">
      <c r="A2" s="10" t="s">
        <v>2</v>
      </c>
      <c r="B2" s="11">
        <v>40816.434513888889</v>
      </c>
      <c r="C2" s="12"/>
      <c r="D2" s="11">
        <v>40816.450208333335</v>
      </c>
      <c r="E2" s="13">
        <f>IF(AND(B2&lt;&gt;"",D2&lt;&gt;""),(D2-B2)*24*60-C2,"")</f>
        <v>22.600000002421439</v>
      </c>
      <c r="F2" s="14"/>
    </row>
    <row r="3" spans="1:6" ht="25.5" customHeight="1" x14ac:dyDescent="0.25">
      <c r="A3" s="10" t="s">
        <v>3</v>
      </c>
      <c r="B3" s="11">
        <v>40816.450300925928</v>
      </c>
      <c r="C3" s="12"/>
      <c r="D3" s="11">
        <v>40816.460625</v>
      </c>
      <c r="E3" s="13">
        <f t="shared" ref="E3:E66" si="0">IF(AND(B3&lt;&gt;"",D3&lt;&gt;""),(D3-B3)*24*60-C3,"")</f>
        <v>14.866666663438082</v>
      </c>
      <c r="F3" s="14"/>
    </row>
    <row r="4" spans="1:6" ht="25.5" customHeight="1" x14ac:dyDescent="0.25">
      <c r="A4" s="10" t="s">
        <v>4</v>
      </c>
      <c r="B4" s="11">
        <v>40816.460682870369</v>
      </c>
      <c r="C4" s="12">
        <v>4</v>
      </c>
      <c r="D4" s="11">
        <v>40816.480162037034</v>
      </c>
      <c r="E4" s="13">
        <f t="shared" si="0"/>
        <v>24.049999998183921</v>
      </c>
      <c r="F4" s="14"/>
    </row>
    <row r="5" spans="1:6" ht="25.5" customHeight="1" x14ac:dyDescent="0.25">
      <c r="A5" s="10"/>
      <c r="B5" s="11"/>
      <c r="C5" s="12"/>
      <c r="D5" s="11"/>
      <c r="E5" s="13" t="str">
        <f t="shared" si="0"/>
        <v/>
      </c>
      <c r="F5" s="14"/>
    </row>
    <row r="6" spans="1:6" ht="25.5" customHeight="1" x14ac:dyDescent="0.25">
      <c r="A6" s="10"/>
      <c r="B6" s="11"/>
      <c r="C6" s="12"/>
      <c r="D6" s="11"/>
      <c r="E6" s="13" t="str">
        <f t="shared" si="0"/>
        <v/>
      </c>
      <c r="F6" s="14"/>
    </row>
    <row r="7" spans="1:6" ht="25.5" customHeight="1" x14ac:dyDescent="0.25">
      <c r="A7" s="10"/>
      <c r="B7" s="11"/>
      <c r="C7" s="12"/>
      <c r="D7" s="11"/>
      <c r="E7" s="13" t="str">
        <f t="shared" si="0"/>
        <v/>
      </c>
      <c r="F7" s="14"/>
    </row>
    <row r="8" spans="1:6" ht="25.5" customHeight="1" x14ac:dyDescent="0.25">
      <c r="A8" s="10"/>
      <c r="B8" s="11"/>
      <c r="C8" s="12"/>
      <c r="D8" s="11"/>
      <c r="E8" s="13" t="str">
        <f t="shared" si="0"/>
        <v/>
      </c>
      <c r="F8" s="14"/>
    </row>
    <row r="9" spans="1:6" ht="25.5" customHeight="1" x14ac:dyDescent="0.25">
      <c r="A9" s="10"/>
      <c r="B9" s="11"/>
      <c r="C9" s="12"/>
      <c r="D9" s="11"/>
      <c r="E9" s="13" t="str">
        <f t="shared" si="0"/>
        <v/>
      </c>
      <c r="F9" s="14"/>
    </row>
    <row r="10" spans="1:6" ht="25.5" customHeight="1" x14ac:dyDescent="0.25">
      <c r="A10" s="10"/>
      <c r="B10" s="11"/>
      <c r="C10" s="12"/>
      <c r="D10" s="11"/>
      <c r="E10" s="13" t="str">
        <f t="shared" si="0"/>
        <v/>
      </c>
      <c r="F10" s="14"/>
    </row>
    <row r="11" spans="1:6" ht="25.5" customHeight="1" x14ac:dyDescent="0.25">
      <c r="A11" s="10"/>
      <c r="B11" s="11"/>
      <c r="C11" s="12"/>
      <c r="D11" s="11"/>
      <c r="E11" s="13" t="str">
        <f t="shared" si="0"/>
        <v/>
      </c>
      <c r="F11" s="14"/>
    </row>
    <row r="12" spans="1:6" ht="25.5" customHeight="1" x14ac:dyDescent="0.25">
      <c r="A12" s="10"/>
      <c r="B12" s="11"/>
      <c r="C12" s="12"/>
      <c r="D12" s="11"/>
      <c r="E12" s="13" t="str">
        <f t="shared" si="0"/>
        <v/>
      </c>
      <c r="F12" s="14"/>
    </row>
    <row r="13" spans="1:6" ht="25.5" customHeight="1" x14ac:dyDescent="0.25">
      <c r="A13" s="10"/>
      <c r="B13" s="11"/>
      <c r="C13" s="12"/>
      <c r="D13" s="11"/>
      <c r="E13" s="13" t="str">
        <f t="shared" si="0"/>
        <v/>
      </c>
      <c r="F13" s="14"/>
    </row>
    <row r="14" spans="1:6" ht="25.5" customHeight="1" x14ac:dyDescent="0.25">
      <c r="A14" s="10"/>
      <c r="B14" s="11"/>
      <c r="C14" s="12"/>
      <c r="D14" s="11"/>
      <c r="E14" s="13" t="str">
        <f t="shared" si="0"/>
        <v/>
      </c>
      <c r="F14" s="14"/>
    </row>
    <row r="15" spans="1:6" ht="25.5" customHeight="1" x14ac:dyDescent="0.25">
      <c r="A15" s="10"/>
      <c r="B15" s="11"/>
      <c r="C15" s="12"/>
      <c r="D15" s="11"/>
      <c r="E15" s="13" t="str">
        <f t="shared" si="0"/>
        <v/>
      </c>
      <c r="F15" s="14"/>
    </row>
    <row r="16" spans="1:6" ht="25.5" customHeight="1" x14ac:dyDescent="0.25">
      <c r="A16" s="10"/>
      <c r="B16" s="11"/>
      <c r="C16" s="12"/>
      <c r="D16" s="11"/>
      <c r="E16" s="13" t="str">
        <f t="shared" si="0"/>
        <v/>
      </c>
      <c r="F16" s="14"/>
    </row>
    <row r="17" spans="1:6" ht="25.5" customHeight="1" x14ac:dyDescent="0.25">
      <c r="A17" s="10"/>
      <c r="B17" s="11"/>
      <c r="C17" s="12"/>
      <c r="D17" s="11"/>
      <c r="E17" s="13" t="str">
        <f t="shared" si="0"/>
        <v/>
      </c>
      <c r="F17" s="14"/>
    </row>
    <row r="18" spans="1:6" ht="25.5" customHeight="1" x14ac:dyDescent="0.25">
      <c r="A18" s="10"/>
      <c r="B18" s="11"/>
      <c r="C18" s="12"/>
      <c r="D18" s="11"/>
      <c r="E18" s="13" t="str">
        <f t="shared" si="0"/>
        <v/>
      </c>
      <c r="F18" s="14"/>
    </row>
    <row r="19" spans="1:6" ht="25.5" customHeight="1" x14ac:dyDescent="0.25">
      <c r="A19" s="10"/>
      <c r="B19" s="11"/>
      <c r="C19" s="12"/>
      <c r="D19" s="11"/>
      <c r="E19" s="13" t="str">
        <f t="shared" si="0"/>
        <v/>
      </c>
      <c r="F19" s="14"/>
    </row>
    <row r="20" spans="1:6" ht="25.5" customHeight="1" x14ac:dyDescent="0.25">
      <c r="A20" s="10"/>
      <c r="B20" s="11"/>
      <c r="C20" s="12"/>
      <c r="D20" s="11"/>
      <c r="E20" s="13" t="str">
        <f t="shared" si="0"/>
        <v/>
      </c>
      <c r="F20" s="14"/>
    </row>
    <row r="21" spans="1:6" ht="25.5" customHeight="1" x14ac:dyDescent="0.25">
      <c r="A21" s="10"/>
      <c r="B21" s="11"/>
      <c r="C21" s="12"/>
      <c r="D21" s="11"/>
      <c r="E21" s="13" t="str">
        <f t="shared" si="0"/>
        <v/>
      </c>
      <c r="F21" s="14"/>
    </row>
    <row r="22" spans="1:6" ht="25.5" customHeight="1" x14ac:dyDescent="0.25">
      <c r="A22" s="10"/>
      <c r="B22" s="11"/>
      <c r="C22" s="12"/>
      <c r="D22" s="11"/>
      <c r="E22" s="13" t="str">
        <f t="shared" si="0"/>
        <v/>
      </c>
      <c r="F22" s="14"/>
    </row>
    <row r="23" spans="1:6" ht="25.5" customHeight="1" x14ac:dyDescent="0.25">
      <c r="A23" s="10"/>
      <c r="B23" s="11"/>
      <c r="C23" s="12"/>
      <c r="D23" s="11"/>
      <c r="E23" s="13" t="str">
        <f t="shared" si="0"/>
        <v/>
      </c>
      <c r="F23" s="14"/>
    </row>
    <row r="24" spans="1:6" ht="25.5" customHeight="1" x14ac:dyDescent="0.25">
      <c r="A24" s="10"/>
      <c r="B24" s="11"/>
      <c r="C24" s="12"/>
      <c r="D24" s="11"/>
      <c r="E24" s="13" t="str">
        <f t="shared" si="0"/>
        <v/>
      </c>
      <c r="F24" s="14"/>
    </row>
    <row r="25" spans="1:6" ht="25.5" customHeight="1" x14ac:dyDescent="0.25">
      <c r="A25" s="10"/>
      <c r="B25" s="11"/>
      <c r="C25" s="12"/>
      <c r="D25" s="11"/>
      <c r="E25" s="13" t="str">
        <f t="shared" si="0"/>
        <v/>
      </c>
      <c r="F25" s="14"/>
    </row>
    <row r="26" spans="1:6" ht="25.5" customHeight="1" x14ac:dyDescent="0.25">
      <c r="A26" s="10"/>
      <c r="B26" s="11"/>
      <c r="C26" s="12"/>
      <c r="D26" s="11"/>
      <c r="E26" s="13" t="str">
        <f t="shared" si="0"/>
        <v/>
      </c>
      <c r="F26" s="14"/>
    </row>
    <row r="27" spans="1:6" ht="25.5" customHeight="1" x14ac:dyDescent="0.25">
      <c r="A27" s="10"/>
      <c r="B27" s="11"/>
      <c r="C27" s="12"/>
      <c r="D27" s="11"/>
      <c r="E27" s="13" t="str">
        <f t="shared" si="0"/>
        <v/>
      </c>
      <c r="F27" s="14"/>
    </row>
    <row r="28" spans="1:6" ht="25.5" customHeight="1" x14ac:dyDescent="0.25">
      <c r="A28" s="10"/>
      <c r="B28" s="11"/>
      <c r="C28" s="12"/>
      <c r="D28" s="11"/>
      <c r="E28" s="13" t="str">
        <f t="shared" si="0"/>
        <v/>
      </c>
      <c r="F28" s="14"/>
    </row>
    <row r="29" spans="1:6" ht="25.5" customHeight="1" x14ac:dyDescent="0.25">
      <c r="A29" s="10"/>
      <c r="B29" s="11"/>
      <c r="C29" s="12"/>
      <c r="D29" s="11"/>
      <c r="E29" s="13" t="str">
        <f t="shared" si="0"/>
        <v/>
      </c>
      <c r="F29" s="14"/>
    </row>
    <row r="30" spans="1:6" ht="25.5" customHeight="1" x14ac:dyDescent="0.25">
      <c r="A30" s="10"/>
      <c r="B30" s="11"/>
      <c r="C30" s="12"/>
      <c r="D30" s="11"/>
      <c r="E30" s="13" t="str">
        <f t="shared" si="0"/>
        <v/>
      </c>
      <c r="F30" s="14"/>
    </row>
    <row r="31" spans="1:6" ht="25.5" customHeight="1" x14ac:dyDescent="0.25">
      <c r="A31" s="10"/>
      <c r="B31" s="11"/>
      <c r="C31" s="12"/>
      <c r="D31" s="11"/>
      <c r="E31" s="13" t="str">
        <f t="shared" si="0"/>
        <v/>
      </c>
      <c r="F31" s="14"/>
    </row>
    <row r="32" spans="1:6" ht="25.5" customHeight="1" x14ac:dyDescent="0.25">
      <c r="A32" s="10"/>
      <c r="B32" s="11"/>
      <c r="C32" s="12"/>
      <c r="D32" s="11"/>
      <c r="E32" s="13" t="str">
        <f t="shared" si="0"/>
        <v/>
      </c>
      <c r="F32" s="14"/>
    </row>
    <row r="33" spans="1:6" ht="25.5" customHeight="1" x14ac:dyDescent="0.25">
      <c r="A33" s="10"/>
      <c r="B33" s="11"/>
      <c r="C33" s="12"/>
      <c r="D33" s="11"/>
      <c r="E33" s="13" t="str">
        <f t="shared" si="0"/>
        <v/>
      </c>
      <c r="F33" s="14"/>
    </row>
    <row r="34" spans="1:6" ht="25.5" customHeight="1" x14ac:dyDescent="0.25">
      <c r="A34" s="10"/>
      <c r="B34" s="11"/>
      <c r="C34" s="12"/>
      <c r="D34" s="11"/>
      <c r="E34" s="13" t="str">
        <f t="shared" si="0"/>
        <v/>
      </c>
      <c r="F34" s="14"/>
    </row>
    <row r="35" spans="1:6" ht="25.5" customHeight="1" x14ac:dyDescent="0.25">
      <c r="A35" s="10"/>
      <c r="B35" s="11"/>
      <c r="C35" s="12"/>
      <c r="D35" s="11"/>
      <c r="E35" s="13" t="str">
        <f t="shared" si="0"/>
        <v/>
      </c>
      <c r="F35" s="14"/>
    </row>
    <row r="36" spans="1:6" ht="25.5" customHeight="1" x14ac:dyDescent="0.25">
      <c r="A36" s="10"/>
      <c r="B36" s="11"/>
      <c r="C36" s="12"/>
      <c r="D36" s="11"/>
      <c r="E36" s="13" t="str">
        <f t="shared" si="0"/>
        <v/>
      </c>
      <c r="F36" s="14"/>
    </row>
    <row r="37" spans="1:6" ht="25.5" customHeight="1" x14ac:dyDescent="0.25">
      <c r="A37" s="10"/>
      <c r="B37" s="11"/>
      <c r="C37" s="12"/>
      <c r="D37" s="11"/>
      <c r="E37" s="13" t="str">
        <f t="shared" si="0"/>
        <v/>
      </c>
      <c r="F37" s="14"/>
    </row>
    <row r="38" spans="1:6" ht="25.5" customHeight="1" x14ac:dyDescent="0.25">
      <c r="A38" s="10"/>
      <c r="B38" s="11"/>
      <c r="C38" s="12"/>
      <c r="D38" s="11"/>
      <c r="E38" s="13" t="str">
        <f t="shared" si="0"/>
        <v/>
      </c>
      <c r="F38" s="14"/>
    </row>
    <row r="39" spans="1:6" ht="25.5" customHeight="1" x14ac:dyDescent="0.25">
      <c r="A39" s="10"/>
      <c r="B39" s="11"/>
      <c r="C39" s="12"/>
      <c r="D39" s="11"/>
      <c r="E39" s="13" t="str">
        <f t="shared" si="0"/>
        <v/>
      </c>
      <c r="F39" s="14"/>
    </row>
    <row r="40" spans="1:6" ht="25.5" customHeight="1" x14ac:dyDescent="0.25">
      <c r="A40" s="10"/>
      <c r="B40" s="11"/>
      <c r="C40" s="12"/>
      <c r="D40" s="11"/>
      <c r="E40" s="13" t="str">
        <f t="shared" si="0"/>
        <v/>
      </c>
      <c r="F40" s="14"/>
    </row>
    <row r="41" spans="1:6" ht="25.5" customHeight="1" x14ac:dyDescent="0.25">
      <c r="A41" s="10"/>
      <c r="B41" s="11"/>
      <c r="C41" s="12"/>
      <c r="D41" s="11"/>
      <c r="E41" s="13" t="str">
        <f t="shared" si="0"/>
        <v/>
      </c>
      <c r="F41" s="14"/>
    </row>
    <row r="42" spans="1:6" ht="25.5" customHeight="1" x14ac:dyDescent="0.25">
      <c r="A42" s="10"/>
      <c r="B42" s="11"/>
      <c r="C42" s="12"/>
      <c r="D42" s="11"/>
      <c r="E42" s="13" t="str">
        <f t="shared" si="0"/>
        <v/>
      </c>
      <c r="F42" s="14"/>
    </row>
    <row r="43" spans="1:6" ht="25.5" customHeight="1" x14ac:dyDescent="0.25">
      <c r="A43" s="10"/>
      <c r="B43" s="11"/>
      <c r="C43" s="12"/>
      <c r="D43" s="11"/>
      <c r="E43" s="13" t="str">
        <f t="shared" si="0"/>
        <v/>
      </c>
      <c r="F43" s="14"/>
    </row>
    <row r="44" spans="1:6" ht="25.5" customHeight="1" x14ac:dyDescent="0.25">
      <c r="A44" s="10"/>
      <c r="B44" s="11"/>
      <c r="C44" s="12"/>
      <c r="D44" s="11"/>
      <c r="E44" s="13" t="str">
        <f t="shared" si="0"/>
        <v/>
      </c>
      <c r="F44" s="14"/>
    </row>
    <row r="45" spans="1:6" ht="25.5" customHeight="1" x14ac:dyDescent="0.25">
      <c r="A45" s="10"/>
      <c r="B45" s="11"/>
      <c r="C45" s="12"/>
      <c r="D45" s="11"/>
      <c r="E45" s="13" t="str">
        <f t="shared" si="0"/>
        <v/>
      </c>
      <c r="F45" s="14"/>
    </row>
    <row r="46" spans="1:6" ht="25.5" customHeight="1" x14ac:dyDescent="0.25">
      <c r="A46" s="10"/>
      <c r="B46" s="11"/>
      <c r="C46" s="12"/>
      <c r="D46" s="11"/>
      <c r="E46" s="13" t="str">
        <f t="shared" si="0"/>
        <v/>
      </c>
      <c r="F46" s="14"/>
    </row>
    <row r="47" spans="1:6" ht="25.5" customHeight="1" x14ac:dyDescent="0.25">
      <c r="A47" s="10"/>
      <c r="B47" s="11"/>
      <c r="C47" s="12"/>
      <c r="D47" s="11"/>
      <c r="E47" s="13" t="str">
        <f t="shared" si="0"/>
        <v/>
      </c>
      <c r="F47" s="14"/>
    </row>
    <row r="48" spans="1:6" ht="25.5" customHeight="1" x14ac:dyDescent="0.25">
      <c r="A48" s="10"/>
      <c r="B48" s="11"/>
      <c r="C48" s="12"/>
      <c r="D48" s="11"/>
      <c r="E48" s="13" t="str">
        <f t="shared" si="0"/>
        <v/>
      </c>
      <c r="F48" s="14"/>
    </row>
    <row r="49" spans="1:6" ht="25.5" customHeight="1" x14ac:dyDescent="0.25">
      <c r="A49" s="10"/>
      <c r="B49" s="11"/>
      <c r="C49" s="12"/>
      <c r="D49" s="11"/>
      <c r="E49" s="13" t="str">
        <f t="shared" si="0"/>
        <v/>
      </c>
      <c r="F49" s="14"/>
    </row>
    <row r="50" spans="1:6" ht="25.5" customHeight="1" x14ac:dyDescent="0.25">
      <c r="A50" s="10"/>
      <c r="B50" s="11"/>
      <c r="C50" s="12"/>
      <c r="D50" s="11"/>
      <c r="E50" s="13" t="str">
        <f t="shared" si="0"/>
        <v/>
      </c>
      <c r="F50" s="14"/>
    </row>
    <row r="51" spans="1:6" ht="25.5" customHeight="1" x14ac:dyDescent="0.25">
      <c r="A51" s="10"/>
      <c r="B51" s="11"/>
      <c r="C51" s="12"/>
      <c r="D51" s="11"/>
      <c r="E51" s="13" t="str">
        <f t="shared" si="0"/>
        <v/>
      </c>
      <c r="F51" s="14"/>
    </row>
    <row r="52" spans="1:6" ht="25.5" customHeight="1" x14ac:dyDescent="0.25">
      <c r="A52" s="10"/>
      <c r="B52" s="11"/>
      <c r="C52" s="12"/>
      <c r="D52" s="11"/>
      <c r="E52" s="13" t="str">
        <f t="shared" si="0"/>
        <v/>
      </c>
      <c r="F52" s="14"/>
    </row>
    <row r="53" spans="1:6" ht="25.5" customHeight="1" x14ac:dyDescent="0.25">
      <c r="A53" s="10"/>
      <c r="B53" s="11"/>
      <c r="C53" s="12"/>
      <c r="D53" s="11"/>
      <c r="E53" s="13" t="str">
        <f t="shared" si="0"/>
        <v/>
      </c>
      <c r="F53" s="14"/>
    </row>
    <row r="54" spans="1:6" ht="25.5" customHeight="1" x14ac:dyDescent="0.25">
      <c r="A54" s="10"/>
      <c r="B54" s="11"/>
      <c r="C54" s="12"/>
      <c r="D54" s="11"/>
      <c r="E54" s="13" t="str">
        <f t="shared" si="0"/>
        <v/>
      </c>
      <c r="F54" s="14"/>
    </row>
    <row r="55" spans="1:6" ht="25.5" customHeight="1" x14ac:dyDescent="0.25">
      <c r="A55" s="10"/>
      <c r="B55" s="11"/>
      <c r="C55" s="12"/>
      <c r="D55" s="11"/>
      <c r="E55" s="13" t="str">
        <f t="shared" si="0"/>
        <v/>
      </c>
      <c r="F55" s="14"/>
    </row>
    <row r="56" spans="1:6" ht="25.5" customHeight="1" x14ac:dyDescent="0.25">
      <c r="A56" s="10"/>
      <c r="B56" s="11"/>
      <c r="C56" s="12"/>
      <c r="D56" s="11"/>
      <c r="E56" s="13" t="str">
        <f t="shared" si="0"/>
        <v/>
      </c>
      <c r="F56" s="14"/>
    </row>
    <row r="57" spans="1:6" ht="25.5" customHeight="1" x14ac:dyDescent="0.25">
      <c r="A57" s="10"/>
      <c r="B57" s="11"/>
      <c r="C57" s="12"/>
      <c r="D57" s="11"/>
      <c r="E57" s="13" t="str">
        <f t="shared" si="0"/>
        <v/>
      </c>
      <c r="F57" s="14"/>
    </row>
    <row r="58" spans="1:6" ht="25.5" customHeight="1" x14ac:dyDescent="0.25">
      <c r="A58" s="10"/>
      <c r="B58" s="11"/>
      <c r="C58" s="12"/>
      <c r="D58" s="11"/>
      <c r="E58" s="13" t="str">
        <f t="shared" si="0"/>
        <v/>
      </c>
      <c r="F58" s="14"/>
    </row>
    <row r="59" spans="1:6" ht="25.5" customHeight="1" x14ac:dyDescent="0.25">
      <c r="A59" s="10"/>
      <c r="B59" s="11"/>
      <c r="C59" s="12"/>
      <c r="D59" s="11"/>
      <c r="E59" s="13" t="str">
        <f t="shared" si="0"/>
        <v/>
      </c>
      <c r="F59" s="14"/>
    </row>
    <row r="60" spans="1:6" ht="25.5" customHeight="1" x14ac:dyDescent="0.25">
      <c r="A60" s="10"/>
      <c r="B60" s="11"/>
      <c r="C60" s="12"/>
      <c r="D60" s="11"/>
      <c r="E60" s="13" t="str">
        <f t="shared" si="0"/>
        <v/>
      </c>
      <c r="F60" s="14"/>
    </row>
    <row r="61" spans="1:6" ht="25.5" customHeight="1" x14ac:dyDescent="0.25">
      <c r="A61" s="10"/>
      <c r="B61" s="11"/>
      <c r="C61" s="12"/>
      <c r="D61" s="11"/>
      <c r="E61" s="13" t="str">
        <f t="shared" si="0"/>
        <v/>
      </c>
      <c r="F61" s="14"/>
    </row>
    <row r="62" spans="1:6" ht="25.5" customHeight="1" x14ac:dyDescent="0.25">
      <c r="A62" s="10"/>
      <c r="B62" s="11"/>
      <c r="C62" s="12"/>
      <c r="D62" s="11"/>
      <c r="E62" s="13" t="str">
        <f t="shared" si="0"/>
        <v/>
      </c>
      <c r="F62" s="14"/>
    </row>
    <row r="63" spans="1:6" ht="25.5" customHeight="1" x14ac:dyDescent="0.25">
      <c r="A63" s="10"/>
      <c r="B63" s="11"/>
      <c r="C63" s="12"/>
      <c r="D63" s="11"/>
      <c r="E63" s="13" t="str">
        <f t="shared" si="0"/>
        <v/>
      </c>
      <c r="F63" s="14"/>
    </row>
    <row r="64" spans="1:6" ht="25.5" customHeight="1" x14ac:dyDescent="0.25">
      <c r="A64" s="10"/>
      <c r="B64" s="11"/>
      <c r="C64" s="12"/>
      <c r="D64" s="11"/>
      <c r="E64" s="13" t="str">
        <f t="shared" si="0"/>
        <v/>
      </c>
      <c r="F64" s="14"/>
    </row>
    <row r="65" spans="1:6" ht="25.5" customHeight="1" x14ac:dyDescent="0.25">
      <c r="A65" s="10"/>
      <c r="B65" s="11"/>
      <c r="C65" s="12"/>
      <c r="D65" s="11"/>
      <c r="E65" s="13" t="str">
        <f t="shared" si="0"/>
        <v/>
      </c>
      <c r="F65" s="14"/>
    </row>
    <row r="66" spans="1:6" ht="25.5" customHeight="1" x14ac:dyDescent="0.25">
      <c r="A66" s="10"/>
      <c r="B66" s="11"/>
      <c r="C66" s="12"/>
      <c r="D66" s="11"/>
      <c r="E66" s="13" t="str">
        <f t="shared" si="0"/>
        <v/>
      </c>
      <c r="F66" s="14"/>
    </row>
    <row r="67" spans="1:6" ht="25.5" customHeight="1" x14ac:dyDescent="0.25">
      <c r="A67" s="10"/>
      <c r="B67" s="11"/>
      <c r="C67" s="12"/>
      <c r="D67" s="11"/>
      <c r="E67" s="13" t="str">
        <f t="shared" ref="E67:E99" si="1">IF(AND(B67&lt;&gt;"",D67&lt;&gt;""),(D67-B67)*24*60-C67,"")</f>
        <v/>
      </c>
      <c r="F67" s="14"/>
    </row>
    <row r="68" spans="1:6" ht="25.5" customHeight="1" x14ac:dyDescent="0.25">
      <c r="A68" s="10"/>
      <c r="B68" s="11"/>
      <c r="C68" s="12"/>
      <c r="D68" s="11"/>
      <c r="E68" s="13" t="str">
        <f t="shared" si="1"/>
        <v/>
      </c>
      <c r="F68" s="14"/>
    </row>
    <row r="69" spans="1:6" ht="25.5" customHeight="1" x14ac:dyDescent="0.25">
      <c r="A69" s="10"/>
      <c r="B69" s="11"/>
      <c r="C69" s="12"/>
      <c r="D69" s="11"/>
      <c r="E69" s="13" t="str">
        <f t="shared" si="1"/>
        <v/>
      </c>
      <c r="F69" s="14"/>
    </row>
    <row r="70" spans="1:6" ht="25.5" customHeight="1" x14ac:dyDescent="0.25">
      <c r="A70" s="10"/>
      <c r="B70" s="11"/>
      <c r="C70" s="12"/>
      <c r="D70" s="11"/>
      <c r="E70" s="13" t="str">
        <f t="shared" si="1"/>
        <v/>
      </c>
      <c r="F70" s="14"/>
    </row>
    <row r="71" spans="1:6" ht="25.5" customHeight="1" x14ac:dyDescent="0.25">
      <c r="A71" s="10"/>
      <c r="B71" s="11"/>
      <c r="C71" s="12"/>
      <c r="D71" s="11"/>
      <c r="E71" s="13" t="str">
        <f t="shared" si="1"/>
        <v/>
      </c>
      <c r="F71" s="14"/>
    </row>
    <row r="72" spans="1:6" ht="25.5" customHeight="1" x14ac:dyDescent="0.25">
      <c r="A72" s="10"/>
      <c r="B72" s="11"/>
      <c r="C72" s="12"/>
      <c r="D72" s="11"/>
      <c r="E72" s="13" t="str">
        <f t="shared" si="1"/>
        <v/>
      </c>
      <c r="F72" s="14"/>
    </row>
    <row r="73" spans="1:6" ht="25.5" customHeight="1" x14ac:dyDescent="0.25">
      <c r="A73" s="10"/>
      <c r="B73" s="11"/>
      <c r="C73" s="12"/>
      <c r="D73" s="11"/>
      <c r="E73" s="13" t="str">
        <f t="shared" si="1"/>
        <v/>
      </c>
      <c r="F73" s="14"/>
    </row>
    <row r="74" spans="1:6" ht="25.5" customHeight="1" x14ac:dyDescent="0.25">
      <c r="A74" s="10"/>
      <c r="B74" s="11"/>
      <c r="C74" s="12"/>
      <c r="D74" s="11"/>
      <c r="E74" s="13" t="str">
        <f t="shared" si="1"/>
        <v/>
      </c>
      <c r="F74" s="14"/>
    </row>
    <row r="75" spans="1:6" ht="25.5" customHeight="1" x14ac:dyDescent="0.25">
      <c r="A75" s="10"/>
      <c r="B75" s="11"/>
      <c r="C75" s="12"/>
      <c r="D75" s="11"/>
      <c r="E75" s="13" t="str">
        <f t="shared" si="1"/>
        <v/>
      </c>
      <c r="F75" s="14"/>
    </row>
    <row r="76" spans="1:6" ht="25.5" customHeight="1" x14ac:dyDescent="0.25">
      <c r="A76" s="10"/>
      <c r="B76" s="11"/>
      <c r="C76" s="12"/>
      <c r="D76" s="11"/>
      <c r="E76" s="13" t="str">
        <f t="shared" si="1"/>
        <v/>
      </c>
      <c r="F76" s="14"/>
    </row>
    <row r="77" spans="1:6" ht="25.5" customHeight="1" x14ac:dyDescent="0.25">
      <c r="A77" s="10"/>
      <c r="B77" s="11"/>
      <c r="C77" s="12"/>
      <c r="D77" s="11"/>
      <c r="E77" s="13" t="str">
        <f t="shared" si="1"/>
        <v/>
      </c>
      <c r="F77" s="14"/>
    </row>
    <row r="78" spans="1:6" ht="25.5" customHeight="1" x14ac:dyDescent="0.25">
      <c r="A78" s="10"/>
      <c r="B78" s="11"/>
      <c r="C78" s="12"/>
      <c r="D78" s="11"/>
      <c r="E78" s="13" t="str">
        <f t="shared" si="1"/>
        <v/>
      </c>
      <c r="F78" s="14"/>
    </row>
    <row r="79" spans="1:6" ht="25.5" customHeight="1" x14ac:dyDescent="0.25">
      <c r="A79" s="10"/>
      <c r="B79" s="11"/>
      <c r="C79" s="12"/>
      <c r="D79" s="11"/>
      <c r="E79" s="13" t="str">
        <f t="shared" si="1"/>
        <v/>
      </c>
      <c r="F79" s="14"/>
    </row>
    <row r="80" spans="1:6" ht="25.5" customHeight="1" x14ac:dyDescent="0.25">
      <c r="A80" s="10"/>
      <c r="B80" s="11"/>
      <c r="C80" s="12"/>
      <c r="D80" s="11"/>
      <c r="E80" s="13" t="str">
        <f t="shared" si="1"/>
        <v/>
      </c>
      <c r="F80" s="14"/>
    </row>
    <row r="81" spans="1:6" ht="25.5" customHeight="1" x14ac:dyDescent="0.25">
      <c r="A81" s="10"/>
      <c r="B81" s="11"/>
      <c r="C81" s="12"/>
      <c r="D81" s="11"/>
      <c r="E81" s="13" t="str">
        <f t="shared" si="1"/>
        <v/>
      </c>
      <c r="F81" s="14"/>
    </row>
    <row r="82" spans="1:6" ht="25.5" customHeight="1" x14ac:dyDescent="0.25">
      <c r="A82" s="10"/>
      <c r="B82" s="11"/>
      <c r="C82" s="12"/>
      <c r="D82" s="11"/>
      <c r="E82" s="13" t="str">
        <f t="shared" si="1"/>
        <v/>
      </c>
      <c r="F82" s="14"/>
    </row>
    <row r="83" spans="1:6" ht="25.5" customHeight="1" x14ac:dyDescent="0.25">
      <c r="A83" s="10"/>
      <c r="B83" s="11"/>
      <c r="C83" s="12"/>
      <c r="D83" s="11"/>
      <c r="E83" s="13" t="str">
        <f t="shared" si="1"/>
        <v/>
      </c>
      <c r="F83" s="14"/>
    </row>
    <row r="84" spans="1:6" ht="25.5" customHeight="1" x14ac:dyDescent="0.25">
      <c r="A84" s="10"/>
      <c r="B84" s="11"/>
      <c r="C84" s="12"/>
      <c r="D84" s="11"/>
      <c r="E84" s="13" t="str">
        <f t="shared" si="1"/>
        <v/>
      </c>
      <c r="F84" s="14"/>
    </row>
    <row r="85" spans="1:6" ht="25.5" customHeight="1" x14ac:dyDescent="0.25">
      <c r="A85" s="10"/>
      <c r="B85" s="11"/>
      <c r="C85" s="12"/>
      <c r="D85" s="11"/>
      <c r="E85" s="13" t="str">
        <f t="shared" si="1"/>
        <v/>
      </c>
      <c r="F85" s="14"/>
    </row>
    <row r="86" spans="1:6" ht="25.5" customHeight="1" x14ac:dyDescent="0.25">
      <c r="A86" s="10"/>
      <c r="B86" s="11"/>
      <c r="C86" s="12"/>
      <c r="D86" s="11"/>
      <c r="E86" s="13" t="str">
        <f t="shared" si="1"/>
        <v/>
      </c>
      <c r="F86" s="14"/>
    </row>
    <row r="87" spans="1:6" ht="25.5" customHeight="1" x14ac:dyDescent="0.25">
      <c r="A87" s="10"/>
      <c r="B87" s="11"/>
      <c r="C87" s="12"/>
      <c r="D87" s="11"/>
      <c r="E87" s="13" t="str">
        <f t="shared" si="1"/>
        <v/>
      </c>
      <c r="F87" s="14"/>
    </row>
    <row r="88" spans="1:6" ht="25.5" customHeight="1" x14ac:dyDescent="0.25">
      <c r="A88" s="10"/>
      <c r="B88" s="11"/>
      <c r="C88" s="12"/>
      <c r="D88" s="11"/>
      <c r="E88" s="13" t="str">
        <f t="shared" si="1"/>
        <v/>
      </c>
      <c r="F88" s="14"/>
    </row>
    <row r="89" spans="1:6" ht="25.5" customHeight="1" x14ac:dyDescent="0.25">
      <c r="A89" s="10"/>
      <c r="B89" s="11"/>
      <c r="C89" s="12"/>
      <c r="D89" s="11"/>
      <c r="E89" s="13" t="str">
        <f t="shared" si="1"/>
        <v/>
      </c>
      <c r="F89" s="14"/>
    </row>
    <row r="90" spans="1:6" ht="25.5" customHeight="1" x14ac:dyDescent="0.25">
      <c r="A90" s="10"/>
      <c r="B90" s="11"/>
      <c r="C90" s="12"/>
      <c r="D90" s="11"/>
      <c r="E90" s="13" t="str">
        <f t="shared" si="1"/>
        <v/>
      </c>
      <c r="F90" s="14"/>
    </row>
    <row r="91" spans="1:6" ht="25.5" customHeight="1" x14ac:dyDescent="0.25">
      <c r="A91" s="10"/>
      <c r="B91" s="11"/>
      <c r="C91" s="12"/>
      <c r="D91" s="11"/>
      <c r="E91" s="13" t="str">
        <f t="shared" si="1"/>
        <v/>
      </c>
      <c r="F91" s="14"/>
    </row>
    <row r="92" spans="1:6" ht="25.5" customHeight="1" x14ac:dyDescent="0.25">
      <c r="A92" s="10"/>
      <c r="B92" s="11"/>
      <c r="C92" s="12"/>
      <c r="D92" s="11"/>
      <c r="E92" s="13" t="str">
        <f t="shared" si="1"/>
        <v/>
      </c>
      <c r="F92" s="14"/>
    </row>
    <row r="93" spans="1:6" ht="25.5" customHeight="1" x14ac:dyDescent="0.25">
      <c r="A93" s="10"/>
      <c r="B93" s="11"/>
      <c r="C93" s="12"/>
      <c r="D93" s="11"/>
      <c r="E93" s="13" t="str">
        <f t="shared" si="1"/>
        <v/>
      </c>
      <c r="F93" s="14"/>
    </row>
    <row r="94" spans="1:6" ht="25.5" customHeight="1" x14ac:dyDescent="0.25">
      <c r="A94" s="10"/>
      <c r="B94" s="11"/>
      <c r="C94" s="12"/>
      <c r="D94" s="11"/>
      <c r="E94" s="13" t="str">
        <f t="shared" si="1"/>
        <v/>
      </c>
      <c r="F94" s="14"/>
    </row>
    <row r="95" spans="1:6" ht="25.5" customHeight="1" x14ac:dyDescent="0.25">
      <c r="A95" s="10"/>
      <c r="B95" s="11"/>
      <c r="C95" s="12"/>
      <c r="D95" s="11"/>
      <c r="E95" s="13" t="str">
        <f t="shared" si="1"/>
        <v/>
      </c>
      <c r="F95" s="14"/>
    </row>
    <row r="96" spans="1:6" ht="25.5" customHeight="1" x14ac:dyDescent="0.25">
      <c r="A96" s="10"/>
      <c r="B96" s="11"/>
      <c r="C96" s="12"/>
      <c r="D96" s="11"/>
      <c r="E96" s="13" t="str">
        <f t="shared" si="1"/>
        <v/>
      </c>
      <c r="F96" s="14"/>
    </row>
    <row r="97" spans="1:6" ht="25.5" customHeight="1" x14ac:dyDescent="0.25">
      <c r="A97" s="10"/>
      <c r="B97" s="11"/>
      <c r="C97" s="12"/>
      <c r="D97" s="11"/>
      <c r="E97" s="13" t="str">
        <f t="shared" si="1"/>
        <v/>
      </c>
      <c r="F97" s="14"/>
    </row>
    <row r="98" spans="1:6" ht="25.5" customHeight="1" x14ac:dyDescent="0.25">
      <c r="A98" s="10"/>
      <c r="B98" s="11"/>
      <c r="C98" s="12"/>
      <c r="D98" s="11"/>
      <c r="E98" s="13" t="str">
        <f t="shared" si="1"/>
        <v/>
      </c>
      <c r="F98" s="14"/>
    </row>
    <row r="99" spans="1:6" ht="25.5" customHeight="1" x14ac:dyDescent="0.25">
      <c r="A99" s="10"/>
      <c r="B99" s="11"/>
      <c r="C99" s="12"/>
      <c r="D99" s="11"/>
      <c r="E99" s="13" t="str">
        <f t="shared" si="1"/>
        <v/>
      </c>
      <c r="F99" s="14"/>
    </row>
  </sheetData>
  <dataValidations count="2">
    <dataValidation type="list" allowBlank="1" showInputMessage="1" showErrorMessage="1" sqref="A2:A99">
      <formula1>"PLAN, DLD, CODE, UT, PM"</formula1>
    </dataValidation>
    <dataValidation operator="greaterThanOrEqual" allowBlank="1" showInputMessage="1" showErrorMessage="1" sqref="E2:E99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99"/>
  <sheetViews>
    <sheetView showGridLines="0" workbookViewId="0">
      <pane ySplit="1" topLeftCell="A2" activePane="bottomLeft" state="frozenSplit"/>
      <selection pane="bottomLeft" activeCell="F2" sqref="F2"/>
    </sheetView>
  </sheetViews>
  <sheetFormatPr defaultRowHeight="15" x14ac:dyDescent="0.25"/>
  <cols>
    <col min="1" max="1" width="7.28515625" bestFit="1" customWidth="1"/>
    <col min="2" max="2" width="16.7109375" bestFit="1" customWidth="1"/>
    <col min="3" max="3" width="17.140625" customWidth="1"/>
    <col min="4" max="4" width="13.42578125" customWidth="1"/>
    <col min="5" max="5" width="13.140625" bestFit="1" customWidth="1"/>
    <col min="7" max="7" width="65.85546875" customWidth="1"/>
  </cols>
  <sheetData>
    <row r="1" spans="1:7" ht="25.5" x14ac:dyDescent="0.25">
      <c r="A1" s="3" t="s">
        <v>10</v>
      </c>
      <c r="B1" s="3" t="s">
        <v>15</v>
      </c>
      <c r="C1" s="3" t="s">
        <v>11</v>
      </c>
      <c r="D1" s="3" t="s">
        <v>12</v>
      </c>
      <c r="E1" s="3" t="s">
        <v>13</v>
      </c>
      <c r="F1" s="3" t="s">
        <v>16</v>
      </c>
      <c r="G1" s="3" t="s">
        <v>14</v>
      </c>
    </row>
    <row r="2" spans="1:7" ht="25.5" customHeight="1" x14ac:dyDescent="0.25">
      <c r="A2" s="54"/>
      <c r="B2" s="55"/>
      <c r="C2" s="10"/>
      <c r="D2" s="10"/>
      <c r="E2" s="10"/>
      <c r="F2" s="10"/>
      <c r="G2" s="10"/>
    </row>
    <row r="3" spans="1:7" ht="25.5" customHeight="1" x14ac:dyDescent="0.25">
      <c r="A3" s="54"/>
      <c r="B3" s="10"/>
      <c r="C3" s="10"/>
      <c r="D3" s="10"/>
      <c r="E3" s="10"/>
      <c r="F3" s="10"/>
      <c r="G3" s="10"/>
    </row>
    <row r="4" spans="1:7" ht="25.5" customHeight="1" x14ac:dyDescent="0.25">
      <c r="A4" s="54"/>
      <c r="B4" s="10"/>
      <c r="C4" s="10"/>
      <c r="D4" s="10"/>
      <c r="E4" s="10"/>
      <c r="F4" s="10"/>
      <c r="G4" s="10"/>
    </row>
    <row r="5" spans="1:7" ht="25.5" customHeight="1" x14ac:dyDescent="0.25">
      <c r="A5" s="54"/>
      <c r="B5" s="10"/>
      <c r="C5" s="10"/>
      <c r="D5" s="10"/>
      <c r="E5" s="10"/>
      <c r="F5" s="10"/>
      <c r="G5" s="10"/>
    </row>
    <row r="6" spans="1:7" ht="25.5" customHeight="1" x14ac:dyDescent="0.25">
      <c r="A6" s="54"/>
      <c r="B6" s="10"/>
      <c r="C6" s="10"/>
      <c r="D6" s="10"/>
      <c r="E6" s="10"/>
      <c r="F6" s="10"/>
      <c r="G6" s="10"/>
    </row>
    <row r="7" spans="1:7" ht="25.5" customHeight="1" x14ac:dyDescent="0.25">
      <c r="A7" s="54"/>
      <c r="B7" s="10"/>
      <c r="C7" s="10"/>
      <c r="D7" s="10"/>
      <c r="E7" s="10"/>
      <c r="F7" s="10"/>
      <c r="G7" s="10"/>
    </row>
    <row r="8" spans="1:7" ht="25.5" customHeight="1" x14ac:dyDescent="0.25">
      <c r="A8" s="54"/>
      <c r="B8" s="10"/>
      <c r="C8" s="10"/>
      <c r="D8" s="10"/>
      <c r="E8" s="10"/>
      <c r="F8" s="10"/>
      <c r="G8" s="10"/>
    </row>
    <row r="9" spans="1:7" ht="25.5" customHeight="1" x14ac:dyDescent="0.25">
      <c r="A9" s="54"/>
      <c r="B9" s="10"/>
      <c r="C9" s="10"/>
      <c r="D9" s="10"/>
      <c r="E9" s="10"/>
      <c r="F9" s="10"/>
      <c r="G9" s="10"/>
    </row>
    <row r="10" spans="1:7" ht="25.5" customHeight="1" x14ac:dyDescent="0.25">
      <c r="A10" s="54"/>
      <c r="B10" s="10"/>
      <c r="C10" s="10"/>
      <c r="D10" s="10"/>
      <c r="E10" s="10"/>
      <c r="F10" s="10"/>
      <c r="G10" s="10"/>
    </row>
    <row r="11" spans="1:7" ht="25.5" customHeight="1" x14ac:dyDescent="0.25">
      <c r="A11" s="54"/>
      <c r="B11" s="10"/>
      <c r="C11" s="10"/>
      <c r="D11" s="10"/>
      <c r="E11" s="10"/>
      <c r="F11" s="10"/>
      <c r="G11" s="10"/>
    </row>
    <row r="12" spans="1:7" ht="25.5" customHeight="1" x14ac:dyDescent="0.25">
      <c r="A12" s="54"/>
      <c r="B12" s="10"/>
      <c r="C12" s="10"/>
      <c r="D12" s="10"/>
      <c r="E12" s="10"/>
      <c r="F12" s="10"/>
      <c r="G12" s="10"/>
    </row>
    <row r="13" spans="1:7" ht="25.5" customHeight="1" x14ac:dyDescent="0.25">
      <c r="A13" s="54"/>
      <c r="B13" s="10"/>
      <c r="C13" s="10"/>
      <c r="D13" s="10"/>
      <c r="E13" s="10"/>
      <c r="F13" s="10"/>
      <c r="G13" s="10"/>
    </row>
    <row r="14" spans="1:7" ht="25.5" customHeight="1" x14ac:dyDescent="0.25">
      <c r="A14" s="54"/>
      <c r="B14" s="10"/>
      <c r="C14" s="10"/>
      <c r="D14" s="10"/>
      <c r="E14" s="10"/>
      <c r="F14" s="10"/>
      <c r="G14" s="10"/>
    </row>
    <row r="15" spans="1:7" ht="25.5" customHeight="1" x14ac:dyDescent="0.25">
      <c r="A15" s="54"/>
      <c r="B15" s="10"/>
      <c r="C15" s="10"/>
      <c r="D15" s="10"/>
      <c r="E15" s="10"/>
      <c r="F15" s="10"/>
      <c r="G15" s="10"/>
    </row>
    <row r="16" spans="1:7" ht="25.5" customHeight="1" x14ac:dyDescent="0.25">
      <c r="A16" s="54"/>
      <c r="B16" s="10"/>
      <c r="C16" s="10"/>
      <c r="D16" s="10"/>
      <c r="E16" s="10"/>
      <c r="F16" s="10"/>
      <c r="G16" s="10"/>
    </row>
    <row r="17" spans="1:7" ht="25.5" customHeight="1" x14ac:dyDescent="0.25">
      <c r="A17" s="54"/>
      <c r="B17" s="10"/>
      <c r="C17" s="10"/>
      <c r="D17" s="10"/>
      <c r="E17" s="10"/>
      <c r="F17" s="10"/>
      <c r="G17" s="10"/>
    </row>
    <row r="18" spans="1:7" ht="25.5" customHeight="1" x14ac:dyDescent="0.25">
      <c r="A18" s="54"/>
      <c r="B18" s="10"/>
      <c r="C18" s="10"/>
      <c r="D18" s="10"/>
      <c r="E18" s="10"/>
      <c r="F18" s="10"/>
      <c r="G18" s="10"/>
    </row>
    <row r="19" spans="1:7" ht="25.5" customHeight="1" x14ac:dyDescent="0.25">
      <c r="A19" s="54"/>
      <c r="B19" s="10"/>
      <c r="C19" s="10"/>
      <c r="D19" s="10"/>
      <c r="E19" s="10"/>
      <c r="F19" s="10"/>
      <c r="G19" s="10"/>
    </row>
    <row r="20" spans="1:7" ht="25.5" customHeight="1" x14ac:dyDescent="0.25">
      <c r="A20" s="54"/>
      <c r="B20" s="10"/>
      <c r="C20" s="10"/>
      <c r="D20" s="10"/>
      <c r="E20" s="10"/>
      <c r="F20" s="10"/>
      <c r="G20" s="10"/>
    </row>
    <row r="21" spans="1:7" ht="25.5" customHeight="1" x14ac:dyDescent="0.25">
      <c r="A21" s="54"/>
      <c r="B21" s="10"/>
      <c r="C21" s="10"/>
      <c r="D21" s="10"/>
      <c r="E21" s="10"/>
      <c r="F21" s="10"/>
      <c r="G21" s="10"/>
    </row>
    <row r="22" spans="1:7" ht="25.5" customHeight="1" x14ac:dyDescent="0.25">
      <c r="A22" s="54"/>
      <c r="B22" s="10"/>
      <c r="C22" s="10"/>
      <c r="D22" s="10"/>
      <c r="E22" s="10"/>
      <c r="F22" s="10"/>
      <c r="G22" s="10"/>
    </row>
    <row r="23" spans="1:7" ht="25.5" customHeight="1" x14ac:dyDescent="0.25">
      <c r="A23" s="54"/>
      <c r="B23" s="10"/>
      <c r="C23" s="10"/>
      <c r="D23" s="10"/>
      <c r="E23" s="10"/>
      <c r="F23" s="10"/>
      <c r="G23" s="10"/>
    </row>
    <row r="24" spans="1:7" ht="25.5" customHeight="1" x14ac:dyDescent="0.25">
      <c r="A24" s="54"/>
      <c r="B24" s="10"/>
      <c r="C24" s="10"/>
      <c r="D24" s="10"/>
      <c r="E24" s="10"/>
      <c r="F24" s="10"/>
      <c r="G24" s="10"/>
    </row>
    <row r="25" spans="1:7" ht="25.5" customHeight="1" x14ac:dyDescent="0.25">
      <c r="A25" s="54"/>
      <c r="B25" s="10"/>
      <c r="C25" s="10"/>
      <c r="D25" s="10"/>
      <c r="E25" s="10"/>
      <c r="F25" s="10"/>
      <c r="G25" s="10"/>
    </row>
    <row r="26" spans="1:7" ht="25.5" customHeight="1" x14ac:dyDescent="0.25">
      <c r="A26" s="54"/>
      <c r="B26" s="10"/>
      <c r="C26" s="10"/>
      <c r="D26" s="10"/>
      <c r="E26" s="10"/>
      <c r="F26" s="10"/>
      <c r="G26" s="10"/>
    </row>
    <row r="27" spans="1:7" ht="25.5" customHeight="1" x14ac:dyDescent="0.25">
      <c r="A27" s="54"/>
      <c r="B27" s="10"/>
      <c r="C27" s="10"/>
      <c r="D27" s="10"/>
      <c r="E27" s="10"/>
      <c r="F27" s="10"/>
      <c r="G27" s="10"/>
    </row>
    <row r="28" spans="1:7" ht="25.5" customHeight="1" x14ac:dyDescent="0.25">
      <c r="A28" s="54"/>
      <c r="B28" s="10"/>
      <c r="C28" s="10"/>
      <c r="D28" s="10"/>
      <c r="E28" s="10"/>
      <c r="F28" s="10"/>
      <c r="G28" s="10"/>
    </row>
    <row r="29" spans="1:7" ht="25.5" customHeight="1" x14ac:dyDescent="0.25">
      <c r="A29" s="54"/>
      <c r="B29" s="10"/>
      <c r="C29" s="10"/>
      <c r="D29" s="10"/>
      <c r="E29" s="10"/>
      <c r="F29" s="10"/>
      <c r="G29" s="10"/>
    </row>
    <row r="30" spans="1:7" ht="25.5" customHeight="1" x14ac:dyDescent="0.25">
      <c r="A30" s="54"/>
      <c r="B30" s="10"/>
      <c r="C30" s="10"/>
      <c r="D30" s="10"/>
      <c r="E30" s="10"/>
      <c r="F30" s="10"/>
      <c r="G30" s="10"/>
    </row>
    <row r="31" spans="1:7" ht="25.5" customHeight="1" x14ac:dyDescent="0.25">
      <c r="A31" s="54"/>
      <c r="B31" s="10"/>
      <c r="C31" s="10"/>
      <c r="D31" s="10"/>
      <c r="E31" s="10"/>
      <c r="F31" s="10"/>
      <c r="G31" s="10"/>
    </row>
    <row r="32" spans="1:7" ht="25.5" customHeight="1" x14ac:dyDescent="0.25">
      <c r="A32" s="54"/>
      <c r="B32" s="10"/>
      <c r="C32" s="10"/>
      <c r="D32" s="10"/>
      <c r="E32" s="10"/>
      <c r="F32" s="10"/>
      <c r="G32" s="10"/>
    </row>
    <row r="33" spans="1:7" ht="25.5" customHeight="1" x14ac:dyDescent="0.25">
      <c r="A33" s="54"/>
      <c r="B33" s="10"/>
      <c r="C33" s="10"/>
      <c r="D33" s="10"/>
      <c r="E33" s="10"/>
      <c r="F33" s="10"/>
      <c r="G33" s="10"/>
    </row>
    <row r="34" spans="1:7" ht="25.5" customHeight="1" x14ac:dyDescent="0.25">
      <c r="A34" s="54"/>
      <c r="B34" s="10"/>
      <c r="C34" s="10"/>
      <c r="D34" s="10"/>
      <c r="E34" s="10"/>
      <c r="F34" s="10"/>
      <c r="G34" s="10"/>
    </row>
    <row r="35" spans="1:7" ht="25.5" customHeight="1" x14ac:dyDescent="0.25">
      <c r="A35" s="54"/>
      <c r="B35" s="10"/>
      <c r="C35" s="10"/>
      <c r="D35" s="10"/>
      <c r="E35" s="10"/>
      <c r="F35" s="10"/>
      <c r="G35" s="10"/>
    </row>
    <row r="36" spans="1:7" ht="25.5" customHeight="1" x14ac:dyDescent="0.25">
      <c r="A36" s="54"/>
      <c r="B36" s="10"/>
      <c r="C36" s="10"/>
      <c r="D36" s="10"/>
      <c r="E36" s="10"/>
      <c r="F36" s="10"/>
      <c r="G36" s="10"/>
    </row>
    <row r="37" spans="1:7" ht="25.5" customHeight="1" x14ac:dyDescent="0.25">
      <c r="A37" s="54"/>
      <c r="B37" s="10"/>
      <c r="C37" s="10"/>
      <c r="D37" s="10"/>
      <c r="E37" s="10"/>
      <c r="F37" s="10"/>
      <c r="G37" s="10"/>
    </row>
    <row r="38" spans="1:7" ht="25.5" customHeight="1" x14ac:dyDescent="0.25">
      <c r="A38" s="54"/>
      <c r="B38" s="10"/>
      <c r="C38" s="10"/>
      <c r="D38" s="10"/>
      <c r="E38" s="10"/>
      <c r="F38" s="10"/>
      <c r="G38" s="10"/>
    </row>
    <row r="39" spans="1:7" ht="25.5" customHeight="1" x14ac:dyDescent="0.25">
      <c r="A39" s="54"/>
      <c r="B39" s="10"/>
      <c r="C39" s="10"/>
      <c r="D39" s="10"/>
      <c r="E39" s="10"/>
      <c r="F39" s="10"/>
      <c r="G39" s="10"/>
    </row>
    <row r="40" spans="1:7" ht="25.5" customHeight="1" x14ac:dyDescent="0.25">
      <c r="A40" s="54"/>
      <c r="B40" s="10"/>
      <c r="C40" s="10"/>
      <c r="D40" s="10"/>
      <c r="E40" s="10"/>
      <c r="F40" s="10"/>
      <c r="G40" s="10"/>
    </row>
    <row r="41" spans="1:7" ht="25.5" customHeight="1" x14ac:dyDescent="0.25">
      <c r="A41" s="54"/>
      <c r="B41" s="10"/>
      <c r="C41" s="10"/>
      <c r="D41" s="10"/>
      <c r="E41" s="10"/>
      <c r="F41" s="10"/>
      <c r="G41" s="10"/>
    </row>
    <row r="42" spans="1:7" ht="25.5" customHeight="1" x14ac:dyDescent="0.25">
      <c r="A42" s="54"/>
      <c r="B42" s="10"/>
      <c r="C42" s="10"/>
      <c r="D42" s="10"/>
      <c r="E42" s="10"/>
      <c r="F42" s="10"/>
      <c r="G42" s="10"/>
    </row>
    <row r="43" spans="1:7" ht="25.5" customHeight="1" x14ac:dyDescent="0.25">
      <c r="A43" s="54"/>
      <c r="B43" s="10"/>
      <c r="C43" s="10"/>
      <c r="D43" s="10"/>
      <c r="E43" s="10"/>
      <c r="F43" s="10"/>
      <c r="G43" s="10"/>
    </row>
    <row r="44" spans="1:7" ht="25.5" customHeight="1" x14ac:dyDescent="0.25">
      <c r="A44" s="54"/>
      <c r="B44" s="10"/>
      <c r="C44" s="10"/>
      <c r="D44" s="10"/>
      <c r="E44" s="10"/>
      <c r="F44" s="10"/>
      <c r="G44" s="10"/>
    </row>
    <row r="45" spans="1:7" ht="25.5" customHeight="1" x14ac:dyDescent="0.25">
      <c r="A45" s="54"/>
      <c r="B45" s="10"/>
      <c r="C45" s="10"/>
      <c r="D45" s="10"/>
      <c r="E45" s="10"/>
      <c r="F45" s="10"/>
      <c r="G45" s="10"/>
    </row>
    <row r="46" spans="1:7" ht="25.5" customHeight="1" x14ac:dyDescent="0.25">
      <c r="A46" s="54"/>
      <c r="B46" s="10"/>
      <c r="C46" s="10"/>
      <c r="D46" s="10"/>
      <c r="E46" s="10"/>
      <c r="F46" s="10"/>
      <c r="G46" s="10"/>
    </row>
    <row r="47" spans="1:7" ht="25.5" customHeight="1" x14ac:dyDescent="0.25">
      <c r="A47" s="54"/>
      <c r="B47" s="10"/>
      <c r="C47" s="10"/>
      <c r="D47" s="10"/>
      <c r="E47" s="10"/>
      <c r="F47" s="10"/>
      <c r="G47" s="10"/>
    </row>
    <row r="48" spans="1:7" ht="25.5" customHeight="1" x14ac:dyDescent="0.25">
      <c r="A48" s="54"/>
      <c r="B48" s="10"/>
      <c r="C48" s="10"/>
      <c r="D48" s="10"/>
      <c r="E48" s="10"/>
      <c r="F48" s="10"/>
      <c r="G48" s="10"/>
    </row>
    <row r="49" spans="1:7" ht="25.5" customHeight="1" x14ac:dyDescent="0.25">
      <c r="A49" s="54"/>
      <c r="B49" s="10"/>
      <c r="C49" s="10"/>
      <c r="D49" s="10"/>
      <c r="E49" s="10"/>
      <c r="F49" s="10"/>
      <c r="G49" s="10"/>
    </row>
    <row r="50" spans="1:7" ht="25.5" customHeight="1" x14ac:dyDescent="0.25">
      <c r="A50" s="54"/>
      <c r="B50" s="10"/>
      <c r="C50" s="10"/>
      <c r="D50" s="10"/>
      <c r="E50" s="10"/>
      <c r="F50" s="10"/>
      <c r="G50" s="10"/>
    </row>
    <row r="51" spans="1:7" ht="25.5" customHeight="1" x14ac:dyDescent="0.25">
      <c r="A51" s="54"/>
      <c r="B51" s="10"/>
      <c r="C51" s="10"/>
      <c r="D51" s="10"/>
      <c r="E51" s="10"/>
      <c r="F51" s="10"/>
      <c r="G51" s="10"/>
    </row>
    <row r="52" spans="1:7" ht="25.5" customHeight="1" x14ac:dyDescent="0.25">
      <c r="A52" s="54"/>
      <c r="B52" s="10"/>
      <c r="C52" s="10"/>
      <c r="D52" s="10"/>
      <c r="E52" s="10"/>
      <c r="F52" s="10"/>
      <c r="G52" s="10"/>
    </row>
    <row r="53" spans="1:7" ht="25.5" customHeight="1" x14ac:dyDescent="0.25">
      <c r="A53" s="54"/>
      <c r="B53" s="10"/>
      <c r="C53" s="10"/>
      <c r="D53" s="10"/>
      <c r="E53" s="10"/>
      <c r="F53" s="10"/>
      <c r="G53" s="10"/>
    </row>
    <row r="54" spans="1:7" ht="25.5" customHeight="1" x14ac:dyDescent="0.25">
      <c r="A54" s="54"/>
      <c r="B54" s="10"/>
      <c r="C54" s="10"/>
      <c r="D54" s="10"/>
      <c r="E54" s="10"/>
      <c r="F54" s="10"/>
      <c r="G54" s="10"/>
    </row>
    <row r="55" spans="1:7" ht="25.5" customHeight="1" x14ac:dyDescent="0.25">
      <c r="A55" s="54"/>
      <c r="B55" s="10"/>
      <c r="C55" s="10"/>
      <c r="D55" s="10"/>
      <c r="E55" s="10"/>
      <c r="F55" s="10"/>
      <c r="G55" s="10"/>
    </row>
    <row r="56" spans="1:7" ht="25.5" customHeight="1" x14ac:dyDescent="0.25">
      <c r="A56" s="54"/>
      <c r="B56" s="10"/>
      <c r="C56" s="10"/>
      <c r="D56" s="10"/>
      <c r="E56" s="10"/>
      <c r="F56" s="10"/>
      <c r="G56" s="10"/>
    </row>
    <row r="57" spans="1:7" ht="25.5" customHeight="1" x14ac:dyDescent="0.25">
      <c r="A57" s="54"/>
      <c r="B57" s="10"/>
      <c r="C57" s="10"/>
      <c r="D57" s="10"/>
      <c r="E57" s="10"/>
      <c r="F57" s="10"/>
      <c r="G57" s="10"/>
    </row>
    <row r="58" spans="1:7" ht="25.5" customHeight="1" x14ac:dyDescent="0.25">
      <c r="A58" s="54"/>
      <c r="B58" s="10"/>
      <c r="C58" s="10"/>
      <c r="D58" s="10"/>
      <c r="E58" s="10"/>
      <c r="F58" s="10"/>
      <c r="G58" s="10"/>
    </row>
    <row r="59" spans="1:7" ht="25.5" customHeight="1" x14ac:dyDescent="0.25">
      <c r="A59" s="54"/>
      <c r="B59" s="10"/>
      <c r="C59" s="10"/>
      <c r="D59" s="10"/>
      <c r="E59" s="10"/>
      <c r="F59" s="10"/>
      <c r="G59" s="10"/>
    </row>
    <row r="60" spans="1:7" ht="25.5" customHeight="1" x14ac:dyDescent="0.25">
      <c r="A60" s="54"/>
      <c r="B60" s="10"/>
      <c r="C60" s="10"/>
      <c r="D60" s="10"/>
      <c r="E60" s="10"/>
      <c r="F60" s="10"/>
      <c r="G60" s="10"/>
    </row>
    <row r="61" spans="1:7" ht="25.5" customHeight="1" x14ac:dyDescent="0.25">
      <c r="A61" s="54"/>
      <c r="B61" s="10"/>
      <c r="C61" s="10"/>
      <c r="D61" s="10"/>
      <c r="E61" s="10"/>
      <c r="F61" s="10"/>
      <c r="G61" s="10"/>
    </row>
    <row r="62" spans="1:7" ht="25.5" customHeight="1" x14ac:dyDescent="0.25">
      <c r="A62" s="54"/>
      <c r="B62" s="10"/>
      <c r="C62" s="10"/>
      <c r="D62" s="10"/>
      <c r="E62" s="10"/>
      <c r="F62" s="10"/>
      <c r="G62" s="10"/>
    </row>
    <row r="63" spans="1:7" ht="25.5" customHeight="1" x14ac:dyDescent="0.25">
      <c r="A63" s="54"/>
      <c r="B63" s="10"/>
      <c r="C63" s="10"/>
      <c r="D63" s="10"/>
      <c r="E63" s="10"/>
      <c r="F63" s="10"/>
      <c r="G63" s="10"/>
    </row>
    <row r="64" spans="1:7" ht="25.5" customHeight="1" x14ac:dyDescent="0.25">
      <c r="A64" s="54"/>
      <c r="B64" s="10"/>
      <c r="C64" s="10"/>
      <c r="D64" s="10"/>
      <c r="E64" s="10"/>
      <c r="F64" s="10"/>
      <c r="G64" s="10"/>
    </row>
    <row r="65" spans="1:7" ht="25.5" customHeight="1" x14ac:dyDescent="0.25">
      <c r="A65" s="54"/>
      <c r="B65" s="10"/>
      <c r="C65" s="10"/>
      <c r="D65" s="10"/>
      <c r="E65" s="10"/>
      <c r="F65" s="10"/>
      <c r="G65" s="10"/>
    </row>
    <row r="66" spans="1:7" ht="25.5" customHeight="1" x14ac:dyDescent="0.25">
      <c r="A66" s="54"/>
      <c r="B66" s="10"/>
      <c r="C66" s="10"/>
      <c r="D66" s="10"/>
      <c r="E66" s="10"/>
      <c r="F66" s="10"/>
      <c r="G66" s="10"/>
    </row>
    <row r="67" spans="1:7" ht="25.5" customHeight="1" x14ac:dyDescent="0.25">
      <c r="A67" s="54"/>
      <c r="B67" s="10"/>
      <c r="C67" s="10"/>
      <c r="D67" s="10"/>
      <c r="E67" s="10"/>
      <c r="F67" s="10"/>
      <c r="G67" s="10"/>
    </row>
    <row r="68" spans="1:7" ht="25.5" customHeight="1" x14ac:dyDescent="0.25">
      <c r="A68" s="54"/>
      <c r="B68" s="10"/>
      <c r="C68" s="10"/>
      <c r="D68" s="10"/>
      <c r="E68" s="10"/>
      <c r="F68" s="10"/>
      <c r="G68" s="10"/>
    </row>
    <row r="69" spans="1:7" ht="25.5" customHeight="1" x14ac:dyDescent="0.25">
      <c r="A69" s="54"/>
      <c r="B69" s="10"/>
      <c r="C69" s="10"/>
      <c r="D69" s="10"/>
      <c r="E69" s="10"/>
      <c r="F69" s="10"/>
      <c r="G69" s="10"/>
    </row>
    <row r="70" spans="1:7" ht="25.5" customHeight="1" x14ac:dyDescent="0.25">
      <c r="A70" s="54"/>
      <c r="B70" s="10"/>
      <c r="C70" s="10"/>
      <c r="D70" s="10"/>
      <c r="E70" s="10"/>
      <c r="F70" s="10"/>
      <c r="G70" s="10"/>
    </row>
    <row r="71" spans="1:7" ht="25.5" customHeight="1" x14ac:dyDescent="0.25">
      <c r="A71" s="54"/>
      <c r="B71" s="10"/>
      <c r="C71" s="10"/>
      <c r="D71" s="10"/>
      <c r="E71" s="10"/>
      <c r="F71" s="10"/>
      <c r="G71" s="10"/>
    </row>
    <row r="72" spans="1:7" ht="25.5" customHeight="1" x14ac:dyDescent="0.25">
      <c r="A72" s="54"/>
      <c r="B72" s="10"/>
      <c r="C72" s="10"/>
      <c r="D72" s="10"/>
      <c r="E72" s="10"/>
      <c r="F72" s="10"/>
      <c r="G72" s="10"/>
    </row>
    <row r="73" spans="1:7" ht="25.5" customHeight="1" x14ac:dyDescent="0.25">
      <c r="A73" s="54"/>
      <c r="B73" s="10"/>
      <c r="C73" s="10"/>
      <c r="D73" s="10"/>
      <c r="E73" s="10"/>
      <c r="F73" s="10"/>
      <c r="G73" s="10"/>
    </row>
    <row r="74" spans="1:7" ht="25.5" customHeight="1" x14ac:dyDescent="0.25">
      <c r="A74" s="54"/>
      <c r="B74" s="55"/>
      <c r="C74" s="10"/>
      <c r="D74" s="10"/>
      <c r="E74" s="10"/>
      <c r="F74" s="10"/>
      <c r="G74" s="10"/>
    </row>
    <row r="75" spans="1:7" ht="25.5" customHeight="1" x14ac:dyDescent="0.25">
      <c r="A75" s="54"/>
      <c r="B75" s="10"/>
      <c r="C75" s="10"/>
      <c r="D75" s="10"/>
      <c r="E75" s="10"/>
      <c r="F75" s="10"/>
      <c r="G75" s="10"/>
    </row>
    <row r="76" spans="1:7" ht="25.5" customHeight="1" x14ac:dyDescent="0.25">
      <c r="A76" s="54"/>
      <c r="B76" s="10"/>
      <c r="C76" s="10"/>
      <c r="D76" s="10"/>
      <c r="E76" s="10"/>
      <c r="F76" s="10"/>
      <c r="G76" s="10"/>
    </row>
    <row r="77" spans="1:7" ht="25.5" customHeight="1" x14ac:dyDescent="0.25">
      <c r="A77" s="54"/>
      <c r="B77" s="10"/>
      <c r="C77" s="10"/>
      <c r="D77" s="10"/>
      <c r="E77" s="10"/>
      <c r="F77" s="10"/>
      <c r="G77" s="10"/>
    </row>
    <row r="78" spans="1:7" ht="25.5" customHeight="1" x14ac:dyDescent="0.25">
      <c r="A78" s="54"/>
      <c r="B78" s="10"/>
      <c r="C78" s="10"/>
      <c r="D78" s="10"/>
      <c r="E78" s="10"/>
      <c r="F78" s="10"/>
      <c r="G78" s="10"/>
    </row>
    <row r="79" spans="1:7" ht="25.5" customHeight="1" x14ac:dyDescent="0.25">
      <c r="A79" s="54"/>
      <c r="B79" s="10"/>
      <c r="C79" s="10"/>
      <c r="D79" s="10"/>
      <c r="E79" s="10"/>
      <c r="F79" s="10"/>
      <c r="G79" s="10"/>
    </row>
    <row r="80" spans="1:7" ht="25.5" customHeight="1" x14ac:dyDescent="0.25">
      <c r="A80" s="54"/>
      <c r="B80" s="10"/>
      <c r="C80" s="10"/>
      <c r="D80" s="10"/>
      <c r="E80" s="10"/>
      <c r="F80" s="10"/>
      <c r="G80" s="10"/>
    </row>
    <row r="81" spans="1:7" ht="25.5" customHeight="1" x14ac:dyDescent="0.25">
      <c r="A81" s="54"/>
      <c r="B81" s="10"/>
      <c r="C81" s="10"/>
      <c r="D81" s="10"/>
      <c r="E81" s="10"/>
      <c r="F81" s="10"/>
      <c r="G81" s="10"/>
    </row>
    <row r="82" spans="1:7" ht="25.5" customHeight="1" x14ac:dyDescent="0.25">
      <c r="A82" s="54"/>
      <c r="B82" s="10"/>
      <c r="C82" s="10"/>
      <c r="D82" s="10"/>
      <c r="E82" s="10"/>
      <c r="F82" s="10"/>
      <c r="G82" s="10"/>
    </row>
    <row r="83" spans="1:7" ht="25.5" customHeight="1" x14ac:dyDescent="0.25">
      <c r="A83" s="54"/>
      <c r="B83" s="10"/>
      <c r="C83" s="10"/>
      <c r="D83" s="10"/>
      <c r="E83" s="10"/>
      <c r="F83" s="10"/>
      <c r="G83" s="10"/>
    </row>
    <row r="84" spans="1:7" ht="25.5" customHeight="1" x14ac:dyDescent="0.25">
      <c r="A84" s="54"/>
      <c r="B84" s="10"/>
      <c r="C84" s="10"/>
      <c r="D84" s="10"/>
      <c r="E84" s="10"/>
      <c r="F84" s="10"/>
      <c r="G84" s="10"/>
    </row>
    <row r="85" spans="1:7" ht="25.5" customHeight="1" x14ac:dyDescent="0.25">
      <c r="A85" s="54"/>
      <c r="B85" s="55"/>
      <c r="C85" s="10"/>
      <c r="D85" s="10"/>
      <c r="E85" s="10"/>
      <c r="F85" s="10"/>
      <c r="G85" s="10"/>
    </row>
    <row r="86" spans="1:7" ht="25.5" customHeight="1" x14ac:dyDescent="0.25">
      <c r="A86" s="54"/>
      <c r="B86" s="10"/>
      <c r="C86" s="10"/>
      <c r="D86" s="10"/>
      <c r="E86" s="10"/>
      <c r="F86" s="10"/>
      <c r="G86" s="10"/>
    </row>
    <row r="87" spans="1:7" ht="25.5" customHeight="1" x14ac:dyDescent="0.25">
      <c r="A87" s="54"/>
      <c r="B87" s="10"/>
      <c r="C87" s="10"/>
      <c r="D87" s="10"/>
      <c r="E87" s="10"/>
      <c r="F87" s="10"/>
      <c r="G87" s="10"/>
    </row>
    <row r="88" spans="1:7" ht="25.5" customHeight="1" x14ac:dyDescent="0.25">
      <c r="A88" s="54"/>
      <c r="B88" s="10"/>
      <c r="C88" s="10"/>
      <c r="D88" s="10"/>
      <c r="E88" s="10"/>
      <c r="F88" s="10"/>
      <c r="G88" s="10"/>
    </row>
    <row r="89" spans="1:7" ht="25.5" customHeight="1" x14ac:dyDescent="0.25">
      <c r="A89" s="54"/>
      <c r="B89" s="10"/>
      <c r="C89" s="10"/>
      <c r="D89" s="10"/>
      <c r="E89" s="10"/>
      <c r="F89" s="10"/>
      <c r="G89" s="10"/>
    </row>
    <row r="90" spans="1:7" ht="25.5" customHeight="1" x14ac:dyDescent="0.25">
      <c r="A90" s="54"/>
      <c r="B90" s="10"/>
      <c r="C90" s="10"/>
      <c r="D90" s="10"/>
      <c r="E90" s="10"/>
      <c r="F90" s="10"/>
      <c r="G90" s="10"/>
    </row>
    <row r="91" spans="1:7" ht="25.5" customHeight="1" x14ac:dyDescent="0.25">
      <c r="A91" s="54"/>
      <c r="B91" s="10"/>
      <c r="C91" s="10"/>
      <c r="D91" s="10"/>
      <c r="E91" s="10"/>
      <c r="F91" s="10"/>
      <c r="G91" s="10"/>
    </row>
    <row r="92" spans="1:7" ht="25.5" customHeight="1" x14ac:dyDescent="0.25">
      <c r="A92" s="54"/>
      <c r="B92" s="10"/>
      <c r="C92" s="10"/>
      <c r="D92" s="10"/>
      <c r="E92" s="10"/>
      <c r="F92" s="10"/>
      <c r="G92" s="10"/>
    </row>
    <row r="93" spans="1:7" ht="25.5" customHeight="1" x14ac:dyDescent="0.25">
      <c r="A93" s="54"/>
      <c r="B93" s="10"/>
      <c r="C93" s="10"/>
      <c r="D93" s="10"/>
      <c r="E93" s="10"/>
      <c r="F93" s="10"/>
      <c r="G93" s="10"/>
    </row>
    <row r="94" spans="1:7" ht="25.5" customHeight="1" x14ac:dyDescent="0.25">
      <c r="A94" s="54"/>
      <c r="B94" s="10"/>
      <c r="C94" s="10"/>
      <c r="D94" s="10"/>
      <c r="E94" s="10"/>
      <c r="F94" s="10"/>
      <c r="G94" s="10"/>
    </row>
    <row r="95" spans="1:7" ht="25.5" customHeight="1" x14ac:dyDescent="0.25">
      <c r="A95" s="54"/>
      <c r="B95" s="10"/>
      <c r="C95" s="10"/>
      <c r="D95" s="10"/>
      <c r="E95" s="10"/>
      <c r="F95" s="10"/>
      <c r="G95" s="10"/>
    </row>
    <row r="96" spans="1:7" ht="25.5" customHeight="1" x14ac:dyDescent="0.25">
      <c r="A96" s="54"/>
      <c r="B96" s="10"/>
      <c r="C96" s="10"/>
      <c r="D96" s="10"/>
      <c r="E96" s="10"/>
      <c r="F96" s="10"/>
      <c r="G96" s="10"/>
    </row>
    <row r="97" spans="1:7" ht="25.5" customHeight="1" x14ac:dyDescent="0.25">
      <c r="A97" s="54"/>
      <c r="B97" s="10"/>
      <c r="C97" s="10"/>
      <c r="D97" s="10"/>
      <c r="E97" s="10"/>
      <c r="F97" s="10"/>
      <c r="G97" s="10"/>
    </row>
    <row r="98" spans="1:7" ht="25.5" customHeight="1" x14ac:dyDescent="0.25">
      <c r="A98" s="54"/>
      <c r="B98" s="10"/>
      <c r="C98" s="10"/>
      <c r="D98" s="10"/>
      <c r="E98" s="10"/>
      <c r="F98" s="10"/>
      <c r="G98" s="10"/>
    </row>
    <row r="99" spans="1:7" ht="25.5" customHeight="1" x14ac:dyDescent="0.25">
      <c r="A99" s="54"/>
      <c r="B99" s="10"/>
      <c r="C99" s="10"/>
      <c r="D99" s="10"/>
      <c r="E99" s="10"/>
      <c r="F99" s="10"/>
      <c r="G99" s="10"/>
    </row>
  </sheetData>
  <dataValidations count="3">
    <dataValidation type="list" allowBlank="1" showInputMessage="1" showErrorMessage="1" sqref="D2:E99">
      <formula1>"PLAN, DLD, CODE, UT, PM"</formula1>
    </dataValidation>
    <dataValidation type="list" allowBlank="1" showInputMessage="1" showErrorMessage="1" sqref="C2:C99">
      <formula1>"10 - Assignment, 20 - Check, 30 - Algorithm, 40 - Interface, 50 - Function, 60 - Timing, 70 - Documentation, 80 - Environment"</formula1>
    </dataValidation>
    <dataValidation type="whole" operator="greaterThanOrEqual" allowBlank="1" showInputMessage="1" showErrorMessage="1" sqref="A2:A99">
      <formula1>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4"/>
  <sheetViews>
    <sheetView showGridLines="0" workbookViewId="0">
      <selection activeCell="B18" sqref="B18"/>
    </sheetView>
  </sheetViews>
  <sheetFormatPr defaultRowHeight="15" x14ac:dyDescent="0.25"/>
  <cols>
    <col min="1" max="1" width="27.140625" customWidth="1"/>
    <col min="2" max="2" width="9" customWidth="1"/>
    <col min="3" max="3" width="10.85546875" customWidth="1"/>
    <col min="4" max="4" width="11.28515625" customWidth="1"/>
    <col min="5" max="5" width="12" customWidth="1"/>
    <col min="6" max="6" width="10.85546875" customWidth="1"/>
    <col min="7" max="7" width="2.42578125" customWidth="1"/>
    <col min="8" max="8" width="24.28515625" customWidth="1"/>
    <col min="9" max="9" width="11" customWidth="1"/>
    <col min="10" max="10" width="18.140625" customWidth="1"/>
    <col min="11" max="11" width="14.5703125" customWidth="1"/>
    <col min="12" max="12" width="12.5703125" customWidth="1"/>
  </cols>
  <sheetData>
    <row r="1" spans="1:12" ht="15.75" x14ac:dyDescent="0.25">
      <c r="A1" s="90" t="s">
        <v>62</v>
      </c>
      <c r="B1" s="90"/>
      <c r="C1" s="90"/>
      <c r="D1" s="90"/>
      <c r="E1" s="90"/>
      <c r="F1" s="90"/>
      <c r="G1" s="68"/>
      <c r="H1" s="90" t="s">
        <v>63</v>
      </c>
      <c r="I1" s="90"/>
      <c r="J1" s="90"/>
      <c r="K1" s="90"/>
      <c r="L1" s="90"/>
    </row>
    <row r="2" spans="1:12" ht="51" x14ac:dyDescent="0.25">
      <c r="A2" s="60" t="s">
        <v>50</v>
      </c>
      <c r="B2" s="60" t="s">
        <v>46</v>
      </c>
      <c r="C2" s="60" t="s">
        <v>65</v>
      </c>
      <c r="D2" s="60" t="s">
        <v>53</v>
      </c>
      <c r="E2" s="60" t="s">
        <v>52</v>
      </c>
      <c r="F2" s="60" t="s">
        <v>64</v>
      </c>
      <c r="G2" s="18"/>
      <c r="H2" s="60" t="s">
        <v>48</v>
      </c>
      <c r="I2" s="60" t="s">
        <v>60</v>
      </c>
      <c r="J2" s="60" t="s">
        <v>51</v>
      </c>
      <c r="K2" s="60" t="s">
        <v>59</v>
      </c>
      <c r="L2" s="60" t="s">
        <v>61</v>
      </c>
    </row>
    <row r="3" spans="1:12" x14ac:dyDescent="0.25">
      <c r="A3" s="64" t="s">
        <v>73</v>
      </c>
      <c r="B3" s="16"/>
      <c r="C3" s="17"/>
      <c r="D3" s="16"/>
      <c r="E3" s="61" t="str">
        <f>IF(AND(B3&lt;&gt;"",C3&lt;&gt;"",D3&lt;&gt;""),C3*VLOOKUP(B3,RelativeSizeTable!$A$3:$G$8,2+MATCH(D3,RelativeSizeTable!$C$2:$G$2,0)),"")</f>
        <v/>
      </c>
      <c r="F3" s="63"/>
      <c r="G3" s="18"/>
      <c r="H3" s="64" t="s">
        <v>69</v>
      </c>
      <c r="I3" s="17">
        <v>4</v>
      </c>
      <c r="J3" s="62">
        <v>0</v>
      </c>
      <c r="K3" s="62">
        <v>0</v>
      </c>
      <c r="L3" s="62">
        <v>4</v>
      </c>
    </row>
    <row r="4" spans="1:12" x14ac:dyDescent="0.25">
      <c r="A4" s="64" t="s">
        <v>74</v>
      </c>
      <c r="B4" s="16" t="s">
        <v>40</v>
      </c>
      <c r="C4" s="17">
        <v>1</v>
      </c>
      <c r="D4" s="16" t="s">
        <v>34</v>
      </c>
      <c r="E4" s="61">
        <f>IF(AND(B4&lt;&gt;"",C4&lt;&gt;"",D4&lt;&gt;""),C4*VLOOKUP(B4,RelativeSizeTable!$A$3:$G$8,2+MATCH(D4,RelativeSizeTable!$C$2:$G$2,0)),"")</f>
        <v>2.6</v>
      </c>
      <c r="F4" s="63"/>
      <c r="G4" s="18"/>
      <c r="H4" s="64" t="s">
        <v>70</v>
      </c>
      <c r="I4" s="17">
        <v>13</v>
      </c>
      <c r="J4" s="62">
        <v>0</v>
      </c>
      <c r="K4" s="62">
        <v>0</v>
      </c>
      <c r="L4" s="62">
        <v>13</v>
      </c>
    </row>
    <row r="5" spans="1:12" x14ac:dyDescent="0.25">
      <c r="A5" s="64" t="s">
        <v>75</v>
      </c>
      <c r="B5" s="16" t="s">
        <v>39</v>
      </c>
      <c r="C5" s="17">
        <v>1</v>
      </c>
      <c r="D5" s="16" t="s">
        <v>37</v>
      </c>
      <c r="E5" s="61">
        <f>IF(AND(B5&lt;&gt;"",C5&lt;&gt;"",D5&lt;&gt;""),C5*VLOOKUP(B5,RelativeSizeTable!$A$3:$G$8,2+MATCH(D5,RelativeSizeTable!$C$2:$G$2,0)),"")</f>
        <v>24.66</v>
      </c>
      <c r="F5" s="63"/>
      <c r="G5" s="18"/>
      <c r="H5" s="64" t="s">
        <v>71</v>
      </c>
      <c r="I5" s="17">
        <v>13</v>
      </c>
      <c r="J5" s="62">
        <v>0</v>
      </c>
      <c r="K5" s="62">
        <v>0</v>
      </c>
      <c r="L5" s="62">
        <v>13</v>
      </c>
    </row>
    <row r="6" spans="1:12" x14ac:dyDescent="0.25">
      <c r="A6" s="64" t="s">
        <v>76</v>
      </c>
      <c r="B6" s="16" t="s">
        <v>39</v>
      </c>
      <c r="C6" s="17">
        <v>2</v>
      </c>
      <c r="D6" s="16" t="s">
        <v>36</v>
      </c>
      <c r="E6" s="61">
        <f>IF(AND(B6&lt;&gt;"",C6&lt;&gt;"",D6&lt;&gt;""),C6*VLOOKUP(B6,RelativeSizeTable!$A$3:$G$8,2+MATCH(D6,RelativeSizeTable!$C$2:$G$2,0)),"")</f>
        <v>22.5</v>
      </c>
      <c r="F6" s="63"/>
      <c r="G6" s="18"/>
      <c r="H6" s="64" t="s">
        <v>72</v>
      </c>
      <c r="I6" s="17">
        <v>34</v>
      </c>
      <c r="J6" s="62">
        <v>0</v>
      </c>
      <c r="K6" s="62">
        <v>0</v>
      </c>
      <c r="L6" s="62">
        <v>34</v>
      </c>
    </row>
    <row r="7" spans="1:12" x14ac:dyDescent="0.25">
      <c r="A7" s="64" t="s">
        <v>80</v>
      </c>
      <c r="B7" s="16"/>
      <c r="C7" s="17"/>
      <c r="D7" s="16"/>
      <c r="E7" s="61" t="str">
        <f>IF(AND(B7&lt;&gt;"",C7&lt;&gt;"",D7&lt;&gt;""),C7*VLOOKUP(B7,RelativeSizeTable!$A$3:$G$8,2+MATCH(D7,RelativeSizeTable!$C$2:$G$2,0)),"")</f>
        <v/>
      </c>
      <c r="F7" s="63"/>
      <c r="G7" s="18"/>
      <c r="H7" s="64"/>
      <c r="I7" s="17"/>
      <c r="J7" s="62"/>
      <c r="K7" s="62"/>
      <c r="L7" s="62"/>
    </row>
    <row r="8" spans="1:12" x14ac:dyDescent="0.25">
      <c r="A8" s="64" t="s">
        <v>74</v>
      </c>
      <c r="B8" s="16" t="s">
        <v>40</v>
      </c>
      <c r="C8" s="17">
        <v>1</v>
      </c>
      <c r="D8" s="16" t="s">
        <v>35</v>
      </c>
      <c r="E8" s="61">
        <f>IF(AND(B8&lt;&gt;"",C8&lt;&gt;"",D8&lt;&gt;""),C8*VLOOKUP(B8,RelativeSizeTable!$A$3:$G$8,2+MATCH(D8,RelativeSizeTable!$C$2:$G$2,0)),"")</f>
        <v>4.79</v>
      </c>
      <c r="F8" s="63"/>
      <c r="G8" s="18"/>
      <c r="H8" s="64"/>
      <c r="I8" s="17"/>
      <c r="J8" s="62"/>
      <c r="K8" s="62"/>
      <c r="L8" s="62"/>
    </row>
    <row r="9" spans="1:12" x14ac:dyDescent="0.25">
      <c r="A9" s="64" t="s">
        <v>81</v>
      </c>
      <c r="B9" s="16" t="s">
        <v>39</v>
      </c>
      <c r="C9" s="17">
        <v>1</v>
      </c>
      <c r="D9" s="16" t="s">
        <v>36</v>
      </c>
      <c r="E9" s="61">
        <f>IF(AND(B9&lt;&gt;"",C9&lt;&gt;"",D9&lt;&gt;""),C9*VLOOKUP(B9,RelativeSizeTable!$A$3:$G$8,2+MATCH(D9,RelativeSizeTable!$C$2:$G$2,0)),"")</f>
        <v>11.25</v>
      </c>
      <c r="F9" s="63"/>
      <c r="G9" s="18"/>
      <c r="H9" s="64"/>
      <c r="I9" s="17"/>
      <c r="J9" s="62"/>
      <c r="K9" s="62"/>
      <c r="L9" s="62"/>
    </row>
    <row r="10" spans="1:12" x14ac:dyDescent="0.25">
      <c r="A10" s="64" t="s">
        <v>82</v>
      </c>
      <c r="B10" s="16" t="s">
        <v>39</v>
      </c>
      <c r="C10" s="17">
        <v>1</v>
      </c>
      <c r="D10" s="16" t="s">
        <v>36</v>
      </c>
      <c r="E10" s="61">
        <f>IF(AND(B10&lt;&gt;"",C10&lt;&gt;"",D10&lt;&gt;""),C10*VLOOKUP(B10,RelativeSizeTable!$A$3:$G$8,2+MATCH(D10,RelativeSizeTable!$C$2:$G$2,0)),"")</f>
        <v>11.25</v>
      </c>
      <c r="F10" s="63"/>
      <c r="G10" s="18"/>
      <c r="H10" s="64"/>
      <c r="I10" s="17"/>
      <c r="J10" s="62"/>
      <c r="K10" s="62"/>
      <c r="L10" s="62"/>
    </row>
    <row r="11" spans="1:12" x14ac:dyDescent="0.25">
      <c r="A11" s="64" t="s">
        <v>83</v>
      </c>
      <c r="B11" s="16" t="s">
        <v>39</v>
      </c>
      <c r="C11" s="17">
        <v>1</v>
      </c>
      <c r="D11" s="16" t="s">
        <v>37</v>
      </c>
      <c r="E11" s="61">
        <f>IF(AND(B11&lt;&gt;"",C11&lt;&gt;"",D11&lt;&gt;""),C11*VLOOKUP(B11,RelativeSizeTable!$A$3:$G$8,2+MATCH(D11,RelativeSizeTable!$C$2:$G$2,0)),"")</f>
        <v>24.66</v>
      </c>
      <c r="F11" s="63"/>
      <c r="G11" s="18"/>
      <c r="H11" s="64"/>
      <c r="I11" s="17"/>
      <c r="J11" s="62"/>
      <c r="K11" s="62"/>
      <c r="L11" s="62"/>
    </row>
    <row r="12" spans="1:12" x14ac:dyDescent="0.25">
      <c r="A12" s="64" t="s">
        <v>84</v>
      </c>
      <c r="B12" s="16" t="s">
        <v>39</v>
      </c>
      <c r="C12" s="17">
        <v>1</v>
      </c>
      <c r="D12" s="16" t="s">
        <v>34</v>
      </c>
      <c r="E12" s="61">
        <f>IF(AND(B12&lt;&gt;"",C12&lt;&gt;"",D12&lt;&gt;""),C12*VLOOKUP(B12,RelativeSizeTable!$A$3:$G$8,2+MATCH(D12,RelativeSizeTable!$C$2:$G$2,0)),"")</f>
        <v>2.34</v>
      </c>
      <c r="F12" s="63"/>
      <c r="G12" s="18"/>
      <c r="H12" s="64"/>
      <c r="I12" s="17"/>
      <c r="J12" s="62"/>
      <c r="K12" s="62"/>
      <c r="L12" s="62"/>
    </row>
    <row r="13" spans="1:12" x14ac:dyDescent="0.25">
      <c r="A13" s="64" t="s">
        <v>85</v>
      </c>
      <c r="B13" s="16" t="s">
        <v>39</v>
      </c>
      <c r="C13" s="17">
        <v>1</v>
      </c>
      <c r="D13" s="16" t="s">
        <v>38</v>
      </c>
      <c r="E13" s="61">
        <f>IF(AND(B13&lt;&gt;"",C13&lt;&gt;"",D13&lt;&gt;""),C13*VLOOKUP(B13,RelativeSizeTable!$A$3:$G$8,2+MATCH(D13,RelativeSizeTable!$C$2:$G$2,0)),"")</f>
        <v>54.04</v>
      </c>
      <c r="F13" s="63"/>
      <c r="G13" s="18"/>
      <c r="H13" s="64"/>
      <c r="I13" s="17"/>
      <c r="J13" s="62"/>
      <c r="K13" s="62"/>
      <c r="L13" s="62"/>
    </row>
    <row r="14" spans="1:12" x14ac:dyDescent="0.25">
      <c r="A14" s="64" t="s">
        <v>86</v>
      </c>
      <c r="B14" s="16"/>
      <c r="C14" s="17"/>
      <c r="D14" s="16"/>
      <c r="E14" s="61" t="str">
        <f>IF(AND(B14&lt;&gt;"",C14&lt;&gt;"",D14&lt;&gt;""),C14*VLOOKUP(B14,RelativeSizeTable!$A$3:$G$8,2+MATCH(D14,RelativeSizeTable!$C$2:$G$2,0)),"")</f>
        <v/>
      </c>
      <c r="F14" s="63"/>
      <c r="G14" s="18"/>
      <c r="H14" s="64"/>
      <c r="I14" s="17"/>
      <c r="J14" s="62"/>
      <c r="K14" s="62"/>
      <c r="L14" s="62"/>
    </row>
    <row r="15" spans="1:12" x14ac:dyDescent="0.25">
      <c r="A15" s="64" t="s">
        <v>87</v>
      </c>
      <c r="B15" s="16" t="s">
        <v>41</v>
      </c>
      <c r="C15" s="17">
        <v>1</v>
      </c>
      <c r="D15" s="16" t="s">
        <v>37</v>
      </c>
      <c r="E15" s="61">
        <f>IF(AND(B15&lt;&gt;"",C15&lt;&gt;"",D15&lt;&gt;""),C15*VLOOKUP(B15,RelativeSizeTable!$A$3:$G$8,2+MATCH(D15,RelativeSizeTable!$C$2:$G$2,0)),"")</f>
        <v>21.62</v>
      </c>
      <c r="F15" s="63"/>
      <c r="G15" s="18"/>
      <c r="H15" s="64"/>
      <c r="I15" s="17"/>
      <c r="J15" s="62"/>
      <c r="K15" s="62"/>
      <c r="L15" s="62"/>
    </row>
    <row r="16" spans="1:12" x14ac:dyDescent="0.25">
      <c r="A16" s="64" t="s">
        <v>88</v>
      </c>
      <c r="B16" s="16" t="s">
        <v>41</v>
      </c>
      <c r="C16" s="17">
        <v>1</v>
      </c>
      <c r="D16" s="16" t="s">
        <v>38</v>
      </c>
      <c r="E16" s="61">
        <f>IF(AND(B16&lt;&gt;"",C16&lt;&gt;"",D16&lt;&gt;""),C16*VLOOKUP(B16,RelativeSizeTable!$A$3:$G$8,2+MATCH(D16,RelativeSizeTable!$C$2:$G$2,0)),"")</f>
        <v>28.93</v>
      </c>
      <c r="F16" s="63"/>
      <c r="G16" s="18"/>
      <c r="H16" s="64"/>
      <c r="I16" s="17"/>
      <c r="J16" s="62"/>
      <c r="K16" s="62"/>
      <c r="L16" s="62"/>
    </row>
    <row r="17" spans="1:12" x14ac:dyDescent="0.25">
      <c r="A17" s="64"/>
      <c r="B17" s="16"/>
      <c r="C17" s="17"/>
      <c r="D17" s="16"/>
      <c r="E17" s="61" t="str">
        <f>IF(AND(B17&lt;&gt;"",C17&lt;&gt;"",D17&lt;&gt;""),C17*VLOOKUP(B17,RelativeSizeTable!$A$3:$G$8,2+MATCH(D17,RelativeSizeTable!$C$2:$G$2,0)),"")</f>
        <v/>
      </c>
      <c r="F17" s="63"/>
      <c r="G17" s="18"/>
      <c r="H17" s="64"/>
      <c r="I17" s="17"/>
      <c r="J17" s="62"/>
      <c r="K17" s="62"/>
      <c r="L17" s="62"/>
    </row>
    <row r="18" spans="1:12" x14ac:dyDescent="0.25">
      <c r="A18" s="64"/>
      <c r="B18" s="16"/>
      <c r="C18" s="17"/>
      <c r="D18" s="16"/>
      <c r="E18" s="61" t="str">
        <f>IF(AND(B18&lt;&gt;"",C18&lt;&gt;"",D18&lt;&gt;""),C18*VLOOKUP(B18,RelativeSizeTable!$A$3:$G$8,2+MATCH(D18,RelativeSizeTable!$C$2:$G$2,0)),"")</f>
        <v/>
      </c>
      <c r="F18" s="63"/>
      <c r="G18" s="18"/>
      <c r="H18" s="64"/>
      <c r="I18" s="17"/>
      <c r="J18" s="62"/>
      <c r="K18" s="62"/>
      <c r="L18" s="62"/>
    </row>
    <row r="19" spans="1:12" x14ac:dyDescent="0.25">
      <c r="A19" s="64"/>
      <c r="B19" s="16"/>
      <c r="C19" s="17"/>
      <c r="D19" s="16"/>
      <c r="E19" s="61" t="str">
        <f>IF(AND(B19&lt;&gt;"",C19&lt;&gt;"",D19&lt;&gt;""),C19*VLOOKUP(B19,RelativeSizeTable!$A$3:$G$8,2+MATCH(D19,RelativeSizeTable!$C$2:$G$2,0)),"")</f>
        <v/>
      </c>
      <c r="F19" s="63"/>
      <c r="G19" s="18"/>
      <c r="H19" s="64"/>
      <c r="I19" s="17"/>
      <c r="J19" s="62"/>
      <c r="K19" s="62"/>
      <c r="L19" s="62"/>
    </row>
    <row r="20" spans="1:12" x14ac:dyDescent="0.25">
      <c r="A20" s="64"/>
      <c r="B20" s="16"/>
      <c r="C20" s="17"/>
      <c r="D20" s="16"/>
      <c r="E20" s="61" t="str">
        <f>IF(AND(B20&lt;&gt;"",C20&lt;&gt;"",D20&lt;&gt;""),C20*VLOOKUP(B20,RelativeSizeTable!$A$3:$G$8,2+MATCH(D20,RelativeSizeTable!$C$2:$G$2,0)),"")</f>
        <v/>
      </c>
      <c r="F20" s="63"/>
      <c r="G20" s="18"/>
      <c r="H20" s="64"/>
      <c r="I20" s="17"/>
      <c r="J20" s="62"/>
      <c r="K20" s="62"/>
      <c r="L20" s="62"/>
    </row>
    <row r="21" spans="1:12" x14ac:dyDescent="0.25">
      <c r="A21" s="64"/>
      <c r="B21" s="16"/>
      <c r="C21" s="17"/>
      <c r="D21" s="16"/>
      <c r="E21" s="61" t="str">
        <f>IF(AND(B21&lt;&gt;"",C21&lt;&gt;"",D21&lt;&gt;""),C21*VLOOKUP(B21,RelativeSizeTable!$A$3:$G$8,2+MATCH(D21,RelativeSizeTable!$C$2:$G$2,0)),"")</f>
        <v/>
      </c>
      <c r="F21" s="63"/>
      <c r="G21" s="18"/>
      <c r="H21" s="64"/>
      <c r="I21" s="17"/>
      <c r="J21" s="62"/>
      <c r="K21" s="62"/>
      <c r="L21" s="62"/>
    </row>
    <row r="22" spans="1:12" x14ac:dyDescent="0.25">
      <c r="A22" s="64"/>
      <c r="B22" s="16"/>
      <c r="C22" s="17"/>
      <c r="D22" s="16"/>
      <c r="E22" s="61" t="str">
        <f>IF(AND(B22&lt;&gt;"",C22&lt;&gt;"",D22&lt;&gt;""),C22*VLOOKUP(B22,RelativeSizeTable!$A$3:$G$8,2+MATCH(D22,RelativeSizeTable!$C$2:$G$2,0)),"")</f>
        <v/>
      </c>
      <c r="F22" s="63"/>
      <c r="G22" s="18"/>
      <c r="H22" s="64"/>
      <c r="I22" s="17"/>
      <c r="J22" s="62"/>
      <c r="K22" s="62"/>
      <c r="L22" s="62"/>
    </row>
    <row r="23" spans="1:12" x14ac:dyDescent="0.25">
      <c r="A23" s="64"/>
      <c r="B23" s="16"/>
      <c r="C23" s="17"/>
      <c r="D23" s="16"/>
      <c r="E23" s="61" t="str">
        <f>IF(AND(B23&lt;&gt;"",C23&lt;&gt;"",D23&lt;&gt;""),C23*VLOOKUP(B23,RelativeSizeTable!$A$3:$G$8,2+MATCH(D23,RelativeSizeTable!$C$2:$G$2,0)),"")</f>
        <v/>
      </c>
      <c r="F23" s="63"/>
      <c r="G23" s="18"/>
      <c r="H23" s="64"/>
      <c r="I23" s="17"/>
      <c r="J23" s="62"/>
      <c r="K23" s="62"/>
      <c r="L23" s="62"/>
    </row>
    <row r="24" spans="1:12" x14ac:dyDescent="0.25">
      <c r="A24" s="87" t="s">
        <v>26</v>
      </c>
      <c r="B24" s="88"/>
      <c r="C24" s="88"/>
      <c r="D24" s="89"/>
      <c r="E24" s="66">
        <f>SUM(E3:E23)</f>
        <v>208.64000000000001</v>
      </c>
      <c r="F24" s="66">
        <f>SUM(F3:F23)</f>
        <v>0</v>
      </c>
      <c r="G24" s="18"/>
      <c r="H24" s="86" t="s">
        <v>26</v>
      </c>
      <c r="I24" s="86"/>
      <c r="J24" s="65">
        <f>SUM(J3:J23)</f>
        <v>0</v>
      </c>
      <c r="K24" s="65">
        <f>SUM(K3:K23)</f>
        <v>0</v>
      </c>
      <c r="L24" s="65">
        <f>SUM(L3:L23)</f>
        <v>64</v>
      </c>
    </row>
  </sheetData>
  <mergeCells count="4">
    <mergeCell ref="H24:I24"/>
    <mergeCell ref="A24:D24"/>
    <mergeCell ref="A1:F1"/>
    <mergeCell ref="H1:L1"/>
  </mergeCells>
  <dataValidations count="4">
    <dataValidation type="whole" operator="greaterThan" allowBlank="1" showInputMessage="1" showErrorMessage="1" sqref="F3:F23 C3:C23">
      <formula1>0</formula1>
    </dataValidation>
    <dataValidation type="list" allowBlank="1" showInputMessage="1" showErrorMessage="1" sqref="D3:D23">
      <formula1>"XS, S, M, L, XL"</formula1>
    </dataValidation>
    <dataValidation type="list" allowBlank="1" showInputMessage="1" showErrorMessage="1" sqref="B3:B23">
      <formula1>"Calc, Data, IO, Logic, Set-up, Text"</formula1>
    </dataValidation>
    <dataValidation type="whole" operator="greaterThanOrEqual" allowBlank="1" showInputMessage="1" showErrorMessage="1" sqref="I3:L23">
      <formula1>0</formula1>
    </dataValidation>
  </dataValidation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showGridLines="0" tabSelected="1" workbookViewId="0">
      <selection activeCell="L19" sqref="L19"/>
    </sheetView>
  </sheetViews>
  <sheetFormatPr defaultRowHeight="15" x14ac:dyDescent="0.25"/>
  <cols>
    <col min="1" max="1" width="16.5703125" customWidth="1"/>
    <col min="2" max="2" width="34.42578125" customWidth="1"/>
    <col min="3" max="7" width="10" customWidth="1"/>
  </cols>
  <sheetData>
    <row r="1" spans="1:7" x14ac:dyDescent="0.25">
      <c r="A1" s="91" t="s">
        <v>32</v>
      </c>
      <c r="B1" s="91" t="s">
        <v>14</v>
      </c>
      <c r="C1" s="91" t="s">
        <v>33</v>
      </c>
      <c r="D1" s="91"/>
      <c r="E1" s="91"/>
      <c r="F1" s="91"/>
      <c r="G1" s="91"/>
    </row>
    <row r="2" spans="1:7" x14ac:dyDescent="0.25">
      <c r="A2" s="91"/>
      <c r="B2" s="91"/>
      <c r="C2" s="15" t="s">
        <v>34</v>
      </c>
      <c r="D2" s="15" t="s">
        <v>35</v>
      </c>
      <c r="E2" s="15" t="s">
        <v>36</v>
      </c>
      <c r="F2" s="15" t="s">
        <v>37</v>
      </c>
      <c r="G2" s="15" t="s">
        <v>38</v>
      </c>
    </row>
    <row r="3" spans="1:7" x14ac:dyDescent="0.25">
      <c r="A3" s="57" t="s">
        <v>39</v>
      </c>
      <c r="B3" s="57" t="s">
        <v>56</v>
      </c>
      <c r="C3" s="58">
        <v>2.34</v>
      </c>
      <c r="D3" s="58">
        <v>5.13</v>
      </c>
      <c r="E3" s="58">
        <v>11.25</v>
      </c>
      <c r="F3" s="58">
        <v>24.66</v>
      </c>
      <c r="G3" s="58">
        <v>54.04</v>
      </c>
    </row>
    <row r="4" spans="1:7" x14ac:dyDescent="0.25">
      <c r="A4" s="57" t="s">
        <v>40</v>
      </c>
      <c r="B4" s="57" t="s">
        <v>54</v>
      </c>
      <c r="C4" s="58">
        <v>2.6</v>
      </c>
      <c r="D4" s="58">
        <v>4.79</v>
      </c>
      <c r="E4" s="58">
        <v>8.84</v>
      </c>
      <c r="F4" s="58">
        <v>16.309999999999999</v>
      </c>
      <c r="G4" s="58">
        <v>30.09</v>
      </c>
    </row>
    <row r="5" spans="1:7" x14ac:dyDescent="0.25">
      <c r="A5" s="57" t="s">
        <v>41</v>
      </c>
      <c r="B5" s="57" t="s">
        <v>55</v>
      </c>
      <c r="C5" s="58">
        <v>9.01</v>
      </c>
      <c r="D5" s="58">
        <v>12.06</v>
      </c>
      <c r="E5" s="58">
        <v>16.149999999999999</v>
      </c>
      <c r="F5" s="58">
        <v>21.62</v>
      </c>
      <c r="G5" s="58">
        <v>28.93</v>
      </c>
    </row>
    <row r="6" spans="1:7" x14ac:dyDescent="0.25">
      <c r="A6" s="57" t="s">
        <v>42</v>
      </c>
      <c r="B6" s="57" t="s">
        <v>57</v>
      </c>
      <c r="C6" s="58">
        <v>7.55</v>
      </c>
      <c r="D6" s="58">
        <v>10.98</v>
      </c>
      <c r="E6" s="58">
        <v>15.98</v>
      </c>
      <c r="F6" s="58">
        <v>23.25</v>
      </c>
      <c r="G6" s="58">
        <v>33.83</v>
      </c>
    </row>
    <row r="7" spans="1:7" x14ac:dyDescent="0.25">
      <c r="A7" s="57" t="s">
        <v>43</v>
      </c>
      <c r="B7" s="57" t="s">
        <v>44</v>
      </c>
      <c r="C7" s="58">
        <v>3.88</v>
      </c>
      <c r="D7" s="58">
        <v>5.04</v>
      </c>
      <c r="E7" s="58">
        <v>6.56</v>
      </c>
      <c r="F7" s="58">
        <v>8.5299999999999994</v>
      </c>
      <c r="G7" s="58">
        <v>11.09</v>
      </c>
    </row>
    <row r="8" spans="1:7" x14ac:dyDescent="0.25">
      <c r="A8" s="57" t="s">
        <v>45</v>
      </c>
      <c r="B8" s="57" t="s">
        <v>58</v>
      </c>
      <c r="C8" s="58">
        <v>3.75</v>
      </c>
      <c r="D8" s="58">
        <v>8</v>
      </c>
      <c r="E8" s="58">
        <v>17.07</v>
      </c>
      <c r="F8" s="58">
        <v>36.409999999999997</v>
      </c>
      <c r="G8" s="58">
        <v>77.66</v>
      </c>
    </row>
  </sheetData>
  <mergeCells count="3">
    <mergeCell ref="A1:A2"/>
    <mergeCell ref="B1:B2"/>
    <mergeCell ref="C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Summary</vt:lpstr>
      <vt:lpstr>TimeLog</vt:lpstr>
      <vt:lpstr>DefectLog</vt:lpstr>
      <vt:lpstr>SizeEstimatingTemplate</vt:lpstr>
      <vt:lpstr>RelativeSizeTable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2011-09-30T10:33:04Z</dcterms:modified>
</cp:coreProperties>
</file>