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ENTE DE DATOS" sheetId="1" r:id="rId4"/>
    <sheet state="visible" name="Numeración" sheetId="2" r:id="rId5"/>
    <sheet state="visible" name="Auditoria" sheetId="3" r:id="rId6"/>
    <sheet state="visible" name="ACTA" sheetId="4" r:id="rId7"/>
    <sheet state="visible" name="Copia de ACTA" sheetId="5" r:id="rId8"/>
  </sheets>
  <definedNames>
    <definedName localSheetId="0" name="lista1">#REF!</definedName>
    <definedName hidden="1" localSheetId="2" name="_xlnm._FilterDatabase">Auditoria!$A$3:$J$803</definedName>
  </definedNames>
  <calcPr/>
</workbook>
</file>

<file path=xl/sharedStrings.xml><?xml version="1.0" encoding="utf-8"?>
<sst xmlns="http://schemas.openxmlformats.org/spreadsheetml/2006/main" count="1512" uniqueCount="538">
  <si>
    <t>RIS</t>
  </si>
  <si>
    <t>E.S</t>
  </si>
  <si>
    <t>Sección de la observacion mas resaltante</t>
  </si>
  <si>
    <t>COD PREST</t>
  </si>
  <si>
    <t>DENOMINACION</t>
  </si>
  <si>
    <t>PROFESIONALES</t>
  </si>
  <si>
    <t>ACTIVIDAD</t>
  </si>
  <si>
    <t>FASE I</t>
  </si>
  <si>
    <t>COD</t>
  </si>
  <si>
    <t>CLAVES</t>
  </si>
  <si>
    <t>RIS N° 1</t>
  </si>
  <si>
    <t>C.E.T.I.S RAUL PATRUCCO PUIG</t>
  </si>
  <si>
    <t>Observaciones encontrados en la auditoria</t>
  </si>
  <si>
    <t>002</t>
  </si>
  <si>
    <t>Control del recién nacido con menos de 2,500 gr, prematuro, con secuelas al nacer</t>
  </si>
  <si>
    <t>PSICOLOGÍA</t>
  </si>
  <si>
    <t>AUDITORIA FUAS</t>
  </si>
  <si>
    <t>I-1 (No se dispone del FUA físicamente)</t>
  </si>
  <si>
    <t>I-1</t>
  </si>
  <si>
    <t>CLAVE ROJA</t>
  </si>
  <si>
    <t>C.S. CONDE DE LA VEGA BAJA</t>
  </si>
  <si>
    <t>Atención integral (PAB, IMC).</t>
  </si>
  <si>
    <t>029</t>
  </si>
  <si>
    <t>Tamizaje Neonatal</t>
  </si>
  <si>
    <t>ENFERMERÍA</t>
  </si>
  <si>
    <t>PCPP</t>
  </si>
  <si>
    <t>I-2 (El FUA no cuenta con los datos necesarios para la evaluación)</t>
  </si>
  <si>
    <t>I-2</t>
  </si>
  <si>
    <t>CLAVE AMARILLA</t>
  </si>
  <si>
    <t>C.S. JUAN PEREZ CARRANZA</t>
  </si>
  <si>
    <t>Código del asegurado SIS.</t>
  </si>
  <si>
    <t>001</t>
  </si>
  <si>
    <t>Control de crecimiento y desarrollo en menores entre 0 - 4 años</t>
  </si>
  <si>
    <t>OBSTETRICIA</t>
  </si>
  <si>
    <t>SUPERVISIÓN</t>
  </si>
  <si>
    <t>I-3 (El FUA no es legible, con enmendaduras o borrones que cuestiona su legitimidad)</t>
  </si>
  <si>
    <t>I-3</t>
  </si>
  <si>
    <t>CLAVE AZUL</t>
  </si>
  <si>
    <t>C.S. MIRONES</t>
  </si>
  <si>
    <t>Código prestacional.</t>
  </si>
  <si>
    <t>118</t>
  </si>
  <si>
    <t>Control de crecimiento y desarrollo en menores entre 5 - 9 años</t>
  </si>
  <si>
    <t>MEDICINA GENERAL</t>
  </si>
  <si>
    <t>PCPP-UDR</t>
  </si>
  <si>
    <t>I-4 (No cuenta con sello y firma del responsable de la atención, en el anverso y reverso del FUA)</t>
  </si>
  <si>
    <t>I-4</t>
  </si>
  <si>
    <t>C.S. MIRONES BAJO</t>
  </si>
  <si>
    <t>Código RENAES y/o nombre de la IPRESS.</t>
  </si>
  <si>
    <t>119</t>
  </si>
  <si>
    <t>Control de crecimiento y desarrollo en entre de 10 - 11 años</t>
  </si>
  <si>
    <t>ODONTOLOGÍA</t>
  </si>
  <si>
    <t>I-5 (No cuenta con la firma y/o huella digital del asegurado o apoderado en el anverso y reverso del FUA)</t>
  </si>
  <si>
    <t>I-5</t>
  </si>
  <si>
    <t>C.S. SAN SEBASTIAN</t>
  </si>
  <si>
    <t>CRED (N° CRED, RN prem, bajo peso y/o enf. Congénita).</t>
  </si>
  <si>
    <t>016</t>
  </si>
  <si>
    <t>Atención temprana para menores de 36 meses</t>
  </si>
  <si>
    <t>NUTRICIÓN</t>
  </si>
  <si>
    <t>I-6 (No cuenta  con sello y firma del responsable de farmacia)</t>
  </si>
  <si>
    <t>I-6</t>
  </si>
  <si>
    <t>C.S. UNIDAD VECINAL Nº 3</t>
  </si>
  <si>
    <t>Destino de asegurado.</t>
  </si>
  <si>
    <t>007</t>
  </si>
  <si>
    <t xml:space="preserve">Suplemento de micronutrientes </t>
  </si>
  <si>
    <t>TRABAJO SOCIAL</t>
  </si>
  <si>
    <t>I-7 (No cuenta con sello y firma del responsable de laboratorio y/o anatomía patológica)</t>
  </si>
  <si>
    <t>I-7</t>
  </si>
  <si>
    <t>C.S. VILLA MARIA PERPETUO SOCORRO</t>
  </si>
  <si>
    <t>Diagnóstico y/o CIE 10 de prestación.</t>
  </si>
  <si>
    <t>005</t>
  </si>
  <si>
    <t xml:space="preserve">Consejería nutricional para niñas o niños en riesgo nutricional y desnutrición </t>
  </si>
  <si>
    <t>TECNOLOGÍA MÉDICA</t>
  </si>
  <si>
    <t>I-8 (No cuenta con el sello y firma del responsable de Rx e imágenes)</t>
  </si>
  <si>
    <t>I-8</t>
  </si>
  <si>
    <t>INCOMPLETO</t>
  </si>
  <si>
    <t>009</t>
  </si>
  <si>
    <t>Control Prenatal</t>
  </si>
  <si>
    <t>FARMACIA</t>
  </si>
  <si>
    <t>Conforme</t>
  </si>
  <si>
    <t>COMPLETO</t>
  </si>
  <si>
    <t>C.S.M.C. KUYANAKUSUN</t>
  </si>
  <si>
    <t>Documento de identidad.</t>
  </si>
  <si>
    <t>008</t>
  </si>
  <si>
    <t>Profilaxis antiparasitaria</t>
  </si>
  <si>
    <t>LABORATORIO</t>
  </si>
  <si>
    <t>FASE II</t>
  </si>
  <si>
    <t>C.S.M.C. SAN MARCOS</t>
  </si>
  <si>
    <t>Dosis de vacunas.</t>
  </si>
  <si>
    <t>019</t>
  </si>
  <si>
    <t>Detección trastorno agudeza visual y ceguera</t>
  </si>
  <si>
    <t>TÓPICO</t>
  </si>
  <si>
    <t>IIA-1 (No se dispone físicamente de la Historia Clínica)</t>
  </si>
  <si>
    <t>IIA-1</t>
  </si>
  <si>
    <t>P.S. JARDIN ROSA DE SANTA MARIA</t>
  </si>
  <si>
    <t>Fecha de nacimiento.</t>
  </si>
  <si>
    <t>017</t>
  </si>
  <si>
    <t>Atención Integral del adolescente</t>
  </si>
  <si>
    <t>ADMISIÓN</t>
  </si>
  <si>
    <t>IIA-2 (No se dispone físicamente de la carta de garantía según corresponda( componente semisubsidiado))</t>
  </si>
  <si>
    <t>IIA-2</t>
  </si>
  <si>
    <t>CONFORME</t>
  </si>
  <si>
    <t>P.S. PALERMO</t>
  </si>
  <si>
    <t>Fecha y/o hora de atención.</t>
  </si>
  <si>
    <t>020</t>
  </si>
  <si>
    <t>Salud Bucal</t>
  </si>
  <si>
    <t>MEDICINA ESPECIALIDADES</t>
  </si>
  <si>
    <t>IIB-1 (En la H.C no se evidencia el registro correcto de la prestación consignada en el FUA de acuerdo a lo establecido en la normatividad vigente del MINSA)</t>
  </si>
  <si>
    <t>IIB-1</t>
  </si>
  <si>
    <t>NO CONFORME</t>
  </si>
  <si>
    <t>P.S. RESCATE</t>
  </si>
  <si>
    <t>Firma y/o huella del paciente en el reverso del FUA.</t>
  </si>
  <si>
    <t>021</t>
  </si>
  <si>
    <t>Prevencion de caries</t>
  </si>
  <si>
    <t>DIGITADOR</t>
  </si>
  <si>
    <t>IIB-2 (No cuenta y existe concordancia del monto y numero de autorización dada por la UDR  para la atención de la cobertura extraordinaria, casos especiales)</t>
  </si>
  <si>
    <t>IIB-2</t>
  </si>
  <si>
    <t>P.S. SANTA ROSA</t>
  </si>
  <si>
    <t>Firma/huella del paciente anverso del FUA.</t>
  </si>
  <si>
    <t>022</t>
  </si>
  <si>
    <t>Detección de problemas en Salud Mental</t>
  </si>
  <si>
    <t>IIB-3 (No hay concordancia de los diagnósticos consignados  entre la Historia Clínica y FUA)</t>
  </si>
  <si>
    <t>IIB-3</t>
  </si>
  <si>
    <t>INCLUIDO EN PPS</t>
  </si>
  <si>
    <t>RIS N° 2</t>
  </si>
  <si>
    <t>C.S. BREÑA</t>
  </si>
  <si>
    <t>Imágenes  (prescripción, entrega y/o diagnóstico).</t>
  </si>
  <si>
    <t>Atención prenatal</t>
  </si>
  <si>
    <t>IIB-4 (No hay concordancia de los datos del responsable de la atención entre la H.C y el FUA así como la concordancia de su sello y firma)</t>
  </si>
  <si>
    <t>IIB-4</t>
  </si>
  <si>
    <t>NO INCLUIDO AL PPS</t>
  </si>
  <si>
    <t>C.S. CHACRA COLORADA</t>
  </si>
  <si>
    <t>Insumos  (prescripción, entrega y/o diagnóstico).</t>
  </si>
  <si>
    <t>010</t>
  </si>
  <si>
    <t>Atención del puerperio normal</t>
  </si>
  <si>
    <t>IIB-5 (No hay concordancia de la prestación y de la cantidad prescrita de medicamentos e insumos utilizados entre el FUA y la H.C)</t>
  </si>
  <si>
    <t>IIB-5</t>
  </si>
  <si>
    <t>C.S. JESUS MARIA</t>
  </si>
  <si>
    <t>Laboratorio  (prescripción, entrega y/o diagnóstico).</t>
  </si>
  <si>
    <t>011</t>
  </si>
  <si>
    <t>Exámenes de laboratorio completo de la gestante</t>
  </si>
  <si>
    <t>IIB-6 (No hay concordancia de los exámenes de apoyo al diagnóstico indicados (laboratorio, anatomía patológica e imágenes) entre la H.C  y el FUA.)</t>
  </si>
  <si>
    <t>IIB-6</t>
  </si>
  <si>
    <t>C.S. MAGDALENA</t>
  </si>
  <si>
    <t>Lugar de atención.</t>
  </si>
  <si>
    <t>023</t>
  </si>
  <si>
    <t>Deteccion precoz de cancer de prostata (PSA)</t>
  </si>
  <si>
    <t>IIB-7 (No hay concordancia de los procedimientos realizados(preventivos), diagnósticos y terapéuticos) entre la H.C y FUA )</t>
  </si>
  <si>
    <t>IIB-7</t>
  </si>
  <si>
    <t>C.S. SAN MIGUEL</t>
  </si>
  <si>
    <t>Medicamentos (prescripción, entrega y/o diagnóstico).</t>
  </si>
  <si>
    <t>025</t>
  </si>
  <si>
    <t>Detección precoz de cancer de mama (Mamografía)</t>
  </si>
  <si>
    <t>IIC-1 (Prestación brindada por personal de salud no corresponde de acuerdo al tipo de prestación y categoría del EESS)</t>
  </si>
  <si>
    <t>IIC-1</t>
  </si>
  <si>
    <t>PARCIAL</t>
  </si>
  <si>
    <t>C.S.M. HONORIO DELGADO</t>
  </si>
  <si>
    <t>Nombres y/o apellidos.</t>
  </si>
  <si>
    <t>013</t>
  </si>
  <si>
    <t>Exámenes de ecografía obstétrica</t>
  </si>
  <si>
    <t>IIC-2 (Tratamiento indicado, no esta registrado de acuerdo a otras técnicas o guías de practica clínica MINSA)</t>
  </si>
  <si>
    <t>IIC-2</t>
  </si>
  <si>
    <t>P.S. HUACA PANDO</t>
  </si>
  <si>
    <t>Número de Historia clínica.</t>
  </si>
  <si>
    <t>015</t>
  </si>
  <si>
    <t>Diagnóstico del embarazo</t>
  </si>
  <si>
    <t>IIC-3 (Examen de apoyo al diagnostico solicitados no están de acuerdo a normas técnicas o guías de practica clínica del MINSA)</t>
  </si>
  <si>
    <t>IIC-3</t>
  </si>
  <si>
    <t>RIS N° 3</t>
  </si>
  <si>
    <t>C.S. LINCE</t>
  </si>
  <si>
    <t>Personal que atiende.</t>
  </si>
  <si>
    <t>024</t>
  </si>
  <si>
    <t xml:space="preserve">Detección precoz de cáncer cérvico-uterino </t>
  </si>
  <si>
    <t>IIC-4 (Procedimiento realizados no están de acuerdo a normas técnicas o guías de practica clínica del MINSA)</t>
  </si>
  <si>
    <t>IIC-4</t>
  </si>
  <si>
    <t>C.S. MIRAFLORES</t>
  </si>
  <si>
    <t>Procedimiento (prescripción, entrega y/o diagnóstico).</t>
  </si>
  <si>
    <t>018</t>
  </si>
  <si>
    <t>Salud reproductiva (planificación familiar)</t>
  </si>
  <si>
    <t>C.S. PEDREGAL</t>
  </si>
  <si>
    <t>Referencia y/o contrarreferencia.</t>
  </si>
  <si>
    <t>902</t>
  </si>
  <si>
    <t>Atención Preconcepcional</t>
  </si>
  <si>
    <t>C.S. SAN ISIDRO</t>
  </si>
  <si>
    <t>Responsable de la atención (DNI, nombre, Codigo de responsable de atencion y/o n° colegiatura).</t>
  </si>
  <si>
    <t>903</t>
  </si>
  <si>
    <t>Atenciòn Integral de Salud del Adulto Mayor</t>
  </si>
  <si>
    <t>C.S. SURQUILLO</t>
  </si>
  <si>
    <t>Salud materna (FPP, CPN,CP, EG y/o AU).</t>
  </si>
  <si>
    <t>904</t>
  </si>
  <si>
    <t xml:space="preserve">Atención Integral de Salud del Joven y Adulto </t>
  </si>
  <si>
    <t>C.S. VILLA VICTORIA PORVENIR</t>
  </si>
  <si>
    <t>Sello y/o firma de quien realizo el procedimiento en el reverso del FUA.</t>
  </si>
  <si>
    <t>050</t>
  </si>
  <si>
    <t>Atención inmediata del recién nacido normal</t>
  </si>
  <si>
    <t>RIS N° 4</t>
  </si>
  <si>
    <t>C.S. EL PINO</t>
  </si>
  <si>
    <t>Sello y/o firma del personal que realiza la atención en el anverso del FUA.</t>
  </si>
  <si>
    <t>051</t>
  </si>
  <si>
    <t>Internamiento del RN con patología no quirurgica</t>
  </si>
  <si>
    <t>C.S. EL PORVENIR</t>
  </si>
  <si>
    <t>Sello y/o firma del servicio ecografía.</t>
  </si>
  <si>
    <t>052</t>
  </si>
  <si>
    <t>Internamiento con intervención quirúrgica del RN</t>
  </si>
  <si>
    <t>C.S. MAX ARIAS SCHREIBER</t>
  </si>
  <si>
    <t>Sello y/o firma del servicio laboratorio.</t>
  </si>
  <si>
    <t>054</t>
  </si>
  <si>
    <t>Atención de parto vaginal</t>
  </si>
  <si>
    <t>C.S. SAN BORJA</t>
  </si>
  <si>
    <t>Sello y/o firma del servicio Rayos X.</t>
  </si>
  <si>
    <t>055</t>
  </si>
  <si>
    <t>Cesárea</t>
  </si>
  <si>
    <t>C.S. SAN COSME</t>
  </si>
  <si>
    <t>Sellos y/o firma del servicio de farmacia.</t>
  </si>
  <si>
    <t>906</t>
  </si>
  <si>
    <t xml:space="preserve">Consulta externa por profesionales no médicos ni odontólogos </t>
  </si>
  <si>
    <t>C.S. SAN LUIS</t>
  </si>
  <si>
    <t>Signos vitales (peso, talla y/o presión arterial).</t>
  </si>
  <si>
    <t>056</t>
  </si>
  <si>
    <t>Consulta externa</t>
  </si>
  <si>
    <t>C.S.M. LA VICTORIA</t>
  </si>
  <si>
    <t>Tamizaje de salud mental.</t>
  </si>
  <si>
    <t>057</t>
  </si>
  <si>
    <t>Obturación y curación dental simple</t>
  </si>
  <si>
    <t>C.S.M. SAN BORJA</t>
  </si>
  <si>
    <t>Tipo de atención.</t>
  </si>
  <si>
    <t>058</t>
  </si>
  <si>
    <t>Obturación y curación dental compuesta</t>
  </si>
  <si>
    <t>C.S.M. SAN COSME</t>
  </si>
  <si>
    <t>Faltan multiples datos</t>
  </si>
  <si>
    <t>059</t>
  </si>
  <si>
    <t>Extracción dental (exodoncia)</t>
  </si>
  <si>
    <t>P.S. CLAS CERRO EL PINO</t>
  </si>
  <si>
    <t>Anulación del FUA</t>
  </si>
  <si>
    <t>060</t>
  </si>
  <si>
    <t>Atención extramural urbana y periurbana (Visita domiciliaria)</t>
  </si>
  <si>
    <t>P.S. SAN JUAN MASIAS</t>
  </si>
  <si>
    <t>075</t>
  </si>
  <si>
    <t>Atención extramural rural (Visita domiciliaria)</t>
  </si>
  <si>
    <t>RIS N° 5</t>
  </si>
  <si>
    <t>C.S. CAJA DE AGUA</t>
  </si>
  <si>
    <t>061</t>
  </si>
  <si>
    <t>Atención en tópico</t>
  </si>
  <si>
    <t>C.S. CAMPOY</t>
  </si>
  <si>
    <t>062</t>
  </si>
  <si>
    <t>Atención por emergencia</t>
  </si>
  <si>
    <t>C.S. CHACARILLA DE OTERO</t>
  </si>
  <si>
    <t>063</t>
  </si>
  <si>
    <t>Atención por emergencia con observación</t>
  </si>
  <si>
    <t>C.S. LA HUAYRONA</t>
  </si>
  <si>
    <t>064</t>
  </si>
  <si>
    <t>Intervención medico-quirúrgica ambulatoria</t>
  </si>
  <si>
    <t>C.S. LA LIBERTAD</t>
  </si>
  <si>
    <t>065</t>
  </si>
  <si>
    <t>Internamiento en EESS sin intervención quirúrgica</t>
  </si>
  <si>
    <t>C.S. MANGOMARCA</t>
  </si>
  <si>
    <t>066</t>
  </si>
  <si>
    <t>Internamiento con intervención quirúrgica menor</t>
  </si>
  <si>
    <t>C.S. SAN FERNANDO</t>
  </si>
  <si>
    <t>067</t>
  </si>
  <si>
    <t>Internamiento con intervención quirúrgica mayor</t>
  </si>
  <si>
    <t>C.S. SANTA FE DE TOTORITA</t>
  </si>
  <si>
    <t>068</t>
  </si>
  <si>
    <t>Internamiento con Estancia en la Unidad de Cuidados Intensivos (UCI)</t>
  </si>
  <si>
    <t>C.S. SANTA ROSA DE LIMA</t>
  </si>
  <si>
    <t>069</t>
  </si>
  <si>
    <t xml:space="preserve">Transfusión sanguínea o hemoderivados </t>
  </si>
  <si>
    <t>C.S. ZARATE</t>
  </si>
  <si>
    <t>070</t>
  </si>
  <si>
    <t>Atención odontológica especializada</t>
  </si>
  <si>
    <t>C.S.M. JAVIER MARIATEGUI CHIAPPE</t>
  </si>
  <si>
    <t>027</t>
  </si>
  <si>
    <t>Tratamiento profilactico a niños expuestos al VIH</t>
  </si>
  <si>
    <t>C.S.M. NUEVO PERU</t>
  </si>
  <si>
    <t>053</t>
  </si>
  <si>
    <t>Tratamiento de VIH-SIDA (0-19a)</t>
  </si>
  <si>
    <t>P.S. 15 DE ENERO</t>
  </si>
  <si>
    <t>074</t>
  </si>
  <si>
    <t>Tratamiento de ITS en adolescentes, adultos y adultos mayores</t>
  </si>
  <si>
    <t>P.S. AZCARRUNZ ALTO</t>
  </si>
  <si>
    <t>026</t>
  </si>
  <si>
    <t>Tratamiento profiláctico para gestante positiva a prueba rápida/ELISA VIH</t>
  </si>
  <si>
    <t>P.S. DANIEL ALCIDES CARRION</t>
  </si>
  <si>
    <t>071</t>
  </si>
  <si>
    <t>Apoyo al diagnóstico</t>
  </si>
  <si>
    <t>RIS N° 6</t>
  </si>
  <si>
    <t>C.S. BAYOVAR</t>
  </si>
  <si>
    <t>901</t>
  </si>
  <si>
    <t>Apoyo al Tratamiento</t>
  </si>
  <si>
    <t>C.S. GANIMEDES</t>
  </si>
  <si>
    <t>907</t>
  </si>
  <si>
    <t>Atención por Telesalud</t>
  </si>
  <si>
    <t>P.S. AYACUCHO</t>
  </si>
  <si>
    <t>908</t>
  </si>
  <si>
    <t>Atención domiciliaria</t>
  </si>
  <si>
    <t>C.S. MEDALLA MILAGROSA</t>
  </si>
  <si>
    <t>200</t>
  </si>
  <si>
    <t>Atención de rehabilitación</t>
  </si>
  <si>
    <t>C.S. HUASCAR II</t>
  </si>
  <si>
    <t>900</t>
  </si>
  <si>
    <t>Prótesis dental removible</t>
  </si>
  <si>
    <t>C.S. HUASCAR XV</t>
  </si>
  <si>
    <t>911</t>
  </si>
  <si>
    <t>Fisioterapia odontoestomatologica</t>
  </si>
  <si>
    <t>P.S. PROYECTOS ESPECIALES</t>
  </si>
  <si>
    <t>SC</t>
  </si>
  <si>
    <t>Sin codigo prestacional</t>
  </si>
  <si>
    <t>C.S. SAN HILARION</t>
  </si>
  <si>
    <t>P.S. SAGRADA FAMILIA</t>
  </si>
  <si>
    <t>RIS N° 7</t>
  </si>
  <si>
    <t>C.S. 10 DE OCTUBRE</t>
  </si>
  <si>
    <t>C.S. CRUZ DE MOTUPE</t>
  </si>
  <si>
    <t>C.S. ENRIQUE MONTENEGRO</t>
  </si>
  <si>
    <t>C.S. JAIME ZUBIETA</t>
  </si>
  <si>
    <t>C.S. JOSE CARLOS MARIATEGUI</t>
  </si>
  <si>
    <t>C.S. JUAN PABLO II</t>
  </si>
  <si>
    <t>C.S. SANTA MARIA</t>
  </si>
  <si>
    <t>C.S.M. JAIME ZUBIETA</t>
  </si>
  <si>
    <t>P.S. CESAR VALLEJO</t>
  </si>
  <si>
    <t>P.S. JOSE CARLOS MARIATEGUI V ETAPA</t>
  </si>
  <si>
    <t>P.S. MARISCAL CACERES</t>
  </si>
  <si>
    <t>P.S. TUPAC AMARU II</t>
  </si>
  <si>
    <t>NUMERACIÓN DE LAS ACTAS DEL PRIMER NIVEL DE ATENCIÓN</t>
  </si>
  <si>
    <t>Medico auditor:</t>
  </si>
  <si>
    <t>Carolina Helen LLontop Jaime</t>
  </si>
  <si>
    <t>N°</t>
  </si>
  <si>
    <t>FECHA</t>
  </si>
  <si>
    <t>N° ACTA</t>
  </si>
  <si>
    <t>OBSERVACIÓN ADICIONAL</t>
  </si>
  <si>
    <t>ACTA N°  747-2024-OS-DIRIS-LC</t>
  </si>
  <si>
    <t>ACTA N°  748-2024-OS-DIRIS-LC</t>
  </si>
  <si>
    <t>ACTA N° 749 -024-OS-DIRIS-LC</t>
  </si>
  <si>
    <t>ACTA N° 750 -024-OS-DIRIS-LC</t>
  </si>
  <si>
    <t>ACTA N° 787-2024-OS-DIRIS-LC</t>
  </si>
  <si>
    <t>ACTA N° 788-2024-OS-DIRIS-LC</t>
  </si>
  <si>
    <t>ACTA N° 803-2024-OS-DIRIS-LC</t>
  </si>
  <si>
    <t>ACTA N° 804-2024-OS-DIRIS-LC</t>
  </si>
  <si>
    <t>ACTA N° 829-2024-OS-DIRIS-LC</t>
  </si>
  <si>
    <t>ACTA N° 830-2024-OS-DIRIS-LC</t>
  </si>
  <si>
    <t>INSTRUMENTO DE AUDITORIA CON OBSERVACIONES</t>
  </si>
  <si>
    <t>INDICE</t>
  </si>
  <si>
    <t>CONTAR</t>
  </si>
  <si>
    <t>EESS</t>
  </si>
  <si>
    <t>COD PRES</t>
  </si>
  <si>
    <t>N° DE FORMATO</t>
  </si>
  <si>
    <t>Descripción de la observación</t>
  </si>
  <si>
    <t>PROFESIONAL</t>
  </si>
  <si>
    <t>AREA</t>
  </si>
  <si>
    <t>FALTA HORA, UPS Y CODIGO PRESTACIONAL</t>
  </si>
  <si>
    <t>DRA. NEYRA</t>
  </si>
  <si>
    <t>CAMBIAR POR ITU DE GESTANTE</t>
  </si>
  <si>
    <t>DR. RONCAL</t>
  </si>
  <si>
    <t>EDAD GESTACIONAL</t>
  </si>
  <si>
    <t>DATOS MATERNOS</t>
  </si>
  <si>
    <t>LIC. CHUCUYA</t>
  </si>
  <si>
    <t>ERROR EN CODIGO</t>
  </si>
  <si>
    <t>ADMISION</t>
  </si>
  <si>
    <t>ANULADA</t>
  </si>
  <si>
    <t>DRA. SANTISTEBAN</t>
  </si>
  <si>
    <t>FALTAN DATOS DE REFERNCIA</t>
  </si>
  <si>
    <t>ANULADO EN EESS</t>
  </si>
  <si>
    <t>NA</t>
  </si>
  <si>
    <t>FECHA PROBABLE DE PARTO</t>
  </si>
  <si>
    <t>LIC. ANTEZANA</t>
  </si>
  <si>
    <t>NO CONCUERDA CON PACIENTE</t>
  </si>
  <si>
    <t>SIN COBERTURA</t>
  </si>
  <si>
    <t>LIC. ABANTO</t>
  </si>
  <si>
    <t>DIAGNOSTICO INCORRECTO</t>
  </si>
  <si>
    <t>LIC. VILLANTOY</t>
  </si>
  <si>
    <t>LIC. HERNANDEZ</t>
  </si>
  <si>
    <t>FALTA FECHA DE ATENCION, HORA, UPS Y CODIGO</t>
  </si>
  <si>
    <t>DR. ROSALES</t>
  </si>
  <si>
    <t>DR. CALDERON</t>
  </si>
  <si>
    <t>ERROR EN CIE 10</t>
  </si>
  <si>
    <t>LIC. FIGUEROA</t>
  </si>
  <si>
    <t>ERROR EN CIE 11</t>
  </si>
  <si>
    <t>LIC. NUÑEZ</t>
  </si>
  <si>
    <t>DRA. CHIRINOS</t>
  </si>
  <si>
    <t>LIC. RIOS</t>
  </si>
  <si>
    <t>DR. ZAPATA</t>
  </si>
  <si>
    <t>LIC. GONZALES</t>
  </si>
  <si>
    <t>LIC. SIGUAS</t>
  </si>
  <si>
    <t>DRA. DONAYRE</t>
  </si>
  <si>
    <t>DR. CORTEZ</t>
  </si>
  <si>
    <t>DRA. ROBLES</t>
  </si>
  <si>
    <t>LIC. PIZARRO</t>
  </si>
  <si>
    <t>DR. HUMPIRE</t>
  </si>
  <si>
    <t>LIC. JERONIMO</t>
  </si>
  <si>
    <t>DR. CONDO</t>
  </si>
  <si>
    <t>DRA. JIMENEZ</t>
  </si>
  <si>
    <t>EDAD GESTACIONAL, FPP</t>
  </si>
  <si>
    <t>EE.SS:</t>
  </si>
  <si>
    <t>Fecha:</t>
  </si>
  <si>
    <t>N° acta:</t>
  </si>
  <si>
    <t>ESTABLECIMIENTO DE SALUD:</t>
  </si>
  <si>
    <t>Antecedentes:</t>
  </si>
  <si>
    <r>
      <rPr>
        <rFont val="Calibri"/>
        <color theme="1"/>
        <sz val="12.0"/>
      </rPr>
      <t xml:space="preserve">La auditoría de las fuas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clausula octava: Obligaciones de el prestador </t>
    </r>
    <r>
      <rPr>
        <rFont val="Calibri"/>
        <color theme="1"/>
        <sz val="12.0"/>
      </rPr>
      <t xml:space="preserve">numeral 8.26. </t>
    </r>
    <r>
      <rPr>
        <rFont val="Calibri"/>
        <i/>
        <color theme="1"/>
        <sz val="12.0"/>
      </rPr>
      <t>“Garantizar que las atenciones de salud se realicen de acuerdo con las orientaciones contenidas en protocolos y guías de práctica clínica vigentes, así como el llenado de los formatos únicos de atención según los requerimientos de las IAFAS”</t>
    </r>
    <r>
      <rPr>
        <rFont val="Calibri"/>
        <color theme="1"/>
        <sz val="12.0"/>
      </rPr>
      <t xml:space="preserve">
Considerando lo descrito en la Directiva Administrativa N° 001-2021-SIS/GREP-V.01 “Directiva Administrativa para la Gestión del Formato Único de Atención (FUA) en las Instituciones Prestadoras de Servicios de Salud (IPRESS) Públicas, Privadas o Mixtas en el marco de los Convenios o Contratos aprobados por el Seguro Integral de Salud (SIS)” aprobada mediante </t>
    </r>
    <r>
      <rPr>
        <rFont val="Calibri"/>
        <b/>
        <color theme="1"/>
        <sz val="12.0"/>
      </rPr>
      <t>Resolución Jefatural 015-2021/SIS</t>
    </r>
    <r>
      <rPr>
        <rFont val="Calibri"/>
        <color theme="1"/>
        <sz val="12.0"/>
      </rPr>
      <t xml:space="preserve"> para la evaluación de los FUAs.</t>
    </r>
  </si>
  <si>
    <t>Resultados:</t>
  </si>
  <si>
    <t>Se audita un total de 100 FUAs, obteniendo el siguiente resultado:</t>
  </si>
  <si>
    <t>CORRECTO</t>
  </si>
  <si>
    <t>OBSERVADO</t>
  </si>
  <si>
    <t>TOTAL</t>
  </si>
  <si>
    <t xml:space="preserve">Para efectos del analisis del correcto llenado del FUA se detallara la observacion y se delimita las secciones del FUA (Vease en el Anexo N.°1). </t>
  </si>
  <si>
    <t>Recomendaciones:</t>
  </si>
  <si>
    <t>Socializar los resultados de la auditoría con todo el personal del establecimiento de salud, así como también establecer acuerdos y estrategias que permitan mejorar el registro de las FUAS.</t>
  </si>
  <si>
    <t>En caso dichas FUAS observadas sean evaluadas en el Proceso de Control Presencial Posterior (I FASE) se determinan como “Rechazo” (son no válidos para pago y se procederá al descuento respectivo).</t>
  </si>
  <si>
    <t>FIRMA Y SELLO DEL JEFE O RESPONSABLE
DEL E.S.</t>
  </si>
  <si>
    <t>FIRMA Y SELLO DEL PROFESIONAL SUPERVISOR PRESTACIONAL</t>
  </si>
  <si>
    <t>ANEXO N°1: Detalle de las observaciones de la auditoria en las prestaciones de salud</t>
  </si>
  <si>
    <t>Médico Auditor: CAROLINA LLONTOP</t>
  </si>
  <si>
    <t>IPRESS:</t>
  </si>
  <si>
    <t>OBSERVACION - SECCIÓN DEL FUA</t>
  </si>
  <si>
    <t xml:space="preserve">Médico Auditor: </t>
  </si>
  <si>
    <r>
      <rPr>
        <rFont val="Calibri"/>
        <b/>
        <color theme="1"/>
        <sz val="12.0"/>
      </rPr>
      <t xml:space="preserve">a)    </t>
    </r>
    <r>
      <rPr>
        <rFont val="Calibri"/>
        <b/>
        <color theme="1"/>
        <sz val="12.0"/>
        <u/>
      </rPr>
      <t>ANTECEDENTES</t>
    </r>
  </si>
  <si>
    <r>
      <rPr>
        <rFont val="Calibri"/>
        <color theme="1"/>
        <sz val="12.0"/>
      </rPr>
      <t xml:space="preserve">La realización del Proceso de Control Prestacional Preventivo,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cláusula octava: Obligaciones de el prestador </t>
    </r>
    <r>
      <rPr>
        <rFont val="Calibri"/>
        <color theme="1"/>
        <sz val="12.0"/>
      </rPr>
      <t xml:space="preserve">numeral 8.26. </t>
    </r>
    <r>
      <rPr>
        <rFont val="Calibri"/>
        <i/>
        <color theme="1"/>
        <sz val="12.0"/>
      </rPr>
      <t xml:space="preserve">“Garantizar que las atenciones de salud se realicen de acuerdo con las orientaciones contenidas en protocolos y guías de práctica clínica vigentes, así como el llenado de los formatos únicos de atención según los requerimientos de las IAFAS” </t>
    </r>
    <r>
      <rPr>
        <rFont val="Calibri"/>
        <color theme="1"/>
        <sz val="12.0"/>
      </rPr>
      <t>y numeral</t>
    </r>
    <r>
      <rPr>
        <rFont val="Calibri"/>
        <i/>
        <color theme="1"/>
        <sz val="12.0"/>
      </rPr>
      <t xml:space="preserve"> </t>
    </r>
    <r>
      <rPr>
        <rFont val="Calibri"/>
        <color theme="1"/>
        <sz val="12.0"/>
      </rPr>
      <t>8.6</t>
    </r>
    <r>
      <rPr>
        <rFont val="Calibri"/>
        <i/>
        <color theme="1"/>
        <sz val="12.0"/>
      </rPr>
      <t xml:space="preserve"> "Registrar todas las atenciones del asegurado en la Historia Clínica, sean intra o extramurales, de acuerdo con la normatividad vigente. La historia Clínica es el respaldo de los registros en el FUA del SIS". </t>
    </r>
    <r>
      <rPr>
        <rFont val="Calibri"/>
        <color theme="1"/>
        <sz val="12.0"/>
      </rPr>
      <t xml:space="preserve">
Considerando lo descrito en la Directiva  N° 001-DIRIS L.C. 2020 - DEMGS-OS-V.01 “Procedimiento para establecer el Proceso de Control Prestacional Preventivo en las atenciones realizadas a los asegurados al Seguro Integral de Salud en los establecimientos de salud de la Dirección de Redes Integradas Lima Centro" aprobada mediante </t>
    </r>
    <r>
      <rPr>
        <rFont val="Calibri"/>
        <b/>
        <color theme="1"/>
        <sz val="12.0"/>
      </rPr>
      <t>Resolución Directoral 053-2020-DG-DIRIS-LC</t>
    </r>
    <r>
      <rPr>
        <rFont val="Calibri"/>
        <color theme="1"/>
        <sz val="12.0"/>
      </rPr>
      <t xml:space="preserve"> para la evaluación de los FUAs e historia clínica.</t>
    </r>
  </si>
  <si>
    <r>
      <rPr>
        <rFont val="Calibri"/>
        <b/>
        <color theme="1"/>
        <sz val="12.0"/>
      </rPr>
      <t xml:space="preserve">b)    </t>
    </r>
    <r>
      <rPr>
        <rFont val="Calibri"/>
        <b/>
        <color theme="1"/>
        <sz val="12.0"/>
        <u/>
      </rPr>
      <t>DE LA PRESENTACION INICIAL</t>
    </r>
  </si>
  <si>
    <t>Habiéndose informado adecuadamente al Jefe/Director del EESS o responsable delegado por éste, se da inicio a la Evaluación del Proceso de Control Prestacional Preventivo de las prestaciones de Salud.</t>
  </si>
  <si>
    <r>
      <rPr>
        <rFont val="Calibri"/>
        <b/>
        <color theme="1"/>
        <sz val="12.0"/>
      </rPr>
      <t xml:space="preserve">c)    </t>
    </r>
    <r>
      <rPr>
        <rFont val="Calibri"/>
        <b/>
        <color theme="1"/>
        <sz val="12.0"/>
        <u/>
      </rPr>
      <t>FASE I: Evaluación de la conformidad del registro del Formato Único de Atención</t>
    </r>
  </si>
  <si>
    <t>N° DE PRESTACIONES CONFORMES FUA</t>
  </si>
  <si>
    <t>RECHAZO TOTAL FUA</t>
  </si>
  <si>
    <t>N° DE RECHAZOS POR CRITERIO I-1</t>
  </si>
  <si>
    <t>N° RECHAZOS POR CRITERIOS 
I-2 A I-8</t>
  </si>
  <si>
    <r>
      <rPr>
        <rFont val="Calibri, Arial"/>
        <b/>
        <color rgb="FF000000"/>
        <sz val="12.0"/>
      </rPr>
      <t xml:space="preserve">d)    </t>
    </r>
    <r>
      <rPr>
        <rFont val="Calibri, Arial"/>
        <b/>
        <color rgb="FF000000"/>
        <sz val="12.0"/>
        <u/>
      </rPr>
      <t xml:space="preserve">FASE II: Evaluación de la conformidad de la prestación de salud </t>
    </r>
  </si>
  <si>
    <t>N° DE PRESTACIONES CONFORMES-ECR-FUA</t>
  </si>
  <si>
    <t>N° DE CONFORMES ECP</t>
  </si>
  <si>
    <t>N° DE RECHAZOS TOTALES ECP</t>
  </si>
  <si>
    <r>
      <rPr>
        <rFont val="Calibri, Arial"/>
        <b/>
        <color rgb="FF000000"/>
        <sz val="12.0"/>
      </rPr>
      <t xml:space="preserve">d)    </t>
    </r>
    <r>
      <rPr>
        <rFont val="Calibri, Arial"/>
        <b/>
        <color rgb="FF000000"/>
        <sz val="12.0"/>
        <u/>
      </rPr>
      <t>RESULTADO FINAL:</t>
    </r>
  </si>
  <si>
    <t>N° TOTAL PRESTACIONES EVALUADAS</t>
  </si>
  <si>
    <t>N° DE CONFORMES</t>
  </si>
  <si>
    <t>N° DE RECHAZOS TOTALES 
(FASE I + FASE II)</t>
  </si>
  <si>
    <r>
      <rPr>
        <rFont val="Calibri"/>
        <b/>
        <color rgb="FF000000"/>
        <sz val="11.0"/>
      </rPr>
      <t xml:space="preserve">e)    </t>
    </r>
    <r>
      <rPr>
        <rFont val="Calibri"/>
        <b/>
        <color rgb="FF000000"/>
        <sz val="11.0"/>
        <u/>
      </rPr>
      <t xml:space="preserve"> HALLAZGOS:</t>
    </r>
  </si>
  <si>
    <r>
      <rPr>
        <rFont val="Calibri"/>
        <b/>
        <color rgb="FF000000"/>
        <sz val="11.0"/>
      </rPr>
      <t xml:space="preserve">F)    </t>
    </r>
    <r>
      <rPr>
        <rFont val="Calibri"/>
        <b/>
        <color rgb="FF000000"/>
        <sz val="11.0"/>
        <u/>
      </rPr>
      <t xml:space="preserve"> CLAVES OBSTETRICAS:</t>
    </r>
  </si>
  <si>
    <r>
      <rPr>
        <rFont val="Calibri"/>
        <b/>
        <color theme="1"/>
        <sz val="11.0"/>
      </rPr>
      <t xml:space="preserve">g)    </t>
    </r>
    <r>
      <rPr>
        <rFont val="Calibri"/>
        <b/>
        <color theme="1"/>
        <sz val="11.0"/>
        <u/>
      </rPr>
      <t>RECOMENDACIONES:</t>
    </r>
  </si>
  <si>
    <r>
      <rPr>
        <rFont val="Calibri"/>
        <color theme="1"/>
        <sz val="11.0"/>
      </rPr>
      <t xml:space="preserve">Socializar resultados de Proceso de Control Prestacional Preventivo realizado por el médico auditor de la DIRIS, de tal manera que se identifique cuáles son los errores más usuales y el personal del establecimiento que necesita capacitación en el correcto registro de las prestaciones en la historia clínica.
Se recomienda realizar las coordinaciones necesarias con el responsable de calidad, para establecer las estrategias necesarias para mejorar el registro de las prestaciones en la historia clínica.
</t>
    </r>
    <r>
      <rPr>
        <rFont val="Calibri"/>
        <color rgb="FFFFFFFF"/>
        <sz val="11.0"/>
      </rPr>
      <t>Realizar el requerimiento de los medicamentos e insumos que se evidenciaron como faltantes dentro de las claves obstétricas.</t>
    </r>
  </si>
  <si>
    <t>ANEXO N°1: Detalle de las observaciones del Proceso de Control Prestacional Preventivo</t>
  </si>
  <si>
    <t>NUMERO DE FUA</t>
  </si>
  <si>
    <t>PRESTADOR</t>
  </si>
  <si>
    <t>AREA OBSERV</t>
  </si>
  <si>
    <t>Fecha aten.</t>
  </si>
  <si>
    <t>RECHAZOS</t>
  </si>
  <si>
    <t>OBSERVACIONES</t>
  </si>
  <si>
    <t>ETAPA I</t>
  </si>
  <si>
    <t>ETAPA II</t>
  </si>
  <si>
    <t>No se dispone del FUA físicamente</t>
  </si>
  <si>
    <t>El FUA no cuenta con los datos necesarios para la evaluación</t>
  </si>
  <si>
    <t>El FUA no es legible, con enmendaduras o borrones que cuestiona su legitimidad</t>
  </si>
  <si>
    <t>No cuenta con sello y firma del responsable de la atención, en el anverso y reverso del FUA</t>
  </si>
  <si>
    <t>No cuenta con la firma y/o huella digital del asegurado o apoderado en el anverso y reverso del FUA</t>
  </si>
  <si>
    <t>No cuenta  con sello y firma del responsable de farmacia</t>
  </si>
  <si>
    <t>No cuenta con sello y firma del responsable de laboratorio y/o anatomía patológica</t>
  </si>
  <si>
    <t>No cuenta con el sello y firma del responsable de Rx e imágenes</t>
  </si>
  <si>
    <t>Ninguno</t>
  </si>
  <si>
    <t>No se dispone físicamente de la Historia Clínica</t>
  </si>
  <si>
    <t>No se dispone físicamente de la carta de garantía según corresponda( componente semisubsidiado)</t>
  </si>
  <si>
    <t>En la H.C no se evidencia el registro correcto de la prestación consignada en el FUA de acuerdo a lo establecido en la normatividad vigente del MINSA</t>
  </si>
  <si>
    <t>No cuenta y existe concordancia del monto y numero de autorización dada por la UDR  para la atención de la cobertura extraordinaria, casos especiales</t>
  </si>
  <si>
    <t>No hay concordancia de los diagnósticos consignados  entre la Historia Clínica, FUA y SIASIS</t>
  </si>
  <si>
    <t>No hay concordancia de los datos del responsable de la atención entre la H.C y el FUA así como la concordancia de su sello y firma</t>
  </si>
  <si>
    <t>No hay concordancia de la prestación y de la cantidad prescrita de medicamentos e insumos utilizados entre el FUA y la H.C</t>
  </si>
  <si>
    <t>No hay concordancia de los exámenes de apoyo al diagnóstico indicados (laboratorio, anatomía patológica e imágenes) entre la H.C  y el FUA.</t>
  </si>
  <si>
    <t>No hay concordancia de los procedimientos realizados(preventivos), diagnósticos y terapéuticos) entre la H.C y FUA</t>
  </si>
  <si>
    <t>Prestación brindada por personal de salud no corresponde de acuerdo al tipo de prestación y categoría del EESS</t>
  </si>
  <si>
    <t>Se audito un total de 20 FUA con sus respectivas Historias Clínica</t>
  </si>
  <si>
    <t>Tratamiento indicado, no esta registrado de acuerdo a otras técnicas o guías de practica clínica MINSA</t>
  </si>
  <si>
    <t>Examen de apoyo al diagnostico solicitados no están de acuerdo a normas técnicas o guías de practica clínica del MINSA</t>
  </si>
  <si>
    <t>N° PREST. EVALUADAS</t>
  </si>
  <si>
    <t>N° PREST.  CONFORMES</t>
  </si>
  <si>
    <t>N° DE RECHAZOS TOTALES</t>
  </si>
  <si>
    <t>Procedimiento realizados no están de acuerdo a normas técnicas o guías de practica clínica del MINSA</t>
  </si>
  <si>
    <t>Fase I</t>
  </si>
  <si>
    <t>%</t>
  </si>
  <si>
    <t>Fase II</t>
  </si>
  <si>
    <r>
      <rPr>
        <rFont val="Calibri"/>
        <b/>
        <color theme="1"/>
        <sz val="12.0"/>
      </rPr>
      <t xml:space="preserve">a)    </t>
    </r>
    <r>
      <rPr>
        <rFont val="Calibri"/>
        <b/>
        <color theme="1"/>
        <sz val="12.0"/>
        <u/>
      </rPr>
      <t>ANTECEDENTES</t>
    </r>
  </si>
  <si>
    <r>
      <rPr>
        <rFont val="Calibri"/>
        <color theme="1"/>
        <sz val="12.0"/>
      </rPr>
      <t xml:space="preserve">La realización del Proceso de Control Prestacional Preventivo,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clausula octava: Obligaciones de el prestador </t>
    </r>
    <r>
      <rPr>
        <rFont val="Calibri"/>
        <color theme="1"/>
        <sz val="12.0"/>
      </rPr>
      <t xml:space="preserve">numeral 8.17. </t>
    </r>
    <r>
      <rPr>
        <rFont val="Calibri"/>
        <i/>
        <color theme="1"/>
        <sz val="12.0"/>
      </rPr>
      <t>"Permitir y otorgar las facilidades a LAS IAFAS, para que realicen los procesos de control prestacional, auditoria medica, promocion de sus deberes y derechos, proteccion al asegurado, monitoreo, supervision y seguimiento a las transferencias financieras, y otras que correspondan".</t>
    </r>
    <r>
      <rPr>
        <rFont val="Calibri"/>
        <color theme="1"/>
        <sz val="12.0"/>
      </rPr>
      <t xml:space="preserve">
Considerando lo descrito en la Directiva Administrativa N° 001-2016-SIS-GREP- V.03 "Directiva que establece el Proceso de Control Presencial Posterior de las Prestaciones de Salud Financiadas por el Seguro Integral de Salud" aprobada mediante </t>
    </r>
    <r>
      <rPr>
        <rFont val="Calibri"/>
        <b/>
        <color theme="1"/>
        <sz val="12.0"/>
      </rPr>
      <t>Resolución Jefatural N.° 006-2016/SIS</t>
    </r>
    <r>
      <rPr>
        <rFont val="Calibri"/>
        <color theme="1"/>
        <sz val="12.0"/>
      </rPr>
      <t xml:space="preserve"> para la evaluación de los FUAs e historia clinica.</t>
    </r>
  </si>
  <si>
    <r>
      <rPr>
        <rFont val="Calibri"/>
        <b/>
        <color theme="1"/>
        <sz val="12.0"/>
      </rPr>
      <t xml:space="preserve">b)    </t>
    </r>
    <r>
      <rPr>
        <rFont val="Calibri"/>
        <b/>
        <color theme="1"/>
        <sz val="12.0"/>
        <u/>
      </rPr>
      <t>DE LA PRESENTACION INICIAL</t>
    </r>
  </si>
  <si>
    <t>Habiéndose informado adecuadamente al Jefe/Director del EESS o responsable delegado por éste, se da inicio al acompañamiento del Proceso de Control Presencial Posterior de las prestaciones de Salud.</t>
  </si>
  <si>
    <r>
      <rPr>
        <rFont val="Calibri"/>
        <b/>
        <color theme="1"/>
        <sz val="12.0"/>
      </rPr>
      <t xml:space="preserve">c)    </t>
    </r>
    <r>
      <rPr>
        <rFont val="Calibri"/>
        <b/>
        <color theme="1"/>
        <sz val="12.0"/>
        <u/>
      </rPr>
      <t>FASE I: Evaluación de la conformidad del registro del Formato Único de Atención</t>
    </r>
  </si>
  <si>
    <r>
      <rPr>
        <rFont val="Calibri, Arial"/>
        <b/>
        <color rgb="FF000000"/>
        <sz val="12.0"/>
      </rPr>
      <t xml:space="preserve">d)    </t>
    </r>
    <r>
      <rPr>
        <rFont val="Calibri, Arial"/>
        <b/>
        <color rgb="FF000000"/>
        <sz val="12.0"/>
        <u/>
      </rPr>
      <t xml:space="preserve">FASE II: Evaluación de la conformidad de la prestación de salud </t>
    </r>
  </si>
  <si>
    <r>
      <rPr>
        <rFont val="Calibri"/>
        <b/>
        <color theme="1"/>
        <sz val="12.0"/>
      </rPr>
      <t xml:space="preserve">e)    </t>
    </r>
    <r>
      <rPr>
        <rFont val="Calibri"/>
        <b/>
        <color theme="1"/>
        <sz val="12.0"/>
        <u/>
      </rPr>
      <t>RESULTADO FINAL:</t>
    </r>
  </si>
  <si>
    <t>NÚMERO DE FUA</t>
  </si>
  <si>
    <t>HISTORIA CLINICA</t>
  </si>
  <si>
    <t>CÓD. OBS.</t>
  </si>
  <si>
    <t>MOTIVO POR EL CUAL SE OBSERVA</t>
  </si>
  <si>
    <t>RESP. DE LA OBSERVACION</t>
  </si>
  <si>
    <t>PERSONAL RESP. DE LA OBSERVACION</t>
  </si>
  <si>
    <t>II-B1</t>
  </si>
  <si>
    <t>IIA1</t>
  </si>
  <si>
    <t>IIB3</t>
  </si>
  <si>
    <t>IIB1</t>
  </si>
  <si>
    <t>RESUMEN EVALUACION PRESTACIONAL</t>
  </si>
  <si>
    <t>Evaluación</t>
  </si>
  <si>
    <t>Cant</t>
  </si>
  <si>
    <t>Correcto</t>
  </si>
  <si>
    <t>Observado</t>
  </si>
  <si>
    <t>Total</t>
  </si>
  <si>
    <t>EVALUACION DE LAS CLAVES OBSTETRICAS</t>
  </si>
  <si>
    <t>Clave</t>
  </si>
  <si>
    <t>Estado</t>
  </si>
  <si>
    <t>Faltantes</t>
  </si>
  <si>
    <t>Clave roja</t>
  </si>
  <si>
    <t>Clave amarilla</t>
  </si>
  <si>
    <t>Clave azul</t>
  </si>
  <si>
    <t>FIRMA Y SELLO DEL JEFE O RESPONSABLE DEL E.S.</t>
  </si>
  <si>
    <t>Se inicia la actividad del médico auditor de la Oficina de la Seguros de la DIRIS Lima Centro, para la auditoria programada para el mes de septiembre a las IPRESS de la jurisdicción de DIRIS Lima Centro.</t>
  </si>
  <si>
    <t>Pago por servicio</t>
  </si>
  <si>
    <t>22.3. La unidad de pago es la prestación de salud que reportan las IPRESS y de acuerdo con las especificaciones que LA IAFAS SIS establezca. El financiamiento cubre determinadas prestaciones que se brinden a los asegurados al SIS de acuerdo con su plan de seguro, las cuales son brindadas en IPRESS del I nivel de atencion que apliquen según norma vigente. La transferencia que realiza EL SIS es retrospectiva al cierre de la liquidación, la cual se realiza bajo el mecanismo de Pago por prestación de salud. La prestaciones priorizadas que incluye este mecanismo son las siguientes:
a. Consultas externas brindadas a los asegurados SIS con diagnóstico CIE 10 definitivos/repetitivos relacionados a las siguientes patologías:
i. Hipertensión arterial sin complicaciones
ii. Diabetes Mellitus sin complicaciones
iii. Diagnosticos de salud mental (Atendido por Médico psiquiatra y/o medico familia en los Centros de Salud Mental Comunitarios)</t>
  </si>
  <si>
    <t>8.26. Garantizar que las atenciones de salud se realicen de acuerdo con las orientaciones contenidas en protocolos y guías de práctica clínica vigentes, así como el llenado de los formatos de atención según los requerimientos de las LAS IAFAS.</t>
  </si>
  <si>
    <t>Se audita un total de 20 FUAs, con lo diagnosticos priorizados para el pago por servicios, obteniendo el siguiente resultado:</t>
  </si>
  <si>
    <t>No conformidades / No aplica</t>
  </si>
  <si>
    <t>Pertinencia</t>
  </si>
  <si>
    <t>20 Conforme</t>
  </si>
  <si>
    <t>Enlace del medicamento</t>
  </si>
  <si>
    <t>CIE 10</t>
  </si>
  <si>
    <t>18 Conforme</t>
  </si>
  <si>
    <t>2 no incluidos al PPS</t>
  </si>
  <si>
    <t>Dispensacion del medicamento</t>
  </si>
  <si>
    <t>20 conforme</t>
  </si>
  <si>
    <t xml:space="preserve">Se detalla la observacion y se delimita las No conformidades de las prestaciones con pago por servicio (Vease en el Anexo N.°1). </t>
  </si>
  <si>
    <t>Socializar los resultados de la auditoría con todo el personal del establecimiento de salud, así como también establecer acuerdos y estrategias que permitan mejorar el registro de las prestaciones que cuentan con pago por servicio.</t>
  </si>
  <si>
    <t>ANEXO N°1: Evaluacion de la consistencia de las Prestaciones del Pago por Servicio (PPS)</t>
  </si>
  <si>
    <t>DIAGNOSTICO</t>
  </si>
  <si>
    <t>MEDICAMENTOS PRESCRITOS</t>
  </si>
  <si>
    <r>
      <rPr>
        <rFont val="Calibri"/>
        <color theme="1"/>
        <sz val="12.0"/>
      </rPr>
      <t xml:space="preserve">La auditoría de las fuas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clausula octava: Obligaciones de el prestador </t>
    </r>
    <r>
      <rPr>
        <rFont val="Calibri"/>
        <color theme="1"/>
        <sz val="12.0"/>
      </rPr>
      <t xml:space="preserve">numeral 8.26. </t>
    </r>
    <r>
      <rPr>
        <rFont val="Calibri"/>
        <i/>
        <color theme="1"/>
        <sz val="12.0"/>
      </rPr>
      <t>“Garantizar que las atenciones de salud se realicen de acuerdo con las orientaciones contenidas en protocolos y guías de práctica clínica vigentes, así como el llenado de los formatos únicos de atención según los requerimientos de las IAFAS”</t>
    </r>
    <r>
      <rPr>
        <rFont val="Calibri"/>
        <color theme="1"/>
        <sz val="12.0"/>
      </rPr>
      <t xml:space="preserve">
Considerando lo descrito en la Directiva Administrativa N° 001-2021-SIS/GREP-V.01 “Directiva Administrativa para la Gestión del Formato Único de Atención (FUA) en las Instituciones Prestadoras de Servicios de Salud (IPRESS) Públicas, Privadas o Mixtas en el marco de los Convenios o Contratos aprobados por el Seguro Integral de Salud (SIS)” aprobada mediante </t>
    </r>
    <r>
      <rPr>
        <rFont val="Calibri"/>
        <b/>
        <color theme="1"/>
        <sz val="12.0"/>
      </rPr>
      <t>Resolución Jefatural 015-2021/SIS</t>
    </r>
    <r>
      <rPr>
        <rFont val="Calibri"/>
        <color theme="1"/>
        <sz val="12.0"/>
      </rPr>
      <t xml:space="preserve"> para la evaluación de los FUAs.</t>
    </r>
  </si>
  <si>
    <r>
      <rPr>
        <rFont val="Calibri"/>
        <b/>
        <color theme="1"/>
        <sz val="12.0"/>
      </rPr>
      <t xml:space="preserve">a)    </t>
    </r>
    <r>
      <rPr>
        <rFont val="Calibri"/>
        <b/>
        <color theme="1"/>
        <sz val="12.0"/>
        <u/>
      </rPr>
      <t>ANTECEDENTES</t>
    </r>
  </si>
  <si>
    <r>
      <rPr>
        <rFont val="Calibri"/>
        <color theme="1"/>
        <sz val="12.0"/>
      </rPr>
      <t xml:space="preserve">La realización del Proceso de Control Prestacional Preventivo,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cláusula octava: Obligaciones de el prestador </t>
    </r>
    <r>
      <rPr>
        <rFont val="Calibri"/>
        <color theme="1"/>
        <sz val="12.0"/>
      </rPr>
      <t xml:space="preserve">numeral 8.26. </t>
    </r>
    <r>
      <rPr>
        <rFont val="Calibri"/>
        <i/>
        <color theme="1"/>
        <sz val="12.0"/>
      </rPr>
      <t xml:space="preserve">“Garantizar que las atenciones de salud se realicen de acuerdo con las orientaciones contenidas en protocolos y guías de práctica clínica vigentes, así como el llenado de los formatos únicos de atención según los requerimientos de las IAFAS” </t>
    </r>
    <r>
      <rPr>
        <rFont val="Calibri"/>
        <color theme="1"/>
        <sz val="12.0"/>
      </rPr>
      <t>y numeral</t>
    </r>
    <r>
      <rPr>
        <rFont val="Calibri"/>
        <i/>
        <color theme="1"/>
        <sz val="12.0"/>
      </rPr>
      <t xml:space="preserve"> </t>
    </r>
    <r>
      <rPr>
        <rFont val="Calibri"/>
        <color theme="1"/>
        <sz val="12.0"/>
      </rPr>
      <t>8.6</t>
    </r>
    <r>
      <rPr>
        <rFont val="Calibri"/>
        <i/>
        <color theme="1"/>
        <sz val="12.0"/>
      </rPr>
      <t xml:space="preserve"> "Registrar todas las atenciones del asegurado en la Historia Clínica, sean intra o extramurales, de acuerdo con la normatividad vigente. La historia Clínica es el respaldo de los registros en el FUA del SIS". </t>
    </r>
    <r>
      <rPr>
        <rFont val="Calibri"/>
        <color theme="1"/>
        <sz val="12.0"/>
      </rPr>
      <t xml:space="preserve">
Considerando lo descrito en la Directiva  N° 001-DIRIS L.C. 2020 - DEMGS-OS-V.01 “Procedimiento para establecer el Proceso de Control Prestacional Preventivo en las atenciones realizadas a los asegurados al Seguro Integral de Salud en los establecimientos de salud de la Dirección de Redes Integradas Lima Centro" aprobada mediante </t>
    </r>
    <r>
      <rPr>
        <rFont val="Calibri"/>
        <b/>
        <color theme="1"/>
        <sz val="12.0"/>
      </rPr>
      <t>Resolución Directoral 053-2020-DG-DIRIS-LC</t>
    </r>
    <r>
      <rPr>
        <rFont val="Calibri"/>
        <color theme="1"/>
        <sz val="12.0"/>
      </rPr>
      <t xml:space="preserve"> para la evaluación de los FUAs e historia clínica.</t>
    </r>
  </si>
  <si>
    <r>
      <rPr>
        <rFont val="Calibri"/>
        <b/>
        <color theme="1"/>
        <sz val="12.0"/>
      </rPr>
      <t xml:space="preserve">b)    </t>
    </r>
    <r>
      <rPr>
        <rFont val="Calibri"/>
        <b/>
        <color theme="1"/>
        <sz val="12.0"/>
        <u/>
      </rPr>
      <t>DE LA PRESENTACION INICIAL</t>
    </r>
  </si>
  <si>
    <r>
      <rPr>
        <rFont val="Calibri"/>
        <b/>
        <color theme="1"/>
        <sz val="12.0"/>
      </rPr>
      <t xml:space="preserve">c)    </t>
    </r>
    <r>
      <rPr>
        <rFont val="Calibri"/>
        <b/>
        <color theme="1"/>
        <sz val="12.0"/>
        <u/>
      </rPr>
      <t>FASE I: Evaluación de la conformidad del registro del Formato Único de Atención</t>
    </r>
  </si>
  <si>
    <r>
      <rPr>
        <rFont val="Calibri, Arial"/>
        <b/>
        <color rgb="FF000000"/>
        <sz val="12.0"/>
      </rPr>
      <t xml:space="preserve">d)    </t>
    </r>
    <r>
      <rPr>
        <rFont val="Calibri, Arial"/>
        <b/>
        <color rgb="FF000000"/>
        <sz val="12.0"/>
        <u/>
      </rPr>
      <t xml:space="preserve">FASE II: Evaluación de la conformidad de la prestación de salud </t>
    </r>
  </si>
  <si>
    <r>
      <rPr>
        <rFont val="Calibri, Arial"/>
        <b/>
        <color rgb="FF000000"/>
        <sz val="12.0"/>
      </rPr>
      <t xml:space="preserve">d)    </t>
    </r>
    <r>
      <rPr>
        <rFont val="Calibri, Arial"/>
        <b/>
        <color rgb="FF000000"/>
        <sz val="12.0"/>
        <u/>
      </rPr>
      <t>RESULTADO FINAL:</t>
    </r>
  </si>
  <si>
    <r>
      <rPr>
        <rFont val="Calibri"/>
        <b/>
        <color rgb="FF000000"/>
        <sz val="11.0"/>
      </rPr>
      <t xml:space="preserve">e)    </t>
    </r>
    <r>
      <rPr>
        <rFont val="Calibri"/>
        <b/>
        <color rgb="FF000000"/>
        <sz val="11.0"/>
        <u/>
      </rPr>
      <t xml:space="preserve"> HALLAZGOS:</t>
    </r>
  </si>
  <si>
    <r>
      <rPr>
        <rFont val="Calibri"/>
        <b/>
        <color rgb="FF000000"/>
        <sz val="11.0"/>
      </rPr>
      <t xml:space="preserve">F)    </t>
    </r>
    <r>
      <rPr>
        <rFont val="Calibri"/>
        <b/>
        <color rgb="FF000000"/>
        <sz val="11.0"/>
        <u/>
      </rPr>
      <t xml:space="preserve"> CLAVES OBSTETRICAS:</t>
    </r>
  </si>
  <si>
    <r>
      <rPr>
        <rFont val="Calibri"/>
        <b/>
        <color theme="1"/>
        <sz val="11.0"/>
      </rPr>
      <t xml:space="preserve">g)    </t>
    </r>
    <r>
      <rPr>
        <rFont val="Calibri"/>
        <b/>
        <color theme="1"/>
        <sz val="11.0"/>
        <u/>
      </rPr>
      <t>RECOMENDACIONES:</t>
    </r>
  </si>
  <si>
    <r>
      <rPr>
        <rFont val="Calibri"/>
        <color theme="1"/>
        <sz val="11.0"/>
      </rPr>
      <t xml:space="preserve">Socializar resultados de Proceso de Control Prestacional Preventivo realizado por el médico auditor de la DIRIS, de tal manera que se identifique cuáles son los errores más usuales y el personal del establecimiento que necesita capacitación en el correcto registro de las prestaciones en la historia clínica.
Se recomienda realizar las coordinaciones necesarias con el responsable de calidad, para establecer las estrategias necesarias para mejorar el registro de las prestaciones en la historia clínica.
</t>
    </r>
    <r>
      <rPr>
        <rFont val="Calibri"/>
        <color rgb="FFFFFFFF"/>
        <sz val="11.0"/>
      </rPr>
      <t>Realizar el requerimiento de los medicamentos e insumos que se evidenciaron como faltantes dentro de las claves obstétricas.</t>
    </r>
  </si>
  <si>
    <r>
      <rPr>
        <rFont val="Calibri"/>
        <b/>
        <color theme="1"/>
        <sz val="12.0"/>
      </rPr>
      <t xml:space="preserve">a)    </t>
    </r>
    <r>
      <rPr>
        <rFont val="Calibri"/>
        <b/>
        <color theme="1"/>
        <sz val="12.0"/>
        <u/>
      </rPr>
      <t>ANTECEDENTES</t>
    </r>
  </si>
  <si>
    <r>
      <rPr>
        <rFont val="Calibri"/>
        <color theme="1"/>
        <sz val="12.0"/>
      </rPr>
      <t xml:space="preserve">La realización del Proceso de Control Prestacional Preventivo,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clausula octava: Obligaciones de el prestador </t>
    </r>
    <r>
      <rPr>
        <rFont val="Calibri"/>
        <color theme="1"/>
        <sz val="12.0"/>
      </rPr>
      <t xml:space="preserve">numeral 8.17. </t>
    </r>
    <r>
      <rPr>
        <rFont val="Calibri"/>
        <i/>
        <color theme="1"/>
        <sz val="12.0"/>
      </rPr>
      <t>"Permitir y otorgar las facilidades a LAS IAFAS, para que realicen los procesos de control prestacional, auditoria medica, promocion de sus deberes y derechos, proteccion al asegurado, monitoreo, supervision y seguimiento a las transferencias financieras, y otras que correspondan".</t>
    </r>
    <r>
      <rPr>
        <rFont val="Calibri"/>
        <color theme="1"/>
        <sz val="12.0"/>
      </rPr>
      <t xml:space="preserve">
Considerando lo descrito en la Directiva Administrativa N° 001-2016-SIS-GREP- V.03 "Directiva que establece el Proceso de Control Presencial Posterior de las Prestaciones de Salud Financiadas por el Seguro Integral de Salud" aprobada mediante </t>
    </r>
    <r>
      <rPr>
        <rFont val="Calibri"/>
        <b/>
        <color theme="1"/>
        <sz val="12.0"/>
      </rPr>
      <t>Resolución Jefatural N.° 006-2016/SIS</t>
    </r>
    <r>
      <rPr>
        <rFont val="Calibri"/>
        <color theme="1"/>
        <sz val="12.0"/>
      </rPr>
      <t xml:space="preserve"> para la evaluación de los FUAs e historia clinica.</t>
    </r>
  </si>
  <si>
    <r>
      <rPr>
        <rFont val="Calibri"/>
        <b/>
        <color theme="1"/>
        <sz val="12.0"/>
      </rPr>
      <t xml:space="preserve">b)    </t>
    </r>
    <r>
      <rPr>
        <rFont val="Calibri"/>
        <b/>
        <color theme="1"/>
        <sz val="12.0"/>
        <u/>
      </rPr>
      <t>DE LA PRESENTACION INICIAL</t>
    </r>
  </si>
  <si>
    <r>
      <rPr>
        <rFont val="Calibri"/>
        <b/>
        <color theme="1"/>
        <sz val="12.0"/>
      </rPr>
      <t xml:space="preserve">c)    </t>
    </r>
    <r>
      <rPr>
        <rFont val="Calibri"/>
        <b/>
        <color theme="1"/>
        <sz val="12.0"/>
        <u/>
      </rPr>
      <t>FASE I: Evaluación de la conformidad del registro del Formato Único de Atención</t>
    </r>
  </si>
  <si>
    <r>
      <rPr>
        <rFont val="Calibri, Arial"/>
        <b/>
        <color rgb="FF000000"/>
        <sz val="12.0"/>
      </rPr>
      <t xml:space="preserve">d)    </t>
    </r>
    <r>
      <rPr>
        <rFont val="Calibri, Arial"/>
        <b/>
        <color rgb="FF000000"/>
        <sz val="12.0"/>
        <u/>
      </rPr>
      <t xml:space="preserve">FASE II: Evaluación de la conformidad de la prestación de salud </t>
    </r>
  </si>
  <si>
    <r>
      <rPr>
        <rFont val="Calibri"/>
        <b/>
        <color theme="1"/>
        <sz val="12.0"/>
      </rPr>
      <t xml:space="preserve">e)    </t>
    </r>
    <r>
      <rPr>
        <rFont val="Calibri"/>
        <b/>
        <color theme="1"/>
        <sz val="12.0"/>
        <u/>
      </rPr>
      <t>RESULTADO FINAL:</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</si>
</sst>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yy"/>
    <numFmt numFmtId="166" formatCode="dd&quot;/&quot;mm&quot;/&quot;yyyy"/>
  </numFmts>
  <fonts count="35">
    <font>
      <sz val="10.0"/>
      <color rgb="FF000000"/>
      <name val="Arial"/>
      <scheme val="minor"/>
    </font>
    <font>
      <b/>
      <sz val="9.0"/>
      <color theme="1"/>
      <name val="Cambria"/>
    </font>
    <font>
      <sz val="11.0"/>
      <color theme="1"/>
      <name val="Calibri"/>
    </font>
    <font>
      <sz val="9.0"/>
      <color theme="1"/>
      <name val="Cambria"/>
    </font>
    <font>
      <color theme="1"/>
      <name val="Arial"/>
      <scheme val="minor"/>
    </font>
    <font>
      <b/>
      <color theme="1"/>
      <name val="Arial"/>
      <scheme val="minor"/>
    </font>
    <font>
      <b/>
      <sz val="9.0"/>
      <color theme="1"/>
      <name val="Calibri"/>
    </font>
    <font>
      <sz val="9.0"/>
      <color theme="1"/>
      <name val="Calibri"/>
    </font>
    <font>
      <b/>
      <sz val="11.0"/>
      <color theme="1"/>
      <name val="Calibri"/>
    </font>
    <font>
      <b/>
      <u/>
      <sz val="11.0"/>
      <color theme="1"/>
      <name val="Calibri"/>
    </font>
    <font>
      <sz val="8.0"/>
      <color theme="1"/>
      <name val="Calibri"/>
    </font>
    <font>
      <b/>
      <sz val="10.0"/>
      <color rgb="FFFFFFFF"/>
      <name val="Calibri"/>
    </font>
    <font>
      <sz val="8.0"/>
      <color rgb="FFCC4125"/>
      <name val="Calibri"/>
    </font>
    <font>
      <sz val="12.0"/>
      <color theme="1"/>
      <name val="Arial"/>
      <scheme val="minor"/>
    </font>
    <font>
      <b/>
      <u/>
      <sz val="12.0"/>
      <color theme="1"/>
      <name val="Calibri"/>
    </font>
    <font>
      <b/>
      <sz val="12.0"/>
      <color theme="1"/>
      <name val="Calibri"/>
    </font>
    <font>
      <sz val="12.0"/>
      <color theme="1"/>
      <name val="Calibri"/>
    </font>
    <font>
      <b/>
      <sz val="12.0"/>
      <color rgb="FF000000"/>
      <name val="Calibri"/>
    </font>
    <font/>
    <font>
      <sz val="12.0"/>
      <color rgb="FF000000"/>
      <name val="Calibri"/>
    </font>
    <font>
      <b/>
      <color theme="1"/>
      <name val="Calibri"/>
    </font>
    <font>
      <b/>
      <u/>
      <sz val="11.0"/>
      <color theme="1"/>
      <name val="Calibri"/>
    </font>
    <font>
      <b/>
      <sz val="8.0"/>
      <color theme="1"/>
      <name val="Calibri"/>
    </font>
    <font>
      <b/>
      <sz val="7.0"/>
      <color theme="1"/>
      <name val="Calibri"/>
    </font>
    <font>
      <color theme="1"/>
      <name val="Arial"/>
    </font>
    <font>
      <b/>
      <sz val="11.0"/>
      <color rgb="FF000000"/>
      <name val="Calibri"/>
    </font>
    <font>
      <color theme="1"/>
      <name val="Calibri"/>
    </font>
    <font>
      <b/>
      <sz val="10.0"/>
      <color theme="1"/>
      <name val="Calibri"/>
    </font>
    <font>
      <sz val="10.0"/>
      <color theme="1"/>
      <name val="Calibri"/>
    </font>
    <font>
      <b/>
      <u/>
      <sz val="12.0"/>
      <color theme="1"/>
      <name val="Calibri"/>
    </font>
    <font>
      <sz val="11.0"/>
      <color theme="1"/>
      <name val="Arial"/>
      <scheme val="minor"/>
    </font>
    <font>
      <b/>
      <u/>
      <sz val="11.0"/>
      <color theme="1"/>
      <name val="Calibri"/>
    </font>
    <font>
      <b/>
      <u/>
      <sz val="12.0"/>
      <color theme="1"/>
      <name val="Calibri"/>
    </font>
    <font>
      <b/>
      <sz val="9.0"/>
      <color rgb="FFFFFFFF"/>
      <name val="Calibri"/>
    </font>
    <font>
      <b/>
      <u/>
      <sz val="11.0"/>
      <color theme="1"/>
      <name val="Calibri"/>
    </font>
  </fonts>
  <fills count="14">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FFD966"/>
        <bgColor rgb="FFFFD966"/>
      </patternFill>
    </fill>
    <fill>
      <patternFill patternType="solid">
        <fgColor theme="0"/>
        <bgColor theme="0"/>
      </patternFill>
    </fill>
    <fill>
      <patternFill patternType="solid">
        <fgColor rgb="FF073763"/>
        <bgColor rgb="FF073763"/>
      </patternFill>
    </fill>
    <fill>
      <patternFill patternType="solid">
        <fgColor rgb="FFF2F2F2"/>
        <bgColor rgb="FFF2F2F2"/>
      </patternFill>
    </fill>
    <fill>
      <patternFill patternType="solid">
        <fgColor rgb="FFD8D8D8"/>
        <bgColor rgb="FFD8D8D8"/>
      </patternFill>
    </fill>
    <fill>
      <patternFill patternType="solid">
        <fgColor rgb="FFB8CCE4"/>
        <bgColor rgb="FFB8CCE4"/>
      </patternFill>
    </fill>
    <fill>
      <patternFill patternType="solid">
        <fgColor rgb="FFCCCCCC"/>
        <bgColor rgb="FFCCCCCC"/>
      </patternFill>
    </fill>
    <fill>
      <patternFill patternType="solid">
        <fgColor rgb="FFDEEAF6"/>
        <bgColor rgb="FFDEEAF6"/>
      </patternFill>
    </fill>
    <fill>
      <patternFill patternType="solid">
        <fgColor rgb="FF9CC2E5"/>
        <bgColor rgb="FF9CC2E5"/>
      </patternFill>
    </fill>
  </fills>
  <borders count="2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double">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top style="dotted">
        <color rgb="FF000000"/>
      </top>
    </border>
    <border>
      <left/>
      <top/>
      <bottom/>
    </border>
    <border>
      <top/>
      <bottom/>
    </border>
    <border>
      <right/>
      <top/>
      <bottom/>
    </border>
    <border>
      <left/>
      <right/>
      <top/>
      <bottom/>
    </border>
    <border>
      <left style="thin">
        <color rgb="FF000000"/>
      </left>
      <right style="thin">
        <color rgb="FF000000"/>
      </right>
      <top style="thin">
        <color rgb="FF000000"/>
      </top>
    </border>
    <border>
      <top/>
    </border>
    <border>
      <right/>
      <top/>
    </border>
    <border>
      <left/>
      <top/>
    </border>
    <border>
      <bottom/>
    </border>
    <border>
      <right/>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3" fillId="0" fontId="2" numFmtId="0" xfId="0" applyAlignment="1" applyBorder="1" applyFont="1">
      <alignment vertical="bottom"/>
    </xf>
    <xf borderId="0" fillId="0" fontId="2" numFmtId="0" xfId="0" applyAlignment="1" applyFont="1">
      <alignment vertical="bottom"/>
    </xf>
    <xf borderId="1" fillId="2" fontId="1" numFmtId="0" xfId="0" applyAlignment="1" applyBorder="1" applyFont="1">
      <alignment horizontal="center" readingOrder="0" vertical="bottom"/>
    </xf>
    <xf borderId="0" fillId="3" fontId="1" numFmtId="0" xfId="0" applyAlignment="1" applyFill="1" applyFont="1">
      <alignment horizontal="center" readingOrder="0" vertical="bottom"/>
    </xf>
    <xf borderId="4" fillId="0" fontId="1" numFmtId="0" xfId="0" applyAlignment="1" applyBorder="1" applyFont="1">
      <alignment horizontal="center" vertical="bottom"/>
    </xf>
    <xf borderId="3" fillId="0" fontId="1" numFmtId="0" xfId="0" applyAlignment="1" applyBorder="1" applyFont="1">
      <alignment vertical="bottom"/>
    </xf>
    <xf borderId="5" fillId="0" fontId="3" numFmtId="0" xfId="0" applyAlignment="1" applyBorder="1" applyFont="1">
      <alignment vertical="bottom"/>
    </xf>
    <xf borderId="5" fillId="0" fontId="1" numFmtId="0" xfId="0" applyAlignment="1" applyBorder="1" applyFont="1">
      <alignment horizontal="center" vertical="bottom"/>
    </xf>
    <xf borderId="5" fillId="0" fontId="3" numFmtId="0" xfId="0" applyAlignment="1" applyBorder="1" applyFont="1">
      <alignment readingOrder="0" vertical="bottom"/>
    </xf>
    <xf borderId="1" fillId="0" fontId="3" numFmtId="0" xfId="0" applyAlignment="1" applyBorder="1" applyFont="1">
      <alignment readingOrder="0" vertical="bottom"/>
    </xf>
    <xf borderId="0" fillId="3" fontId="3"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horizontal="center" vertical="bottom"/>
    </xf>
    <xf borderId="3" fillId="0" fontId="3" numFmtId="0" xfId="0" applyAlignment="1" applyBorder="1" applyFont="1">
      <alignment vertical="bottom"/>
    </xf>
    <xf borderId="4" fillId="3" fontId="1" numFmtId="0" xfId="0" applyAlignment="1" applyBorder="1" applyFont="1">
      <alignment horizontal="center" vertical="bottom"/>
    </xf>
    <xf borderId="3" fillId="4" fontId="1" numFmtId="0" xfId="0" applyAlignment="1" applyBorder="1" applyFill="1" applyFont="1">
      <alignment vertical="bottom"/>
    </xf>
    <xf borderId="3" fillId="3" fontId="2" numFmtId="0" xfId="0" applyAlignment="1" applyBorder="1" applyFont="1">
      <alignment vertical="bottom"/>
    </xf>
    <xf borderId="5" fillId="5" fontId="3" numFmtId="0" xfId="0" applyAlignment="1" applyBorder="1" applyFill="1" applyFont="1">
      <alignment vertical="bottom"/>
    </xf>
    <xf borderId="5" fillId="3" fontId="1" numFmtId="49" xfId="0" applyAlignment="1" applyBorder="1" applyFont="1" applyNumberFormat="1">
      <alignment horizontal="center" readingOrder="0" vertical="bottom"/>
    </xf>
    <xf borderId="5" fillId="3" fontId="3" numFmtId="0" xfId="0" applyAlignment="1" applyBorder="1" applyFont="1">
      <alignment readingOrder="0" vertical="bottom"/>
    </xf>
    <xf borderId="5" fillId="3" fontId="3" numFmtId="0" xfId="0" applyAlignment="1" applyBorder="1" applyFont="1">
      <alignment vertical="bottom"/>
    </xf>
    <xf borderId="0" fillId="3" fontId="2" numFmtId="0" xfId="0" applyAlignment="1" applyFont="1">
      <alignment vertical="bottom"/>
    </xf>
    <xf borderId="0" fillId="3" fontId="3" numFmtId="0" xfId="0" applyAlignment="1" applyFont="1">
      <alignment readingOrder="0" vertical="bottom"/>
    </xf>
    <xf borderId="0" fillId="3" fontId="4" numFmtId="0" xfId="0" applyFont="1"/>
    <xf borderId="1" fillId="3" fontId="3" numFmtId="0" xfId="0" applyAlignment="1" applyBorder="1" applyFont="1">
      <alignment readingOrder="0" vertical="bottom"/>
    </xf>
    <xf borderId="1" fillId="3" fontId="3" numFmtId="0" xfId="0" applyAlignment="1" applyBorder="1" applyFont="1">
      <alignment horizontal="center" readingOrder="0" vertical="bottom"/>
    </xf>
    <xf borderId="0" fillId="0" fontId="3" numFmtId="0" xfId="0" applyAlignment="1" applyFont="1">
      <alignment readingOrder="0" vertical="bottom"/>
    </xf>
    <xf borderId="0" fillId="0" fontId="4" numFmtId="0" xfId="0" applyAlignment="1" applyFont="1">
      <alignment readingOrder="0"/>
    </xf>
    <xf borderId="6" fillId="0" fontId="1" numFmtId="0" xfId="0" applyAlignment="1" applyBorder="1" applyFont="1">
      <alignment horizontal="center" vertical="bottom"/>
    </xf>
    <xf borderId="1" fillId="0" fontId="3" numFmtId="0" xfId="0" applyAlignment="1" applyBorder="1" applyFont="1">
      <alignment horizontal="center" readingOrder="0" vertical="bottom"/>
    </xf>
    <xf borderId="0" fillId="0" fontId="4" numFmtId="0" xfId="0" applyAlignment="1" applyFont="1">
      <alignment horizontal="center"/>
    </xf>
    <xf borderId="4" fillId="0" fontId="1" numFmtId="0" xfId="0" applyAlignment="1" applyBorder="1" applyFont="1">
      <alignment horizontal="center" vertical="bottom"/>
    </xf>
    <xf borderId="3" fillId="0" fontId="3" numFmtId="0" xfId="0" applyAlignment="1" applyBorder="1" applyFont="1">
      <alignment vertical="bottom"/>
    </xf>
    <xf borderId="3" fillId="0" fontId="2" numFmtId="0" xfId="0" applyAlignment="1" applyBorder="1" applyFont="1">
      <alignment vertical="bottom"/>
    </xf>
    <xf borderId="5" fillId="0" fontId="3" numFmtId="0" xfId="0" applyAlignment="1" applyBorder="1" applyFont="1">
      <alignment vertical="bottom"/>
    </xf>
    <xf borderId="5" fillId="0" fontId="1" numFmtId="0" xfId="0" applyAlignment="1" applyBorder="1" applyFont="1">
      <alignment horizontal="center" vertical="bottom"/>
    </xf>
    <xf borderId="0" fillId="0" fontId="2" numFmtId="0" xfId="0" applyAlignment="1" applyFont="1">
      <alignment vertical="bottom"/>
    </xf>
    <xf borderId="0" fillId="3" fontId="2" numFmtId="0" xfId="0" applyFont="1"/>
    <xf borderId="0" fillId="0" fontId="2" numFmtId="0" xfId="0" applyAlignment="1" applyFont="1">
      <alignment horizontal="center"/>
    </xf>
    <xf borderId="0" fillId="0" fontId="2" numFmtId="0" xfId="0" applyFont="1"/>
    <xf borderId="0" fillId="0" fontId="5" numFmtId="0" xfId="0" applyAlignment="1" applyFont="1">
      <alignment horizontal="center" readingOrder="0"/>
    </xf>
    <xf borderId="0" fillId="0" fontId="6" numFmtId="0" xfId="0" applyAlignment="1" applyFont="1">
      <alignment readingOrder="0"/>
    </xf>
    <xf borderId="0" fillId="4" fontId="7" numFmtId="0" xfId="0" applyAlignment="1" applyFont="1">
      <alignment readingOrder="0"/>
    </xf>
    <xf borderId="0" fillId="0" fontId="7" numFmtId="0" xfId="0" applyFont="1"/>
    <xf borderId="0" fillId="0" fontId="7" numFmtId="0" xfId="0" applyAlignment="1" applyFont="1">
      <alignment shrinkToFit="0" wrapText="1"/>
    </xf>
    <xf borderId="0" fillId="2" fontId="1" numFmtId="0" xfId="0" applyAlignment="1" applyFont="1">
      <alignment horizontal="center" readingOrder="0" vertical="bottom"/>
    </xf>
    <xf borderId="1" fillId="2" fontId="6" numFmtId="0" xfId="0" applyAlignment="1" applyBorder="1" applyFont="1">
      <alignment horizontal="center" readingOrder="0" vertical="bottom"/>
    </xf>
    <xf borderId="2" fillId="2" fontId="6" numFmtId="0" xfId="0" applyAlignment="1" applyBorder="1" applyFont="1">
      <alignment horizontal="center" vertical="bottom"/>
    </xf>
    <xf borderId="2" fillId="2" fontId="6" numFmtId="0" xfId="0" applyAlignment="1" applyBorder="1" applyFont="1">
      <alignment horizontal="center" readingOrder="0" vertical="bottom"/>
    </xf>
    <xf borderId="2" fillId="2" fontId="6" numFmtId="0" xfId="0" applyAlignment="1" applyBorder="1" applyFont="1">
      <alignment horizontal="center" readingOrder="0" shrinkToFit="0" vertical="bottom" wrapText="1"/>
    </xf>
    <xf borderId="0" fillId="6" fontId="4" numFmtId="0" xfId="0" applyAlignment="1" applyFill="1" applyFont="1">
      <alignment horizontal="center" readingOrder="0" vertical="center"/>
    </xf>
    <xf borderId="1" fillId="6" fontId="4" numFmtId="0" xfId="0" applyAlignment="1" applyBorder="1" applyFont="1">
      <alignment horizontal="center" readingOrder="0" vertical="center"/>
    </xf>
    <xf borderId="1" fillId="6" fontId="7" numFmtId="0" xfId="0" applyAlignment="1" applyBorder="1" applyFont="1">
      <alignment horizontal="center" readingOrder="0" vertical="center"/>
    </xf>
    <xf borderId="1" fillId="6" fontId="7" numFmtId="0" xfId="0" applyAlignment="1" applyBorder="1" applyFont="1">
      <alignment readingOrder="0" vertical="center"/>
    </xf>
    <xf borderId="1" fillId="6" fontId="7" numFmtId="164" xfId="0" applyAlignment="1" applyBorder="1" applyFont="1" applyNumberFormat="1">
      <alignment horizontal="center" readingOrder="0" vertical="center"/>
    </xf>
    <xf borderId="1" fillId="6" fontId="8" numFmtId="0" xfId="0" applyAlignment="1" applyBorder="1" applyFont="1">
      <alignment horizontal="center" readingOrder="0" vertical="center"/>
    </xf>
    <xf borderId="1" fillId="6" fontId="7" numFmtId="0" xfId="0" applyAlignment="1" applyBorder="1" applyFont="1">
      <alignment horizontal="center" readingOrder="0" shrinkToFit="0" vertical="center" wrapText="1"/>
    </xf>
    <xf borderId="1" fillId="6" fontId="7" numFmtId="0" xfId="0" applyAlignment="1" applyBorder="1" applyFont="1">
      <alignment horizontal="center" vertical="center"/>
    </xf>
    <xf borderId="1" fillId="6" fontId="7" numFmtId="0" xfId="0" applyAlignment="1" applyBorder="1" applyFont="1">
      <alignment horizontal="center" shrinkToFit="0" vertical="center" wrapText="1"/>
    </xf>
    <xf borderId="0" fillId="0" fontId="4" numFmtId="0" xfId="0" applyAlignment="1" applyFont="1">
      <alignment horizontal="center" readingOrder="0" vertical="center"/>
    </xf>
    <xf borderId="1" fillId="0" fontId="4" numFmtId="0" xfId="0" applyAlignment="1" applyBorder="1" applyFont="1">
      <alignment horizontal="center" readingOrder="0" vertical="center"/>
    </xf>
    <xf borderId="1" fillId="0" fontId="7" numFmtId="0" xfId="0" applyAlignment="1" applyBorder="1" applyFont="1">
      <alignment horizontal="center" readingOrder="0" vertical="center"/>
    </xf>
    <xf borderId="1" fillId="3" fontId="7" numFmtId="0" xfId="0" applyAlignment="1" applyBorder="1" applyFont="1">
      <alignment readingOrder="0" vertical="center"/>
    </xf>
    <xf borderId="1" fillId="0" fontId="7" numFmtId="0" xfId="0" applyAlignment="1" applyBorder="1" applyFont="1">
      <alignment horizontal="center" vertical="center"/>
    </xf>
    <xf borderId="1" fillId="0" fontId="7" numFmtId="0" xfId="0" applyAlignment="1" applyBorder="1" applyFont="1">
      <alignment horizontal="center" shrinkToFit="0" vertical="center" wrapText="1"/>
    </xf>
    <xf borderId="0" fillId="0" fontId="4" numFmtId="0" xfId="0" applyAlignment="1" applyFont="1">
      <alignment vertical="center"/>
    </xf>
    <xf borderId="0" fillId="0" fontId="9" numFmtId="0" xfId="0" applyAlignment="1" applyFont="1">
      <alignment horizontal="center" vertical="center"/>
    </xf>
    <xf borderId="1" fillId="0" fontId="4" numFmtId="0" xfId="0" applyAlignment="1" applyBorder="1" applyFont="1">
      <alignment vertical="center"/>
    </xf>
    <xf borderId="1" fillId="0" fontId="2" numFmtId="0" xfId="0" applyAlignment="1" applyBorder="1" applyFont="1">
      <alignment vertical="center"/>
    </xf>
    <xf borderId="1" fillId="0" fontId="10" numFmtId="49" xfId="0" applyAlignment="1" applyBorder="1" applyFont="1" applyNumberFormat="1">
      <alignment horizontal="center" vertical="center"/>
    </xf>
    <xf borderId="1" fillId="0" fontId="10" numFmtId="0" xfId="0" applyAlignment="1" applyBorder="1" applyFont="1">
      <alignment horizontal="center" vertical="center"/>
    </xf>
    <xf borderId="1" fillId="0" fontId="10" numFmtId="0" xfId="0" applyAlignment="1" applyBorder="1" applyFont="1">
      <alignment vertical="center"/>
    </xf>
    <xf borderId="1" fillId="0" fontId="2" numFmtId="0" xfId="0" applyAlignment="1" applyBorder="1" applyFont="1">
      <alignment horizontal="center" vertical="center"/>
    </xf>
    <xf borderId="1" fillId="7" fontId="11" numFmtId="0" xfId="0" applyAlignment="1" applyBorder="1" applyFill="1" applyFont="1">
      <alignment horizontal="center" shrinkToFit="0" vertical="center" wrapText="1"/>
    </xf>
    <xf borderId="1" fillId="7" fontId="11" numFmtId="0" xfId="0" applyAlignment="1" applyBorder="1" applyFont="1">
      <alignment horizontal="center" readingOrder="0" shrinkToFit="0" vertical="center" wrapText="1"/>
    </xf>
    <xf borderId="1" fillId="7" fontId="11" numFmtId="49" xfId="0" applyAlignment="1" applyBorder="1" applyFont="1" applyNumberFormat="1">
      <alignment horizontal="center" shrinkToFit="0" vertical="center" wrapText="1"/>
    </xf>
    <xf borderId="1" fillId="3" fontId="10" numFmtId="0" xfId="0" applyAlignment="1" applyBorder="1" applyFont="1">
      <alignment horizontal="left" vertical="center"/>
    </xf>
    <xf borderId="1" fillId="3" fontId="10" numFmtId="0" xfId="0" applyAlignment="1" applyBorder="1" applyFont="1">
      <alignment horizontal="center" vertical="center"/>
    </xf>
    <xf borderId="1" fillId="3" fontId="10" numFmtId="0" xfId="0" applyAlignment="1" applyBorder="1" applyFont="1">
      <alignment readingOrder="0" vertical="center"/>
    </xf>
    <xf borderId="1" fillId="3" fontId="10" numFmtId="49" xfId="0" applyAlignment="1" applyBorder="1" applyFont="1" applyNumberFormat="1">
      <alignment horizontal="center" readingOrder="0" vertical="center"/>
    </xf>
    <xf borderId="1" fillId="3" fontId="10" numFmtId="0" xfId="0" applyAlignment="1" applyBorder="1" applyFont="1">
      <alignment horizontal="center" readingOrder="0" vertical="center"/>
    </xf>
    <xf borderId="2" fillId="3" fontId="10" numFmtId="49" xfId="0" applyAlignment="1" applyBorder="1" applyFont="1" applyNumberFormat="1">
      <alignment horizontal="center" readingOrder="0"/>
    </xf>
    <xf borderId="2" fillId="3" fontId="10" numFmtId="0" xfId="0" applyAlignment="1" applyBorder="1" applyFont="1">
      <alignment horizontal="center" readingOrder="0"/>
    </xf>
    <xf borderId="2" fillId="3" fontId="10" numFmtId="0" xfId="0" applyAlignment="1" applyBorder="1" applyFont="1">
      <alignment readingOrder="0"/>
    </xf>
    <xf borderId="5" fillId="3" fontId="10" numFmtId="49" xfId="0" applyAlignment="1" applyBorder="1" applyFont="1" applyNumberFormat="1">
      <alignment horizontal="center" readingOrder="0"/>
    </xf>
    <xf borderId="5" fillId="3" fontId="10" numFmtId="0" xfId="0" applyAlignment="1" applyBorder="1" applyFont="1">
      <alignment horizontal="center" readingOrder="0"/>
    </xf>
    <xf borderId="5" fillId="3" fontId="10" numFmtId="0" xfId="0" applyAlignment="1" applyBorder="1" applyFont="1">
      <alignment readingOrder="0"/>
    </xf>
    <xf borderId="5" fillId="3" fontId="10" numFmtId="0" xfId="0" applyAlignment="1" applyBorder="1" applyFont="1">
      <alignment readingOrder="0" shrinkToFit="0" wrapText="1"/>
    </xf>
    <xf borderId="5" fillId="3" fontId="10" numFmtId="0" xfId="0" applyBorder="1" applyFont="1"/>
    <xf borderId="6" fillId="3" fontId="10" numFmtId="0" xfId="0" applyAlignment="1" applyBorder="1" applyFont="1">
      <alignment readingOrder="0"/>
    </xf>
    <xf borderId="7" fillId="3" fontId="10" numFmtId="0" xfId="0" applyAlignment="1" applyBorder="1" applyFont="1">
      <alignment horizontal="left" vertical="center"/>
    </xf>
    <xf borderId="7" fillId="3" fontId="10" numFmtId="0" xfId="0" applyAlignment="1" applyBorder="1" applyFont="1">
      <alignment horizontal="center" vertical="center"/>
    </xf>
    <xf borderId="7" fillId="3" fontId="10" numFmtId="0" xfId="0" applyAlignment="1" applyBorder="1" applyFont="1">
      <alignment readingOrder="0" vertical="center"/>
    </xf>
    <xf borderId="7" fillId="3" fontId="10" numFmtId="49" xfId="0" applyAlignment="1" applyBorder="1" applyFont="1" applyNumberFormat="1">
      <alignment horizontal="center" readingOrder="0" vertical="center"/>
    </xf>
    <xf borderId="7" fillId="3" fontId="10" numFmtId="0" xfId="0" applyAlignment="1" applyBorder="1" applyFont="1">
      <alignment horizontal="center" readingOrder="0" vertical="center"/>
    </xf>
    <xf borderId="6" fillId="3" fontId="10" numFmtId="0" xfId="0" applyAlignment="1" applyBorder="1" applyFont="1">
      <alignment horizontal="left" vertical="center"/>
    </xf>
    <xf borderId="6" fillId="3" fontId="10" numFmtId="0" xfId="0" applyAlignment="1" applyBorder="1" applyFont="1">
      <alignment horizontal="center" vertical="center"/>
    </xf>
    <xf borderId="6" fillId="3" fontId="12" numFmtId="0" xfId="0" applyAlignment="1" applyBorder="1" applyFont="1">
      <alignment readingOrder="0" vertical="center"/>
    </xf>
    <xf borderId="6" fillId="3" fontId="10" numFmtId="49" xfId="0" applyAlignment="1" applyBorder="1" applyFont="1" applyNumberFormat="1">
      <alignment horizontal="center" readingOrder="0" vertical="center"/>
    </xf>
    <xf borderId="6" fillId="3" fontId="10" numFmtId="0" xfId="0" applyAlignment="1" applyBorder="1" applyFont="1">
      <alignment horizontal="center" readingOrder="0" vertical="center"/>
    </xf>
    <xf borderId="6" fillId="3" fontId="10" numFmtId="0" xfId="0" applyAlignment="1" applyBorder="1" applyFont="1">
      <alignment readingOrder="0" vertical="center"/>
    </xf>
    <xf borderId="1" fillId="3" fontId="12" numFmtId="0" xfId="0" applyAlignment="1" applyBorder="1" applyFont="1">
      <alignment readingOrder="0" vertical="center"/>
    </xf>
    <xf borderId="7" fillId="3" fontId="12" numFmtId="0" xfId="0" applyAlignment="1" applyBorder="1" applyFont="1">
      <alignment readingOrder="0" vertical="center"/>
    </xf>
    <xf borderId="1" fillId="3" fontId="10" numFmtId="0" xfId="0" applyAlignment="1" applyBorder="1" applyFont="1">
      <alignment vertical="center"/>
    </xf>
    <xf borderId="1" fillId="3" fontId="10" numFmtId="0" xfId="0" applyAlignment="1" applyBorder="1" applyFont="1">
      <alignment horizontal="center" vertical="center"/>
    </xf>
    <xf borderId="1" fillId="3" fontId="10" numFmtId="0" xfId="0" applyAlignment="1" applyBorder="1" applyFont="1">
      <alignment vertical="center"/>
    </xf>
    <xf borderId="0" fillId="0" fontId="4" numFmtId="0" xfId="0" applyFont="1"/>
    <xf borderId="8" fillId="0" fontId="2" numFmtId="14" xfId="0" applyAlignment="1" applyBorder="1" applyFont="1" applyNumberFormat="1">
      <alignment readingOrder="0"/>
    </xf>
    <xf borderId="0" fillId="0" fontId="2" numFmtId="14" xfId="0" applyAlignment="1" applyFont="1" applyNumberFormat="1">
      <alignment readingOrder="0"/>
    </xf>
    <xf borderId="8" fillId="0" fontId="2" numFmtId="49" xfId="0" applyAlignment="1" applyBorder="1" applyFont="1" applyNumberFormat="1">
      <alignment horizontal="right" readingOrder="0"/>
    </xf>
    <xf borderId="0" fillId="0" fontId="2" numFmtId="49" xfId="0" applyAlignment="1" applyFont="1" applyNumberFormat="1">
      <alignment horizontal="right" readingOrder="0"/>
    </xf>
    <xf borderId="0" fillId="0" fontId="13" numFmtId="0" xfId="0" applyFont="1"/>
    <xf borderId="0" fillId="0" fontId="14" numFmtId="0" xfId="0" applyAlignment="1" applyFont="1">
      <alignment horizontal="center" vertical="center"/>
    </xf>
    <xf borderId="0" fillId="0" fontId="8" numFmtId="0" xfId="0" applyAlignment="1" applyFont="1">
      <alignment vertical="center"/>
    </xf>
    <xf borderId="0" fillId="0" fontId="15" numFmtId="0" xfId="0" applyAlignment="1" applyFont="1">
      <alignment vertical="center"/>
    </xf>
    <xf borderId="0" fillId="0" fontId="16" numFmtId="0" xfId="0" applyAlignment="1" applyFont="1">
      <alignment vertical="center"/>
    </xf>
    <xf borderId="0" fillId="0" fontId="13" numFmtId="0" xfId="0" applyAlignment="1" applyFont="1">
      <alignment vertical="center"/>
    </xf>
    <xf borderId="0" fillId="0" fontId="16" numFmtId="0" xfId="0" applyAlignment="1" applyFont="1">
      <alignment horizontal="left" readingOrder="0" vertical="center"/>
    </xf>
    <xf borderId="0" fillId="0" fontId="15" numFmtId="0" xfId="0" applyAlignment="1" applyFont="1">
      <alignment horizontal="right" vertical="center"/>
    </xf>
    <xf borderId="0" fillId="0" fontId="16" numFmtId="165" xfId="0" applyAlignment="1" applyFont="1" applyNumberFormat="1">
      <alignment horizontal="center" vertical="center"/>
    </xf>
    <xf borderId="0" fillId="0" fontId="2" numFmtId="0" xfId="0" applyAlignment="1" applyFont="1">
      <alignment horizontal="left" readingOrder="0" shrinkToFit="0" vertical="center" wrapText="1"/>
    </xf>
    <xf borderId="0" fillId="0" fontId="16" numFmtId="0" xfId="0" applyAlignment="1" applyFont="1">
      <alignment horizontal="left" shrinkToFit="0" vertical="center" wrapText="1"/>
    </xf>
    <xf borderId="0" fillId="0" fontId="16"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15" numFmtId="0" xfId="0" applyAlignment="1" applyFont="1">
      <alignment horizontal="left" readingOrder="0" shrinkToFit="0" vertical="center" wrapText="1"/>
    </xf>
    <xf borderId="0" fillId="0" fontId="16" numFmtId="0" xfId="0" applyAlignment="1" applyFont="1">
      <alignment horizontal="center" shrinkToFit="0" vertical="center" wrapText="1"/>
    </xf>
    <xf borderId="9" fillId="8" fontId="17" numFmtId="0" xfId="0" applyAlignment="1" applyBorder="1" applyFill="1" applyFont="1">
      <alignment horizontal="center" shrinkToFit="0" vertical="center" wrapText="1"/>
    </xf>
    <xf borderId="10" fillId="0" fontId="18" numFmtId="0" xfId="0" applyBorder="1" applyFont="1"/>
    <xf borderId="2" fillId="0" fontId="18" numFmtId="0" xfId="0" applyBorder="1" applyFont="1"/>
    <xf borderId="9" fillId="0" fontId="19" numFmtId="0" xfId="0" applyAlignment="1" applyBorder="1" applyFont="1">
      <alignment horizontal="center" shrinkToFit="0" vertical="center" wrapText="1"/>
    </xf>
    <xf borderId="9" fillId="0" fontId="19" numFmtId="0" xfId="0" applyAlignment="1" applyBorder="1" applyFont="1">
      <alignment horizontal="center" readingOrder="0" shrinkToFit="0" vertical="center" wrapText="1"/>
    </xf>
    <xf borderId="9" fillId="0" fontId="19" numFmtId="9" xfId="0" applyAlignment="1" applyBorder="1" applyFont="1" applyNumberFormat="1">
      <alignment horizontal="center" shrinkToFit="0" vertical="center" wrapText="1"/>
    </xf>
    <xf borderId="0" fillId="0" fontId="2" numFmtId="0" xfId="0" applyAlignment="1" applyFont="1">
      <alignment horizontal="left" shrinkToFit="0" vertical="center" wrapText="1"/>
    </xf>
    <xf borderId="0" fillId="0" fontId="16" numFmtId="0" xfId="0" applyAlignment="1" applyFont="1">
      <alignment shrinkToFit="0" vertical="top" wrapText="1"/>
    </xf>
    <xf borderId="0" fillId="0" fontId="20" numFmtId="0" xfId="0" applyAlignment="1" applyFont="1">
      <alignment horizontal="center" shrinkToFit="0" vertical="center" wrapText="1"/>
    </xf>
    <xf borderId="11" fillId="0" fontId="20" numFmtId="0" xfId="0" applyAlignment="1" applyBorder="1" applyFont="1">
      <alignment horizontal="center" shrinkToFit="0" vertical="center" wrapText="1"/>
    </xf>
    <xf borderId="11" fillId="0" fontId="18" numFmtId="0" xfId="0" applyBorder="1" applyFont="1"/>
    <xf borderId="11" fillId="0" fontId="20" numFmtId="0" xfId="0" applyAlignment="1" applyBorder="1" applyFont="1">
      <alignment horizontal="center" readingOrder="0" shrinkToFit="0" vertical="center" wrapText="1"/>
    </xf>
    <xf borderId="0" fillId="0" fontId="21" numFmtId="0" xfId="0" applyAlignment="1" applyFont="1">
      <alignment horizontal="center" readingOrder="0" vertical="center"/>
    </xf>
    <xf borderId="0" fillId="6" fontId="8" numFmtId="0" xfId="0" applyAlignment="1" applyFont="1">
      <alignment vertical="center"/>
    </xf>
    <xf borderId="12" fillId="6" fontId="8" numFmtId="0" xfId="0" applyAlignment="1" applyBorder="1" applyFont="1">
      <alignment readingOrder="0" vertical="center"/>
    </xf>
    <xf borderId="13" fillId="0" fontId="18" numFmtId="0" xfId="0" applyBorder="1" applyFont="1"/>
    <xf borderId="14" fillId="0" fontId="18" numFmtId="0" xfId="0" applyBorder="1" applyFont="1"/>
    <xf borderId="15" fillId="6" fontId="8" numFmtId="0" xfId="0" applyAlignment="1" applyBorder="1" applyFont="1">
      <alignment vertical="center"/>
    </xf>
    <xf borderId="15" fillId="6" fontId="2" numFmtId="0" xfId="0" applyBorder="1" applyFont="1"/>
    <xf borderId="15" fillId="6" fontId="8" numFmtId="0" xfId="0" applyAlignment="1" applyBorder="1" applyFont="1">
      <alignment horizontal="right" vertical="center"/>
    </xf>
    <xf borderId="15" fillId="6" fontId="2" numFmtId="166" xfId="0" applyAlignment="1" applyBorder="1" applyFont="1" applyNumberFormat="1">
      <alignment horizontal="center"/>
    </xf>
    <xf borderId="0" fillId="6" fontId="2" numFmtId="166" xfId="0" applyAlignment="1" applyFont="1" applyNumberFormat="1">
      <alignment horizontal="center"/>
    </xf>
    <xf borderId="0" fillId="3" fontId="22" numFmtId="0" xfId="0" applyAlignment="1" applyFont="1">
      <alignment horizontal="center" shrinkToFit="0" vertical="center" wrapText="1"/>
    </xf>
    <xf borderId="9" fillId="9" fontId="22" numFmtId="0" xfId="0" applyAlignment="1" applyBorder="1" applyFill="1" applyFont="1">
      <alignment horizontal="center" shrinkToFit="0" vertical="center" wrapText="1"/>
    </xf>
    <xf borderId="9" fillId="9" fontId="22" numFmtId="49" xfId="0" applyAlignment="1" applyBorder="1" applyFont="1" applyNumberFormat="1">
      <alignment horizontal="center" shrinkToFit="0" vertical="center" wrapText="1"/>
    </xf>
    <xf borderId="9" fillId="9" fontId="22" numFmtId="0" xfId="0" applyAlignment="1" applyBorder="1" applyFont="1">
      <alignment horizontal="center" readingOrder="0" shrinkToFit="0" vertical="center" wrapText="1"/>
    </xf>
    <xf borderId="0" fillId="0" fontId="23" numFmtId="0" xfId="0" applyAlignment="1" applyFont="1">
      <alignment horizontal="center" shrinkToFit="0" vertical="center" wrapText="1"/>
    </xf>
    <xf borderId="9" fillId="0" fontId="22"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9" fillId="0" fontId="10" numFmtId="0" xfId="0" applyAlignment="1" applyBorder="1" applyFont="1">
      <alignment horizontal="left" shrinkToFit="0" vertical="center" wrapText="1"/>
    </xf>
    <xf borderId="0" fillId="0" fontId="7" numFmtId="0" xfId="0" applyAlignment="1" applyFont="1">
      <alignment horizontal="center" shrinkToFit="0" vertical="center" wrapText="1"/>
    </xf>
    <xf borderId="9" fillId="0" fontId="22" numFmtId="0" xfId="0" applyAlignment="1" applyBorder="1" applyFont="1">
      <alignment horizontal="center" readingOrder="0" shrinkToFit="0" vertical="center" wrapText="1"/>
    </xf>
    <xf borderId="15" fillId="6" fontId="2" numFmtId="0" xfId="0" applyAlignment="1" applyBorder="1" applyFont="1">
      <alignment vertical="center"/>
    </xf>
    <xf borderId="16" fillId="0" fontId="2" numFmtId="0" xfId="0" applyAlignment="1" applyBorder="1" applyFont="1">
      <alignment horizontal="center" vertical="center"/>
    </xf>
    <xf borderId="0" fillId="0" fontId="22" numFmtId="0" xfId="0" applyAlignment="1" applyFont="1">
      <alignment horizontal="center"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left" shrinkToFit="0" vertical="center" wrapText="1"/>
    </xf>
    <xf borderId="0" fillId="0" fontId="2" numFmtId="0" xfId="0" applyAlignment="1" applyFont="1">
      <alignment horizontal="center" vertical="center"/>
    </xf>
    <xf borderId="15" fillId="6" fontId="15" numFmtId="0" xfId="0" applyAlignment="1" applyBorder="1" applyFont="1">
      <alignment horizontal="left" readingOrder="0"/>
    </xf>
    <xf borderId="0" fillId="3" fontId="16" numFmtId="0" xfId="0" applyAlignment="1" applyFont="1">
      <alignment readingOrder="0" shrinkToFit="0" vertical="center" wrapText="1"/>
    </xf>
    <xf borderId="17" fillId="6" fontId="15" numFmtId="0" xfId="0" applyAlignment="1" applyBorder="1" applyFont="1">
      <alignment horizontal="left"/>
    </xf>
    <xf borderId="18" fillId="6" fontId="15" numFmtId="0" xfId="0" applyAlignment="1" applyBorder="1" applyFont="1">
      <alignment horizontal="left"/>
    </xf>
    <xf borderId="19" fillId="6" fontId="15" numFmtId="0" xfId="0" applyAlignment="1" applyBorder="1" applyFont="1">
      <alignment horizontal="left"/>
    </xf>
    <xf borderId="20" fillId="6" fontId="15" numFmtId="0" xfId="0" applyAlignment="1" applyBorder="1" applyFont="1">
      <alignment horizontal="left"/>
    </xf>
    <xf borderId="21" fillId="6" fontId="15" numFmtId="0" xfId="0" applyAlignment="1" applyBorder="1" applyFont="1">
      <alignment horizontal="left"/>
    </xf>
    <xf borderId="0" fillId="3" fontId="24" numFmtId="0" xfId="0" applyAlignment="1" applyFont="1">
      <alignment vertical="bottom"/>
    </xf>
    <xf borderId="22" fillId="3" fontId="24" numFmtId="0" xfId="0" applyAlignment="1" applyBorder="1" applyFont="1">
      <alignment vertical="bottom"/>
    </xf>
    <xf borderId="3" fillId="3" fontId="24" numFmtId="0" xfId="0" applyAlignment="1" applyBorder="1" applyFont="1">
      <alignment vertical="bottom"/>
    </xf>
    <xf borderId="23" fillId="10" fontId="8" numFmtId="0" xfId="0" applyAlignment="1" applyBorder="1" applyFill="1" applyFont="1">
      <alignment horizontal="center" shrinkToFit="0" wrapText="1"/>
    </xf>
    <xf borderId="24" fillId="0" fontId="18" numFmtId="0" xfId="0" applyBorder="1" applyFont="1"/>
    <xf borderId="25" fillId="0" fontId="18" numFmtId="0" xfId="0" applyBorder="1" applyFont="1"/>
    <xf borderId="9" fillId="10" fontId="8" numFmtId="0" xfId="0" applyAlignment="1" applyBorder="1" applyFont="1">
      <alignment horizontal="center" shrinkToFit="0" wrapText="1"/>
    </xf>
    <xf borderId="26" fillId="0" fontId="18" numFmtId="0" xfId="0" applyBorder="1" applyFont="1"/>
    <xf borderId="22" fillId="0" fontId="18" numFmtId="0" xfId="0" applyBorder="1" applyFont="1"/>
    <xf borderId="5" fillId="0" fontId="18" numFmtId="0" xfId="0" applyBorder="1" applyFont="1"/>
    <xf borderId="9" fillId="10" fontId="8" numFmtId="0" xfId="0" applyAlignment="1" applyBorder="1" applyFont="1">
      <alignment horizontal="center" readingOrder="0" shrinkToFit="0" wrapText="1"/>
    </xf>
    <xf borderId="9" fillId="3" fontId="8" numFmtId="0" xfId="0" applyAlignment="1" applyBorder="1" applyFont="1">
      <alignment horizontal="center" shrinkToFit="0" wrapText="1"/>
    </xf>
    <xf borderId="9" fillId="3" fontId="8" numFmtId="0" xfId="0" applyAlignment="1" applyBorder="1" applyFont="1">
      <alignment horizontal="center"/>
    </xf>
    <xf borderId="0" fillId="3" fontId="17" numFmtId="0" xfId="0" applyAlignment="1" applyFont="1">
      <alignment readingOrder="0" shrinkToFit="0" vertical="bottom" wrapText="0"/>
    </xf>
    <xf borderId="0" fillId="3" fontId="24" numFmtId="0" xfId="0" applyFont="1"/>
    <xf borderId="9" fillId="3" fontId="8" numFmtId="0" xfId="0" applyAlignment="1" applyBorder="1" applyFont="1">
      <alignment horizontal="center" readingOrder="0" shrinkToFit="0" wrapText="1"/>
    </xf>
    <xf borderId="9" fillId="3" fontId="8" numFmtId="3" xfId="0" applyAlignment="1" applyBorder="1" applyFont="1" applyNumberFormat="1">
      <alignment horizontal="center" shrinkToFit="0" wrapText="1"/>
    </xf>
    <xf borderId="9" fillId="3" fontId="8" numFmtId="49" xfId="0" applyAlignment="1" applyBorder="1" applyFont="1" applyNumberFormat="1">
      <alignment horizontal="center"/>
    </xf>
    <xf borderId="0" fillId="3" fontId="25" numFmtId="0" xfId="0" applyAlignment="1" applyFont="1">
      <alignment readingOrder="0" shrinkToFit="0" vertical="center" wrapText="0"/>
    </xf>
    <xf borderId="0" fillId="0" fontId="2" numFmtId="0" xfId="0" applyFont="1"/>
    <xf borderId="0" fillId="0" fontId="2" numFmtId="0" xfId="0" applyAlignment="1" applyFont="1">
      <alignment shrinkToFit="0" vertical="top" wrapText="1"/>
    </xf>
    <xf borderId="0" fillId="3" fontId="25" numFmtId="0" xfId="0" applyAlignment="1" applyFont="1">
      <alignment shrinkToFit="0" vertical="bottom" wrapText="0"/>
    </xf>
    <xf borderId="0" fillId="0" fontId="2" numFmtId="0" xfId="0" applyAlignment="1" applyFont="1">
      <alignment horizontal="left" vertical="center"/>
    </xf>
    <xf borderId="19" fillId="6" fontId="2" numFmtId="0" xfId="0" applyAlignment="1" applyBorder="1" applyFont="1">
      <alignment horizontal="left" readingOrder="0" shrinkToFit="0" vertical="top" wrapText="1"/>
    </xf>
    <xf borderId="17" fillId="0" fontId="18" numFmtId="0" xfId="0" applyBorder="1" applyFont="1"/>
    <xf borderId="19" fillId="6" fontId="2" numFmtId="0" xfId="0" applyAlignment="1" applyBorder="1" applyFont="1">
      <alignment horizontal="left" shrinkToFit="0" vertical="top" wrapText="1"/>
    </xf>
    <xf borderId="0" fillId="0" fontId="20" numFmtId="0" xfId="0" applyAlignment="1" applyFont="1">
      <alignment horizontal="center" readingOrder="0" shrinkToFit="0" vertical="center" wrapText="1"/>
    </xf>
    <xf borderId="0" fillId="3" fontId="20" numFmtId="0" xfId="0" applyAlignment="1" applyFont="1">
      <alignment horizontal="center" shrinkToFit="0" wrapText="1"/>
    </xf>
    <xf borderId="0" fillId="3" fontId="20" numFmtId="0" xfId="0" applyAlignment="1" applyFont="1">
      <alignment horizontal="center"/>
    </xf>
    <xf borderId="23" fillId="11" fontId="20" numFmtId="0" xfId="0" applyAlignment="1" applyBorder="1" applyFill="1" applyFont="1">
      <alignment horizontal="center" shrinkToFit="0" wrapText="1"/>
    </xf>
    <xf borderId="24" fillId="11" fontId="20" numFmtId="0" xfId="0" applyAlignment="1" applyBorder="1" applyFont="1">
      <alignment horizontal="center" shrinkToFit="0" vertical="center" wrapText="1"/>
    </xf>
    <xf borderId="24" fillId="11" fontId="20" numFmtId="0" xfId="0" applyAlignment="1" applyBorder="1" applyFont="1">
      <alignment horizontal="center" readingOrder="0" shrinkToFit="0" vertical="center" wrapText="1"/>
    </xf>
    <xf borderId="9" fillId="11" fontId="20" numFmtId="0" xfId="0" applyAlignment="1" applyBorder="1" applyFont="1">
      <alignment horizontal="center" readingOrder="0" shrinkToFit="0" vertical="center" wrapText="0"/>
    </xf>
    <xf borderId="23" fillId="11" fontId="20" numFmtId="0" xfId="0" applyAlignment="1" applyBorder="1" applyFont="1">
      <alignment horizontal="center" shrinkToFit="0" vertical="center" wrapText="0"/>
    </xf>
    <xf borderId="9" fillId="11" fontId="20" numFmtId="0" xfId="0" applyAlignment="1" applyBorder="1" applyFont="1">
      <alignment horizontal="center" shrinkToFit="0" vertical="center" wrapText="0"/>
    </xf>
    <xf borderId="1" fillId="2" fontId="1" numFmtId="0" xfId="0" applyAlignment="1" applyBorder="1" applyFont="1">
      <alignment horizontal="center" readingOrder="0" vertical="center"/>
    </xf>
    <xf borderId="26" fillId="0" fontId="26" numFmtId="0" xfId="0" applyAlignment="1" applyBorder="1" applyFont="1">
      <alignment horizontal="center" shrinkToFit="0" vertical="center" wrapText="1"/>
    </xf>
    <xf borderId="22" fillId="0" fontId="26" numFmtId="0" xfId="0" applyAlignment="1" applyBorder="1" applyFont="1">
      <alignment horizontal="center" readingOrder="0" shrinkToFit="0" vertical="center" wrapText="1"/>
    </xf>
    <xf borderId="22" fillId="0" fontId="26" numFmtId="49" xfId="0" applyAlignment="1" applyBorder="1" applyFont="1" applyNumberFormat="1">
      <alignment horizontal="center" readingOrder="0" shrinkToFit="0" vertical="center" wrapText="1"/>
    </xf>
    <xf borderId="9" fillId="0" fontId="26" numFmtId="0" xfId="0" applyAlignment="1" applyBorder="1" applyFont="1">
      <alignment horizontal="center" readingOrder="0" shrinkToFit="0" vertical="center" wrapText="0"/>
    </xf>
    <xf borderId="1" fillId="0" fontId="3" numFmtId="0" xfId="0" applyAlignment="1" applyBorder="1" applyFont="1">
      <alignment horizontal="center" vertical="center"/>
    </xf>
    <xf borderId="26" fillId="0" fontId="26" numFmtId="0" xfId="0" applyAlignment="1" applyBorder="1" applyFont="1">
      <alignment horizontal="center" readingOrder="0" shrinkToFit="0" vertical="center" wrapText="1"/>
    </xf>
    <xf borderId="9" fillId="0" fontId="26"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0" fillId="0" fontId="4" numFmtId="0" xfId="0" applyAlignment="1" applyFont="1">
      <alignment shrinkToFit="0" wrapText="1"/>
    </xf>
    <xf borderId="0" fillId="0" fontId="26" numFmtId="0" xfId="0" applyAlignment="1" applyFont="1">
      <alignment horizontal="center" readingOrder="0" shrinkToFit="0" vertical="center" wrapText="1"/>
    </xf>
    <xf borderId="0" fillId="0" fontId="26" numFmtId="49" xfId="0" applyAlignment="1" applyFont="1" applyNumberFormat="1">
      <alignment horizontal="center" readingOrder="0" shrinkToFit="0" vertical="center" wrapText="1"/>
    </xf>
    <xf borderId="9" fillId="11" fontId="20" numFmtId="0" xfId="0" applyAlignment="1" applyBorder="1" applyFont="1">
      <alignment horizontal="center" readingOrder="0" vertical="center"/>
    </xf>
    <xf borderId="9" fillId="11" fontId="20" numFmtId="0" xfId="0" applyAlignment="1" applyBorder="1" applyFont="1">
      <alignment horizontal="center" readingOrder="0" shrinkToFit="0" vertical="center" wrapText="1"/>
    </xf>
    <xf borderId="0" fillId="0" fontId="26" numFmtId="0" xfId="0" applyAlignment="1" applyFont="1">
      <alignment horizontal="center" readingOrder="0" vertical="center"/>
    </xf>
    <xf borderId="0" fillId="0" fontId="26" numFmtId="0" xfId="0" applyAlignment="1" applyFont="1">
      <alignment horizontal="center" vertical="center"/>
    </xf>
    <xf borderId="0" fillId="0" fontId="26" numFmtId="0" xfId="0" applyAlignment="1" applyFont="1">
      <alignment horizontal="center" shrinkToFit="0" vertical="center" wrapText="1"/>
    </xf>
    <xf borderId="9" fillId="11" fontId="27" numFmtId="0" xfId="0" applyAlignment="1" applyBorder="1" applyFont="1">
      <alignment horizontal="center" shrinkToFit="0" vertical="center" wrapText="1"/>
    </xf>
    <xf borderId="9" fillId="11" fontId="27" numFmtId="0" xfId="0" applyAlignment="1" applyBorder="1" applyFont="1">
      <alignment horizontal="center" readingOrder="0" shrinkToFit="0" vertical="center" wrapText="1"/>
    </xf>
    <xf borderId="23" fillId="0" fontId="28" numFmtId="0" xfId="0" applyAlignment="1" applyBorder="1" applyFont="1">
      <alignment horizontal="center" shrinkToFit="0" vertical="center" wrapText="0"/>
    </xf>
    <xf borderId="23" fillId="0" fontId="28" numFmtId="9" xfId="0" applyAlignment="1" applyBorder="1" applyFont="1" applyNumberFormat="1">
      <alignment horizontal="center" readingOrder="0" shrinkToFit="0" vertical="center" wrapText="0"/>
    </xf>
    <xf borderId="23" fillId="0" fontId="28" numFmtId="3" xfId="0" applyAlignment="1" applyBorder="1" applyFont="1" applyNumberFormat="1">
      <alignment horizontal="center" shrinkToFit="0" vertical="center" wrapText="0"/>
    </xf>
    <xf borderId="23" fillId="0" fontId="28" numFmtId="9" xfId="0" applyAlignment="1" applyBorder="1" applyFont="1" applyNumberFormat="1">
      <alignment horizontal="center" shrinkToFit="0" vertical="center" wrapText="0"/>
    </xf>
    <xf borderId="9" fillId="0" fontId="28" numFmtId="0" xfId="0" applyAlignment="1" applyBorder="1" applyFont="1">
      <alignment horizontal="center" shrinkToFit="0" vertical="center" wrapText="0"/>
    </xf>
    <xf borderId="9" fillId="0" fontId="28" numFmtId="9" xfId="0" applyAlignment="1" applyBorder="1" applyFont="1" applyNumberFormat="1">
      <alignment horizontal="center" shrinkToFit="0" vertical="center" wrapText="0"/>
    </xf>
    <xf borderId="27" fillId="0" fontId="18" numFmtId="0" xfId="0" applyBorder="1" applyFont="1"/>
    <xf borderId="3" fillId="0" fontId="18" numFmtId="0" xfId="0" applyBorder="1" applyFont="1"/>
    <xf borderId="9" fillId="11" fontId="27" numFmtId="49" xfId="0" applyAlignment="1" applyBorder="1" applyFont="1" applyNumberFormat="1">
      <alignment horizontal="center" shrinkToFit="0" vertical="center" wrapText="0"/>
    </xf>
    <xf borderId="9" fillId="11" fontId="27" numFmtId="0" xfId="0" applyAlignment="1" applyBorder="1" applyFont="1">
      <alignment horizontal="center" shrinkToFit="0" vertical="center" wrapText="0"/>
    </xf>
    <xf borderId="1" fillId="0" fontId="4" numFmtId="0" xfId="0" applyBorder="1" applyFont="1"/>
    <xf borderId="9" fillId="3" fontId="28" numFmtId="49" xfId="0" applyAlignment="1" applyBorder="1" applyFont="1" applyNumberFormat="1">
      <alignment horizontal="center" shrinkToFit="0" vertical="center" wrapText="0"/>
    </xf>
    <xf borderId="9" fillId="3" fontId="28" numFmtId="9" xfId="0" applyAlignment="1" applyBorder="1" applyFont="1" applyNumberFormat="1">
      <alignment horizontal="center" shrinkToFit="0" vertical="center" wrapText="0"/>
    </xf>
    <xf borderId="9" fillId="3" fontId="28" numFmtId="0" xfId="0" applyAlignment="1" applyBorder="1" applyFont="1">
      <alignment horizontal="center" shrinkToFit="0" vertical="center" wrapText="0"/>
    </xf>
    <xf borderId="0" fillId="3" fontId="29" numFmtId="0" xfId="0" applyAlignment="1" applyFont="1">
      <alignment horizontal="center" vertical="center"/>
    </xf>
    <xf borderId="0" fillId="3" fontId="16" numFmtId="0" xfId="0" applyAlignment="1" applyFont="1">
      <alignment horizontal="left" readingOrder="0" shrinkToFit="0" vertical="center" wrapText="1"/>
    </xf>
    <xf borderId="0" fillId="3" fontId="17" numFmtId="0" xfId="0" applyAlignment="1" applyFont="1">
      <alignment shrinkToFit="0" vertical="bottom" wrapText="0"/>
    </xf>
    <xf borderId="9" fillId="12" fontId="20" numFmtId="0" xfId="0" applyAlignment="1" applyBorder="1" applyFill="1" applyFont="1">
      <alignment horizontal="center" shrinkToFit="0" vertical="center" wrapText="1"/>
    </xf>
    <xf borderId="9" fillId="12" fontId="20" numFmtId="49" xfId="0" applyAlignment="1" applyBorder="1" applyFont="1" applyNumberFormat="1">
      <alignment horizontal="center" readingOrder="0" shrinkToFit="0" vertical="center" wrapText="1"/>
    </xf>
    <xf borderId="9" fillId="12" fontId="20" numFmtId="0" xfId="0" applyAlignment="1" applyBorder="1" applyFont="1">
      <alignment horizontal="center" readingOrder="0" shrinkToFit="0" vertical="center" wrapText="1"/>
    </xf>
    <xf borderId="9" fillId="3" fontId="26" numFmtId="0" xfId="0" applyAlignment="1" applyBorder="1" applyFont="1">
      <alignment horizontal="center" readingOrder="0" shrinkToFit="0" vertical="center" wrapText="1"/>
    </xf>
    <xf borderId="9" fillId="3" fontId="7" numFmtId="0" xfId="0" applyAlignment="1" applyBorder="1" applyFont="1">
      <alignment horizontal="center" shrinkToFit="0" vertical="center" wrapText="1"/>
    </xf>
    <xf borderId="9" fillId="3" fontId="7" numFmtId="49" xfId="0" applyAlignment="1" applyBorder="1" applyFont="1" applyNumberFormat="1">
      <alignment horizontal="center" readingOrder="0" shrinkToFit="0" vertical="center" wrapText="1"/>
    </xf>
    <xf borderId="9" fillId="3" fontId="7" numFmtId="0" xfId="0" applyAlignment="1" applyBorder="1" applyFont="1">
      <alignment horizontal="center" readingOrder="0" shrinkToFit="0" vertical="center" wrapText="1"/>
    </xf>
    <xf borderId="0" fillId="3" fontId="26" numFmtId="0" xfId="0" applyAlignment="1" applyFont="1">
      <alignment horizontal="center" readingOrder="0" shrinkToFit="0" vertical="center" wrapText="1"/>
    </xf>
    <xf borderId="0" fillId="3" fontId="7" numFmtId="0" xfId="0" applyAlignment="1" applyFont="1">
      <alignment horizontal="center" shrinkToFit="0" vertical="center" wrapText="1"/>
    </xf>
    <xf borderId="0" fillId="3" fontId="7" numFmtId="49" xfId="0" applyAlignment="1" applyFont="1" applyNumberFormat="1">
      <alignment horizontal="center" readingOrder="0" shrinkToFit="0" vertical="center" wrapText="1"/>
    </xf>
    <xf borderId="0" fillId="3" fontId="7" numFmtId="0" xfId="0" applyAlignment="1" applyFont="1">
      <alignment horizontal="center" readingOrder="0" shrinkToFit="0" vertical="center" wrapText="1"/>
    </xf>
    <xf borderId="1" fillId="0" fontId="4" numFmtId="0" xfId="0" applyAlignment="1" applyBorder="1" applyFont="1">
      <alignment readingOrder="0"/>
    </xf>
    <xf borderId="0" fillId="0" fontId="30" numFmtId="0" xfId="0" applyAlignment="1" applyFont="1">
      <alignment readingOrder="0"/>
    </xf>
    <xf borderId="1" fillId="0" fontId="30" numFmtId="0" xfId="0" applyAlignment="1" applyBorder="1" applyFont="1">
      <alignment readingOrder="0"/>
    </xf>
    <xf borderId="0" fillId="0" fontId="31" numFmtId="0" xfId="0" applyAlignment="1" applyFont="1">
      <alignment shrinkToFit="0" wrapText="0"/>
    </xf>
    <xf borderId="0" fillId="0" fontId="2" numFmtId="0" xfId="0" applyAlignment="1" applyFont="1">
      <alignment shrinkToFit="0" wrapText="0"/>
    </xf>
    <xf borderId="0" fillId="0" fontId="2" numFmtId="0" xfId="0" applyAlignment="1" applyFont="1">
      <alignment shrinkToFit="0" wrapText="0"/>
    </xf>
    <xf borderId="3" fillId="0" fontId="2" numFmtId="0" xfId="0" applyAlignment="1" applyBorder="1" applyFont="1">
      <alignment shrinkToFit="0" wrapText="0"/>
    </xf>
    <xf borderId="9" fillId="13" fontId="8" numFmtId="0" xfId="0" applyAlignment="1" applyBorder="1" applyFill="1" applyFont="1">
      <alignment horizontal="center" shrinkToFit="0" vertical="center" wrapText="0"/>
    </xf>
    <xf borderId="9" fillId="12" fontId="20" numFmtId="0" xfId="0" applyAlignment="1" applyBorder="1" applyFont="1">
      <alignment horizontal="center" shrinkToFit="0" vertical="center" wrapText="0"/>
    </xf>
    <xf borderId="9" fillId="0" fontId="26" numFmtId="0" xfId="0" applyAlignment="1" applyBorder="1" applyFont="1">
      <alignment horizontal="center" shrinkToFit="0" vertical="center" wrapText="0"/>
    </xf>
    <xf borderId="9" fillId="0" fontId="26" numFmtId="9" xfId="0" applyAlignment="1" applyBorder="1" applyFont="1" applyNumberFormat="1">
      <alignment horizontal="center" shrinkToFit="0" vertical="center" wrapText="0"/>
    </xf>
    <xf borderId="0" fillId="0" fontId="2" numFmtId="0" xfId="0" applyAlignment="1" applyFont="1">
      <alignment horizontal="center" shrinkToFit="0" vertical="center" wrapText="0"/>
    </xf>
    <xf borderId="0" fillId="0" fontId="2" numFmtId="0" xfId="0" applyAlignment="1" applyFont="1">
      <alignment horizontal="center" shrinkToFit="0" vertical="center" wrapText="0"/>
    </xf>
    <xf borderId="0" fillId="0" fontId="2" numFmtId="9" xfId="0" applyAlignment="1" applyFont="1" applyNumberFormat="1">
      <alignment horizontal="center" shrinkToFit="0" vertical="center" wrapText="0"/>
    </xf>
    <xf borderId="22" fillId="0" fontId="2" numFmtId="0" xfId="0" applyAlignment="1" applyBorder="1" applyFont="1">
      <alignment horizontal="center" shrinkToFit="0" vertical="center" wrapText="0"/>
    </xf>
    <xf borderId="22" fillId="0" fontId="2" numFmtId="0" xfId="0" applyAlignment="1" applyBorder="1" applyFont="1">
      <alignment horizontal="center" shrinkToFit="0" vertical="center" wrapText="0"/>
    </xf>
    <xf borderId="9" fillId="13" fontId="20" numFmtId="0" xfId="0" applyAlignment="1" applyBorder="1" applyFont="1">
      <alignment horizontal="center" shrinkToFit="0" vertical="center" wrapText="0"/>
    </xf>
    <xf borderId="0" fillId="3" fontId="32" numFmtId="0" xfId="0" applyAlignment="1" applyFont="1">
      <alignment horizontal="center" vertical="bottom"/>
    </xf>
    <xf borderId="0" fillId="3" fontId="33" numFmtId="0" xfId="0" applyAlignment="1" applyFont="1">
      <alignment horizontal="center" shrinkToFit="0" wrapText="0"/>
    </xf>
    <xf borderId="0" fillId="3" fontId="33" numFmtId="0" xfId="0" applyAlignment="1" applyFont="1">
      <alignment horizontal="center" shrinkToFit="0" wrapText="0"/>
    </xf>
    <xf borderId="0" fillId="3" fontId="15" numFmtId="0" xfId="0" applyAlignment="1" applyFont="1">
      <alignment horizontal="left" readingOrder="0" shrinkToFit="0" vertical="center" wrapText="1"/>
    </xf>
    <xf borderId="0" fillId="3" fontId="16" numFmtId="0" xfId="0" applyAlignment="1" applyFont="1">
      <alignment horizontal="left" readingOrder="0" shrinkToFit="0" vertical="center" wrapText="1"/>
    </xf>
    <xf borderId="9" fillId="3" fontId="17" numFmtId="0" xfId="0" applyAlignment="1" applyBorder="1" applyFont="1">
      <alignment horizontal="center" readingOrder="0" shrinkToFit="0" vertical="center" wrapText="1"/>
    </xf>
    <xf borderId="9" fillId="3" fontId="19" numFmtId="0" xfId="0" applyAlignment="1" applyBorder="1" applyFont="1">
      <alignment horizontal="center" readingOrder="0" shrinkToFit="0" vertical="center" wrapText="1"/>
    </xf>
    <xf borderId="0" fillId="0" fontId="16" numFmtId="0" xfId="0" applyAlignment="1" applyFont="1">
      <alignment horizontal="left" shrinkToFit="0" vertical="top" wrapText="1"/>
    </xf>
    <xf borderId="0" fillId="3" fontId="34" numFmtId="0" xfId="0" applyAlignment="1" applyFont="1">
      <alignment horizontal="center" readingOrder="0" vertical="center"/>
    </xf>
    <xf borderId="23" fillId="11" fontId="20" numFmtId="0" xfId="0" applyAlignment="1" applyBorder="1" applyFont="1">
      <alignment horizontal="center" readingOrder="0" shrinkToFit="0" vertical="center" wrapText="1"/>
    </xf>
    <xf borderId="23" fillId="11" fontId="20" numFmtId="0" xfId="0" applyAlignment="1" applyBorder="1" applyFont="1">
      <alignment horizontal="center" readingOrder="0" shrinkToFit="0" vertical="center" wrapText="0"/>
    </xf>
    <xf borderId="10" fillId="3" fontId="26" numFmtId="0" xfId="0" applyAlignment="1" applyBorder="1" applyFont="1">
      <alignment horizontal="center" readingOrder="0" shrinkToFit="0" vertical="center" wrapText="1"/>
    </xf>
    <xf borderId="10" fillId="3" fontId="26" numFmtId="49" xfId="0" applyAlignment="1" applyBorder="1" applyFont="1" applyNumberFormat="1">
      <alignment horizontal="center" readingOrder="0" shrinkToFit="0" vertical="center" wrapText="1"/>
    </xf>
    <xf borderId="9" fillId="3" fontId="26" numFmtId="0" xfId="0" applyAlignment="1" applyBorder="1" applyFont="1">
      <alignment horizontal="left" readingOrder="0" shrinkToFit="0" vertical="center" wrapText="1"/>
    </xf>
    <xf borderId="9" fillId="3" fontId="26" numFmtId="49" xfId="0" applyAlignment="1" applyBorder="1" applyFont="1" applyNumberFormat="1">
      <alignment horizontal="center" readingOrder="0"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104775</xdr:colOff>
      <xdr:row>30</xdr:row>
      <xdr:rowOff>190500</xdr:rowOff>
    </xdr:from>
    <xdr:ext cx="3686175" cy="447675"/>
    <xdr:sp>
      <xdr:nvSpPr>
        <xdr:cNvPr id="3" name="Shape 3"/>
        <xdr:cNvSpPr txBox="1"/>
      </xdr:nvSpPr>
      <xdr:spPr>
        <a:xfrm>
          <a:off x="3512438" y="3565688"/>
          <a:ext cx="3667125" cy="428625"/>
        </a:xfrm>
        <a:prstGeom prst="rect">
          <a:avLst/>
        </a:prstGeom>
        <a:noFill/>
        <a:ln>
          <a:noFill/>
        </a:ln>
      </xdr:spPr>
      <xdr:txBody>
        <a:bodyPr anchorCtr="0" anchor="t" bIns="45700" lIns="91425" spcFirstLastPara="1" rIns="91425" wrap="square" tIns="45700">
          <a:noAutofit/>
        </a:bodyPr>
        <a:lstStyle/>
        <a:p>
          <a:pPr indent="0" lvl="0" marL="0" rtl="0" algn="ctr">
            <a:lnSpc>
              <a:spcPct val="112500"/>
            </a:lnSpc>
            <a:spcBef>
              <a:spcPts val="0"/>
            </a:spcBef>
            <a:spcAft>
              <a:spcPts val="0"/>
            </a:spcAft>
            <a:buNone/>
          </a:pPr>
          <a:r>
            <a:rPr lang="en-US" sz="800">
              <a:solidFill>
                <a:srgbClr val="4A442A"/>
              </a:solidFill>
              <a:latin typeface="Arial"/>
              <a:ea typeface="Arial"/>
              <a:cs typeface="Arial"/>
              <a:sym typeface="Arial"/>
            </a:rPr>
            <a:t>“Decenio de la Igualdad de Oportunidades para Mujeres y Hombres” </a:t>
          </a:r>
          <a:endParaRPr sz="1100">
            <a:latin typeface="Calibri"/>
            <a:ea typeface="Calibri"/>
            <a:cs typeface="Calibri"/>
            <a:sym typeface="Calibri"/>
          </a:endParaRPr>
        </a:p>
      </xdr:txBody>
    </xdr:sp>
    <xdr:clientData fLocksWithSheet="0"/>
  </xdr:oneCellAnchor>
  <xdr:oneCellAnchor>
    <xdr:from>
      <xdr:col>14</xdr:col>
      <xdr:colOff>104775</xdr:colOff>
      <xdr:row>2</xdr:row>
      <xdr:rowOff>104775</xdr:rowOff>
    </xdr:from>
    <xdr:ext cx="3686175" cy="447675"/>
    <xdr:sp>
      <xdr:nvSpPr>
        <xdr:cNvPr id="4" name="Shape 4"/>
        <xdr:cNvSpPr txBox="1"/>
      </xdr:nvSpPr>
      <xdr:spPr>
        <a:xfrm>
          <a:off x="3512438" y="3565688"/>
          <a:ext cx="3667125" cy="42862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ctr">
            <a:lnSpc>
              <a:spcPct val="112500"/>
            </a:lnSpc>
            <a:spcBef>
              <a:spcPts val="0"/>
            </a:spcBef>
            <a:spcAft>
              <a:spcPts val="0"/>
            </a:spcAft>
            <a:buNone/>
          </a:pPr>
          <a:r>
            <a:rPr lang="en-US" sz="800">
              <a:solidFill>
                <a:srgbClr val="4A442A"/>
              </a:solidFill>
              <a:latin typeface="Arial"/>
              <a:ea typeface="Arial"/>
              <a:cs typeface="Arial"/>
              <a:sym typeface="Arial"/>
            </a:rPr>
            <a:t>“Decenio de la Igualdad de Oportunidades para Mujeres y Hombres” </a:t>
          </a:r>
          <a:r>
            <a:rPr lang="en-US" sz="900">
              <a:latin typeface="Arial"/>
              <a:ea typeface="Arial"/>
              <a:cs typeface="Arial"/>
              <a:sym typeface="Arial"/>
            </a:rPr>
            <a:t> </a:t>
          </a:r>
          <a:endParaRPr sz="1100">
            <a:latin typeface="Calibri"/>
            <a:ea typeface="Calibri"/>
            <a:cs typeface="Calibri"/>
            <a:sym typeface="Calibri"/>
          </a:endParaRPr>
        </a:p>
      </xdr:txBody>
    </xdr:sp>
    <xdr:clientData fLocksWithSheet="0"/>
  </xdr:oneCellAnchor>
  <xdr:oneCellAnchor>
    <xdr:from>
      <xdr:col>1</xdr:col>
      <xdr:colOff>57150</xdr:colOff>
      <xdr:row>28</xdr:row>
      <xdr:rowOff>85725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0</xdr:row>
      <xdr:rowOff>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123825</xdr:colOff>
      <xdr:row>73</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119</xdr:row>
      <xdr:rowOff>152400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165</xdr:row>
      <xdr:rowOff>66675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197</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234</xdr:row>
      <xdr:rowOff>57150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269</xdr:row>
      <xdr:rowOff>66675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66675</xdr:colOff>
      <xdr:row>300</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335</xdr:row>
      <xdr:rowOff>85725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66675</xdr:colOff>
      <xdr:row>407</xdr:row>
      <xdr:rowOff>28575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431</xdr:row>
      <xdr:rowOff>38100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66675</xdr:colOff>
      <xdr:row>446</xdr:row>
      <xdr:rowOff>38100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104775</xdr:colOff>
      <xdr:row>30</xdr:row>
      <xdr:rowOff>190500</xdr:rowOff>
    </xdr:from>
    <xdr:ext cx="3686175" cy="447675"/>
    <xdr:sp>
      <xdr:nvSpPr>
        <xdr:cNvPr id="3" name="Shape 3"/>
        <xdr:cNvSpPr txBox="1"/>
      </xdr:nvSpPr>
      <xdr:spPr>
        <a:xfrm>
          <a:off x="3512438" y="3565688"/>
          <a:ext cx="3667125" cy="428625"/>
        </a:xfrm>
        <a:prstGeom prst="rect">
          <a:avLst/>
        </a:prstGeom>
        <a:noFill/>
        <a:ln>
          <a:noFill/>
        </a:ln>
      </xdr:spPr>
      <xdr:txBody>
        <a:bodyPr anchorCtr="0" anchor="t" bIns="45700" lIns="91425" spcFirstLastPara="1" rIns="91425" wrap="square" tIns="45700">
          <a:noAutofit/>
        </a:bodyPr>
        <a:lstStyle/>
        <a:p>
          <a:pPr indent="0" lvl="0" marL="0" rtl="0" algn="ctr">
            <a:lnSpc>
              <a:spcPct val="112500"/>
            </a:lnSpc>
            <a:spcBef>
              <a:spcPts val="0"/>
            </a:spcBef>
            <a:spcAft>
              <a:spcPts val="0"/>
            </a:spcAft>
            <a:buNone/>
          </a:pPr>
          <a:r>
            <a:rPr lang="en-US" sz="800">
              <a:solidFill>
                <a:srgbClr val="4A442A"/>
              </a:solidFill>
              <a:latin typeface="Arial"/>
              <a:ea typeface="Arial"/>
              <a:cs typeface="Arial"/>
              <a:sym typeface="Arial"/>
            </a:rPr>
            <a:t>“Decenio de la Igualdad de Oportunidades para Mujeres y Hombres” </a:t>
          </a:r>
          <a:endParaRPr sz="1100">
            <a:latin typeface="Calibri"/>
            <a:ea typeface="Calibri"/>
            <a:cs typeface="Calibri"/>
            <a:sym typeface="Calibri"/>
          </a:endParaRPr>
        </a:p>
      </xdr:txBody>
    </xdr:sp>
    <xdr:clientData fLocksWithSheet="0"/>
  </xdr:oneCellAnchor>
  <xdr:oneCellAnchor>
    <xdr:from>
      <xdr:col>14</xdr:col>
      <xdr:colOff>104775</xdr:colOff>
      <xdr:row>2</xdr:row>
      <xdr:rowOff>104775</xdr:rowOff>
    </xdr:from>
    <xdr:ext cx="3686175" cy="447675"/>
    <xdr:sp>
      <xdr:nvSpPr>
        <xdr:cNvPr id="4" name="Shape 4"/>
        <xdr:cNvSpPr txBox="1"/>
      </xdr:nvSpPr>
      <xdr:spPr>
        <a:xfrm>
          <a:off x="3512438" y="3565688"/>
          <a:ext cx="3667125" cy="42862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ctr">
            <a:lnSpc>
              <a:spcPct val="112500"/>
            </a:lnSpc>
            <a:spcBef>
              <a:spcPts val="0"/>
            </a:spcBef>
            <a:spcAft>
              <a:spcPts val="0"/>
            </a:spcAft>
            <a:buNone/>
          </a:pPr>
          <a:r>
            <a:rPr lang="en-US" sz="800">
              <a:solidFill>
                <a:srgbClr val="4A442A"/>
              </a:solidFill>
              <a:latin typeface="Arial"/>
              <a:ea typeface="Arial"/>
              <a:cs typeface="Arial"/>
              <a:sym typeface="Arial"/>
            </a:rPr>
            <a:t>“Decenio de la Igualdad de Oportunidades para Mujeres y Hombres” </a:t>
          </a:r>
          <a:r>
            <a:rPr lang="en-US" sz="900">
              <a:latin typeface="Arial"/>
              <a:ea typeface="Arial"/>
              <a:cs typeface="Arial"/>
              <a:sym typeface="Arial"/>
            </a:rPr>
            <a:t> </a:t>
          </a:r>
          <a:endParaRPr sz="1100">
            <a:latin typeface="Calibri"/>
            <a:ea typeface="Calibri"/>
            <a:cs typeface="Calibri"/>
            <a:sym typeface="Calibri"/>
          </a:endParaRPr>
        </a:p>
      </xdr:txBody>
    </xdr:sp>
    <xdr:clientData fLocksWithSheet="0"/>
  </xdr:oneCellAnchor>
  <xdr:oneCellAnchor>
    <xdr:from>
      <xdr:col>1</xdr:col>
      <xdr:colOff>57150</xdr:colOff>
      <xdr:row>28</xdr:row>
      <xdr:rowOff>85725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0</xdr:row>
      <xdr:rowOff>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123825</xdr:colOff>
      <xdr:row>73</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119</xdr:row>
      <xdr:rowOff>152400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165</xdr:row>
      <xdr:rowOff>66675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197</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234</xdr:row>
      <xdr:rowOff>57150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269</xdr:row>
      <xdr:rowOff>66675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66675</xdr:colOff>
      <xdr:row>300</xdr:row>
      <xdr:rowOff>104775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335</xdr:row>
      <xdr:rowOff>85725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66675</xdr:colOff>
      <xdr:row>407</xdr:row>
      <xdr:rowOff>28575</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431</xdr:row>
      <xdr:rowOff>38100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66675</xdr:colOff>
      <xdr:row>446</xdr:row>
      <xdr:rowOff>38100</xdr:rowOff>
    </xdr:from>
    <xdr:ext cx="4572000" cy="4572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0"/>
    <col customWidth="1" min="2" max="2" width="44.5"/>
    <col customWidth="1" min="3" max="3" width="3.0"/>
    <col customWidth="1" min="4" max="4" width="63.88"/>
    <col customWidth="1" min="5" max="5" width="3.38"/>
    <col customWidth="1" min="6" max="6" width="10.0"/>
    <col customWidth="1" min="7" max="7" width="55.5"/>
    <col customWidth="1" min="8" max="8" width="2.63"/>
    <col customWidth="1" min="9" max="9" width="21.13"/>
    <col customWidth="1" min="10" max="10" width="10.0"/>
    <col customWidth="1" min="11" max="11" width="16.5"/>
    <col customWidth="1" min="12" max="12" width="9.75"/>
    <col customWidth="1" min="13" max="13" width="6.25"/>
    <col customWidth="1" min="14" max="14" width="64.13"/>
    <col customWidth="1" min="15" max="17" width="10.0"/>
  </cols>
  <sheetData>
    <row r="1">
      <c r="A1" s="1" t="s">
        <v>0</v>
      </c>
      <c r="B1" s="2" t="s">
        <v>1</v>
      </c>
      <c r="C1" s="3"/>
      <c r="D1" s="2" t="s">
        <v>2</v>
      </c>
      <c r="E1" s="3"/>
      <c r="F1" s="2" t="s">
        <v>3</v>
      </c>
      <c r="G1" s="2" t="s">
        <v>4</v>
      </c>
      <c r="H1" s="3"/>
      <c r="I1" s="2" t="s">
        <v>5</v>
      </c>
      <c r="J1" s="4"/>
      <c r="K1" s="5" t="s">
        <v>6</v>
      </c>
      <c r="L1" s="6"/>
      <c r="N1" s="5" t="s">
        <v>7</v>
      </c>
      <c r="O1" s="5" t="s">
        <v>8</v>
      </c>
      <c r="Q1" s="5" t="s">
        <v>9</v>
      </c>
    </row>
    <row r="2">
      <c r="A2" s="7" t="s">
        <v>10</v>
      </c>
      <c r="B2" s="8" t="s">
        <v>11</v>
      </c>
      <c r="C2" s="3"/>
      <c r="D2" s="9" t="s">
        <v>12</v>
      </c>
      <c r="E2" s="3"/>
      <c r="F2" s="10" t="s">
        <v>13</v>
      </c>
      <c r="G2" s="9" t="s">
        <v>14</v>
      </c>
      <c r="H2" s="3"/>
      <c r="I2" s="11" t="s">
        <v>15</v>
      </c>
      <c r="J2" s="4"/>
      <c r="K2" s="12" t="s">
        <v>16</v>
      </c>
      <c r="L2" s="13"/>
      <c r="N2" s="14" t="s">
        <v>17</v>
      </c>
      <c r="O2" s="15" t="s">
        <v>18</v>
      </c>
      <c r="Q2" s="12" t="s">
        <v>19</v>
      </c>
    </row>
    <row r="3">
      <c r="A3" s="7" t="s">
        <v>10</v>
      </c>
      <c r="B3" s="16" t="s">
        <v>20</v>
      </c>
      <c r="C3" s="3"/>
      <c r="D3" s="9" t="s">
        <v>21</v>
      </c>
      <c r="E3" s="3"/>
      <c r="F3" s="10" t="s">
        <v>22</v>
      </c>
      <c r="G3" s="9" t="s">
        <v>23</v>
      </c>
      <c r="H3" s="3"/>
      <c r="I3" s="11" t="s">
        <v>24</v>
      </c>
      <c r="J3" s="4"/>
      <c r="K3" s="12" t="s">
        <v>25</v>
      </c>
      <c r="L3" s="13"/>
      <c r="N3" s="14" t="s">
        <v>26</v>
      </c>
      <c r="O3" s="15" t="s">
        <v>27</v>
      </c>
      <c r="Q3" s="12" t="s">
        <v>28</v>
      </c>
    </row>
    <row r="4">
      <c r="A4" s="7" t="s">
        <v>10</v>
      </c>
      <c r="B4" s="16" t="s">
        <v>29</v>
      </c>
      <c r="C4" s="3"/>
      <c r="D4" s="9" t="s">
        <v>30</v>
      </c>
      <c r="E4" s="3"/>
      <c r="F4" s="10" t="s">
        <v>31</v>
      </c>
      <c r="G4" s="9" t="s">
        <v>32</v>
      </c>
      <c r="H4" s="3"/>
      <c r="I4" s="9" t="s">
        <v>33</v>
      </c>
      <c r="J4" s="4"/>
      <c r="K4" s="12" t="s">
        <v>34</v>
      </c>
      <c r="L4" s="13"/>
      <c r="N4" s="14" t="s">
        <v>35</v>
      </c>
      <c r="O4" s="15" t="s">
        <v>36</v>
      </c>
      <c r="Q4" s="12" t="s">
        <v>37</v>
      </c>
    </row>
    <row r="5">
      <c r="A5" s="7" t="s">
        <v>10</v>
      </c>
      <c r="B5" s="16" t="s">
        <v>38</v>
      </c>
      <c r="C5" s="3"/>
      <c r="D5" s="9" t="s">
        <v>39</v>
      </c>
      <c r="E5" s="3"/>
      <c r="F5" s="10" t="s">
        <v>40</v>
      </c>
      <c r="G5" s="9" t="s">
        <v>41</v>
      </c>
      <c r="H5" s="3"/>
      <c r="I5" s="11" t="s">
        <v>42</v>
      </c>
      <c r="J5" s="4"/>
      <c r="K5" s="12" t="s">
        <v>43</v>
      </c>
      <c r="L5" s="13"/>
      <c r="N5" s="14" t="s">
        <v>44</v>
      </c>
      <c r="O5" s="15" t="s">
        <v>45</v>
      </c>
    </row>
    <row r="6">
      <c r="A6" s="7" t="s">
        <v>10</v>
      </c>
      <c r="B6" s="16" t="s">
        <v>46</v>
      </c>
      <c r="C6" s="3"/>
      <c r="D6" s="9" t="s">
        <v>47</v>
      </c>
      <c r="E6" s="3"/>
      <c r="F6" s="10" t="s">
        <v>48</v>
      </c>
      <c r="G6" s="9" t="s">
        <v>49</v>
      </c>
      <c r="H6" s="3"/>
      <c r="I6" s="11" t="s">
        <v>50</v>
      </c>
      <c r="J6" s="4"/>
      <c r="K6" s="4"/>
      <c r="L6" s="13"/>
      <c r="N6" s="14" t="s">
        <v>51</v>
      </c>
      <c r="O6" s="15" t="s">
        <v>52</v>
      </c>
    </row>
    <row r="7">
      <c r="A7" s="7" t="s">
        <v>10</v>
      </c>
      <c r="B7" s="16" t="s">
        <v>53</v>
      </c>
      <c r="C7" s="3"/>
      <c r="D7" s="9" t="s">
        <v>54</v>
      </c>
      <c r="E7" s="3"/>
      <c r="F7" s="10" t="s">
        <v>55</v>
      </c>
      <c r="G7" s="9" t="s">
        <v>56</v>
      </c>
      <c r="H7" s="3"/>
      <c r="I7" s="9" t="s">
        <v>57</v>
      </c>
      <c r="J7" s="4"/>
      <c r="K7" s="4"/>
      <c r="L7" s="13"/>
      <c r="N7" s="14" t="s">
        <v>58</v>
      </c>
      <c r="O7" s="15" t="s">
        <v>59</v>
      </c>
    </row>
    <row r="8">
      <c r="A8" s="7" t="s">
        <v>10</v>
      </c>
      <c r="B8" s="16" t="s">
        <v>60</v>
      </c>
      <c r="C8" s="3"/>
      <c r="D8" s="9" t="s">
        <v>61</v>
      </c>
      <c r="E8" s="3"/>
      <c r="F8" s="10" t="s">
        <v>62</v>
      </c>
      <c r="G8" s="9" t="s">
        <v>63</v>
      </c>
      <c r="H8" s="3"/>
      <c r="I8" s="9" t="s">
        <v>64</v>
      </c>
      <c r="J8" s="4"/>
      <c r="K8" s="4"/>
      <c r="L8" s="13"/>
      <c r="N8" s="14" t="s">
        <v>65</v>
      </c>
      <c r="O8" s="15" t="s">
        <v>66</v>
      </c>
      <c r="Q8" s="5" t="s">
        <v>9</v>
      </c>
    </row>
    <row r="9">
      <c r="A9" s="7" t="s">
        <v>10</v>
      </c>
      <c r="B9" s="16" t="s">
        <v>67</v>
      </c>
      <c r="C9" s="3"/>
      <c r="D9" s="9" t="s">
        <v>68</v>
      </c>
      <c r="E9" s="3"/>
      <c r="F9" s="10" t="s">
        <v>69</v>
      </c>
      <c r="G9" s="9" t="s">
        <v>70</v>
      </c>
      <c r="H9" s="3"/>
      <c r="I9" s="11" t="s">
        <v>71</v>
      </c>
      <c r="J9" s="4"/>
      <c r="K9" s="4"/>
      <c r="L9" s="13"/>
      <c r="N9" s="14" t="s">
        <v>72</v>
      </c>
      <c r="O9" s="15" t="s">
        <v>73</v>
      </c>
      <c r="Q9" s="12" t="s">
        <v>74</v>
      </c>
    </row>
    <row r="10">
      <c r="A10" s="17" t="s">
        <v>10</v>
      </c>
      <c r="B10" s="18"/>
      <c r="C10" s="19"/>
      <c r="D10" s="20"/>
      <c r="E10" s="19"/>
      <c r="F10" s="21" t="s">
        <v>75</v>
      </c>
      <c r="G10" s="22" t="s">
        <v>76</v>
      </c>
      <c r="H10" s="19"/>
      <c r="I10" s="23" t="s">
        <v>77</v>
      </c>
      <c r="J10" s="24"/>
      <c r="K10" s="24"/>
      <c r="L10" s="25"/>
      <c r="M10" s="26"/>
      <c r="N10" s="27" t="s">
        <v>78</v>
      </c>
      <c r="O10" s="28"/>
      <c r="P10" s="26"/>
      <c r="Q10" s="27" t="s">
        <v>79</v>
      </c>
    </row>
    <row r="11">
      <c r="A11" s="7" t="s">
        <v>10</v>
      </c>
      <c r="B11" s="8" t="s">
        <v>80</v>
      </c>
      <c r="C11" s="3"/>
      <c r="D11" s="9" t="s">
        <v>81</v>
      </c>
      <c r="E11" s="3"/>
      <c r="F11" s="10" t="s">
        <v>82</v>
      </c>
      <c r="G11" s="9" t="s">
        <v>83</v>
      </c>
      <c r="H11" s="3"/>
      <c r="I11" s="9" t="s">
        <v>84</v>
      </c>
      <c r="J11" s="4"/>
      <c r="K11" s="4"/>
      <c r="L11" s="6"/>
      <c r="N11" s="5" t="s">
        <v>85</v>
      </c>
      <c r="O11" s="5"/>
      <c r="Q11" s="29"/>
    </row>
    <row r="12">
      <c r="A12" s="7" t="s">
        <v>10</v>
      </c>
      <c r="B12" s="8" t="s">
        <v>86</v>
      </c>
      <c r="C12" s="3"/>
      <c r="D12" s="9" t="s">
        <v>87</v>
      </c>
      <c r="E12" s="3"/>
      <c r="F12" s="10" t="s">
        <v>88</v>
      </c>
      <c r="G12" s="9" t="s">
        <v>89</v>
      </c>
      <c r="H12" s="3"/>
      <c r="I12" s="11" t="s">
        <v>90</v>
      </c>
      <c r="J12" s="4"/>
      <c r="K12" s="4"/>
      <c r="L12" s="13"/>
      <c r="N12" s="14" t="s">
        <v>91</v>
      </c>
      <c r="O12" s="15" t="s">
        <v>92</v>
      </c>
    </row>
    <row r="13">
      <c r="A13" s="7" t="s">
        <v>10</v>
      </c>
      <c r="B13" s="16" t="s">
        <v>93</v>
      </c>
      <c r="C13" s="3"/>
      <c r="D13" s="9" t="s">
        <v>94</v>
      </c>
      <c r="E13" s="3"/>
      <c r="F13" s="10" t="s">
        <v>95</v>
      </c>
      <c r="G13" s="9" t="s">
        <v>96</v>
      </c>
      <c r="H13" s="3"/>
      <c r="I13" s="11" t="s">
        <v>97</v>
      </c>
      <c r="J13" s="4"/>
      <c r="K13" s="4"/>
      <c r="L13" s="13"/>
      <c r="N13" s="14" t="s">
        <v>98</v>
      </c>
      <c r="O13" s="15" t="s">
        <v>99</v>
      </c>
      <c r="Q13" s="30" t="s">
        <v>100</v>
      </c>
    </row>
    <row r="14">
      <c r="A14" s="7" t="s">
        <v>10</v>
      </c>
      <c r="B14" s="16" t="s">
        <v>101</v>
      </c>
      <c r="C14" s="3"/>
      <c r="D14" s="9" t="s">
        <v>102</v>
      </c>
      <c r="E14" s="3"/>
      <c r="F14" s="10" t="s">
        <v>103</v>
      </c>
      <c r="G14" s="9" t="s">
        <v>104</v>
      </c>
      <c r="H14" s="3"/>
      <c r="I14" s="11" t="s">
        <v>105</v>
      </c>
      <c r="J14" s="4"/>
      <c r="K14" s="4"/>
      <c r="L14" s="13"/>
      <c r="N14" s="14" t="s">
        <v>106</v>
      </c>
      <c r="O14" s="15" t="s">
        <v>107</v>
      </c>
      <c r="Q14" s="30" t="s">
        <v>108</v>
      </c>
    </row>
    <row r="15">
      <c r="A15" s="7" t="s">
        <v>10</v>
      </c>
      <c r="B15" s="16" t="s">
        <v>109</v>
      </c>
      <c r="C15" s="3"/>
      <c r="D15" s="9" t="s">
        <v>110</v>
      </c>
      <c r="E15" s="3"/>
      <c r="F15" s="10" t="s">
        <v>111</v>
      </c>
      <c r="G15" s="9" t="s">
        <v>112</v>
      </c>
      <c r="H15" s="4"/>
      <c r="I15" s="12" t="s">
        <v>113</v>
      </c>
      <c r="J15" s="4"/>
      <c r="K15" s="4"/>
      <c r="L15" s="13"/>
      <c r="N15" s="14" t="s">
        <v>114</v>
      </c>
      <c r="O15" s="15" t="s">
        <v>115</v>
      </c>
    </row>
    <row r="16">
      <c r="A16" s="31" t="s">
        <v>10</v>
      </c>
      <c r="B16" s="9" t="s">
        <v>116</v>
      </c>
      <c r="C16" s="3"/>
      <c r="D16" s="9" t="s">
        <v>117</v>
      </c>
      <c r="E16" s="3"/>
      <c r="F16" s="10" t="s">
        <v>118</v>
      </c>
      <c r="G16" s="9" t="s">
        <v>119</v>
      </c>
      <c r="H16" s="4"/>
      <c r="I16" s="4"/>
      <c r="J16" s="4"/>
      <c r="K16" s="4"/>
      <c r="L16" s="25"/>
      <c r="N16" s="12" t="s">
        <v>120</v>
      </c>
      <c r="O16" s="32" t="s">
        <v>121</v>
      </c>
      <c r="Q16" s="30" t="s">
        <v>122</v>
      </c>
    </row>
    <row r="17">
      <c r="A17" s="7" t="s">
        <v>123</v>
      </c>
      <c r="B17" s="16" t="s">
        <v>124</v>
      </c>
      <c r="C17" s="3"/>
      <c r="D17" s="9" t="s">
        <v>125</v>
      </c>
      <c r="E17" s="3"/>
      <c r="F17" s="10" t="s">
        <v>75</v>
      </c>
      <c r="G17" s="9" t="s">
        <v>126</v>
      </c>
      <c r="H17" s="4"/>
      <c r="I17" s="4"/>
      <c r="J17" s="4"/>
      <c r="K17" s="4"/>
      <c r="L17" s="13"/>
      <c r="N17" s="14" t="s">
        <v>127</v>
      </c>
      <c r="O17" s="15" t="s">
        <v>128</v>
      </c>
      <c r="Q17" s="30" t="s">
        <v>129</v>
      </c>
    </row>
    <row r="18">
      <c r="A18" s="7" t="s">
        <v>123</v>
      </c>
      <c r="B18" s="16" t="s">
        <v>130</v>
      </c>
      <c r="C18" s="3"/>
      <c r="D18" s="9" t="s">
        <v>131</v>
      </c>
      <c r="E18" s="3"/>
      <c r="F18" s="10" t="s">
        <v>132</v>
      </c>
      <c r="G18" s="9" t="s">
        <v>133</v>
      </c>
      <c r="H18" s="4"/>
      <c r="I18" s="4"/>
      <c r="J18" s="4"/>
      <c r="K18" s="4"/>
      <c r="L18" s="13"/>
      <c r="N18" s="14" t="s">
        <v>134</v>
      </c>
      <c r="O18" s="15" t="s">
        <v>135</v>
      </c>
    </row>
    <row r="19">
      <c r="A19" s="7" t="s">
        <v>123</v>
      </c>
      <c r="B19" s="16" t="s">
        <v>136</v>
      </c>
      <c r="C19" s="3"/>
      <c r="D19" s="9" t="s">
        <v>137</v>
      </c>
      <c r="E19" s="3"/>
      <c r="F19" s="10" t="s">
        <v>138</v>
      </c>
      <c r="G19" s="9" t="s">
        <v>139</v>
      </c>
      <c r="H19" s="4"/>
      <c r="I19" s="4"/>
      <c r="J19" s="4"/>
      <c r="K19" s="4"/>
      <c r="L19" s="13"/>
      <c r="N19" s="14" t="s">
        <v>140</v>
      </c>
      <c r="O19" s="15" t="s">
        <v>141</v>
      </c>
      <c r="Q19" s="30" t="s">
        <v>79</v>
      </c>
    </row>
    <row r="20">
      <c r="A20" s="7" t="s">
        <v>123</v>
      </c>
      <c r="B20" s="16" t="s">
        <v>142</v>
      </c>
      <c r="C20" s="3"/>
      <c r="D20" s="9" t="s">
        <v>143</v>
      </c>
      <c r="E20" s="3"/>
      <c r="F20" s="10" t="s">
        <v>144</v>
      </c>
      <c r="G20" s="9" t="s">
        <v>145</v>
      </c>
      <c r="H20" s="4"/>
      <c r="I20" s="4"/>
      <c r="J20" s="4"/>
      <c r="K20" s="4"/>
      <c r="L20" s="13"/>
      <c r="N20" s="14" t="s">
        <v>146</v>
      </c>
      <c r="O20" s="15" t="s">
        <v>147</v>
      </c>
      <c r="Q20" s="30" t="s">
        <v>74</v>
      </c>
    </row>
    <row r="21">
      <c r="A21" s="7" t="s">
        <v>123</v>
      </c>
      <c r="B21" s="16" t="s">
        <v>148</v>
      </c>
      <c r="C21" s="3"/>
      <c r="D21" s="9" t="s">
        <v>149</v>
      </c>
      <c r="E21" s="3"/>
      <c r="F21" s="10" t="s">
        <v>150</v>
      </c>
      <c r="G21" s="9" t="s">
        <v>151</v>
      </c>
      <c r="H21" s="4"/>
      <c r="I21" s="4"/>
      <c r="J21" s="4"/>
      <c r="K21" s="4"/>
      <c r="L21" s="13"/>
      <c r="N21" s="14" t="s">
        <v>152</v>
      </c>
      <c r="O21" s="15" t="s">
        <v>153</v>
      </c>
      <c r="Q21" s="30" t="s">
        <v>154</v>
      </c>
    </row>
    <row r="22">
      <c r="A22" s="7" t="s">
        <v>123</v>
      </c>
      <c r="B22" s="8" t="s">
        <v>155</v>
      </c>
      <c r="C22" s="3"/>
      <c r="D22" s="9" t="s">
        <v>156</v>
      </c>
      <c r="E22" s="3"/>
      <c r="F22" s="10" t="s">
        <v>157</v>
      </c>
      <c r="G22" s="9" t="s">
        <v>158</v>
      </c>
      <c r="H22" s="4"/>
      <c r="I22" s="4"/>
      <c r="J22" s="4"/>
      <c r="K22" s="4"/>
      <c r="L22" s="13"/>
      <c r="N22" s="14" t="s">
        <v>159</v>
      </c>
      <c r="O22" s="15" t="s">
        <v>160</v>
      </c>
    </row>
    <row r="23">
      <c r="A23" s="31" t="s">
        <v>123</v>
      </c>
      <c r="B23" s="9" t="s">
        <v>161</v>
      </c>
      <c r="C23" s="3"/>
      <c r="D23" s="9" t="s">
        <v>162</v>
      </c>
      <c r="E23" s="3"/>
      <c r="F23" s="10" t="s">
        <v>163</v>
      </c>
      <c r="G23" s="9" t="s">
        <v>164</v>
      </c>
      <c r="H23" s="4"/>
      <c r="I23" s="4"/>
      <c r="J23" s="4"/>
      <c r="K23" s="4"/>
      <c r="L23" s="13"/>
      <c r="N23" s="14" t="s">
        <v>165</v>
      </c>
      <c r="O23" s="15" t="s">
        <v>166</v>
      </c>
    </row>
    <row r="24">
      <c r="A24" s="7" t="s">
        <v>167</v>
      </c>
      <c r="B24" s="16" t="s">
        <v>168</v>
      </c>
      <c r="C24" s="3"/>
      <c r="D24" s="9" t="s">
        <v>169</v>
      </c>
      <c r="E24" s="3"/>
      <c r="F24" s="10" t="s">
        <v>170</v>
      </c>
      <c r="G24" s="9" t="s">
        <v>171</v>
      </c>
      <c r="H24" s="4"/>
      <c r="I24" s="4"/>
      <c r="J24" s="4"/>
      <c r="K24" s="4"/>
      <c r="L24" s="13"/>
      <c r="N24" s="14" t="s">
        <v>172</v>
      </c>
      <c r="O24" s="15" t="s">
        <v>173</v>
      </c>
    </row>
    <row r="25">
      <c r="A25" s="7" t="s">
        <v>167</v>
      </c>
      <c r="B25" s="16" t="s">
        <v>174</v>
      </c>
      <c r="C25" s="3"/>
      <c r="D25" s="9" t="s">
        <v>175</v>
      </c>
      <c r="E25" s="3"/>
      <c r="F25" s="10" t="s">
        <v>176</v>
      </c>
      <c r="G25" s="9" t="s">
        <v>177</v>
      </c>
      <c r="H25" s="4"/>
      <c r="I25" s="4"/>
      <c r="J25" s="4"/>
      <c r="K25" s="4"/>
      <c r="L25" s="25"/>
      <c r="N25" s="12" t="s">
        <v>78</v>
      </c>
      <c r="O25" s="32"/>
    </row>
    <row r="26">
      <c r="A26" s="7" t="s">
        <v>167</v>
      </c>
      <c r="B26" s="16" t="s">
        <v>178</v>
      </c>
      <c r="C26" s="3"/>
      <c r="D26" s="9" t="s">
        <v>179</v>
      </c>
      <c r="E26" s="3"/>
      <c r="F26" s="10" t="s">
        <v>180</v>
      </c>
      <c r="G26" s="9" t="s">
        <v>181</v>
      </c>
      <c r="H26" s="4"/>
      <c r="I26" s="4"/>
      <c r="J26" s="4"/>
      <c r="K26" s="4"/>
      <c r="L26" s="26"/>
      <c r="M26" s="33"/>
    </row>
    <row r="27">
      <c r="A27" s="7" t="s">
        <v>167</v>
      </c>
      <c r="B27" s="16" t="s">
        <v>182</v>
      </c>
      <c r="C27" s="3"/>
      <c r="D27" s="9" t="s">
        <v>183</v>
      </c>
      <c r="E27" s="3"/>
      <c r="F27" s="10" t="s">
        <v>184</v>
      </c>
      <c r="G27" s="9" t="s">
        <v>185</v>
      </c>
      <c r="H27" s="4"/>
      <c r="I27" s="4"/>
      <c r="J27" s="4"/>
      <c r="K27" s="4"/>
      <c r="L27" s="26"/>
      <c r="M27" s="33"/>
    </row>
    <row r="28">
      <c r="A28" s="7" t="s">
        <v>167</v>
      </c>
      <c r="B28" s="16" t="s">
        <v>186</v>
      </c>
      <c r="C28" s="3"/>
      <c r="D28" s="9" t="s">
        <v>187</v>
      </c>
      <c r="E28" s="3"/>
      <c r="F28" s="10" t="s">
        <v>188</v>
      </c>
      <c r="G28" s="9" t="s">
        <v>189</v>
      </c>
      <c r="H28" s="4"/>
      <c r="I28" s="4"/>
      <c r="J28" s="4"/>
      <c r="K28" s="4"/>
      <c r="L28" s="26"/>
      <c r="M28" s="33"/>
    </row>
    <row r="29">
      <c r="A29" s="31" t="s">
        <v>167</v>
      </c>
      <c r="B29" s="9" t="s">
        <v>190</v>
      </c>
      <c r="C29" s="3"/>
      <c r="D29" s="9" t="s">
        <v>191</v>
      </c>
      <c r="E29" s="3"/>
      <c r="F29" s="10" t="s">
        <v>192</v>
      </c>
      <c r="G29" s="9" t="s">
        <v>193</v>
      </c>
      <c r="H29" s="4"/>
      <c r="I29" s="4"/>
      <c r="J29" s="4"/>
      <c r="K29" s="4"/>
      <c r="L29" s="26"/>
      <c r="M29" s="33"/>
    </row>
    <row r="30">
      <c r="A30" s="7" t="s">
        <v>194</v>
      </c>
      <c r="B30" s="16" t="s">
        <v>195</v>
      </c>
      <c r="C30" s="3"/>
      <c r="D30" s="9" t="s">
        <v>196</v>
      </c>
      <c r="E30" s="3"/>
      <c r="F30" s="10" t="s">
        <v>197</v>
      </c>
      <c r="G30" s="9" t="s">
        <v>198</v>
      </c>
      <c r="H30" s="4"/>
      <c r="I30" s="4"/>
      <c r="J30" s="4"/>
      <c r="K30" s="4"/>
      <c r="L30" s="26"/>
      <c r="M30" s="33"/>
    </row>
    <row r="31">
      <c r="A31" s="7" t="s">
        <v>194</v>
      </c>
      <c r="B31" s="16" t="s">
        <v>199</v>
      </c>
      <c r="C31" s="3"/>
      <c r="D31" s="9" t="s">
        <v>200</v>
      </c>
      <c r="E31" s="3"/>
      <c r="F31" s="10" t="s">
        <v>201</v>
      </c>
      <c r="G31" s="9" t="s">
        <v>202</v>
      </c>
      <c r="H31" s="4"/>
      <c r="I31" s="4"/>
      <c r="J31" s="4"/>
      <c r="K31" s="4"/>
      <c r="L31" s="26"/>
      <c r="M31" s="33"/>
    </row>
    <row r="32">
      <c r="A32" s="7" t="s">
        <v>194</v>
      </c>
      <c r="B32" s="16" t="s">
        <v>203</v>
      </c>
      <c r="C32" s="3"/>
      <c r="D32" s="9" t="s">
        <v>204</v>
      </c>
      <c r="E32" s="3"/>
      <c r="F32" s="10" t="s">
        <v>205</v>
      </c>
      <c r="G32" s="9" t="s">
        <v>206</v>
      </c>
      <c r="H32" s="4"/>
      <c r="I32" s="4"/>
      <c r="J32" s="4"/>
      <c r="K32" s="4"/>
      <c r="L32" s="26"/>
      <c r="M32" s="33"/>
    </row>
    <row r="33">
      <c r="A33" s="7" t="s">
        <v>194</v>
      </c>
      <c r="B33" s="16" t="s">
        <v>207</v>
      </c>
      <c r="C33" s="3"/>
      <c r="D33" s="9" t="s">
        <v>208</v>
      </c>
      <c r="E33" s="3"/>
      <c r="F33" s="10" t="s">
        <v>209</v>
      </c>
      <c r="G33" s="9" t="s">
        <v>210</v>
      </c>
      <c r="H33" s="4"/>
      <c r="I33" s="4"/>
      <c r="J33" s="4"/>
      <c r="K33" s="4"/>
      <c r="L33" s="26"/>
      <c r="M33" s="33"/>
    </row>
    <row r="34">
      <c r="A34" s="34" t="s">
        <v>194</v>
      </c>
      <c r="B34" s="35" t="s">
        <v>211</v>
      </c>
      <c r="C34" s="36"/>
      <c r="D34" s="37" t="s">
        <v>212</v>
      </c>
      <c r="E34" s="36"/>
      <c r="F34" s="38" t="s">
        <v>213</v>
      </c>
      <c r="G34" s="37" t="s">
        <v>214</v>
      </c>
      <c r="H34" s="39"/>
      <c r="I34" s="39"/>
      <c r="J34" s="39"/>
      <c r="K34" s="39"/>
      <c r="L34" s="40"/>
      <c r="M34" s="41"/>
      <c r="N34" s="42"/>
      <c r="O34" s="42"/>
      <c r="P34" s="42"/>
      <c r="Q34" s="42"/>
    </row>
    <row r="35">
      <c r="A35" s="7" t="s">
        <v>194</v>
      </c>
      <c r="B35" s="16" t="s">
        <v>215</v>
      </c>
      <c r="C35" s="3"/>
      <c r="D35" s="9" t="s">
        <v>216</v>
      </c>
      <c r="E35" s="3"/>
      <c r="F35" s="10" t="s">
        <v>217</v>
      </c>
      <c r="G35" s="9" t="s">
        <v>218</v>
      </c>
      <c r="H35" s="4"/>
      <c r="I35" s="4"/>
      <c r="J35" s="4"/>
      <c r="K35" s="4"/>
      <c r="L35" s="26"/>
      <c r="M35" s="33"/>
    </row>
    <row r="36">
      <c r="A36" s="7" t="s">
        <v>194</v>
      </c>
      <c r="B36" s="8" t="s">
        <v>219</v>
      </c>
      <c r="C36" s="3"/>
      <c r="D36" s="9" t="s">
        <v>220</v>
      </c>
      <c r="E36" s="3"/>
      <c r="F36" s="10" t="s">
        <v>221</v>
      </c>
      <c r="G36" s="9" t="s">
        <v>222</v>
      </c>
      <c r="H36" s="4"/>
      <c r="I36" s="4"/>
      <c r="J36" s="4"/>
      <c r="K36" s="4"/>
      <c r="L36" s="26"/>
      <c r="M36" s="33"/>
    </row>
    <row r="37">
      <c r="A37" s="7" t="s">
        <v>194</v>
      </c>
      <c r="B37" s="8" t="s">
        <v>223</v>
      </c>
      <c r="C37" s="3"/>
      <c r="D37" s="9" t="s">
        <v>224</v>
      </c>
      <c r="E37" s="3"/>
      <c r="F37" s="10" t="s">
        <v>225</v>
      </c>
      <c r="G37" s="9" t="s">
        <v>226</v>
      </c>
      <c r="H37" s="4"/>
      <c r="I37" s="4"/>
      <c r="J37" s="4"/>
      <c r="K37" s="4"/>
      <c r="L37" s="26"/>
      <c r="M37" s="33"/>
    </row>
    <row r="38">
      <c r="A38" s="7" t="s">
        <v>194</v>
      </c>
      <c r="B38" s="8" t="s">
        <v>227</v>
      </c>
      <c r="C38" s="4"/>
      <c r="D38" s="9" t="s">
        <v>228</v>
      </c>
      <c r="E38" s="3"/>
      <c r="F38" s="10" t="s">
        <v>229</v>
      </c>
      <c r="G38" s="9" t="s">
        <v>230</v>
      </c>
      <c r="H38" s="4"/>
      <c r="I38" s="4"/>
      <c r="J38" s="4"/>
      <c r="K38" s="4"/>
      <c r="L38" s="26"/>
      <c r="M38" s="33"/>
    </row>
    <row r="39">
      <c r="A39" s="7" t="s">
        <v>194</v>
      </c>
      <c r="B39" s="16" t="s">
        <v>231</v>
      </c>
      <c r="C39" s="4"/>
      <c r="D39" s="9" t="s">
        <v>232</v>
      </c>
      <c r="E39" s="3"/>
      <c r="F39" s="10" t="s">
        <v>233</v>
      </c>
      <c r="G39" s="9" t="s">
        <v>234</v>
      </c>
      <c r="H39" s="4"/>
      <c r="I39" s="4"/>
      <c r="J39" s="4"/>
      <c r="K39" s="4"/>
      <c r="L39" s="26"/>
      <c r="M39" s="33"/>
    </row>
    <row r="40">
      <c r="A40" s="31" t="s">
        <v>194</v>
      </c>
      <c r="B40" s="9" t="s">
        <v>235</v>
      </c>
      <c r="C40" s="4"/>
      <c r="D40" s="4"/>
      <c r="E40" s="3"/>
      <c r="F40" s="10" t="s">
        <v>236</v>
      </c>
      <c r="G40" s="9" t="s">
        <v>237</v>
      </c>
      <c r="H40" s="4"/>
      <c r="I40" s="4"/>
      <c r="J40" s="4"/>
      <c r="K40" s="4"/>
      <c r="L40" s="26"/>
      <c r="M40" s="33"/>
    </row>
    <row r="41">
      <c r="A41" s="7" t="s">
        <v>238</v>
      </c>
      <c r="B41" s="16" t="s">
        <v>239</v>
      </c>
      <c r="C41" s="4"/>
      <c r="D41" s="4"/>
      <c r="E41" s="3"/>
      <c r="F41" s="10" t="s">
        <v>240</v>
      </c>
      <c r="G41" s="9" t="s">
        <v>241</v>
      </c>
      <c r="H41" s="4"/>
      <c r="I41" s="4"/>
      <c r="J41" s="4"/>
      <c r="K41" s="4"/>
      <c r="L41" s="26"/>
      <c r="M41" s="33"/>
    </row>
    <row r="42">
      <c r="A42" s="7" t="s">
        <v>238</v>
      </c>
      <c r="B42" s="16" t="s">
        <v>242</v>
      </c>
      <c r="C42" s="4"/>
      <c r="D42" s="4"/>
      <c r="E42" s="3"/>
      <c r="F42" s="10" t="s">
        <v>243</v>
      </c>
      <c r="G42" s="9" t="s">
        <v>244</v>
      </c>
      <c r="H42" s="4"/>
      <c r="I42" s="4"/>
      <c r="J42" s="4"/>
      <c r="K42" s="4"/>
      <c r="L42" s="26"/>
      <c r="M42" s="33"/>
    </row>
    <row r="43">
      <c r="A43" s="7" t="s">
        <v>238</v>
      </c>
      <c r="B43" s="16" t="s">
        <v>245</v>
      </c>
      <c r="C43" s="4"/>
      <c r="D43" s="4"/>
      <c r="E43" s="3"/>
      <c r="F43" s="10" t="s">
        <v>246</v>
      </c>
      <c r="G43" s="9" t="s">
        <v>247</v>
      </c>
      <c r="H43" s="4"/>
      <c r="I43" s="4"/>
      <c r="J43" s="4"/>
      <c r="K43" s="4"/>
      <c r="L43" s="26"/>
      <c r="M43" s="33"/>
    </row>
    <row r="44">
      <c r="A44" s="7" t="s">
        <v>238</v>
      </c>
      <c r="B44" s="16" t="s">
        <v>248</v>
      </c>
      <c r="C44" s="4"/>
      <c r="D44" s="4"/>
      <c r="E44" s="3"/>
      <c r="F44" s="10" t="s">
        <v>249</v>
      </c>
      <c r="G44" s="9" t="s">
        <v>250</v>
      </c>
      <c r="H44" s="4"/>
      <c r="I44" s="4"/>
      <c r="J44" s="4"/>
      <c r="K44" s="4"/>
      <c r="L44" s="26"/>
      <c r="M44" s="33"/>
    </row>
    <row r="45">
      <c r="A45" s="7" t="s">
        <v>238</v>
      </c>
      <c r="B45" s="16" t="s">
        <v>251</v>
      </c>
      <c r="C45" s="4"/>
      <c r="D45" s="4"/>
      <c r="E45" s="3"/>
      <c r="F45" s="10" t="s">
        <v>252</v>
      </c>
      <c r="G45" s="9" t="s">
        <v>253</v>
      </c>
      <c r="H45" s="4"/>
      <c r="I45" s="4"/>
      <c r="J45" s="4"/>
      <c r="K45" s="4"/>
      <c r="L45" s="26"/>
      <c r="M45" s="33"/>
    </row>
    <row r="46">
      <c r="A46" s="7" t="s">
        <v>238</v>
      </c>
      <c r="B46" s="16" t="s">
        <v>254</v>
      </c>
      <c r="C46" s="4"/>
      <c r="D46" s="4"/>
      <c r="E46" s="3"/>
      <c r="F46" s="10" t="s">
        <v>255</v>
      </c>
      <c r="G46" s="9" t="s">
        <v>256</v>
      </c>
      <c r="H46" s="4"/>
      <c r="I46" s="4"/>
      <c r="J46" s="4"/>
      <c r="K46" s="4"/>
      <c r="L46" s="26"/>
      <c r="M46" s="33"/>
    </row>
    <row r="47">
      <c r="A47" s="7" t="s">
        <v>238</v>
      </c>
      <c r="B47" s="16" t="s">
        <v>257</v>
      </c>
      <c r="C47" s="4"/>
      <c r="D47" s="4"/>
      <c r="E47" s="3"/>
      <c r="F47" s="10" t="s">
        <v>258</v>
      </c>
      <c r="G47" s="9" t="s">
        <v>259</v>
      </c>
      <c r="H47" s="4"/>
      <c r="I47" s="4"/>
      <c r="J47" s="4"/>
      <c r="K47" s="4"/>
      <c r="L47" s="26"/>
      <c r="M47" s="33"/>
    </row>
    <row r="48">
      <c r="A48" s="7" t="s">
        <v>238</v>
      </c>
      <c r="B48" s="16" t="s">
        <v>260</v>
      </c>
      <c r="C48" s="4"/>
      <c r="D48" s="4"/>
      <c r="E48" s="3"/>
      <c r="F48" s="10" t="s">
        <v>261</v>
      </c>
      <c r="G48" s="9" t="s">
        <v>262</v>
      </c>
      <c r="H48" s="4"/>
      <c r="I48" s="4"/>
      <c r="J48" s="4"/>
      <c r="K48" s="4"/>
      <c r="L48" s="26"/>
      <c r="M48" s="33"/>
    </row>
    <row r="49">
      <c r="A49" s="7" t="s">
        <v>238</v>
      </c>
      <c r="B49" s="16" t="s">
        <v>263</v>
      </c>
      <c r="C49" s="4"/>
      <c r="D49" s="4"/>
      <c r="E49" s="3"/>
      <c r="F49" s="10" t="s">
        <v>264</v>
      </c>
      <c r="G49" s="9" t="s">
        <v>265</v>
      </c>
      <c r="H49" s="4"/>
      <c r="I49" s="4"/>
      <c r="J49" s="4"/>
      <c r="K49" s="4"/>
      <c r="L49" s="26"/>
      <c r="M49" s="33"/>
    </row>
    <row r="50">
      <c r="A50" s="7" t="s">
        <v>238</v>
      </c>
      <c r="B50" s="16" t="s">
        <v>266</v>
      </c>
      <c r="C50" s="4"/>
      <c r="D50" s="4"/>
      <c r="E50" s="3"/>
      <c r="F50" s="10" t="s">
        <v>267</v>
      </c>
      <c r="G50" s="9" t="s">
        <v>268</v>
      </c>
      <c r="H50" s="4"/>
      <c r="I50" s="4"/>
      <c r="J50" s="4"/>
      <c r="K50" s="4"/>
      <c r="L50" s="26"/>
      <c r="M50" s="33"/>
    </row>
    <row r="51">
      <c r="A51" s="7" t="s">
        <v>238</v>
      </c>
      <c r="B51" s="8" t="s">
        <v>269</v>
      </c>
      <c r="C51" s="4"/>
      <c r="D51" s="4"/>
      <c r="E51" s="3"/>
      <c r="F51" s="10" t="s">
        <v>270</v>
      </c>
      <c r="G51" s="9" t="s">
        <v>271</v>
      </c>
      <c r="H51" s="4"/>
      <c r="I51" s="4"/>
      <c r="J51" s="4"/>
      <c r="K51" s="4"/>
      <c r="L51" s="26"/>
      <c r="M51" s="33"/>
    </row>
    <row r="52">
      <c r="A52" s="7" t="s">
        <v>238</v>
      </c>
      <c r="B52" s="16" t="s">
        <v>272</v>
      </c>
      <c r="C52" s="4"/>
      <c r="D52" s="4"/>
      <c r="E52" s="3"/>
      <c r="F52" s="10" t="s">
        <v>273</v>
      </c>
      <c r="G52" s="9" t="s">
        <v>274</v>
      </c>
      <c r="H52" s="4"/>
      <c r="I52" s="4"/>
      <c r="J52" s="4"/>
      <c r="K52" s="4"/>
      <c r="L52" s="26"/>
      <c r="M52" s="33"/>
    </row>
    <row r="53">
      <c r="A53" s="7" t="s">
        <v>238</v>
      </c>
      <c r="B53" s="16" t="s">
        <v>275</v>
      </c>
      <c r="C53" s="4"/>
      <c r="D53" s="4"/>
      <c r="E53" s="3"/>
      <c r="F53" s="10" t="s">
        <v>276</v>
      </c>
      <c r="G53" s="9" t="s">
        <v>277</v>
      </c>
      <c r="H53" s="4"/>
      <c r="I53" s="4"/>
      <c r="J53" s="4"/>
      <c r="K53" s="4"/>
      <c r="L53" s="26"/>
      <c r="M53" s="33"/>
    </row>
    <row r="54">
      <c r="A54" s="7" t="s">
        <v>238</v>
      </c>
      <c r="B54" s="16" t="s">
        <v>278</v>
      </c>
      <c r="C54" s="4"/>
      <c r="D54" s="4"/>
      <c r="E54" s="3"/>
      <c r="F54" s="10" t="s">
        <v>279</v>
      </c>
      <c r="G54" s="9" t="s">
        <v>280</v>
      </c>
      <c r="H54" s="4"/>
      <c r="I54" s="4"/>
      <c r="J54" s="4"/>
      <c r="K54" s="4"/>
      <c r="L54" s="26"/>
      <c r="M54" s="33"/>
    </row>
    <row r="55">
      <c r="A55" s="31" t="s">
        <v>238</v>
      </c>
      <c r="B55" s="9" t="s">
        <v>281</v>
      </c>
      <c r="C55" s="4"/>
      <c r="D55" s="4"/>
      <c r="E55" s="3"/>
      <c r="F55" s="10" t="s">
        <v>282</v>
      </c>
      <c r="G55" s="9" t="s">
        <v>283</v>
      </c>
      <c r="H55" s="4"/>
      <c r="I55" s="4"/>
      <c r="J55" s="4"/>
      <c r="K55" s="4"/>
      <c r="L55" s="26"/>
      <c r="M55" s="33"/>
    </row>
    <row r="56">
      <c r="A56" s="7" t="s">
        <v>284</v>
      </c>
      <c r="B56" s="16" t="s">
        <v>285</v>
      </c>
      <c r="C56" s="4"/>
      <c r="D56" s="4"/>
      <c r="E56" s="3"/>
      <c r="F56" s="10" t="s">
        <v>286</v>
      </c>
      <c r="G56" s="9" t="s">
        <v>287</v>
      </c>
      <c r="H56" s="4"/>
      <c r="I56" s="4"/>
      <c r="J56" s="4"/>
      <c r="K56" s="4"/>
      <c r="L56" s="26"/>
      <c r="M56" s="33"/>
    </row>
    <row r="57">
      <c r="A57" s="7" t="s">
        <v>284</v>
      </c>
      <c r="B57" s="16" t="s">
        <v>288</v>
      </c>
      <c r="C57" s="4"/>
      <c r="D57" s="4"/>
      <c r="E57" s="3"/>
      <c r="F57" s="10" t="s">
        <v>289</v>
      </c>
      <c r="G57" s="9" t="s">
        <v>290</v>
      </c>
      <c r="H57" s="4"/>
      <c r="I57" s="4"/>
      <c r="J57" s="4"/>
      <c r="K57" s="4"/>
      <c r="L57" s="26"/>
      <c r="M57" s="33"/>
    </row>
    <row r="58">
      <c r="A58" s="7" t="s">
        <v>284</v>
      </c>
      <c r="B58" s="16" t="s">
        <v>291</v>
      </c>
      <c r="C58" s="4"/>
      <c r="D58" s="4"/>
      <c r="E58" s="3"/>
      <c r="F58" s="10" t="s">
        <v>292</v>
      </c>
      <c r="G58" s="9" t="s">
        <v>293</v>
      </c>
      <c r="H58" s="4"/>
      <c r="I58" s="4"/>
      <c r="J58" s="4"/>
      <c r="K58" s="4"/>
      <c r="L58" s="26"/>
      <c r="M58" s="33"/>
    </row>
    <row r="59">
      <c r="A59" s="7" t="s">
        <v>284</v>
      </c>
      <c r="B59" s="16" t="s">
        <v>294</v>
      </c>
      <c r="C59" s="4"/>
      <c r="D59" s="4"/>
      <c r="E59" s="3"/>
      <c r="F59" s="10" t="s">
        <v>295</v>
      </c>
      <c r="G59" s="9" t="s">
        <v>296</v>
      </c>
      <c r="H59" s="4"/>
      <c r="I59" s="4"/>
      <c r="J59" s="4"/>
      <c r="K59" s="4"/>
      <c r="L59" s="26"/>
      <c r="M59" s="33"/>
    </row>
    <row r="60">
      <c r="A60" s="7" t="s">
        <v>284</v>
      </c>
      <c r="B60" s="16" t="s">
        <v>297</v>
      </c>
      <c r="C60" s="4"/>
      <c r="D60" s="4"/>
      <c r="E60" s="3"/>
      <c r="F60" s="10" t="s">
        <v>298</v>
      </c>
      <c r="G60" s="9" t="s">
        <v>299</v>
      </c>
      <c r="H60" s="4"/>
      <c r="I60" s="4"/>
      <c r="J60" s="4"/>
      <c r="K60" s="4"/>
      <c r="L60" s="26"/>
      <c r="M60" s="33"/>
    </row>
    <row r="61">
      <c r="A61" s="7" t="s">
        <v>284</v>
      </c>
      <c r="B61" s="16" t="s">
        <v>300</v>
      </c>
      <c r="C61" s="4"/>
      <c r="D61" s="4"/>
      <c r="E61" s="3"/>
      <c r="F61" s="10" t="s">
        <v>301</v>
      </c>
      <c r="G61" s="9" t="s">
        <v>302</v>
      </c>
      <c r="H61" s="4"/>
      <c r="I61" s="4"/>
      <c r="J61" s="4"/>
      <c r="K61" s="4"/>
      <c r="L61" s="26"/>
      <c r="M61" s="33"/>
    </row>
    <row r="62">
      <c r="A62" s="7" t="s">
        <v>284</v>
      </c>
      <c r="B62" s="16" t="s">
        <v>303</v>
      </c>
      <c r="C62" s="4"/>
      <c r="D62" s="4"/>
      <c r="E62" s="3"/>
      <c r="F62" s="10" t="s">
        <v>304</v>
      </c>
      <c r="G62" s="9" t="s">
        <v>305</v>
      </c>
      <c r="H62" s="4"/>
      <c r="I62" s="4"/>
      <c r="J62" s="4"/>
      <c r="K62" s="4"/>
      <c r="L62" s="26"/>
      <c r="M62" s="33"/>
    </row>
    <row r="63">
      <c r="A63" s="7" t="s">
        <v>284</v>
      </c>
      <c r="B63" s="16" t="s">
        <v>306</v>
      </c>
      <c r="C63" s="4"/>
      <c r="D63" s="4"/>
      <c r="E63" s="4"/>
      <c r="F63" s="4"/>
      <c r="G63" s="4"/>
      <c r="H63" s="4"/>
      <c r="I63" s="4"/>
      <c r="J63" s="4"/>
      <c r="K63" s="4"/>
      <c r="L63" s="26"/>
      <c r="M63" s="33"/>
    </row>
    <row r="64">
      <c r="A64" s="31" t="s">
        <v>284</v>
      </c>
      <c r="B64" s="9" t="s">
        <v>307</v>
      </c>
      <c r="C64" s="4"/>
      <c r="D64" s="4"/>
      <c r="E64" s="4"/>
      <c r="F64" s="4"/>
      <c r="G64" s="4"/>
      <c r="H64" s="4"/>
      <c r="I64" s="4"/>
      <c r="J64" s="4"/>
      <c r="K64" s="4"/>
      <c r="L64" s="26"/>
      <c r="M64" s="33"/>
    </row>
    <row r="65">
      <c r="A65" s="7" t="s">
        <v>308</v>
      </c>
      <c r="B65" s="16" t="s">
        <v>309</v>
      </c>
      <c r="C65" s="4"/>
      <c r="D65" s="4"/>
      <c r="E65" s="4"/>
      <c r="F65" s="4"/>
      <c r="G65" s="4"/>
      <c r="H65" s="4"/>
      <c r="I65" s="4"/>
      <c r="J65" s="4"/>
      <c r="K65" s="4"/>
      <c r="L65" s="26"/>
      <c r="M65" s="33"/>
    </row>
    <row r="66">
      <c r="A66" s="7" t="s">
        <v>308</v>
      </c>
      <c r="B66" s="16" t="s">
        <v>310</v>
      </c>
      <c r="C66" s="4"/>
      <c r="D66" s="4"/>
      <c r="E66" s="4"/>
      <c r="F66" s="4"/>
      <c r="G66" s="4"/>
      <c r="H66" s="4"/>
      <c r="I66" s="4"/>
      <c r="J66" s="4"/>
      <c r="K66" s="4"/>
      <c r="L66" s="26"/>
      <c r="M66" s="33"/>
    </row>
    <row r="67">
      <c r="A67" s="7" t="s">
        <v>308</v>
      </c>
      <c r="B67" s="16" t="s">
        <v>311</v>
      </c>
      <c r="C67" s="4"/>
      <c r="D67" s="4"/>
      <c r="E67" s="4"/>
      <c r="F67" s="4"/>
      <c r="G67" s="4"/>
      <c r="H67" s="4"/>
      <c r="I67" s="4"/>
      <c r="J67" s="4"/>
      <c r="K67" s="4"/>
      <c r="L67" s="26"/>
      <c r="M67" s="33"/>
    </row>
    <row r="68">
      <c r="A68" s="7" t="s">
        <v>308</v>
      </c>
      <c r="B68" s="16" t="s">
        <v>312</v>
      </c>
      <c r="C68" s="4"/>
      <c r="D68" s="4"/>
      <c r="E68" s="4"/>
      <c r="F68" s="4"/>
      <c r="G68" s="4"/>
      <c r="H68" s="4"/>
      <c r="I68" s="4"/>
      <c r="J68" s="4"/>
      <c r="K68" s="4"/>
      <c r="L68" s="26"/>
      <c r="M68" s="33"/>
    </row>
    <row r="69">
      <c r="A69" s="7" t="s">
        <v>308</v>
      </c>
      <c r="B69" s="16" t="s">
        <v>313</v>
      </c>
      <c r="C69" s="4"/>
      <c r="D69" s="4"/>
      <c r="E69" s="4"/>
      <c r="F69" s="4"/>
      <c r="G69" s="4"/>
      <c r="H69" s="4"/>
      <c r="I69" s="4"/>
      <c r="J69" s="4"/>
      <c r="K69" s="4"/>
      <c r="L69" s="26"/>
      <c r="M69" s="33"/>
    </row>
    <row r="70">
      <c r="A70" s="7" t="s">
        <v>308</v>
      </c>
      <c r="B70" s="16" t="s">
        <v>314</v>
      </c>
      <c r="C70" s="4"/>
      <c r="D70" s="4"/>
      <c r="E70" s="4"/>
      <c r="F70" s="4"/>
      <c r="G70" s="4"/>
      <c r="H70" s="4"/>
      <c r="I70" s="4"/>
      <c r="J70" s="4"/>
      <c r="K70" s="4"/>
      <c r="L70" s="26"/>
      <c r="M70" s="33"/>
    </row>
    <row r="71">
      <c r="A71" s="7" t="s">
        <v>308</v>
      </c>
      <c r="B71" s="16" t="s">
        <v>315</v>
      </c>
      <c r="C71" s="4"/>
      <c r="D71" s="4"/>
      <c r="E71" s="4"/>
      <c r="F71" s="4"/>
      <c r="G71" s="4"/>
      <c r="H71" s="4"/>
      <c r="I71" s="4"/>
      <c r="J71" s="4"/>
      <c r="K71" s="4"/>
      <c r="L71" s="26"/>
      <c r="M71" s="33"/>
    </row>
    <row r="72">
      <c r="A72" s="7" t="s">
        <v>308</v>
      </c>
      <c r="B72" s="8" t="s">
        <v>316</v>
      </c>
      <c r="C72" s="4"/>
      <c r="D72" s="4"/>
      <c r="E72" s="4"/>
      <c r="F72" s="4"/>
      <c r="G72" s="4"/>
      <c r="H72" s="4"/>
      <c r="I72" s="4"/>
      <c r="J72" s="4"/>
      <c r="K72" s="4"/>
      <c r="L72" s="26"/>
      <c r="M72" s="33"/>
    </row>
    <row r="73">
      <c r="A73" s="7" t="s">
        <v>308</v>
      </c>
      <c r="B73" s="16" t="s">
        <v>317</v>
      </c>
      <c r="C73" s="4"/>
      <c r="D73" s="4"/>
      <c r="E73" s="4"/>
      <c r="F73" s="4"/>
      <c r="G73" s="4"/>
      <c r="H73" s="4"/>
      <c r="I73" s="4"/>
      <c r="J73" s="4"/>
      <c r="K73" s="4"/>
      <c r="L73" s="26"/>
      <c r="M73" s="33"/>
    </row>
    <row r="74">
      <c r="A74" s="7" t="s">
        <v>308</v>
      </c>
      <c r="B74" s="16" t="s">
        <v>318</v>
      </c>
      <c r="C74" s="4"/>
      <c r="D74" s="4"/>
      <c r="E74" s="4"/>
      <c r="F74" s="4"/>
      <c r="G74" s="4"/>
      <c r="H74" s="4"/>
      <c r="I74" s="4"/>
      <c r="J74" s="4"/>
      <c r="K74" s="4"/>
      <c r="L74" s="26"/>
      <c r="M74" s="33"/>
    </row>
    <row r="75">
      <c r="A75" s="7" t="s">
        <v>308</v>
      </c>
      <c r="B75" s="16" t="s">
        <v>319</v>
      </c>
      <c r="C75" s="4"/>
      <c r="D75" s="4"/>
      <c r="E75" s="4"/>
      <c r="F75" s="4"/>
      <c r="G75" s="4"/>
      <c r="H75" s="4"/>
      <c r="I75" s="4"/>
      <c r="J75" s="4"/>
      <c r="K75" s="4"/>
      <c r="L75" s="26"/>
      <c r="M75" s="33"/>
    </row>
    <row r="76">
      <c r="A76" s="31" t="s">
        <v>308</v>
      </c>
      <c r="B76" s="9" t="s">
        <v>320</v>
      </c>
      <c r="C76" s="4"/>
      <c r="D76" s="4"/>
      <c r="E76" s="4"/>
      <c r="F76" s="4"/>
      <c r="G76" s="4"/>
      <c r="H76" s="4"/>
      <c r="I76" s="4"/>
      <c r="J76" s="4"/>
      <c r="K76" s="4"/>
      <c r="L76" s="26"/>
      <c r="M76" s="33"/>
    </row>
    <row r="77">
      <c r="A77" s="4"/>
      <c r="B77" s="4"/>
      <c r="C77" s="4"/>
      <c r="D77" s="4"/>
      <c r="E77" s="4"/>
      <c r="F77" s="4"/>
      <c r="G77" s="4"/>
      <c r="H77" s="4"/>
      <c r="I77" s="4"/>
      <c r="J77" s="4"/>
      <c r="K77" s="4"/>
      <c r="L77" s="26"/>
      <c r="M77" s="33"/>
    </row>
    <row r="78">
      <c r="A78" s="4"/>
      <c r="B78" s="4"/>
      <c r="C78" s="4"/>
      <c r="D78" s="4"/>
      <c r="E78" s="4"/>
      <c r="F78" s="4"/>
      <c r="G78" s="4"/>
      <c r="H78" s="4"/>
      <c r="I78" s="4"/>
      <c r="J78" s="4"/>
      <c r="K78" s="4"/>
      <c r="L78" s="26"/>
      <c r="M78" s="33"/>
    </row>
    <row r="79">
      <c r="A79" s="4"/>
      <c r="B79" s="4"/>
      <c r="C79" s="4"/>
      <c r="D79" s="4"/>
      <c r="E79" s="4"/>
      <c r="F79" s="4"/>
      <c r="G79" s="4"/>
      <c r="H79" s="4"/>
      <c r="I79" s="4"/>
      <c r="J79" s="4"/>
      <c r="K79" s="4"/>
      <c r="L79" s="26"/>
      <c r="M79" s="33"/>
    </row>
    <row r="80">
      <c r="A80" s="4"/>
      <c r="B80" s="4"/>
      <c r="C80" s="4"/>
      <c r="D80" s="4"/>
      <c r="E80" s="4"/>
      <c r="F80" s="4"/>
      <c r="G80" s="4"/>
      <c r="H80" s="4"/>
      <c r="I80" s="4"/>
      <c r="J80" s="4"/>
      <c r="K80" s="4"/>
      <c r="L80" s="26"/>
      <c r="M80" s="33"/>
    </row>
    <row r="81">
      <c r="A81" s="4"/>
      <c r="B81" s="4"/>
      <c r="C81" s="4"/>
      <c r="D81" s="4"/>
      <c r="E81" s="4"/>
      <c r="F81" s="4"/>
      <c r="G81" s="4"/>
      <c r="H81" s="4"/>
      <c r="I81" s="4"/>
      <c r="J81" s="4"/>
      <c r="K81" s="4"/>
      <c r="L81" s="26"/>
      <c r="M81" s="33"/>
    </row>
    <row r="82">
      <c r="A82" s="4"/>
      <c r="B82" s="4"/>
      <c r="C82" s="4"/>
      <c r="D82" s="4"/>
      <c r="E82" s="4"/>
      <c r="F82" s="4"/>
      <c r="G82" s="4"/>
      <c r="H82" s="4"/>
      <c r="I82" s="4"/>
      <c r="J82" s="4"/>
      <c r="K82" s="4"/>
      <c r="L82" s="26"/>
      <c r="M82" s="33"/>
    </row>
    <row r="83">
      <c r="A83" s="4"/>
      <c r="B83" s="4"/>
      <c r="C83" s="4"/>
      <c r="D83" s="4"/>
      <c r="E83" s="4"/>
      <c r="F83" s="4"/>
      <c r="G83" s="4"/>
      <c r="H83" s="4"/>
      <c r="I83" s="4"/>
      <c r="J83" s="4"/>
      <c r="K83" s="4"/>
      <c r="L83" s="26"/>
      <c r="M83" s="33"/>
    </row>
    <row r="84">
      <c r="A84" s="4"/>
      <c r="B84" s="4"/>
      <c r="C84" s="4"/>
      <c r="D84" s="4"/>
      <c r="E84" s="4"/>
      <c r="F84" s="4"/>
      <c r="G84" s="4"/>
      <c r="H84" s="4"/>
      <c r="I84" s="4"/>
      <c r="J84" s="4"/>
      <c r="K84" s="4"/>
      <c r="L84" s="26"/>
      <c r="M84" s="33"/>
    </row>
    <row r="85">
      <c r="A85" s="4"/>
      <c r="B85" s="4"/>
      <c r="C85" s="4"/>
      <c r="D85" s="4"/>
      <c r="E85" s="4"/>
      <c r="F85" s="4"/>
      <c r="G85" s="4"/>
      <c r="H85" s="4"/>
      <c r="I85" s="4"/>
      <c r="J85" s="4"/>
      <c r="K85" s="4"/>
      <c r="L85" s="26"/>
      <c r="M85" s="33"/>
    </row>
    <row r="86">
      <c r="A86" s="4"/>
      <c r="B86" s="4"/>
      <c r="C86" s="4"/>
      <c r="D86" s="4"/>
      <c r="E86" s="4"/>
      <c r="F86" s="4"/>
      <c r="G86" s="4"/>
      <c r="H86" s="4"/>
      <c r="I86" s="4"/>
      <c r="J86" s="4"/>
      <c r="K86" s="4"/>
      <c r="L86" s="26"/>
      <c r="M86" s="33"/>
    </row>
    <row r="87">
      <c r="A87" s="4"/>
      <c r="B87" s="4"/>
      <c r="C87" s="4"/>
      <c r="D87" s="4"/>
      <c r="E87" s="4"/>
      <c r="F87" s="4"/>
      <c r="G87" s="4"/>
      <c r="H87" s="4"/>
      <c r="I87" s="4"/>
      <c r="J87" s="4"/>
      <c r="K87" s="4"/>
      <c r="L87" s="26"/>
      <c r="M87" s="33"/>
    </row>
    <row r="88">
      <c r="A88" s="4"/>
      <c r="B88" s="4"/>
      <c r="C88" s="4"/>
      <c r="D88" s="4"/>
      <c r="E88" s="4"/>
      <c r="F88" s="4"/>
      <c r="G88" s="4"/>
      <c r="H88" s="4"/>
      <c r="I88" s="4"/>
      <c r="J88" s="4"/>
      <c r="K88" s="4"/>
      <c r="L88" s="26"/>
      <c r="M88" s="33"/>
    </row>
    <row r="89">
      <c r="A89" s="4"/>
      <c r="B89" s="4"/>
      <c r="C89" s="4"/>
      <c r="D89" s="4"/>
      <c r="E89" s="4"/>
      <c r="F89" s="4"/>
      <c r="G89" s="4"/>
      <c r="H89" s="4"/>
      <c r="I89" s="4"/>
      <c r="J89" s="4"/>
      <c r="K89" s="4"/>
      <c r="L89" s="26"/>
      <c r="M89" s="33"/>
    </row>
    <row r="90">
      <c r="A90" s="4"/>
      <c r="B90" s="4"/>
      <c r="C90" s="4"/>
      <c r="D90" s="4"/>
      <c r="E90" s="4"/>
      <c r="F90" s="4"/>
      <c r="G90" s="4"/>
      <c r="H90" s="4"/>
      <c r="I90" s="4"/>
      <c r="J90" s="4"/>
      <c r="K90" s="4"/>
      <c r="L90" s="26"/>
      <c r="M90" s="33"/>
    </row>
    <row r="91">
      <c r="A91" s="4"/>
      <c r="B91" s="4"/>
      <c r="C91" s="4"/>
      <c r="D91" s="4"/>
      <c r="E91" s="4"/>
      <c r="F91" s="4"/>
      <c r="G91" s="4"/>
      <c r="H91" s="4"/>
      <c r="I91" s="4"/>
      <c r="J91" s="4"/>
      <c r="K91" s="4"/>
      <c r="L91" s="26"/>
      <c r="M91" s="33"/>
    </row>
    <row r="92">
      <c r="A92" s="4"/>
      <c r="B92" s="4"/>
      <c r="C92" s="4"/>
      <c r="D92" s="4"/>
      <c r="E92" s="4"/>
      <c r="F92" s="4"/>
      <c r="G92" s="4"/>
      <c r="H92" s="4"/>
      <c r="I92" s="4"/>
      <c r="J92" s="4"/>
      <c r="K92" s="4"/>
      <c r="L92" s="26"/>
      <c r="M92" s="33"/>
    </row>
    <row r="93">
      <c r="A93" s="4"/>
      <c r="B93" s="4"/>
      <c r="C93" s="4"/>
      <c r="D93" s="4"/>
      <c r="E93" s="4"/>
      <c r="F93" s="4"/>
      <c r="G93" s="4"/>
      <c r="H93" s="4"/>
      <c r="I93" s="4"/>
      <c r="J93" s="4"/>
      <c r="K93" s="4"/>
      <c r="L93" s="26"/>
      <c r="M93" s="33"/>
    </row>
    <row r="94">
      <c r="A94" s="4"/>
      <c r="B94" s="4"/>
      <c r="C94" s="4"/>
      <c r="D94" s="4"/>
      <c r="E94" s="4"/>
      <c r="F94" s="4"/>
      <c r="G94" s="4"/>
      <c r="H94" s="4"/>
      <c r="I94" s="4"/>
      <c r="J94" s="4"/>
      <c r="K94" s="4"/>
      <c r="L94" s="26"/>
      <c r="M94" s="33"/>
    </row>
    <row r="95">
      <c r="A95" s="4"/>
      <c r="B95" s="4"/>
      <c r="C95" s="4"/>
      <c r="D95" s="4"/>
      <c r="E95" s="4"/>
      <c r="F95" s="4"/>
      <c r="G95" s="4"/>
      <c r="H95" s="4"/>
      <c r="I95" s="4"/>
      <c r="J95" s="4"/>
      <c r="K95" s="4"/>
      <c r="L95" s="26"/>
      <c r="M95" s="33"/>
    </row>
    <row r="96">
      <c r="A96" s="4"/>
      <c r="B96" s="4"/>
      <c r="C96" s="4"/>
      <c r="D96" s="4"/>
      <c r="E96" s="4"/>
      <c r="F96" s="4"/>
      <c r="G96" s="4"/>
      <c r="H96" s="4"/>
      <c r="I96" s="4"/>
      <c r="J96" s="4"/>
      <c r="K96" s="4"/>
      <c r="L96" s="26"/>
      <c r="M96" s="33"/>
    </row>
    <row r="97">
      <c r="A97" s="4"/>
      <c r="B97" s="4"/>
      <c r="C97" s="4"/>
      <c r="D97" s="4"/>
      <c r="E97" s="4"/>
      <c r="F97" s="4"/>
      <c r="G97" s="4"/>
      <c r="H97" s="4"/>
      <c r="I97" s="4"/>
      <c r="J97" s="4"/>
      <c r="K97" s="4"/>
      <c r="L97" s="26"/>
      <c r="M97" s="33"/>
    </row>
    <row r="98">
      <c r="A98" s="4"/>
      <c r="B98" s="4"/>
      <c r="C98" s="4"/>
      <c r="D98" s="4"/>
      <c r="E98" s="4"/>
      <c r="F98" s="4"/>
      <c r="G98" s="4"/>
      <c r="H98" s="4"/>
      <c r="I98" s="4"/>
      <c r="J98" s="4"/>
      <c r="K98" s="4"/>
      <c r="L98" s="26"/>
      <c r="M98" s="33"/>
    </row>
    <row r="99">
      <c r="A99" s="4"/>
      <c r="B99" s="4"/>
      <c r="C99" s="4"/>
      <c r="D99" s="4"/>
      <c r="E99" s="4"/>
      <c r="F99" s="4"/>
      <c r="G99" s="4"/>
      <c r="H99" s="4"/>
      <c r="I99" s="4"/>
      <c r="J99" s="4"/>
      <c r="K99" s="4"/>
      <c r="L99" s="26"/>
      <c r="M99" s="33"/>
    </row>
    <row r="100">
      <c r="A100" s="4"/>
      <c r="B100" s="4"/>
      <c r="C100" s="4"/>
      <c r="D100" s="4"/>
      <c r="E100" s="4"/>
      <c r="F100" s="4"/>
      <c r="G100" s="4"/>
      <c r="H100" s="4"/>
      <c r="I100" s="4"/>
      <c r="J100" s="4"/>
      <c r="K100" s="4"/>
      <c r="L100" s="26"/>
      <c r="M100" s="33"/>
    </row>
    <row r="101">
      <c r="A101" s="4"/>
      <c r="B101" s="4"/>
      <c r="C101" s="4"/>
      <c r="D101" s="4"/>
      <c r="E101" s="4"/>
      <c r="F101" s="4"/>
      <c r="G101" s="4"/>
      <c r="H101" s="4"/>
      <c r="I101" s="4"/>
      <c r="J101" s="4"/>
      <c r="K101" s="4"/>
      <c r="L101" s="26"/>
      <c r="M101" s="33"/>
    </row>
    <row r="102">
      <c r="A102" s="4"/>
      <c r="B102" s="4"/>
      <c r="C102" s="4"/>
      <c r="D102" s="4"/>
      <c r="E102" s="4"/>
      <c r="F102" s="4"/>
      <c r="G102" s="4"/>
      <c r="H102" s="4"/>
      <c r="I102" s="4"/>
      <c r="J102" s="4"/>
      <c r="K102" s="4"/>
      <c r="L102" s="26"/>
      <c r="M102" s="33"/>
    </row>
    <row r="103">
      <c r="A103" s="4"/>
      <c r="B103" s="4"/>
      <c r="C103" s="4"/>
      <c r="D103" s="4"/>
      <c r="E103" s="4"/>
      <c r="F103" s="4"/>
      <c r="G103" s="4"/>
      <c r="H103" s="4"/>
      <c r="I103" s="4"/>
      <c r="J103" s="4"/>
      <c r="K103" s="4"/>
      <c r="L103" s="26"/>
      <c r="M103" s="33"/>
    </row>
    <row r="104">
      <c r="A104" s="4"/>
      <c r="B104" s="4"/>
      <c r="C104" s="4"/>
      <c r="D104" s="4"/>
      <c r="E104" s="4"/>
      <c r="F104" s="4"/>
      <c r="G104" s="4"/>
      <c r="H104" s="4"/>
      <c r="I104" s="4"/>
      <c r="J104" s="4"/>
      <c r="K104" s="4"/>
      <c r="L104" s="26"/>
      <c r="M104" s="33"/>
    </row>
    <row r="105">
      <c r="A105" s="4"/>
      <c r="B105" s="4"/>
      <c r="C105" s="4"/>
      <c r="D105" s="4"/>
      <c r="E105" s="4"/>
      <c r="F105" s="4"/>
      <c r="G105" s="4"/>
      <c r="H105" s="4"/>
      <c r="I105" s="4"/>
      <c r="J105" s="4"/>
      <c r="K105" s="4"/>
      <c r="L105" s="26"/>
      <c r="M105" s="33"/>
    </row>
    <row r="106">
      <c r="A106" s="4"/>
      <c r="B106" s="4"/>
      <c r="C106" s="4"/>
      <c r="D106" s="4"/>
      <c r="E106" s="4"/>
      <c r="F106" s="4"/>
      <c r="G106" s="4"/>
      <c r="H106" s="4"/>
      <c r="I106" s="4"/>
      <c r="J106" s="4"/>
      <c r="K106" s="4"/>
      <c r="L106" s="26"/>
      <c r="M106" s="33"/>
    </row>
    <row r="107">
      <c r="A107" s="4"/>
      <c r="B107" s="4"/>
      <c r="C107" s="4"/>
      <c r="D107" s="4"/>
      <c r="E107" s="4"/>
      <c r="F107" s="4"/>
      <c r="G107" s="4"/>
      <c r="H107" s="4"/>
      <c r="I107" s="4"/>
      <c r="J107" s="4"/>
      <c r="K107" s="4"/>
      <c r="L107" s="26"/>
      <c r="M107" s="33"/>
    </row>
    <row r="108">
      <c r="A108" s="4"/>
      <c r="B108" s="4"/>
      <c r="C108" s="4"/>
      <c r="D108" s="4"/>
      <c r="E108" s="4"/>
      <c r="F108" s="4"/>
      <c r="G108" s="4"/>
      <c r="H108" s="4"/>
      <c r="I108" s="4"/>
      <c r="J108" s="4"/>
      <c r="K108" s="4"/>
      <c r="L108" s="26"/>
      <c r="M108" s="33"/>
    </row>
    <row r="109">
      <c r="A109" s="4"/>
      <c r="B109" s="4"/>
      <c r="C109" s="4"/>
      <c r="D109" s="4"/>
      <c r="E109" s="4"/>
      <c r="F109" s="4"/>
      <c r="G109" s="4"/>
      <c r="H109" s="4"/>
      <c r="I109" s="4"/>
      <c r="J109" s="4"/>
      <c r="K109" s="4"/>
      <c r="L109" s="26"/>
      <c r="M109" s="33"/>
    </row>
    <row r="110">
      <c r="A110" s="4"/>
      <c r="B110" s="4"/>
      <c r="C110" s="4"/>
      <c r="D110" s="4"/>
      <c r="E110" s="4"/>
      <c r="F110" s="4"/>
      <c r="G110" s="4"/>
      <c r="H110" s="4"/>
      <c r="I110" s="4"/>
      <c r="J110" s="4"/>
      <c r="K110" s="4"/>
      <c r="L110" s="26"/>
      <c r="M110" s="33"/>
    </row>
    <row r="111">
      <c r="A111" s="4"/>
      <c r="B111" s="4"/>
      <c r="C111" s="4"/>
      <c r="D111" s="4"/>
      <c r="E111" s="4"/>
      <c r="F111" s="4"/>
      <c r="G111" s="4"/>
      <c r="H111" s="4"/>
      <c r="I111" s="4"/>
      <c r="J111" s="4"/>
      <c r="K111" s="4"/>
      <c r="L111" s="26"/>
      <c r="M111" s="33"/>
    </row>
    <row r="112">
      <c r="A112" s="4"/>
      <c r="B112" s="4"/>
      <c r="C112" s="4"/>
      <c r="D112" s="4"/>
      <c r="E112" s="4"/>
      <c r="F112" s="4"/>
      <c r="G112" s="4"/>
      <c r="H112" s="4"/>
      <c r="I112" s="4"/>
      <c r="J112" s="4"/>
      <c r="K112" s="4"/>
      <c r="L112" s="26"/>
      <c r="M112" s="33"/>
    </row>
    <row r="113">
      <c r="A113" s="4"/>
      <c r="B113" s="4"/>
      <c r="C113" s="4"/>
      <c r="D113" s="4"/>
      <c r="E113" s="4"/>
      <c r="F113" s="4"/>
      <c r="G113" s="4"/>
      <c r="H113" s="4"/>
      <c r="I113" s="4"/>
      <c r="J113" s="4"/>
      <c r="K113" s="4"/>
      <c r="L113" s="26"/>
      <c r="M113" s="33"/>
    </row>
    <row r="114">
      <c r="A114" s="4"/>
      <c r="B114" s="4"/>
      <c r="C114" s="4"/>
      <c r="D114" s="4"/>
      <c r="E114" s="4"/>
      <c r="F114" s="4"/>
      <c r="G114" s="4"/>
      <c r="H114" s="4"/>
      <c r="I114" s="4"/>
      <c r="J114" s="4"/>
      <c r="K114" s="4"/>
      <c r="L114" s="26"/>
      <c r="M114" s="33"/>
    </row>
    <row r="115">
      <c r="A115" s="4"/>
      <c r="B115" s="4"/>
      <c r="C115" s="4"/>
      <c r="D115" s="4"/>
      <c r="E115" s="4"/>
      <c r="F115" s="4"/>
      <c r="G115" s="4"/>
      <c r="H115" s="4"/>
      <c r="I115" s="4"/>
      <c r="J115" s="4"/>
      <c r="K115" s="4"/>
      <c r="L115" s="26"/>
      <c r="M115" s="33"/>
    </row>
    <row r="116">
      <c r="A116" s="4"/>
      <c r="B116" s="4"/>
      <c r="C116" s="4"/>
      <c r="D116" s="4"/>
      <c r="E116" s="4"/>
      <c r="F116" s="4"/>
      <c r="G116" s="4"/>
      <c r="H116" s="4"/>
      <c r="I116" s="4"/>
      <c r="J116" s="4"/>
      <c r="K116" s="4"/>
      <c r="L116" s="26"/>
      <c r="M116" s="33"/>
    </row>
    <row r="117">
      <c r="A117" s="4"/>
      <c r="B117" s="4"/>
      <c r="C117" s="4"/>
      <c r="D117" s="4"/>
      <c r="E117" s="4"/>
      <c r="F117" s="4"/>
      <c r="G117" s="4"/>
      <c r="H117" s="4"/>
      <c r="I117" s="4"/>
      <c r="J117" s="4"/>
      <c r="K117" s="4"/>
      <c r="L117" s="26"/>
      <c r="M117" s="33"/>
    </row>
    <row r="118">
      <c r="A118" s="4"/>
      <c r="B118" s="4"/>
      <c r="C118" s="4"/>
      <c r="D118" s="4"/>
      <c r="E118" s="4"/>
      <c r="F118" s="4"/>
      <c r="G118" s="4"/>
      <c r="H118" s="4"/>
      <c r="I118" s="4"/>
      <c r="J118" s="4"/>
      <c r="K118" s="4"/>
      <c r="L118" s="26"/>
      <c r="M118" s="33"/>
    </row>
    <row r="119">
      <c r="A119" s="4"/>
      <c r="B119" s="4"/>
      <c r="C119" s="4"/>
      <c r="D119" s="4"/>
      <c r="E119" s="4"/>
      <c r="F119" s="4"/>
      <c r="G119" s="4"/>
      <c r="H119" s="4"/>
      <c r="I119" s="4"/>
      <c r="J119" s="4"/>
      <c r="K119" s="4"/>
      <c r="L119" s="26"/>
      <c r="M119" s="33"/>
    </row>
    <row r="120">
      <c r="A120" s="4"/>
      <c r="B120" s="4"/>
      <c r="C120" s="4"/>
      <c r="D120" s="4"/>
      <c r="E120" s="4"/>
      <c r="F120" s="4"/>
      <c r="G120" s="4"/>
      <c r="H120" s="4"/>
      <c r="I120" s="4"/>
      <c r="J120" s="4"/>
      <c r="K120" s="4"/>
      <c r="L120" s="26"/>
      <c r="M120" s="33"/>
    </row>
    <row r="121">
      <c r="A121" s="4"/>
      <c r="B121" s="4"/>
      <c r="C121" s="4"/>
      <c r="D121" s="4"/>
      <c r="E121" s="4"/>
      <c r="F121" s="4"/>
      <c r="G121" s="4"/>
      <c r="H121" s="4"/>
      <c r="I121" s="4"/>
      <c r="J121" s="4"/>
      <c r="K121" s="4"/>
      <c r="L121" s="26"/>
      <c r="M121" s="33"/>
    </row>
    <row r="122">
      <c r="A122" s="4"/>
      <c r="B122" s="4"/>
      <c r="C122" s="4"/>
      <c r="D122" s="4"/>
      <c r="E122" s="4"/>
      <c r="F122" s="4"/>
      <c r="G122" s="4"/>
      <c r="H122" s="4"/>
      <c r="I122" s="4"/>
      <c r="J122" s="4"/>
      <c r="K122" s="4"/>
      <c r="L122" s="26"/>
      <c r="M122" s="33"/>
    </row>
    <row r="123">
      <c r="A123" s="4"/>
      <c r="B123" s="4"/>
      <c r="C123" s="4"/>
      <c r="D123" s="4"/>
      <c r="E123" s="4"/>
      <c r="F123" s="4"/>
      <c r="G123" s="4"/>
      <c r="H123" s="4"/>
      <c r="I123" s="4"/>
      <c r="J123" s="4"/>
      <c r="K123" s="4"/>
      <c r="L123" s="26"/>
      <c r="M123" s="33"/>
    </row>
    <row r="124">
      <c r="A124" s="4"/>
      <c r="B124" s="4"/>
      <c r="C124" s="4"/>
      <c r="D124" s="4"/>
      <c r="E124" s="4"/>
      <c r="F124" s="4"/>
      <c r="G124" s="4"/>
      <c r="H124" s="4"/>
      <c r="I124" s="4"/>
      <c r="J124" s="4"/>
      <c r="K124" s="4"/>
      <c r="L124" s="26"/>
      <c r="M124" s="33"/>
    </row>
    <row r="125">
      <c r="A125" s="4"/>
      <c r="B125" s="4"/>
      <c r="C125" s="4"/>
      <c r="D125" s="4"/>
      <c r="E125" s="4"/>
      <c r="F125" s="4"/>
      <c r="G125" s="4"/>
      <c r="H125" s="4"/>
      <c r="I125" s="4"/>
      <c r="J125" s="4"/>
      <c r="K125" s="4"/>
      <c r="L125" s="26"/>
      <c r="M125" s="33"/>
    </row>
    <row r="126">
      <c r="A126" s="4"/>
      <c r="B126" s="4"/>
      <c r="C126" s="4"/>
      <c r="D126" s="4"/>
      <c r="E126" s="4"/>
      <c r="F126" s="4"/>
      <c r="G126" s="4"/>
      <c r="H126" s="4"/>
      <c r="I126" s="4"/>
      <c r="J126" s="4"/>
      <c r="K126" s="4"/>
      <c r="L126" s="26"/>
      <c r="M126" s="33"/>
    </row>
    <row r="127">
      <c r="A127" s="4"/>
      <c r="B127" s="4"/>
      <c r="C127" s="4"/>
      <c r="D127" s="4"/>
      <c r="E127" s="4"/>
      <c r="F127" s="4"/>
      <c r="G127" s="4"/>
      <c r="H127" s="4"/>
      <c r="I127" s="4"/>
      <c r="J127" s="4"/>
      <c r="K127" s="4"/>
      <c r="L127" s="26"/>
      <c r="M127" s="33"/>
    </row>
    <row r="128">
      <c r="A128" s="4"/>
      <c r="B128" s="4"/>
      <c r="C128" s="4"/>
      <c r="D128" s="4"/>
      <c r="E128" s="4"/>
      <c r="F128" s="4"/>
      <c r="G128" s="4"/>
      <c r="H128" s="4"/>
      <c r="I128" s="4"/>
      <c r="J128" s="4"/>
      <c r="K128" s="4"/>
      <c r="L128" s="26"/>
      <c r="M128" s="33"/>
    </row>
    <row r="129">
      <c r="A129" s="4"/>
      <c r="B129" s="4"/>
      <c r="C129" s="4"/>
      <c r="D129" s="4"/>
      <c r="E129" s="4"/>
      <c r="F129" s="4"/>
      <c r="G129" s="4"/>
      <c r="H129" s="4"/>
      <c r="I129" s="4"/>
      <c r="J129" s="4"/>
      <c r="K129" s="4"/>
      <c r="L129" s="26"/>
      <c r="M129" s="33"/>
    </row>
    <row r="130">
      <c r="A130" s="4"/>
      <c r="B130" s="4"/>
      <c r="C130" s="4"/>
      <c r="D130" s="4"/>
      <c r="E130" s="4"/>
      <c r="F130" s="4"/>
      <c r="G130" s="4"/>
      <c r="H130" s="4"/>
      <c r="I130" s="4"/>
      <c r="J130" s="4"/>
      <c r="K130" s="4"/>
      <c r="L130" s="26"/>
      <c r="M130" s="33"/>
    </row>
    <row r="131">
      <c r="A131" s="4"/>
      <c r="B131" s="4"/>
      <c r="C131" s="4"/>
      <c r="D131" s="4"/>
      <c r="E131" s="4"/>
      <c r="F131" s="4"/>
      <c r="G131" s="4"/>
      <c r="H131" s="4"/>
      <c r="I131" s="4"/>
      <c r="J131" s="4"/>
      <c r="K131" s="4"/>
      <c r="L131" s="26"/>
      <c r="M131" s="33"/>
    </row>
    <row r="132">
      <c r="A132" s="4"/>
      <c r="B132" s="4"/>
      <c r="C132" s="4"/>
      <c r="D132" s="4"/>
      <c r="E132" s="4"/>
      <c r="F132" s="4"/>
      <c r="G132" s="4"/>
      <c r="H132" s="4"/>
      <c r="I132" s="4"/>
      <c r="J132" s="4"/>
      <c r="K132" s="4"/>
      <c r="L132" s="26"/>
      <c r="M132" s="33"/>
    </row>
    <row r="133">
      <c r="A133" s="4"/>
      <c r="B133" s="4"/>
      <c r="C133" s="4"/>
      <c r="D133" s="4"/>
      <c r="E133" s="4"/>
      <c r="F133" s="4"/>
      <c r="G133" s="4"/>
      <c r="H133" s="4"/>
      <c r="I133" s="4"/>
      <c r="J133" s="4"/>
      <c r="K133" s="4"/>
      <c r="L133" s="26"/>
      <c r="M133" s="33"/>
    </row>
    <row r="134">
      <c r="A134" s="4"/>
      <c r="B134" s="4"/>
      <c r="C134" s="4"/>
      <c r="D134" s="4"/>
      <c r="E134" s="4"/>
      <c r="F134" s="4"/>
      <c r="G134" s="4"/>
      <c r="H134" s="4"/>
      <c r="I134" s="4"/>
      <c r="J134" s="4"/>
      <c r="K134" s="4"/>
      <c r="L134" s="26"/>
      <c r="M134" s="33"/>
    </row>
    <row r="135">
      <c r="A135" s="4"/>
      <c r="B135" s="4"/>
      <c r="C135" s="4"/>
      <c r="D135" s="4"/>
      <c r="E135" s="4"/>
      <c r="F135" s="4"/>
      <c r="G135" s="4"/>
      <c r="H135" s="4"/>
      <c r="I135" s="4"/>
      <c r="J135" s="4"/>
      <c r="K135" s="4"/>
      <c r="L135" s="26"/>
      <c r="M135" s="33"/>
    </row>
    <row r="136">
      <c r="A136" s="4"/>
      <c r="B136" s="4"/>
      <c r="C136" s="4"/>
      <c r="D136" s="4"/>
      <c r="E136" s="4"/>
      <c r="F136" s="4"/>
      <c r="G136" s="4"/>
      <c r="H136" s="4"/>
      <c r="I136" s="4"/>
      <c r="J136" s="4"/>
      <c r="K136" s="4"/>
      <c r="L136" s="26"/>
      <c r="M136" s="33"/>
    </row>
    <row r="137">
      <c r="A137" s="4"/>
      <c r="B137" s="4"/>
      <c r="C137" s="4"/>
      <c r="D137" s="4"/>
      <c r="E137" s="4"/>
      <c r="F137" s="4"/>
      <c r="G137" s="4"/>
      <c r="H137" s="4"/>
      <c r="I137" s="4"/>
      <c r="J137" s="4"/>
      <c r="K137" s="4"/>
      <c r="L137" s="26"/>
      <c r="M137" s="33"/>
    </row>
    <row r="138">
      <c r="A138" s="4"/>
      <c r="B138" s="4"/>
      <c r="C138" s="4"/>
      <c r="D138" s="4"/>
      <c r="E138" s="4"/>
      <c r="F138" s="4"/>
      <c r="G138" s="4"/>
      <c r="H138" s="4"/>
      <c r="I138" s="4"/>
      <c r="J138" s="4"/>
      <c r="K138" s="4"/>
      <c r="L138" s="26"/>
      <c r="M138" s="33"/>
    </row>
    <row r="139">
      <c r="A139" s="4"/>
      <c r="B139" s="4"/>
      <c r="C139" s="4"/>
      <c r="D139" s="4"/>
      <c r="E139" s="4"/>
      <c r="F139" s="4"/>
      <c r="G139" s="4"/>
      <c r="H139" s="4"/>
      <c r="I139" s="4"/>
      <c r="J139" s="4"/>
      <c r="K139" s="4"/>
      <c r="L139" s="26"/>
      <c r="M139" s="33"/>
    </row>
    <row r="140">
      <c r="A140" s="4"/>
      <c r="B140" s="4"/>
      <c r="C140" s="4"/>
      <c r="D140" s="4"/>
      <c r="E140" s="4"/>
      <c r="F140" s="4"/>
      <c r="G140" s="4"/>
      <c r="H140" s="4"/>
      <c r="I140" s="4"/>
      <c r="J140" s="4"/>
      <c r="K140" s="4"/>
      <c r="L140" s="26"/>
      <c r="M140" s="33"/>
    </row>
    <row r="141">
      <c r="A141" s="4"/>
      <c r="B141" s="4"/>
      <c r="C141" s="4"/>
      <c r="D141" s="4"/>
      <c r="E141" s="4"/>
      <c r="F141" s="4"/>
      <c r="G141" s="4"/>
      <c r="H141" s="4"/>
      <c r="I141" s="4"/>
      <c r="J141" s="4"/>
      <c r="K141" s="4"/>
      <c r="L141" s="26"/>
      <c r="M141" s="33"/>
    </row>
    <row r="142">
      <c r="A142" s="4"/>
      <c r="B142" s="4"/>
      <c r="C142" s="4"/>
      <c r="D142" s="4"/>
      <c r="E142" s="4"/>
      <c r="F142" s="4"/>
      <c r="G142" s="4"/>
      <c r="H142" s="4"/>
      <c r="I142" s="4"/>
      <c r="J142" s="4"/>
      <c r="K142" s="4"/>
      <c r="L142" s="26"/>
      <c r="M142" s="33"/>
    </row>
    <row r="143">
      <c r="A143" s="4"/>
      <c r="B143" s="4"/>
      <c r="C143" s="4"/>
      <c r="D143" s="4"/>
      <c r="E143" s="4"/>
      <c r="F143" s="4"/>
      <c r="G143" s="4"/>
      <c r="H143" s="4"/>
      <c r="I143" s="4"/>
      <c r="J143" s="4"/>
      <c r="K143" s="4"/>
      <c r="L143" s="26"/>
      <c r="M143" s="33"/>
    </row>
    <row r="144">
      <c r="A144" s="4"/>
      <c r="B144" s="4"/>
      <c r="C144" s="4"/>
      <c r="D144" s="4"/>
      <c r="E144" s="4"/>
      <c r="F144" s="4"/>
      <c r="G144" s="4"/>
      <c r="H144" s="4"/>
      <c r="I144" s="4"/>
      <c r="J144" s="4"/>
      <c r="K144" s="4"/>
      <c r="L144" s="26"/>
      <c r="M144" s="33"/>
    </row>
    <row r="145">
      <c r="A145" s="4"/>
      <c r="B145" s="4"/>
      <c r="C145" s="4"/>
      <c r="D145" s="4"/>
      <c r="E145" s="4"/>
      <c r="F145" s="4"/>
      <c r="G145" s="4"/>
      <c r="H145" s="4"/>
      <c r="I145" s="4"/>
      <c r="J145" s="4"/>
      <c r="K145" s="4"/>
      <c r="L145" s="26"/>
      <c r="M145" s="33"/>
    </row>
    <row r="146">
      <c r="A146" s="4"/>
      <c r="B146" s="4"/>
      <c r="C146" s="4"/>
      <c r="D146" s="4"/>
      <c r="E146" s="4"/>
      <c r="F146" s="4"/>
      <c r="G146" s="4"/>
      <c r="H146" s="4"/>
      <c r="I146" s="4"/>
      <c r="J146" s="4"/>
      <c r="K146" s="4"/>
      <c r="L146" s="26"/>
      <c r="M146" s="33"/>
    </row>
    <row r="147">
      <c r="A147" s="4"/>
      <c r="B147" s="4"/>
      <c r="C147" s="4"/>
      <c r="D147" s="4"/>
      <c r="E147" s="4"/>
      <c r="H147" s="4"/>
      <c r="I147" s="4"/>
      <c r="J147" s="4"/>
      <c r="K147" s="4"/>
      <c r="L147" s="26"/>
      <c r="M147" s="33"/>
    </row>
    <row r="148">
      <c r="A148" s="4"/>
      <c r="B148" s="4"/>
      <c r="C148" s="4"/>
      <c r="D148" s="4"/>
      <c r="E148" s="4"/>
      <c r="H148" s="4"/>
      <c r="I148" s="4"/>
      <c r="J148" s="4"/>
      <c r="K148" s="4"/>
      <c r="L148" s="26"/>
      <c r="M148" s="33"/>
    </row>
    <row r="149">
      <c r="A149" s="4"/>
      <c r="B149" s="4"/>
      <c r="C149" s="4"/>
      <c r="D149" s="4"/>
      <c r="E149" s="4"/>
      <c r="H149" s="4"/>
      <c r="I149" s="4"/>
      <c r="J149" s="4"/>
      <c r="K149" s="4"/>
      <c r="L149" s="26"/>
      <c r="M149" s="33"/>
    </row>
    <row r="150">
      <c r="L150" s="26"/>
      <c r="M150" s="33"/>
    </row>
    <row r="151">
      <c r="L151" s="26"/>
      <c r="M151" s="33"/>
    </row>
    <row r="152">
      <c r="L152" s="26"/>
      <c r="M152" s="33"/>
    </row>
    <row r="153">
      <c r="L153" s="26"/>
      <c r="M153" s="33"/>
    </row>
    <row r="154">
      <c r="L154" s="26"/>
      <c r="M154" s="33"/>
    </row>
    <row r="155">
      <c r="L155" s="26"/>
      <c r="M155" s="33"/>
    </row>
    <row r="156">
      <c r="L156" s="26"/>
      <c r="M156" s="33"/>
    </row>
    <row r="157">
      <c r="L157" s="26"/>
      <c r="M157" s="33"/>
    </row>
    <row r="158">
      <c r="L158" s="26"/>
      <c r="M158" s="33"/>
    </row>
    <row r="159">
      <c r="L159" s="26"/>
      <c r="M159" s="33"/>
    </row>
    <row r="160">
      <c r="L160" s="26"/>
      <c r="M160" s="33"/>
    </row>
    <row r="161">
      <c r="L161" s="26"/>
      <c r="M161" s="33"/>
    </row>
    <row r="162">
      <c r="L162" s="26"/>
      <c r="M162" s="33"/>
    </row>
    <row r="163">
      <c r="L163" s="26"/>
      <c r="M163" s="33"/>
    </row>
    <row r="164">
      <c r="L164" s="26"/>
      <c r="M164" s="33"/>
    </row>
    <row r="165">
      <c r="L165" s="26"/>
      <c r="M165" s="33"/>
    </row>
    <row r="166">
      <c r="L166" s="26"/>
      <c r="M166" s="33"/>
    </row>
    <row r="167">
      <c r="L167" s="26"/>
      <c r="M167" s="33"/>
    </row>
    <row r="168">
      <c r="L168" s="26"/>
      <c r="M168" s="33"/>
    </row>
    <row r="169">
      <c r="L169" s="26"/>
      <c r="M169" s="33"/>
    </row>
    <row r="170">
      <c r="L170" s="26"/>
      <c r="M170" s="33"/>
    </row>
    <row r="171">
      <c r="L171" s="26"/>
      <c r="M171" s="33"/>
    </row>
    <row r="172">
      <c r="L172" s="26"/>
      <c r="M172" s="33"/>
    </row>
    <row r="173">
      <c r="L173" s="26"/>
      <c r="M173" s="33"/>
    </row>
    <row r="174">
      <c r="L174" s="26"/>
      <c r="M174" s="33"/>
    </row>
    <row r="175">
      <c r="L175" s="26"/>
      <c r="M175" s="33"/>
    </row>
    <row r="176">
      <c r="L176" s="26"/>
      <c r="M176" s="33"/>
    </row>
    <row r="177">
      <c r="L177" s="26"/>
      <c r="M177" s="33"/>
    </row>
    <row r="178">
      <c r="L178" s="26"/>
      <c r="M178" s="33"/>
    </row>
    <row r="179">
      <c r="L179" s="26"/>
      <c r="M179" s="33"/>
    </row>
    <row r="180">
      <c r="L180" s="26"/>
      <c r="M180" s="33"/>
    </row>
    <row r="181">
      <c r="L181" s="26"/>
      <c r="M181" s="33"/>
    </row>
    <row r="182">
      <c r="L182" s="26"/>
      <c r="M182" s="33"/>
    </row>
    <row r="183">
      <c r="L183" s="26"/>
      <c r="M183" s="33"/>
    </row>
    <row r="184">
      <c r="L184" s="26"/>
      <c r="M184" s="33"/>
    </row>
    <row r="185">
      <c r="L185" s="26"/>
      <c r="M185" s="33"/>
    </row>
    <row r="186">
      <c r="L186" s="26"/>
      <c r="M186" s="33"/>
    </row>
    <row r="187">
      <c r="L187" s="26"/>
      <c r="M187" s="33"/>
    </row>
    <row r="188">
      <c r="L188" s="26"/>
      <c r="M188" s="33"/>
    </row>
    <row r="189">
      <c r="L189" s="26"/>
      <c r="M189" s="33"/>
    </row>
    <row r="190">
      <c r="L190" s="26"/>
      <c r="M190" s="33"/>
    </row>
    <row r="191">
      <c r="L191" s="26"/>
      <c r="M191" s="33"/>
    </row>
    <row r="192">
      <c r="L192" s="26"/>
      <c r="M192" s="33"/>
    </row>
    <row r="193">
      <c r="L193" s="26"/>
      <c r="M193" s="33"/>
    </row>
    <row r="194">
      <c r="L194" s="26"/>
      <c r="M194" s="33"/>
    </row>
    <row r="195">
      <c r="L195" s="26"/>
      <c r="M195" s="33"/>
    </row>
    <row r="196">
      <c r="L196" s="26"/>
      <c r="M196" s="33"/>
    </row>
    <row r="197">
      <c r="L197" s="26"/>
      <c r="M197" s="33"/>
    </row>
    <row r="198">
      <c r="L198" s="26"/>
      <c r="M198" s="33"/>
    </row>
    <row r="199">
      <c r="L199" s="26"/>
      <c r="M199" s="33"/>
    </row>
    <row r="200">
      <c r="L200" s="26"/>
      <c r="M200" s="33"/>
    </row>
    <row r="201">
      <c r="L201" s="26"/>
      <c r="M201" s="33"/>
    </row>
    <row r="202">
      <c r="L202" s="26"/>
      <c r="M202" s="33"/>
    </row>
    <row r="203">
      <c r="L203" s="26"/>
      <c r="M203" s="33"/>
    </row>
    <row r="204">
      <c r="L204" s="26"/>
      <c r="M204" s="33"/>
    </row>
    <row r="205">
      <c r="L205" s="26"/>
      <c r="M205" s="33"/>
    </row>
    <row r="206">
      <c r="L206" s="26"/>
      <c r="M206" s="33"/>
    </row>
    <row r="207">
      <c r="L207" s="26"/>
      <c r="M207" s="33"/>
    </row>
    <row r="208">
      <c r="L208" s="26"/>
      <c r="M208" s="33"/>
    </row>
    <row r="209">
      <c r="L209" s="26"/>
      <c r="M209" s="33"/>
    </row>
    <row r="210">
      <c r="L210" s="26"/>
      <c r="M210" s="33"/>
    </row>
    <row r="211">
      <c r="L211" s="26"/>
      <c r="M211" s="33"/>
    </row>
    <row r="212">
      <c r="L212" s="26"/>
      <c r="M212" s="33"/>
    </row>
    <row r="213">
      <c r="L213" s="26"/>
      <c r="M213" s="33"/>
    </row>
    <row r="214">
      <c r="L214" s="26"/>
      <c r="M214" s="33"/>
    </row>
    <row r="215">
      <c r="L215" s="26"/>
      <c r="M215" s="33"/>
    </row>
    <row r="216">
      <c r="L216" s="26"/>
      <c r="M216" s="33"/>
    </row>
    <row r="217">
      <c r="L217" s="26"/>
      <c r="M217" s="33"/>
    </row>
    <row r="218">
      <c r="L218" s="26"/>
      <c r="M218" s="33"/>
    </row>
    <row r="219">
      <c r="L219" s="26"/>
      <c r="M219" s="33"/>
    </row>
    <row r="220">
      <c r="L220" s="26"/>
      <c r="M220" s="33"/>
    </row>
    <row r="221">
      <c r="L221" s="26"/>
      <c r="M221" s="33"/>
    </row>
    <row r="222">
      <c r="L222" s="26"/>
      <c r="M222" s="33"/>
    </row>
    <row r="223">
      <c r="L223" s="26"/>
      <c r="M223" s="33"/>
    </row>
    <row r="224">
      <c r="L224" s="26"/>
      <c r="M224" s="33"/>
    </row>
    <row r="225">
      <c r="L225" s="26"/>
      <c r="M225" s="33"/>
    </row>
    <row r="226">
      <c r="L226" s="26"/>
      <c r="M226" s="33"/>
    </row>
    <row r="227">
      <c r="L227" s="26"/>
      <c r="M227" s="33"/>
    </row>
    <row r="228">
      <c r="L228" s="26"/>
      <c r="M228" s="33"/>
    </row>
    <row r="229">
      <c r="L229" s="26"/>
      <c r="M229" s="33"/>
    </row>
    <row r="230">
      <c r="L230" s="26"/>
      <c r="M230" s="33"/>
    </row>
    <row r="231">
      <c r="L231" s="26"/>
      <c r="M231" s="33"/>
    </row>
    <row r="232">
      <c r="L232" s="26"/>
      <c r="M232" s="33"/>
    </row>
    <row r="233">
      <c r="L233" s="26"/>
      <c r="M233" s="33"/>
    </row>
    <row r="234">
      <c r="L234" s="26"/>
      <c r="M234" s="33"/>
    </row>
    <row r="235">
      <c r="L235" s="26"/>
      <c r="M235" s="33"/>
    </row>
    <row r="236">
      <c r="L236" s="26"/>
      <c r="M236" s="33"/>
    </row>
    <row r="237">
      <c r="L237" s="26"/>
      <c r="M237" s="33"/>
    </row>
    <row r="238">
      <c r="L238" s="26"/>
      <c r="M238" s="33"/>
    </row>
    <row r="239">
      <c r="L239" s="26"/>
      <c r="M239" s="33"/>
    </row>
    <row r="240">
      <c r="L240" s="26"/>
      <c r="M240" s="33"/>
    </row>
    <row r="241">
      <c r="L241" s="26"/>
      <c r="M241" s="33"/>
    </row>
    <row r="242">
      <c r="L242" s="26"/>
      <c r="M242" s="33"/>
    </row>
    <row r="243">
      <c r="L243" s="26"/>
      <c r="M243" s="33"/>
    </row>
    <row r="244">
      <c r="L244" s="26"/>
      <c r="M244" s="33"/>
    </row>
    <row r="245">
      <c r="L245" s="26"/>
      <c r="M245" s="33"/>
    </row>
    <row r="246">
      <c r="L246" s="26"/>
      <c r="M246" s="33"/>
    </row>
    <row r="247">
      <c r="L247" s="26"/>
      <c r="M247" s="33"/>
    </row>
    <row r="248">
      <c r="L248" s="26"/>
      <c r="M248" s="33"/>
    </row>
    <row r="249">
      <c r="L249" s="26"/>
      <c r="M249" s="33"/>
    </row>
    <row r="250">
      <c r="L250" s="26"/>
      <c r="M250" s="33"/>
    </row>
    <row r="251">
      <c r="L251" s="26"/>
      <c r="M251" s="33"/>
    </row>
    <row r="252">
      <c r="L252" s="26"/>
      <c r="M252" s="33"/>
    </row>
    <row r="253">
      <c r="L253" s="26"/>
      <c r="M253" s="33"/>
    </row>
    <row r="254">
      <c r="L254" s="26"/>
      <c r="M254" s="33"/>
    </row>
    <row r="255">
      <c r="L255" s="26"/>
      <c r="M255" s="33"/>
    </row>
    <row r="256">
      <c r="L256" s="26"/>
      <c r="M256" s="33"/>
    </row>
    <row r="257">
      <c r="L257" s="26"/>
      <c r="M257" s="33"/>
    </row>
    <row r="258">
      <c r="L258" s="26"/>
      <c r="M258" s="33"/>
    </row>
    <row r="259">
      <c r="L259" s="26"/>
      <c r="M259" s="33"/>
    </row>
    <row r="260">
      <c r="L260" s="26"/>
      <c r="M260" s="33"/>
    </row>
    <row r="261">
      <c r="L261" s="26"/>
      <c r="M261" s="33"/>
    </row>
    <row r="262">
      <c r="L262" s="26"/>
      <c r="M262" s="33"/>
    </row>
    <row r="263">
      <c r="L263" s="26"/>
      <c r="M263" s="33"/>
    </row>
    <row r="264">
      <c r="L264" s="26"/>
      <c r="M264" s="33"/>
    </row>
    <row r="265">
      <c r="L265" s="26"/>
      <c r="M265" s="33"/>
    </row>
    <row r="266">
      <c r="L266" s="26"/>
      <c r="M266" s="33"/>
    </row>
    <row r="267">
      <c r="L267" s="26"/>
      <c r="M267" s="33"/>
    </row>
    <row r="268">
      <c r="L268" s="26"/>
      <c r="M268" s="33"/>
    </row>
    <row r="269">
      <c r="L269" s="26"/>
      <c r="M269" s="33"/>
    </row>
    <row r="270">
      <c r="L270" s="26"/>
      <c r="M270" s="33"/>
    </row>
    <row r="271">
      <c r="L271" s="26"/>
      <c r="M271" s="33"/>
    </row>
    <row r="272">
      <c r="L272" s="26"/>
      <c r="M272" s="33"/>
    </row>
    <row r="273">
      <c r="L273" s="26"/>
      <c r="M273" s="33"/>
    </row>
    <row r="274">
      <c r="L274" s="26"/>
      <c r="M274" s="33"/>
    </row>
    <row r="275">
      <c r="L275" s="26"/>
      <c r="M275" s="33"/>
    </row>
    <row r="276">
      <c r="L276" s="26"/>
      <c r="M276" s="33"/>
    </row>
    <row r="277">
      <c r="L277" s="26"/>
      <c r="M277" s="33"/>
    </row>
    <row r="278">
      <c r="L278" s="26"/>
      <c r="M278" s="33"/>
    </row>
    <row r="279">
      <c r="L279" s="26"/>
      <c r="M279" s="33"/>
    </row>
    <row r="280">
      <c r="L280" s="26"/>
      <c r="M280" s="33"/>
    </row>
    <row r="281">
      <c r="L281" s="26"/>
      <c r="M281" s="33"/>
    </row>
    <row r="282">
      <c r="L282" s="26"/>
      <c r="M282" s="33"/>
    </row>
    <row r="283">
      <c r="L283" s="26"/>
      <c r="M283" s="33"/>
    </row>
    <row r="284">
      <c r="L284" s="26"/>
      <c r="M284" s="33"/>
    </row>
    <row r="285">
      <c r="L285" s="26"/>
      <c r="M285" s="33"/>
    </row>
    <row r="286">
      <c r="L286" s="26"/>
      <c r="M286" s="33"/>
    </row>
    <row r="287">
      <c r="L287" s="26"/>
      <c r="M287" s="33"/>
    </row>
    <row r="288">
      <c r="L288" s="26"/>
      <c r="M288" s="33"/>
    </row>
    <row r="289">
      <c r="L289" s="26"/>
      <c r="M289" s="33"/>
    </row>
    <row r="290">
      <c r="L290" s="26"/>
      <c r="M290" s="33"/>
    </row>
    <row r="291">
      <c r="L291" s="26"/>
      <c r="M291" s="33"/>
    </row>
    <row r="292">
      <c r="L292" s="26"/>
      <c r="M292" s="33"/>
    </row>
    <row r="293">
      <c r="L293" s="26"/>
      <c r="M293" s="33"/>
    </row>
    <row r="294">
      <c r="L294" s="26"/>
      <c r="M294" s="33"/>
    </row>
    <row r="295">
      <c r="L295" s="26"/>
      <c r="M295" s="33"/>
    </row>
    <row r="296">
      <c r="L296" s="26"/>
      <c r="M296" s="33"/>
    </row>
    <row r="297">
      <c r="L297" s="26"/>
      <c r="M297" s="33"/>
    </row>
    <row r="298">
      <c r="L298" s="26"/>
      <c r="M298" s="33"/>
    </row>
    <row r="299">
      <c r="L299" s="26"/>
      <c r="M299" s="33"/>
    </row>
    <row r="300">
      <c r="L300" s="26"/>
      <c r="M300" s="33"/>
    </row>
    <row r="301">
      <c r="L301" s="26"/>
      <c r="M301" s="33"/>
    </row>
    <row r="302">
      <c r="L302" s="26"/>
      <c r="M302" s="33"/>
    </row>
    <row r="303">
      <c r="L303" s="26"/>
      <c r="M303" s="33"/>
    </row>
    <row r="304">
      <c r="L304" s="26"/>
      <c r="M304" s="33"/>
    </row>
    <row r="305">
      <c r="L305" s="26"/>
      <c r="M305" s="33"/>
    </row>
    <row r="306">
      <c r="L306" s="26"/>
      <c r="M306" s="33"/>
    </row>
    <row r="307">
      <c r="L307" s="26"/>
      <c r="M307" s="33"/>
    </row>
    <row r="308">
      <c r="L308" s="26"/>
      <c r="M308" s="33"/>
    </row>
    <row r="309">
      <c r="L309" s="26"/>
      <c r="M309" s="33"/>
    </row>
    <row r="310">
      <c r="L310" s="26"/>
      <c r="M310" s="33"/>
    </row>
    <row r="311">
      <c r="L311" s="26"/>
      <c r="M311" s="33"/>
    </row>
    <row r="312">
      <c r="L312" s="26"/>
      <c r="M312" s="33"/>
    </row>
    <row r="313">
      <c r="L313" s="26"/>
      <c r="M313" s="33"/>
    </row>
    <row r="314">
      <c r="L314" s="26"/>
      <c r="M314" s="33"/>
    </row>
    <row r="315">
      <c r="L315" s="26"/>
      <c r="M315" s="33"/>
    </row>
    <row r="316">
      <c r="L316" s="26"/>
      <c r="M316" s="33"/>
    </row>
    <row r="317">
      <c r="L317" s="26"/>
      <c r="M317" s="33"/>
    </row>
    <row r="318">
      <c r="L318" s="26"/>
      <c r="M318" s="33"/>
    </row>
    <row r="319">
      <c r="L319" s="26"/>
      <c r="M319" s="33"/>
    </row>
    <row r="320">
      <c r="L320" s="26"/>
      <c r="M320" s="33"/>
    </row>
    <row r="321">
      <c r="L321" s="26"/>
      <c r="M321" s="33"/>
    </row>
    <row r="322">
      <c r="L322" s="26"/>
      <c r="M322" s="33"/>
    </row>
    <row r="323">
      <c r="L323" s="26"/>
      <c r="M323" s="33"/>
    </row>
    <row r="324">
      <c r="L324" s="26"/>
      <c r="M324" s="33"/>
    </row>
    <row r="325">
      <c r="L325" s="26"/>
      <c r="M325" s="33"/>
    </row>
    <row r="326">
      <c r="L326" s="26"/>
      <c r="M326" s="33"/>
    </row>
    <row r="327">
      <c r="L327" s="26"/>
      <c r="M327" s="33"/>
    </row>
    <row r="328">
      <c r="L328" s="26"/>
      <c r="M328" s="33"/>
    </row>
    <row r="329">
      <c r="L329" s="26"/>
      <c r="M329" s="33"/>
    </row>
    <row r="330">
      <c r="L330" s="26"/>
      <c r="M330" s="33"/>
    </row>
    <row r="331">
      <c r="L331" s="26"/>
      <c r="M331" s="33"/>
    </row>
    <row r="332">
      <c r="L332" s="26"/>
      <c r="M332" s="33"/>
    </row>
    <row r="333">
      <c r="L333" s="26"/>
      <c r="M333" s="33"/>
    </row>
    <row r="334">
      <c r="L334" s="26"/>
      <c r="M334" s="33"/>
    </row>
    <row r="335">
      <c r="L335" s="26"/>
      <c r="M335" s="33"/>
    </row>
    <row r="336">
      <c r="L336" s="26"/>
      <c r="M336" s="33"/>
    </row>
    <row r="337">
      <c r="L337" s="26"/>
      <c r="M337" s="33"/>
    </row>
    <row r="338">
      <c r="L338" s="26"/>
      <c r="M338" s="33"/>
    </row>
    <row r="339">
      <c r="L339" s="26"/>
      <c r="M339" s="33"/>
    </row>
    <row r="340">
      <c r="L340" s="26"/>
      <c r="M340" s="33"/>
    </row>
    <row r="341">
      <c r="L341" s="26"/>
      <c r="M341" s="33"/>
    </row>
    <row r="342">
      <c r="L342" s="26"/>
      <c r="M342" s="33"/>
    </row>
    <row r="343">
      <c r="L343" s="26"/>
      <c r="M343" s="33"/>
    </row>
    <row r="344">
      <c r="L344" s="26"/>
      <c r="M344" s="33"/>
    </row>
    <row r="345">
      <c r="L345" s="26"/>
      <c r="M345" s="33"/>
    </row>
    <row r="346">
      <c r="L346" s="26"/>
      <c r="M346" s="33"/>
    </row>
    <row r="347">
      <c r="L347" s="26"/>
      <c r="M347" s="33"/>
    </row>
    <row r="348">
      <c r="L348" s="26"/>
      <c r="M348" s="33"/>
    </row>
    <row r="349">
      <c r="L349" s="26"/>
      <c r="M349" s="33"/>
    </row>
    <row r="350">
      <c r="L350" s="26"/>
      <c r="M350" s="33"/>
    </row>
    <row r="351">
      <c r="L351" s="26"/>
      <c r="M351" s="33"/>
    </row>
    <row r="352">
      <c r="L352" s="26"/>
      <c r="M352" s="33"/>
    </row>
    <row r="353">
      <c r="L353" s="26"/>
      <c r="M353" s="33"/>
    </row>
    <row r="354">
      <c r="L354" s="26"/>
      <c r="M354" s="33"/>
    </row>
    <row r="355">
      <c r="L355" s="26"/>
      <c r="M355" s="33"/>
    </row>
    <row r="356">
      <c r="L356" s="26"/>
      <c r="M356" s="33"/>
    </row>
    <row r="357">
      <c r="L357" s="26"/>
      <c r="M357" s="33"/>
    </row>
    <row r="358">
      <c r="L358" s="26"/>
      <c r="M358" s="33"/>
    </row>
    <row r="359">
      <c r="L359" s="26"/>
      <c r="M359" s="33"/>
    </row>
    <row r="360">
      <c r="L360" s="26"/>
      <c r="M360" s="33"/>
    </row>
    <row r="361">
      <c r="L361" s="26"/>
      <c r="M361" s="33"/>
    </row>
    <row r="362">
      <c r="L362" s="26"/>
      <c r="M362" s="33"/>
    </row>
    <row r="363">
      <c r="L363" s="26"/>
      <c r="M363" s="33"/>
    </row>
    <row r="364">
      <c r="L364" s="26"/>
      <c r="M364" s="33"/>
    </row>
    <row r="365">
      <c r="L365" s="26"/>
      <c r="M365" s="33"/>
    </row>
    <row r="366">
      <c r="L366" s="26"/>
      <c r="M366" s="33"/>
    </row>
    <row r="367">
      <c r="L367" s="26"/>
      <c r="M367" s="33"/>
    </row>
    <row r="368">
      <c r="L368" s="26"/>
      <c r="M368" s="33"/>
    </row>
    <row r="369">
      <c r="L369" s="26"/>
      <c r="M369" s="33"/>
    </row>
    <row r="370">
      <c r="L370" s="26"/>
      <c r="M370" s="33"/>
    </row>
    <row r="371">
      <c r="L371" s="26"/>
      <c r="M371" s="33"/>
    </row>
    <row r="372">
      <c r="L372" s="26"/>
      <c r="M372" s="33"/>
    </row>
    <row r="373">
      <c r="L373" s="26"/>
      <c r="M373" s="33"/>
    </row>
    <row r="374">
      <c r="L374" s="26"/>
      <c r="M374" s="33"/>
    </row>
    <row r="375">
      <c r="L375" s="26"/>
      <c r="M375" s="33"/>
    </row>
    <row r="376">
      <c r="L376" s="26"/>
      <c r="M376" s="33"/>
    </row>
    <row r="377">
      <c r="L377" s="26"/>
      <c r="M377" s="33"/>
    </row>
    <row r="378">
      <c r="L378" s="26"/>
      <c r="M378" s="33"/>
    </row>
    <row r="379">
      <c r="L379" s="26"/>
      <c r="M379" s="33"/>
    </row>
    <row r="380">
      <c r="L380" s="26"/>
      <c r="M380" s="33"/>
    </row>
    <row r="381">
      <c r="L381" s="26"/>
      <c r="M381" s="33"/>
    </row>
    <row r="382">
      <c r="L382" s="26"/>
      <c r="M382" s="33"/>
    </row>
    <row r="383">
      <c r="L383" s="26"/>
      <c r="M383" s="33"/>
    </row>
    <row r="384">
      <c r="L384" s="26"/>
      <c r="M384" s="33"/>
    </row>
    <row r="385">
      <c r="L385" s="26"/>
      <c r="M385" s="33"/>
    </row>
    <row r="386">
      <c r="L386" s="26"/>
      <c r="M386" s="33"/>
    </row>
    <row r="387">
      <c r="L387" s="26"/>
      <c r="M387" s="33"/>
    </row>
    <row r="388">
      <c r="L388" s="26"/>
      <c r="M388" s="33"/>
    </row>
    <row r="389">
      <c r="L389" s="26"/>
      <c r="M389" s="33"/>
    </row>
    <row r="390">
      <c r="L390" s="26"/>
      <c r="M390" s="33"/>
    </row>
    <row r="391">
      <c r="L391" s="26"/>
      <c r="M391" s="33"/>
    </row>
    <row r="392">
      <c r="L392" s="26"/>
      <c r="M392" s="33"/>
    </row>
    <row r="393">
      <c r="L393" s="26"/>
      <c r="M393" s="33"/>
    </row>
    <row r="394">
      <c r="L394" s="26"/>
      <c r="M394" s="33"/>
    </row>
    <row r="395">
      <c r="L395" s="26"/>
      <c r="M395" s="33"/>
    </row>
    <row r="396">
      <c r="L396" s="26"/>
      <c r="M396" s="33"/>
    </row>
    <row r="397">
      <c r="L397" s="26"/>
      <c r="M397" s="33"/>
    </row>
    <row r="398">
      <c r="L398" s="26"/>
      <c r="M398" s="33"/>
    </row>
    <row r="399">
      <c r="L399" s="26"/>
      <c r="M399" s="33"/>
    </row>
    <row r="400">
      <c r="L400" s="26"/>
      <c r="M400" s="33"/>
    </row>
    <row r="401">
      <c r="L401" s="26"/>
      <c r="M401" s="33"/>
    </row>
    <row r="402">
      <c r="L402" s="26"/>
      <c r="M402" s="33"/>
    </row>
    <row r="403">
      <c r="L403" s="26"/>
      <c r="M403" s="33"/>
    </row>
    <row r="404">
      <c r="L404" s="26"/>
      <c r="M404" s="33"/>
    </row>
    <row r="405">
      <c r="L405" s="26"/>
      <c r="M405" s="33"/>
    </row>
    <row r="406">
      <c r="L406" s="26"/>
      <c r="M406" s="33"/>
    </row>
    <row r="407">
      <c r="L407" s="26"/>
      <c r="M407" s="33"/>
    </row>
    <row r="408">
      <c r="L408" s="26"/>
      <c r="M408" s="33"/>
    </row>
    <row r="409">
      <c r="L409" s="26"/>
      <c r="M409" s="33"/>
    </row>
    <row r="410">
      <c r="L410" s="26"/>
      <c r="M410" s="33"/>
    </row>
    <row r="411">
      <c r="L411" s="26"/>
      <c r="M411" s="33"/>
    </row>
    <row r="412">
      <c r="L412" s="26"/>
      <c r="M412" s="33"/>
    </row>
    <row r="413">
      <c r="L413" s="26"/>
      <c r="M413" s="33"/>
    </row>
    <row r="414">
      <c r="L414" s="26"/>
      <c r="M414" s="33"/>
    </row>
    <row r="415">
      <c r="L415" s="26"/>
      <c r="M415" s="33"/>
    </row>
    <row r="416">
      <c r="L416" s="26"/>
      <c r="M416" s="33"/>
    </row>
    <row r="417">
      <c r="L417" s="26"/>
      <c r="M417" s="33"/>
    </row>
    <row r="418">
      <c r="L418" s="26"/>
      <c r="M418" s="33"/>
    </row>
    <row r="419">
      <c r="L419" s="26"/>
      <c r="M419" s="33"/>
    </row>
    <row r="420">
      <c r="L420" s="26"/>
      <c r="M420" s="33"/>
    </row>
    <row r="421">
      <c r="L421" s="26"/>
      <c r="M421" s="33"/>
    </row>
    <row r="422">
      <c r="L422" s="26"/>
      <c r="M422" s="33"/>
    </row>
    <row r="423">
      <c r="L423" s="26"/>
      <c r="M423" s="33"/>
    </row>
    <row r="424">
      <c r="L424" s="26"/>
      <c r="M424" s="33"/>
    </row>
    <row r="425">
      <c r="L425" s="26"/>
      <c r="M425" s="33"/>
    </row>
    <row r="426">
      <c r="L426" s="26"/>
      <c r="M426" s="33"/>
    </row>
    <row r="427">
      <c r="L427" s="26"/>
      <c r="M427" s="33"/>
    </row>
    <row r="428">
      <c r="L428" s="26"/>
      <c r="M428" s="33"/>
    </row>
    <row r="429">
      <c r="L429" s="26"/>
      <c r="M429" s="33"/>
    </row>
    <row r="430">
      <c r="L430" s="26"/>
      <c r="M430" s="33"/>
    </row>
    <row r="431">
      <c r="L431" s="26"/>
      <c r="M431" s="33"/>
    </row>
    <row r="432">
      <c r="L432" s="26"/>
      <c r="M432" s="33"/>
    </row>
    <row r="433">
      <c r="L433" s="26"/>
      <c r="M433" s="33"/>
    </row>
    <row r="434">
      <c r="L434" s="26"/>
      <c r="M434" s="33"/>
    </row>
    <row r="435">
      <c r="L435" s="26"/>
      <c r="M435" s="33"/>
    </row>
    <row r="436">
      <c r="L436" s="26"/>
      <c r="M436" s="33"/>
    </row>
    <row r="437">
      <c r="L437" s="26"/>
      <c r="M437" s="33"/>
    </row>
    <row r="438">
      <c r="L438" s="26"/>
      <c r="M438" s="33"/>
    </row>
    <row r="439">
      <c r="L439" s="26"/>
      <c r="M439" s="33"/>
    </row>
    <row r="440">
      <c r="L440" s="26"/>
      <c r="M440" s="33"/>
    </row>
    <row r="441">
      <c r="L441" s="26"/>
      <c r="M441" s="33"/>
    </row>
    <row r="442">
      <c r="L442" s="26"/>
      <c r="M442" s="33"/>
    </row>
    <row r="443">
      <c r="L443" s="26"/>
      <c r="M443" s="33"/>
    </row>
    <row r="444">
      <c r="L444" s="26"/>
      <c r="M444" s="33"/>
    </row>
    <row r="445">
      <c r="L445" s="26"/>
      <c r="M445" s="33"/>
    </row>
    <row r="446">
      <c r="L446" s="26"/>
      <c r="M446" s="33"/>
    </row>
    <row r="447">
      <c r="L447" s="26"/>
      <c r="M447" s="33"/>
    </row>
    <row r="448">
      <c r="L448" s="26"/>
      <c r="M448" s="33"/>
    </row>
    <row r="449">
      <c r="L449" s="26"/>
      <c r="M449" s="33"/>
    </row>
    <row r="450">
      <c r="L450" s="26"/>
      <c r="M450" s="33"/>
    </row>
    <row r="451">
      <c r="L451" s="26"/>
      <c r="M451" s="33"/>
    </row>
    <row r="452">
      <c r="L452" s="26"/>
      <c r="M452" s="33"/>
    </row>
    <row r="453">
      <c r="L453" s="26"/>
      <c r="M453" s="33"/>
    </row>
    <row r="454">
      <c r="L454" s="26"/>
      <c r="M454" s="33"/>
    </row>
    <row r="455">
      <c r="L455" s="26"/>
      <c r="M455" s="33"/>
    </row>
    <row r="456">
      <c r="L456" s="26"/>
      <c r="M456" s="33"/>
    </row>
    <row r="457">
      <c r="L457" s="26"/>
      <c r="M457" s="33"/>
    </row>
    <row r="458">
      <c r="L458" s="26"/>
      <c r="M458" s="33"/>
    </row>
    <row r="459">
      <c r="L459" s="26"/>
      <c r="M459" s="33"/>
    </row>
    <row r="460">
      <c r="L460" s="26"/>
      <c r="M460" s="33"/>
    </row>
    <row r="461">
      <c r="L461" s="26"/>
      <c r="M461" s="33"/>
    </row>
    <row r="462">
      <c r="L462" s="26"/>
      <c r="M462" s="33"/>
    </row>
    <row r="463">
      <c r="L463" s="26"/>
      <c r="M463" s="33"/>
    </row>
    <row r="464">
      <c r="L464" s="26"/>
      <c r="M464" s="33"/>
    </row>
    <row r="465">
      <c r="L465" s="26"/>
      <c r="M465" s="33"/>
    </row>
    <row r="466">
      <c r="L466" s="26"/>
      <c r="M466" s="33"/>
    </row>
    <row r="467">
      <c r="L467" s="26"/>
      <c r="M467" s="33"/>
    </row>
    <row r="468">
      <c r="L468" s="26"/>
      <c r="M468" s="33"/>
    </row>
    <row r="469">
      <c r="L469" s="26"/>
      <c r="M469" s="33"/>
    </row>
    <row r="470">
      <c r="L470" s="26"/>
      <c r="M470" s="33"/>
    </row>
    <row r="471">
      <c r="L471" s="26"/>
      <c r="M471" s="33"/>
    </row>
    <row r="472">
      <c r="L472" s="26"/>
      <c r="M472" s="33"/>
    </row>
    <row r="473">
      <c r="L473" s="26"/>
      <c r="M473" s="33"/>
    </row>
    <row r="474">
      <c r="L474" s="26"/>
      <c r="M474" s="33"/>
    </row>
    <row r="475">
      <c r="L475" s="26"/>
      <c r="M475" s="33"/>
    </row>
    <row r="476">
      <c r="L476" s="26"/>
      <c r="M476" s="33"/>
    </row>
    <row r="477">
      <c r="L477" s="26"/>
      <c r="M477" s="33"/>
    </row>
    <row r="478">
      <c r="L478" s="26"/>
      <c r="M478" s="33"/>
    </row>
    <row r="479">
      <c r="L479" s="26"/>
      <c r="M479" s="33"/>
    </row>
    <row r="480">
      <c r="L480" s="26"/>
      <c r="M480" s="33"/>
    </row>
    <row r="481">
      <c r="L481" s="26"/>
      <c r="M481" s="33"/>
    </row>
    <row r="482">
      <c r="L482" s="26"/>
      <c r="M482" s="33"/>
    </row>
    <row r="483">
      <c r="L483" s="26"/>
      <c r="M483" s="33"/>
    </row>
    <row r="484">
      <c r="L484" s="26"/>
      <c r="M484" s="33"/>
    </row>
    <row r="485">
      <c r="L485" s="26"/>
      <c r="M485" s="33"/>
    </row>
    <row r="486">
      <c r="L486" s="26"/>
      <c r="M486" s="33"/>
    </row>
    <row r="487">
      <c r="L487" s="26"/>
      <c r="M487" s="33"/>
    </row>
    <row r="488">
      <c r="L488" s="26"/>
      <c r="M488" s="33"/>
    </row>
    <row r="489">
      <c r="L489" s="26"/>
      <c r="M489" s="33"/>
    </row>
    <row r="490">
      <c r="L490" s="26"/>
      <c r="M490" s="33"/>
    </row>
    <row r="491">
      <c r="L491" s="26"/>
      <c r="M491" s="33"/>
    </row>
    <row r="492">
      <c r="L492" s="26"/>
      <c r="M492" s="33"/>
    </row>
    <row r="493">
      <c r="L493" s="26"/>
      <c r="M493" s="33"/>
    </row>
    <row r="494">
      <c r="L494" s="26"/>
      <c r="M494" s="33"/>
    </row>
    <row r="495">
      <c r="L495" s="26"/>
      <c r="M495" s="33"/>
    </row>
    <row r="496">
      <c r="L496" s="26"/>
      <c r="M496" s="33"/>
    </row>
    <row r="497">
      <c r="L497" s="26"/>
      <c r="M497" s="33"/>
    </row>
    <row r="498">
      <c r="L498" s="26"/>
      <c r="M498" s="33"/>
    </row>
    <row r="499">
      <c r="L499" s="26"/>
      <c r="M499" s="33"/>
    </row>
    <row r="500">
      <c r="L500" s="26"/>
      <c r="M500" s="33"/>
    </row>
    <row r="501">
      <c r="L501" s="26"/>
      <c r="M501" s="33"/>
    </row>
    <row r="502">
      <c r="L502" s="26"/>
      <c r="M502" s="33"/>
    </row>
    <row r="503">
      <c r="L503" s="26"/>
      <c r="M503" s="33"/>
    </row>
    <row r="504">
      <c r="L504" s="26"/>
      <c r="M504" s="33"/>
    </row>
    <row r="505">
      <c r="L505" s="26"/>
      <c r="M505" s="33"/>
    </row>
    <row r="506">
      <c r="L506" s="26"/>
      <c r="M506" s="33"/>
    </row>
    <row r="507">
      <c r="L507" s="26"/>
      <c r="M507" s="33"/>
    </row>
    <row r="508">
      <c r="L508" s="26"/>
      <c r="M508" s="33"/>
    </row>
    <row r="509">
      <c r="L509" s="26"/>
      <c r="M509" s="33"/>
    </row>
    <row r="510">
      <c r="L510" s="26"/>
      <c r="M510" s="33"/>
    </row>
    <row r="511">
      <c r="L511" s="26"/>
      <c r="M511" s="33"/>
    </row>
    <row r="512">
      <c r="L512" s="26"/>
      <c r="M512" s="33"/>
    </row>
    <row r="513">
      <c r="L513" s="26"/>
      <c r="M513" s="33"/>
    </row>
    <row r="514">
      <c r="L514" s="26"/>
      <c r="M514" s="33"/>
    </row>
    <row r="515">
      <c r="L515" s="26"/>
      <c r="M515" s="33"/>
    </row>
    <row r="516">
      <c r="L516" s="26"/>
      <c r="M516" s="33"/>
    </row>
    <row r="517">
      <c r="L517" s="26"/>
      <c r="M517" s="33"/>
    </row>
    <row r="518">
      <c r="L518" s="26"/>
      <c r="M518" s="33"/>
    </row>
    <row r="519">
      <c r="L519" s="26"/>
      <c r="M519" s="33"/>
    </row>
    <row r="520">
      <c r="L520" s="26"/>
      <c r="M520" s="33"/>
    </row>
    <row r="521">
      <c r="L521" s="26"/>
      <c r="M521" s="33"/>
    </row>
    <row r="522">
      <c r="L522" s="26"/>
      <c r="M522" s="33"/>
    </row>
    <row r="523">
      <c r="L523" s="26"/>
      <c r="M523" s="33"/>
    </row>
    <row r="524">
      <c r="L524" s="26"/>
      <c r="M524" s="33"/>
    </row>
    <row r="525">
      <c r="L525" s="26"/>
      <c r="M525" s="33"/>
    </row>
    <row r="526">
      <c r="L526" s="26"/>
      <c r="M526" s="33"/>
    </row>
    <row r="527">
      <c r="L527" s="26"/>
      <c r="M527" s="33"/>
    </row>
    <row r="528">
      <c r="L528" s="26"/>
      <c r="M528" s="33"/>
    </row>
    <row r="529">
      <c r="L529" s="26"/>
      <c r="M529" s="33"/>
    </row>
    <row r="530">
      <c r="L530" s="26"/>
      <c r="M530" s="33"/>
    </row>
    <row r="531">
      <c r="L531" s="26"/>
      <c r="M531" s="33"/>
    </row>
    <row r="532">
      <c r="L532" s="26"/>
      <c r="M532" s="33"/>
    </row>
    <row r="533">
      <c r="L533" s="26"/>
      <c r="M533" s="33"/>
    </row>
    <row r="534">
      <c r="L534" s="26"/>
      <c r="M534" s="33"/>
    </row>
    <row r="535">
      <c r="L535" s="26"/>
      <c r="M535" s="33"/>
    </row>
    <row r="536">
      <c r="L536" s="26"/>
      <c r="M536" s="33"/>
    </row>
    <row r="537">
      <c r="L537" s="26"/>
      <c r="M537" s="33"/>
    </row>
    <row r="538">
      <c r="L538" s="26"/>
      <c r="M538" s="33"/>
    </row>
    <row r="539">
      <c r="L539" s="26"/>
      <c r="M539" s="33"/>
    </row>
    <row r="540">
      <c r="L540" s="26"/>
      <c r="M540" s="33"/>
    </row>
    <row r="541">
      <c r="L541" s="26"/>
      <c r="M541" s="33"/>
    </row>
    <row r="542">
      <c r="L542" s="26"/>
      <c r="M542" s="33"/>
    </row>
    <row r="543">
      <c r="L543" s="26"/>
      <c r="M543" s="33"/>
    </row>
    <row r="544">
      <c r="L544" s="26"/>
      <c r="M544" s="33"/>
    </row>
    <row r="545">
      <c r="L545" s="26"/>
      <c r="M545" s="33"/>
    </row>
    <row r="546">
      <c r="L546" s="26"/>
      <c r="M546" s="33"/>
    </row>
    <row r="547">
      <c r="L547" s="26"/>
      <c r="M547" s="33"/>
    </row>
    <row r="548">
      <c r="L548" s="26"/>
      <c r="M548" s="33"/>
    </row>
    <row r="549">
      <c r="L549" s="26"/>
      <c r="M549" s="33"/>
    </row>
    <row r="550">
      <c r="L550" s="26"/>
      <c r="M550" s="33"/>
    </row>
    <row r="551">
      <c r="L551" s="26"/>
      <c r="M551" s="33"/>
    </row>
    <row r="552">
      <c r="L552" s="26"/>
      <c r="M552" s="33"/>
    </row>
    <row r="553">
      <c r="L553" s="26"/>
      <c r="M553" s="33"/>
    </row>
    <row r="554">
      <c r="L554" s="26"/>
      <c r="M554" s="33"/>
    </row>
    <row r="555">
      <c r="L555" s="26"/>
      <c r="M555" s="33"/>
    </row>
    <row r="556">
      <c r="L556" s="26"/>
      <c r="M556" s="33"/>
    </row>
    <row r="557">
      <c r="L557" s="26"/>
      <c r="M557" s="33"/>
    </row>
    <row r="558">
      <c r="L558" s="26"/>
      <c r="M558" s="33"/>
    </row>
    <row r="559">
      <c r="L559" s="26"/>
      <c r="M559" s="33"/>
    </row>
    <row r="560">
      <c r="L560" s="26"/>
      <c r="M560" s="33"/>
    </row>
    <row r="561">
      <c r="L561" s="26"/>
      <c r="M561" s="33"/>
    </row>
    <row r="562">
      <c r="L562" s="26"/>
      <c r="M562" s="33"/>
    </row>
    <row r="563">
      <c r="L563" s="26"/>
      <c r="M563" s="33"/>
    </row>
    <row r="564">
      <c r="L564" s="26"/>
      <c r="M564" s="33"/>
    </row>
    <row r="565">
      <c r="L565" s="26"/>
      <c r="M565" s="33"/>
    </row>
    <row r="566">
      <c r="L566" s="26"/>
      <c r="M566" s="33"/>
    </row>
    <row r="567">
      <c r="L567" s="26"/>
      <c r="M567" s="33"/>
    </row>
    <row r="568">
      <c r="L568" s="26"/>
      <c r="M568" s="33"/>
    </row>
    <row r="569">
      <c r="L569" s="26"/>
      <c r="M569" s="33"/>
    </row>
    <row r="570">
      <c r="L570" s="26"/>
      <c r="M570" s="33"/>
    </row>
    <row r="571">
      <c r="L571" s="26"/>
      <c r="M571" s="33"/>
    </row>
    <row r="572">
      <c r="L572" s="26"/>
      <c r="M572" s="33"/>
    </row>
    <row r="573">
      <c r="L573" s="26"/>
      <c r="M573" s="33"/>
    </row>
    <row r="574">
      <c r="L574" s="26"/>
      <c r="M574" s="33"/>
    </row>
    <row r="575">
      <c r="L575" s="26"/>
      <c r="M575" s="33"/>
    </row>
    <row r="576">
      <c r="L576" s="26"/>
      <c r="M576" s="33"/>
    </row>
    <row r="577">
      <c r="L577" s="26"/>
      <c r="M577" s="33"/>
    </row>
    <row r="578">
      <c r="L578" s="26"/>
      <c r="M578" s="33"/>
    </row>
    <row r="579">
      <c r="L579" s="26"/>
      <c r="M579" s="33"/>
    </row>
    <row r="580">
      <c r="L580" s="26"/>
      <c r="M580" s="33"/>
    </row>
    <row r="581">
      <c r="L581" s="26"/>
      <c r="M581" s="33"/>
    </row>
    <row r="582">
      <c r="L582" s="26"/>
      <c r="M582" s="33"/>
    </row>
    <row r="583">
      <c r="L583" s="26"/>
      <c r="M583" s="33"/>
    </row>
    <row r="584">
      <c r="L584" s="26"/>
      <c r="M584" s="33"/>
    </row>
    <row r="585">
      <c r="L585" s="26"/>
      <c r="M585" s="33"/>
    </row>
    <row r="586">
      <c r="L586" s="26"/>
      <c r="M586" s="33"/>
    </row>
    <row r="587">
      <c r="L587" s="26"/>
      <c r="M587" s="33"/>
    </row>
    <row r="588">
      <c r="L588" s="26"/>
      <c r="M588" s="33"/>
    </row>
    <row r="589">
      <c r="L589" s="26"/>
      <c r="M589" s="33"/>
    </row>
    <row r="590">
      <c r="L590" s="26"/>
      <c r="M590" s="33"/>
    </row>
    <row r="591">
      <c r="L591" s="26"/>
      <c r="M591" s="33"/>
    </row>
    <row r="592">
      <c r="L592" s="26"/>
      <c r="M592" s="33"/>
    </row>
    <row r="593">
      <c r="L593" s="26"/>
      <c r="M593" s="33"/>
    </row>
    <row r="594">
      <c r="L594" s="26"/>
      <c r="M594" s="33"/>
    </row>
    <row r="595">
      <c r="L595" s="26"/>
      <c r="M595" s="33"/>
    </row>
    <row r="596">
      <c r="L596" s="26"/>
      <c r="M596" s="33"/>
    </row>
    <row r="597">
      <c r="L597" s="26"/>
      <c r="M597" s="33"/>
    </row>
    <row r="598">
      <c r="L598" s="26"/>
      <c r="M598" s="33"/>
    </row>
    <row r="599">
      <c r="L599" s="26"/>
      <c r="M599" s="33"/>
    </row>
    <row r="600">
      <c r="L600" s="26"/>
      <c r="M600" s="33"/>
    </row>
    <row r="601">
      <c r="L601" s="26"/>
      <c r="M601" s="33"/>
    </row>
    <row r="602">
      <c r="L602" s="26"/>
      <c r="M602" s="33"/>
    </row>
    <row r="603">
      <c r="L603" s="26"/>
      <c r="M603" s="33"/>
    </row>
    <row r="604">
      <c r="L604" s="26"/>
      <c r="M604" s="33"/>
    </row>
    <row r="605">
      <c r="L605" s="26"/>
      <c r="M605" s="33"/>
    </row>
    <row r="606">
      <c r="L606" s="26"/>
      <c r="M606" s="33"/>
    </row>
    <row r="607">
      <c r="L607" s="26"/>
      <c r="M607" s="33"/>
    </row>
    <row r="608">
      <c r="L608" s="26"/>
      <c r="M608" s="33"/>
    </row>
    <row r="609">
      <c r="L609" s="26"/>
      <c r="M609" s="33"/>
    </row>
    <row r="610">
      <c r="L610" s="26"/>
      <c r="M610" s="33"/>
    </row>
    <row r="611">
      <c r="L611" s="26"/>
      <c r="M611" s="33"/>
    </row>
    <row r="612">
      <c r="L612" s="26"/>
      <c r="M612" s="33"/>
    </row>
    <row r="613">
      <c r="L613" s="26"/>
      <c r="M613" s="33"/>
    </row>
    <row r="614">
      <c r="L614" s="26"/>
      <c r="M614" s="33"/>
    </row>
    <row r="615">
      <c r="L615" s="26"/>
      <c r="M615" s="33"/>
    </row>
    <row r="616">
      <c r="L616" s="26"/>
      <c r="M616" s="33"/>
    </row>
    <row r="617">
      <c r="L617" s="26"/>
      <c r="M617" s="33"/>
    </row>
    <row r="618">
      <c r="L618" s="26"/>
      <c r="M618" s="33"/>
    </row>
    <row r="619">
      <c r="L619" s="26"/>
      <c r="M619" s="33"/>
    </row>
    <row r="620">
      <c r="L620" s="26"/>
      <c r="M620" s="33"/>
    </row>
    <row r="621">
      <c r="L621" s="26"/>
      <c r="M621" s="33"/>
    </row>
    <row r="622">
      <c r="L622" s="26"/>
      <c r="M622" s="33"/>
    </row>
    <row r="623">
      <c r="L623" s="26"/>
      <c r="M623" s="33"/>
    </row>
    <row r="624">
      <c r="L624" s="26"/>
      <c r="M624" s="33"/>
    </row>
    <row r="625">
      <c r="L625" s="26"/>
      <c r="M625" s="33"/>
    </row>
    <row r="626">
      <c r="L626" s="26"/>
      <c r="M626" s="33"/>
    </row>
    <row r="627">
      <c r="L627" s="26"/>
      <c r="M627" s="33"/>
    </row>
    <row r="628">
      <c r="L628" s="26"/>
      <c r="M628" s="33"/>
    </row>
    <row r="629">
      <c r="L629" s="26"/>
      <c r="M629" s="33"/>
    </row>
    <row r="630">
      <c r="L630" s="26"/>
      <c r="M630" s="33"/>
    </row>
    <row r="631">
      <c r="L631" s="26"/>
      <c r="M631" s="33"/>
    </row>
    <row r="632">
      <c r="L632" s="26"/>
      <c r="M632" s="33"/>
    </row>
    <row r="633">
      <c r="L633" s="26"/>
      <c r="M633" s="33"/>
    </row>
    <row r="634">
      <c r="L634" s="26"/>
      <c r="M634" s="33"/>
    </row>
    <row r="635">
      <c r="L635" s="26"/>
      <c r="M635" s="33"/>
    </row>
    <row r="636">
      <c r="L636" s="26"/>
      <c r="M636" s="33"/>
    </row>
    <row r="637">
      <c r="L637" s="26"/>
      <c r="M637" s="33"/>
    </row>
    <row r="638">
      <c r="L638" s="26"/>
      <c r="M638" s="33"/>
    </row>
    <row r="639">
      <c r="L639" s="26"/>
      <c r="M639" s="33"/>
    </row>
    <row r="640">
      <c r="L640" s="26"/>
      <c r="M640" s="33"/>
    </row>
    <row r="641">
      <c r="L641" s="26"/>
      <c r="M641" s="33"/>
    </row>
    <row r="642">
      <c r="L642" s="26"/>
      <c r="M642" s="33"/>
    </row>
    <row r="643">
      <c r="L643" s="26"/>
      <c r="M643" s="33"/>
    </row>
    <row r="644">
      <c r="L644" s="26"/>
      <c r="M644" s="33"/>
    </row>
    <row r="645">
      <c r="L645" s="26"/>
      <c r="M645" s="33"/>
    </row>
    <row r="646">
      <c r="L646" s="26"/>
      <c r="M646" s="33"/>
    </row>
    <row r="647">
      <c r="L647" s="26"/>
      <c r="M647" s="33"/>
    </row>
    <row r="648">
      <c r="L648" s="26"/>
      <c r="M648" s="33"/>
    </row>
    <row r="649">
      <c r="L649" s="26"/>
      <c r="M649" s="33"/>
    </row>
    <row r="650">
      <c r="L650" s="26"/>
      <c r="M650" s="33"/>
    </row>
    <row r="651">
      <c r="L651" s="26"/>
      <c r="M651" s="33"/>
    </row>
    <row r="652">
      <c r="L652" s="26"/>
      <c r="M652" s="33"/>
    </row>
    <row r="653">
      <c r="L653" s="26"/>
      <c r="M653" s="33"/>
    </row>
    <row r="654">
      <c r="L654" s="26"/>
      <c r="M654" s="33"/>
    </row>
    <row r="655">
      <c r="L655" s="26"/>
      <c r="M655" s="33"/>
    </row>
    <row r="656">
      <c r="L656" s="26"/>
      <c r="M656" s="33"/>
    </row>
    <row r="657">
      <c r="L657" s="26"/>
      <c r="M657" s="33"/>
    </row>
    <row r="658">
      <c r="L658" s="26"/>
      <c r="M658" s="33"/>
    </row>
    <row r="659">
      <c r="L659" s="26"/>
      <c r="M659" s="33"/>
    </row>
    <row r="660">
      <c r="L660" s="26"/>
      <c r="M660" s="33"/>
    </row>
    <row r="661">
      <c r="L661" s="26"/>
      <c r="M661" s="33"/>
    </row>
    <row r="662">
      <c r="L662" s="26"/>
      <c r="M662" s="33"/>
    </row>
    <row r="663">
      <c r="L663" s="26"/>
      <c r="M663" s="33"/>
    </row>
    <row r="664">
      <c r="L664" s="26"/>
      <c r="M664" s="33"/>
    </row>
    <row r="665">
      <c r="L665" s="26"/>
      <c r="M665" s="33"/>
    </row>
    <row r="666">
      <c r="L666" s="26"/>
      <c r="M666" s="33"/>
    </row>
    <row r="667">
      <c r="L667" s="26"/>
      <c r="M667" s="33"/>
    </row>
    <row r="668">
      <c r="L668" s="26"/>
      <c r="M668" s="33"/>
    </row>
    <row r="669">
      <c r="L669" s="26"/>
      <c r="M669" s="33"/>
    </row>
    <row r="670">
      <c r="L670" s="26"/>
      <c r="M670" s="33"/>
    </row>
    <row r="671">
      <c r="L671" s="26"/>
      <c r="M671" s="33"/>
    </row>
    <row r="672">
      <c r="L672" s="26"/>
      <c r="M672" s="33"/>
    </row>
    <row r="673">
      <c r="L673" s="26"/>
      <c r="M673" s="33"/>
    </row>
    <row r="674">
      <c r="L674" s="26"/>
      <c r="M674" s="33"/>
    </row>
    <row r="675">
      <c r="L675" s="26"/>
      <c r="M675" s="33"/>
    </row>
    <row r="676">
      <c r="L676" s="26"/>
      <c r="M676" s="33"/>
    </row>
    <row r="677">
      <c r="L677" s="26"/>
      <c r="M677" s="33"/>
    </row>
    <row r="678">
      <c r="L678" s="26"/>
      <c r="M678" s="33"/>
    </row>
    <row r="679">
      <c r="L679" s="26"/>
      <c r="M679" s="33"/>
    </row>
    <row r="680">
      <c r="L680" s="26"/>
      <c r="M680" s="33"/>
    </row>
    <row r="681">
      <c r="L681" s="26"/>
      <c r="M681" s="33"/>
    </row>
    <row r="682">
      <c r="L682" s="26"/>
      <c r="M682" s="33"/>
    </row>
    <row r="683">
      <c r="L683" s="26"/>
      <c r="M683" s="33"/>
    </row>
    <row r="684">
      <c r="L684" s="26"/>
      <c r="M684" s="33"/>
    </row>
    <row r="685">
      <c r="L685" s="26"/>
      <c r="M685" s="33"/>
    </row>
    <row r="686">
      <c r="L686" s="26"/>
      <c r="M686" s="33"/>
    </row>
    <row r="687">
      <c r="L687" s="26"/>
      <c r="M687" s="33"/>
    </row>
    <row r="688">
      <c r="L688" s="26"/>
      <c r="M688" s="33"/>
    </row>
    <row r="689">
      <c r="L689" s="26"/>
      <c r="M689" s="33"/>
    </row>
    <row r="690">
      <c r="L690" s="26"/>
      <c r="M690" s="33"/>
    </row>
    <row r="691">
      <c r="L691" s="26"/>
      <c r="M691" s="33"/>
    </row>
    <row r="692">
      <c r="L692" s="26"/>
      <c r="M692" s="33"/>
    </row>
    <row r="693">
      <c r="L693" s="26"/>
      <c r="M693" s="33"/>
    </row>
    <row r="694">
      <c r="L694" s="26"/>
      <c r="M694" s="33"/>
    </row>
    <row r="695">
      <c r="L695" s="26"/>
      <c r="M695" s="33"/>
    </row>
    <row r="696">
      <c r="L696" s="26"/>
      <c r="M696" s="33"/>
    </row>
    <row r="697">
      <c r="L697" s="26"/>
      <c r="M697" s="33"/>
    </row>
    <row r="698">
      <c r="L698" s="26"/>
      <c r="M698" s="33"/>
    </row>
    <row r="699">
      <c r="L699" s="26"/>
      <c r="M699" s="33"/>
    </row>
    <row r="700">
      <c r="L700" s="26"/>
      <c r="M700" s="33"/>
    </row>
    <row r="701">
      <c r="L701" s="26"/>
      <c r="M701" s="33"/>
    </row>
    <row r="702">
      <c r="L702" s="26"/>
      <c r="M702" s="33"/>
    </row>
    <row r="703">
      <c r="L703" s="26"/>
      <c r="M703" s="33"/>
    </row>
    <row r="704">
      <c r="L704" s="26"/>
      <c r="M704" s="33"/>
    </row>
    <row r="705">
      <c r="L705" s="26"/>
      <c r="M705" s="33"/>
    </row>
    <row r="706">
      <c r="L706" s="26"/>
      <c r="M706" s="33"/>
    </row>
    <row r="707">
      <c r="L707" s="26"/>
      <c r="M707" s="33"/>
    </row>
    <row r="708">
      <c r="L708" s="26"/>
      <c r="M708" s="33"/>
    </row>
    <row r="709">
      <c r="L709" s="26"/>
      <c r="M709" s="33"/>
    </row>
    <row r="710">
      <c r="L710" s="26"/>
      <c r="M710" s="33"/>
    </row>
    <row r="711">
      <c r="L711" s="26"/>
      <c r="M711" s="33"/>
    </row>
    <row r="712">
      <c r="L712" s="26"/>
      <c r="M712" s="33"/>
    </row>
    <row r="713">
      <c r="L713" s="26"/>
      <c r="M713" s="33"/>
    </row>
    <row r="714">
      <c r="L714" s="26"/>
      <c r="M714" s="33"/>
    </row>
    <row r="715">
      <c r="L715" s="26"/>
      <c r="M715" s="33"/>
    </row>
    <row r="716">
      <c r="L716" s="26"/>
      <c r="M716" s="33"/>
    </row>
    <row r="717">
      <c r="L717" s="26"/>
      <c r="M717" s="33"/>
    </row>
    <row r="718">
      <c r="L718" s="26"/>
      <c r="M718" s="33"/>
    </row>
    <row r="719">
      <c r="L719" s="26"/>
      <c r="M719" s="33"/>
    </row>
    <row r="720">
      <c r="L720" s="26"/>
      <c r="M720" s="33"/>
    </row>
    <row r="721">
      <c r="L721" s="26"/>
      <c r="M721" s="33"/>
    </row>
    <row r="722">
      <c r="L722" s="26"/>
      <c r="M722" s="33"/>
    </row>
    <row r="723">
      <c r="L723" s="26"/>
      <c r="M723" s="33"/>
    </row>
    <row r="724">
      <c r="L724" s="26"/>
      <c r="M724" s="33"/>
    </row>
    <row r="725">
      <c r="L725" s="26"/>
      <c r="M725" s="33"/>
    </row>
    <row r="726">
      <c r="L726" s="26"/>
      <c r="M726" s="33"/>
    </row>
    <row r="727">
      <c r="L727" s="26"/>
      <c r="M727" s="33"/>
    </row>
    <row r="728">
      <c r="L728" s="26"/>
      <c r="M728" s="33"/>
    </row>
    <row r="729">
      <c r="L729" s="26"/>
      <c r="M729" s="33"/>
    </row>
    <row r="730">
      <c r="L730" s="26"/>
      <c r="M730" s="33"/>
    </row>
    <row r="731">
      <c r="L731" s="26"/>
      <c r="M731" s="33"/>
    </row>
    <row r="732">
      <c r="L732" s="26"/>
      <c r="M732" s="33"/>
    </row>
    <row r="733">
      <c r="L733" s="26"/>
      <c r="M733" s="33"/>
    </row>
    <row r="734">
      <c r="L734" s="26"/>
      <c r="M734" s="33"/>
    </row>
    <row r="735">
      <c r="L735" s="26"/>
      <c r="M735" s="33"/>
    </row>
    <row r="736">
      <c r="L736" s="26"/>
      <c r="M736" s="33"/>
    </row>
    <row r="737">
      <c r="L737" s="26"/>
      <c r="M737" s="33"/>
    </row>
    <row r="738">
      <c r="L738" s="26"/>
      <c r="M738" s="33"/>
    </row>
    <row r="739">
      <c r="L739" s="26"/>
      <c r="M739" s="33"/>
    </row>
    <row r="740">
      <c r="L740" s="26"/>
      <c r="M740" s="33"/>
    </row>
    <row r="741">
      <c r="L741" s="26"/>
      <c r="M741" s="33"/>
    </row>
    <row r="742">
      <c r="L742" s="26"/>
      <c r="M742" s="33"/>
    </row>
    <row r="743">
      <c r="L743" s="26"/>
      <c r="M743" s="33"/>
    </row>
    <row r="744">
      <c r="L744" s="26"/>
      <c r="M744" s="33"/>
    </row>
    <row r="745">
      <c r="L745" s="26"/>
      <c r="M745" s="33"/>
    </row>
    <row r="746">
      <c r="L746" s="26"/>
      <c r="M746" s="33"/>
    </row>
    <row r="747">
      <c r="L747" s="26"/>
      <c r="M747" s="33"/>
    </row>
    <row r="748">
      <c r="L748" s="26"/>
      <c r="M748" s="33"/>
    </row>
    <row r="749">
      <c r="L749" s="26"/>
      <c r="M749" s="33"/>
    </row>
    <row r="750">
      <c r="L750" s="26"/>
      <c r="M750" s="33"/>
    </row>
    <row r="751">
      <c r="L751" s="26"/>
      <c r="M751" s="33"/>
    </row>
    <row r="752">
      <c r="L752" s="26"/>
      <c r="M752" s="33"/>
    </row>
    <row r="753">
      <c r="L753" s="26"/>
      <c r="M753" s="33"/>
    </row>
    <row r="754">
      <c r="L754" s="26"/>
      <c r="M754" s="33"/>
    </row>
    <row r="755">
      <c r="L755" s="26"/>
      <c r="M755" s="33"/>
    </row>
    <row r="756">
      <c r="L756" s="26"/>
      <c r="M756" s="33"/>
    </row>
    <row r="757">
      <c r="L757" s="26"/>
      <c r="M757" s="33"/>
    </row>
    <row r="758">
      <c r="L758" s="26"/>
      <c r="M758" s="33"/>
    </row>
    <row r="759">
      <c r="L759" s="26"/>
      <c r="M759" s="33"/>
    </row>
    <row r="760">
      <c r="L760" s="26"/>
      <c r="M760" s="33"/>
    </row>
    <row r="761">
      <c r="L761" s="26"/>
      <c r="M761" s="33"/>
    </row>
    <row r="762">
      <c r="L762" s="26"/>
      <c r="M762" s="33"/>
    </row>
    <row r="763">
      <c r="L763" s="26"/>
      <c r="M763" s="33"/>
    </row>
    <row r="764">
      <c r="L764" s="26"/>
      <c r="M764" s="33"/>
    </row>
    <row r="765">
      <c r="L765" s="26"/>
      <c r="M765" s="33"/>
    </row>
    <row r="766">
      <c r="L766" s="26"/>
      <c r="M766" s="33"/>
    </row>
    <row r="767">
      <c r="L767" s="26"/>
      <c r="M767" s="33"/>
    </row>
    <row r="768">
      <c r="L768" s="26"/>
      <c r="M768" s="33"/>
    </row>
    <row r="769">
      <c r="L769" s="26"/>
      <c r="M769" s="33"/>
    </row>
    <row r="770">
      <c r="L770" s="26"/>
      <c r="M770" s="33"/>
    </row>
    <row r="771">
      <c r="L771" s="26"/>
      <c r="M771" s="33"/>
    </row>
    <row r="772">
      <c r="L772" s="26"/>
      <c r="M772" s="33"/>
    </row>
    <row r="773">
      <c r="L773" s="26"/>
      <c r="M773" s="33"/>
    </row>
    <row r="774">
      <c r="L774" s="26"/>
      <c r="M774" s="33"/>
    </row>
    <row r="775">
      <c r="L775" s="26"/>
      <c r="M775" s="33"/>
    </row>
    <row r="776">
      <c r="L776" s="26"/>
      <c r="M776" s="33"/>
    </row>
    <row r="777">
      <c r="L777" s="26"/>
      <c r="M777" s="33"/>
    </row>
    <row r="778">
      <c r="L778" s="26"/>
      <c r="M778" s="33"/>
    </row>
    <row r="779">
      <c r="L779" s="26"/>
      <c r="M779" s="33"/>
    </row>
    <row r="780">
      <c r="L780" s="26"/>
      <c r="M780" s="33"/>
    </row>
    <row r="781">
      <c r="L781" s="26"/>
      <c r="M781" s="33"/>
    </row>
    <row r="782">
      <c r="L782" s="26"/>
      <c r="M782" s="33"/>
    </row>
    <row r="783">
      <c r="L783" s="26"/>
      <c r="M783" s="33"/>
    </row>
    <row r="784">
      <c r="L784" s="26"/>
      <c r="M784" s="33"/>
    </row>
    <row r="785">
      <c r="L785" s="26"/>
      <c r="M785" s="33"/>
    </row>
    <row r="786">
      <c r="L786" s="26"/>
      <c r="M786" s="33"/>
    </row>
    <row r="787">
      <c r="L787" s="26"/>
      <c r="M787" s="33"/>
    </row>
    <row r="788">
      <c r="L788" s="26"/>
      <c r="M788" s="33"/>
    </row>
    <row r="789">
      <c r="L789" s="26"/>
      <c r="M789" s="33"/>
    </row>
    <row r="790">
      <c r="L790" s="26"/>
      <c r="M790" s="33"/>
    </row>
    <row r="791">
      <c r="L791" s="26"/>
      <c r="M791" s="33"/>
    </row>
    <row r="792">
      <c r="L792" s="26"/>
      <c r="M792" s="33"/>
    </row>
    <row r="793">
      <c r="L793" s="26"/>
      <c r="M793" s="33"/>
    </row>
    <row r="794">
      <c r="L794" s="26"/>
      <c r="M794" s="33"/>
    </row>
    <row r="795">
      <c r="L795" s="26"/>
      <c r="M795" s="33"/>
    </row>
    <row r="796">
      <c r="L796" s="26"/>
      <c r="M796" s="33"/>
    </row>
    <row r="797">
      <c r="L797" s="26"/>
      <c r="M797" s="33"/>
    </row>
    <row r="798">
      <c r="L798" s="26"/>
      <c r="M798" s="33"/>
    </row>
    <row r="799">
      <c r="L799" s="26"/>
      <c r="M799" s="33"/>
    </row>
    <row r="800">
      <c r="L800" s="26"/>
      <c r="M800" s="33"/>
    </row>
    <row r="801">
      <c r="L801" s="26"/>
      <c r="M801" s="33"/>
    </row>
    <row r="802">
      <c r="L802" s="26"/>
      <c r="M802" s="33"/>
    </row>
    <row r="803">
      <c r="L803" s="26"/>
      <c r="M803" s="33"/>
    </row>
    <row r="804">
      <c r="L804" s="26"/>
      <c r="M804" s="33"/>
    </row>
    <row r="805">
      <c r="L805" s="26"/>
      <c r="M805" s="33"/>
    </row>
    <row r="806">
      <c r="L806" s="26"/>
      <c r="M806" s="33"/>
    </row>
    <row r="807">
      <c r="L807" s="26"/>
      <c r="M807" s="33"/>
    </row>
    <row r="808">
      <c r="L808" s="26"/>
      <c r="M808" s="33"/>
    </row>
    <row r="809">
      <c r="L809" s="26"/>
      <c r="M809" s="33"/>
    </row>
    <row r="810">
      <c r="L810" s="26"/>
      <c r="M810" s="33"/>
    </row>
    <row r="811">
      <c r="L811" s="26"/>
      <c r="M811" s="33"/>
    </row>
    <row r="812">
      <c r="L812" s="26"/>
      <c r="M812" s="33"/>
    </row>
    <row r="813">
      <c r="L813" s="26"/>
      <c r="M813" s="33"/>
    </row>
    <row r="814">
      <c r="L814" s="26"/>
      <c r="M814" s="33"/>
    </row>
    <row r="815">
      <c r="L815" s="26"/>
      <c r="M815" s="33"/>
    </row>
    <row r="816">
      <c r="L816" s="26"/>
      <c r="M816" s="33"/>
    </row>
    <row r="817">
      <c r="L817" s="26"/>
      <c r="M817" s="33"/>
    </row>
    <row r="818">
      <c r="L818" s="26"/>
      <c r="M818" s="33"/>
    </row>
    <row r="819">
      <c r="L819" s="26"/>
      <c r="M819" s="33"/>
    </row>
    <row r="820">
      <c r="L820" s="26"/>
      <c r="M820" s="33"/>
    </row>
    <row r="821">
      <c r="L821" s="26"/>
      <c r="M821" s="33"/>
    </row>
    <row r="822">
      <c r="L822" s="26"/>
      <c r="M822" s="33"/>
    </row>
    <row r="823">
      <c r="L823" s="26"/>
      <c r="M823" s="33"/>
    </row>
    <row r="824">
      <c r="L824" s="26"/>
      <c r="M824" s="33"/>
    </row>
    <row r="825">
      <c r="L825" s="26"/>
      <c r="M825" s="33"/>
    </row>
    <row r="826">
      <c r="L826" s="26"/>
      <c r="M826" s="33"/>
    </row>
    <row r="827">
      <c r="L827" s="26"/>
      <c r="M827" s="33"/>
    </row>
    <row r="828">
      <c r="L828" s="26"/>
      <c r="M828" s="33"/>
    </row>
    <row r="829">
      <c r="L829" s="26"/>
      <c r="M829" s="33"/>
    </row>
    <row r="830">
      <c r="L830" s="26"/>
      <c r="M830" s="33"/>
    </row>
    <row r="831">
      <c r="L831" s="26"/>
      <c r="M831" s="33"/>
    </row>
    <row r="832">
      <c r="L832" s="26"/>
      <c r="M832" s="33"/>
    </row>
    <row r="833">
      <c r="L833" s="26"/>
      <c r="M833" s="33"/>
    </row>
    <row r="834">
      <c r="L834" s="26"/>
      <c r="M834" s="33"/>
    </row>
    <row r="835">
      <c r="L835" s="26"/>
      <c r="M835" s="33"/>
    </row>
    <row r="836">
      <c r="L836" s="26"/>
      <c r="M836" s="33"/>
    </row>
    <row r="837">
      <c r="L837" s="26"/>
      <c r="M837" s="33"/>
    </row>
    <row r="838">
      <c r="L838" s="26"/>
      <c r="M838" s="33"/>
    </row>
    <row r="839">
      <c r="L839" s="26"/>
      <c r="M839" s="33"/>
    </row>
    <row r="840">
      <c r="L840" s="26"/>
      <c r="M840" s="33"/>
    </row>
    <row r="841">
      <c r="L841" s="26"/>
      <c r="M841" s="33"/>
    </row>
    <row r="842">
      <c r="L842" s="26"/>
      <c r="M842" s="33"/>
    </row>
    <row r="843">
      <c r="L843" s="26"/>
      <c r="M843" s="33"/>
    </row>
    <row r="844">
      <c r="L844" s="26"/>
      <c r="M844" s="33"/>
    </row>
    <row r="845">
      <c r="L845" s="26"/>
      <c r="M845" s="33"/>
    </row>
    <row r="846">
      <c r="L846" s="26"/>
      <c r="M846" s="33"/>
    </row>
    <row r="847">
      <c r="L847" s="26"/>
      <c r="M847" s="33"/>
    </row>
    <row r="848">
      <c r="L848" s="26"/>
      <c r="M848" s="33"/>
    </row>
    <row r="849">
      <c r="L849" s="26"/>
      <c r="M849" s="33"/>
    </row>
    <row r="850">
      <c r="L850" s="26"/>
      <c r="M850" s="33"/>
    </row>
    <row r="851">
      <c r="L851" s="26"/>
      <c r="M851" s="33"/>
    </row>
    <row r="852">
      <c r="L852" s="26"/>
      <c r="M852" s="33"/>
    </row>
    <row r="853">
      <c r="L853" s="26"/>
      <c r="M853" s="33"/>
    </row>
    <row r="854">
      <c r="L854" s="26"/>
      <c r="M854" s="33"/>
    </row>
    <row r="855">
      <c r="L855" s="26"/>
      <c r="M855" s="33"/>
    </row>
    <row r="856">
      <c r="L856" s="26"/>
      <c r="M856" s="33"/>
    </row>
    <row r="857">
      <c r="L857" s="26"/>
      <c r="M857" s="33"/>
    </row>
    <row r="858">
      <c r="L858" s="26"/>
      <c r="M858" s="33"/>
    </row>
    <row r="859">
      <c r="L859" s="26"/>
      <c r="M859" s="33"/>
    </row>
    <row r="860">
      <c r="L860" s="26"/>
      <c r="M860" s="33"/>
    </row>
    <row r="861">
      <c r="L861" s="26"/>
      <c r="M861" s="33"/>
    </row>
    <row r="862">
      <c r="L862" s="26"/>
      <c r="M862" s="33"/>
    </row>
    <row r="863">
      <c r="L863" s="26"/>
      <c r="M863" s="33"/>
    </row>
    <row r="864">
      <c r="L864" s="26"/>
      <c r="M864" s="33"/>
    </row>
    <row r="865">
      <c r="L865" s="26"/>
      <c r="M865" s="33"/>
    </row>
    <row r="866">
      <c r="L866" s="26"/>
      <c r="M866" s="33"/>
    </row>
    <row r="867">
      <c r="L867" s="26"/>
      <c r="M867" s="33"/>
    </row>
    <row r="868">
      <c r="L868" s="26"/>
      <c r="M868" s="33"/>
    </row>
    <row r="869">
      <c r="L869" s="26"/>
      <c r="M869" s="33"/>
    </row>
    <row r="870">
      <c r="L870" s="26"/>
      <c r="M870" s="33"/>
    </row>
    <row r="871">
      <c r="L871" s="26"/>
      <c r="M871" s="33"/>
    </row>
    <row r="872">
      <c r="L872" s="26"/>
      <c r="M872" s="33"/>
    </row>
    <row r="873">
      <c r="L873" s="26"/>
      <c r="M873" s="33"/>
    </row>
    <row r="874">
      <c r="L874" s="26"/>
      <c r="M874" s="33"/>
    </row>
    <row r="875">
      <c r="L875" s="26"/>
      <c r="M875" s="33"/>
    </row>
    <row r="876">
      <c r="L876" s="26"/>
      <c r="M876" s="33"/>
    </row>
    <row r="877">
      <c r="L877" s="26"/>
      <c r="M877" s="33"/>
    </row>
    <row r="878">
      <c r="L878" s="26"/>
      <c r="M878" s="33"/>
    </row>
    <row r="879">
      <c r="L879" s="26"/>
      <c r="M879" s="33"/>
    </row>
    <row r="880">
      <c r="L880" s="26"/>
      <c r="M880" s="33"/>
    </row>
    <row r="881">
      <c r="L881" s="26"/>
      <c r="M881" s="33"/>
    </row>
    <row r="882">
      <c r="L882" s="26"/>
      <c r="M882" s="33"/>
    </row>
    <row r="883">
      <c r="L883" s="26"/>
      <c r="M883" s="33"/>
    </row>
    <row r="884">
      <c r="L884" s="26"/>
      <c r="M884" s="33"/>
    </row>
    <row r="885">
      <c r="L885" s="26"/>
      <c r="M885" s="33"/>
    </row>
    <row r="886">
      <c r="L886" s="26"/>
      <c r="M886" s="33"/>
    </row>
    <row r="887">
      <c r="L887" s="26"/>
      <c r="M887" s="33"/>
    </row>
    <row r="888">
      <c r="L888" s="26"/>
      <c r="M888" s="33"/>
    </row>
    <row r="889">
      <c r="L889" s="26"/>
      <c r="M889" s="33"/>
    </row>
    <row r="890">
      <c r="L890" s="26"/>
      <c r="M890" s="33"/>
    </row>
    <row r="891">
      <c r="L891" s="26"/>
      <c r="M891" s="33"/>
    </row>
    <row r="892">
      <c r="L892" s="26"/>
      <c r="M892" s="33"/>
    </row>
    <row r="893">
      <c r="L893" s="26"/>
      <c r="M893" s="33"/>
    </row>
    <row r="894">
      <c r="L894" s="26"/>
      <c r="M894" s="33"/>
    </row>
    <row r="895">
      <c r="L895" s="26"/>
      <c r="M895" s="33"/>
    </row>
    <row r="896">
      <c r="L896" s="26"/>
      <c r="M896" s="33"/>
    </row>
    <row r="897">
      <c r="L897" s="26"/>
      <c r="M897" s="33"/>
    </row>
    <row r="898">
      <c r="L898" s="26"/>
      <c r="M898" s="33"/>
    </row>
    <row r="899">
      <c r="L899" s="26"/>
      <c r="M899" s="33"/>
    </row>
    <row r="900">
      <c r="L900" s="26"/>
      <c r="M900" s="33"/>
    </row>
    <row r="901">
      <c r="L901" s="26"/>
      <c r="M901" s="33"/>
    </row>
    <row r="902">
      <c r="L902" s="26"/>
      <c r="M902" s="33"/>
    </row>
    <row r="903">
      <c r="L903" s="26"/>
      <c r="M903" s="33"/>
    </row>
    <row r="904">
      <c r="L904" s="26"/>
      <c r="M904" s="33"/>
    </row>
    <row r="905">
      <c r="L905" s="26"/>
      <c r="M905" s="33"/>
    </row>
    <row r="906">
      <c r="L906" s="26"/>
      <c r="M906" s="33"/>
    </row>
    <row r="907">
      <c r="L907" s="26"/>
      <c r="M907" s="33"/>
    </row>
    <row r="908">
      <c r="L908" s="26"/>
      <c r="M908" s="33"/>
    </row>
    <row r="909">
      <c r="L909" s="26"/>
      <c r="M909" s="33"/>
    </row>
    <row r="910">
      <c r="L910" s="26"/>
      <c r="M910" s="33"/>
    </row>
    <row r="911">
      <c r="L911" s="26"/>
      <c r="M911" s="33"/>
    </row>
    <row r="912">
      <c r="L912" s="26"/>
      <c r="M912" s="33"/>
    </row>
    <row r="913">
      <c r="L913" s="26"/>
      <c r="M913" s="33"/>
    </row>
    <row r="914">
      <c r="L914" s="26"/>
      <c r="M914" s="33"/>
    </row>
    <row r="915">
      <c r="L915" s="26"/>
      <c r="M915" s="33"/>
    </row>
    <row r="916">
      <c r="L916" s="26"/>
      <c r="M916" s="33"/>
    </row>
    <row r="917">
      <c r="L917" s="26"/>
      <c r="M917" s="33"/>
    </row>
    <row r="918">
      <c r="L918" s="26"/>
      <c r="M918" s="33"/>
    </row>
    <row r="919">
      <c r="L919" s="26"/>
      <c r="M919" s="33"/>
    </row>
    <row r="920">
      <c r="L920" s="26"/>
      <c r="M920" s="33"/>
    </row>
    <row r="921">
      <c r="L921" s="26"/>
      <c r="M921" s="33"/>
    </row>
    <row r="922">
      <c r="L922" s="26"/>
      <c r="M922" s="33"/>
    </row>
    <row r="923">
      <c r="L923" s="26"/>
      <c r="M923" s="33"/>
    </row>
    <row r="924">
      <c r="L924" s="26"/>
      <c r="M924" s="33"/>
    </row>
    <row r="925">
      <c r="L925" s="26"/>
      <c r="M925" s="33"/>
    </row>
    <row r="926">
      <c r="L926" s="26"/>
      <c r="M926" s="33"/>
    </row>
    <row r="927">
      <c r="L927" s="26"/>
      <c r="M927" s="33"/>
    </row>
    <row r="928">
      <c r="L928" s="26"/>
      <c r="M928" s="33"/>
    </row>
    <row r="929">
      <c r="L929" s="26"/>
      <c r="M929" s="33"/>
    </row>
    <row r="930">
      <c r="L930" s="26"/>
      <c r="M930" s="33"/>
    </row>
    <row r="931">
      <c r="L931" s="26"/>
      <c r="M931" s="33"/>
    </row>
    <row r="932">
      <c r="L932" s="26"/>
      <c r="M932" s="33"/>
    </row>
    <row r="933">
      <c r="L933" s="26"/>
      <c r="M933" s="33"/>
    </row>
    <row r="934">
      <c r="L934" s="26"/>
      <c r="M934" s="33"/>
    </row>
    <row r="935">
      <c r="L935" s="26"/>
      <c r="M935" s="33"/>
    </row>
    <row r="936">
      <c r="L936" s="26"/>
      <c r="M936" s="33"/>
    </row>
    <row r="937">
      <c r="L937" s="26"/>
      <c r="M937" s="33"/>
    </row>
    <row r="938">
      <c r="L938" s="26"/>
      <c r="M938" s="33"/>
    </row>
    <row r="939">
      <c r="L939" s="26"/>
      <c r="M939" s="33"/>
    </row>
    <row r="940">
      <c r="L940" s="26"/>
      <c r="M940" s="33"/>
    </row>
    <row r="941">
      <c r="L941" s="26"/>
      <c r="M941" s="33"/>
    </row>
    <row r="942">
      <c r="L942" s="26"/>
      <c r="M942" s="33"/>
    </row>
    <row r="943">
      <c r="L943" s="26"/>
      <c r="M943" s="33"/>
    </row>
    <row r="944">
      <c r="L944" s="26"/>
      <c r="M944" s="33"/>
    </row>
    <row r="945">
      <c r="L945" s="26"/>
      <c r="M945" s="33"/>
    </row>
    <row r="946">
      <c r="L946" s="26"/>
      <c r="M946" s="33"/>
    </row>
    <row r="947">
      <c r="L947" s="26"/>
      <c r="M947" s="33"/>
    </row>
    <row r="948">
      <c r="L948" s="26"/>
      <c r="M948" s="33"/>
    </row>
    <row r="949">
      <c r="L949" s="26"/>
      <c r="M949" s="33"/>
    </row>
    <row r="950">
      <c r="L950" s="26"/>
      <c r="M950" s="33"/>
    </row>
    <row r="951">
      <c r="L951" s="26"/>
      <c r="M951" s="33"/>
    </row>
    <row r="952">
      <c r="L952" s="26"/>
      <c r="M952" s="33"/>
    </row>
    <row r="953">
      <c r="L953" s="26"/>
      <c r="M953" s="33"/>
    </row>
    <row r="954">
      <c r="L954" s="26"/>
      <c r="M954" s="33"/>
    </row>
    <row r="955">
      <c r="L955" s="26"/>
      <c r="M955" s="33"/>
    </row>
    <row r="956">
      <c r="L956" s="26"/>
      <c r="M956" s="33"/>
    </row>
    <row r="957">
      <c r="L957" s="26"/>
      <c r="M957" s="33"/>
    </row>
    <row r="958">
      <c r="L958" s="26"/>
      <c r="M958" s="33"/>
    </row>
    <row r="959">
      <c r="L959" s="26"/>
      <c r="M959" s="33"/>
    </row>
    <row r="960">
      <c r="L960" s="26"/>
      <c r="M960" s="33"/>
    </row>
    <row r="961">
      <c r="L961" s="26"/>
      <c r="M961" s="33"/>
    </row>
    <row r="962">
      <c r="L962" s="26"/>
      <c r="M962" s="33"/>
    </row>
    <row r="963">
      <c r="L963" s="26"/>
      <c r="M963" s="33"/>
    </row>
    <row r="964">
      <c r="L964" s="26"/>
      <c r="M964" s="33"/>
    </row>
    <row r="965">
      <c r="L965" s="26"/>
      <c r="M965" s="33"/>
    </row>
    <row r="966">
      <c r="L966" s="26"/>
      <c r="M966" s="33"/>
    </row>
    <row r="967">
      <c r="L967" s="26"/>
      <c r="M967" s="33"/>
    </row>
    <row r="968">
      <c r="L968" s="26"/>
      <c r="M968" s="33"/>
    </row>
    <row r="969">
      <c r="L969" s="26"/>
      <c r="M969" s="33"/>
    </row>
    <row r="970">
      <c r="L970" s="26"/>
      <c r="M970" s="33"/>
    </row>
    <row r="971">
      <c r="L971" s="26"/>
      <c r="M971" s="33"/>
    </row>
    <row r="972">
      <c r="L972" s="26"/>
      <c r="M972" s="33"/>
    </row>
    <row r="973">
      <c r="L973" s="26"/>
      <c r="M973" s="33"/>
    </row>
    <row r="974">
      <c r="L974" s="26"/>
      <c r="M974" s="33"/>
    </row>
    <row r="975">
      <c r="L975" s="26"/>
      <c r="M975" s="33"/>
    </row>
    <row r="976">
      <c r="L976" s="26"/>
      <c r="M976" s="33"/>
    </row>
    <row r="977">
      <c r="L977" s="26"/>
      <c r="M977" s="33"/>
    </row>
    <row r="978">
      <c r="L978" s="26"/>
      <c r="M978" s="33"/>
    </row>
    <row r="979">
      <c r="L979" s="26"/>
      <c r="M979" s="33"/>
    </row>
    <row r="980">
      <c r="L980" s="26"/>
      <c r="M980" s="3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4.5"/>
    <col customWidth="1" min="3" max="3" width="22.25"/>
    <col customWidth="1" min="4" max="4" width="25.13"/>
    <col customWidth="1" min="5" max="5" width="14.63"/>
    <col customWidth="1" min="6" max="6" width="42.75"/>
    <col customWidth="1" min="7" max="7" width="53.88"/>
  </cols>
  <sheetData>
    <row r="1">
      <c r="B1" s="43" t="s">
        <v>321</v>
      </c>
    </row>
    <row r="2">
      <c r="C2" s="44" t="s">
        <v>322</v>
      </c>
      <c r="D2" s="45" t="s">
        <v>323</v>
      </c>
      <c r="E2" s="46"/>
      <c r="F2" s="46"/>
      <c r="G2" s="47"/>
    </row>
    <row r="3">
      <c r="A3" s="48"/>
      <c r="B3" s="5" t="s">
        <v>324</v>
      </c>
      <c r="C3" s="49" t="s">
        <v>6</v>
      </c>
      <c r="D3" s="50" t="s">
        <v>1</v>
      </c>
      <c r="E3" s="51" t="s">
        <v>325</v>
      </c>
      <c r="F3" s="51" t="s">
        <v>326</v>
      </c>
      <c r="G3" s="52" t="s">
        <v>327</v>
      </c>
    </row>
    <row r="4" ht="31.5" customHeight="1">
      <c r="A4" s="53" t="str">
        <f t="shared" ref="A4:A39" si="1">C4&amp;D4</f>
        <v>AUDITORIA FUASP.S. SAN JUAN MASIAS</v>
      </c>
      <c r="B4" s="54">
        <v>1.0</v>
      </c>
      <c r="C4" s="55" t="s">
        <v>16</v>
      </c>
      <c r="D4" s="56" t="s">
        <v>235</v>
      </c>
      <c r="E4" s="57">
        <v>45356.0</v>
      </c>
      <c r="F4" s="58" t="s">
        <v>328</v>
      </c>
      <c r="G4" s="58" t="s">
        <v>329</v>
      </c>
    </row>
    <row r="5" ht="31.5" customHeight="1">
      <c r="A5" s="53" t="str">
        <f t="shared" si="1"/>
        <v>AUDITORIA FUASC.S.M. SAN BORJA</v>
      </c>
      <c r="B5" s="54">
        <v>2.0</v>
      </c>
      <c r="C5" s="55" t="s">
        <v>16</v>
      </c>
      <c r="D5" s="56" t="s">
        <v>223</v>
      </c>
      <c r="E5" s="57">
        <v>45356.0</v>
      </c>
      <c r="F5" s="58" t="s">
        <v>330</v>
      </c>
      <c r="G5" s="58" t="s">
        <v>331</v>
      </c>
    </row>
    <row r="6" ht="31.5" customHeight="1">
      <c r="A6" s="53" t="str">
        <f t="shared" si="1"/>
        <v>AUDITORIA FUASC.S. EL PINO</v>
      </c>
      <c r="B6" s="54">
        <v>3.0</v>
      </c>
      <c r="C6" s="55" t="s">
        <v>16</v>
      </c>
      <c r="D6" s="56" t="s">
        <v>195</v>
      </c>
      <c r="E6" s="57">
        <v>45357.0</v>
      </c>
      <c r="F6" s="58" t="s">
        <v>332</v>
      </c>
      <c r="G6" s="58" t="s">
        <v>333</v>
      </c>
    </row>
    <row r="7" ht="31.5" customHeight="1">
      <c r="A7" s="53" t="str">
        <f t="shared" si="1"/>
        <v>AUDITORIA FUASC.S. EL PORVENIR</v>
      </c>
      <c r="B7" s="54">
        <v>4.0</v>
      </c>
      <c r="C7" s="55" t="s">
        <v>16</v>
      </c>
      <c r="D7" s="56" t="s">
        <v>199</v>
      </c>
      <c r="E7" s="57">
        <v>45357.0</v>
      </c>
      <c r="F7" s="58" t="s">
        <v>334</v>
      </c>
      <c r="G7" s="58" t="s">
        <v>335</v>
      </c>
    </row>
    <row r="8" ht="31.5" customHeight="1">
      <c r="A8" s="53" t="str">
        <f t="shared" si="1"/>
        <v>AUDITORIA FUASC.S. SAN BORJA</v>
      </c>
      <c r="B8" s="54">
        <v>5.0</v>
      </c>
      <c r="C8" s="55" t="s">
        <v>16</v>
      </c>
      <c r="D8" s="56" t="s">
        <v>207</v>
      </c>
      <c r="E8" s="57">
        <v>45359.0</v>
      </c>
      <c r="F8" s="58" t="s">
        <v>336</v>
      </c>
      <c r="G8" s="58" t="s">
        <v>337</v>
      </c>
    </row>
    <row r="9" ht="31.5" customHeight="1">
      <c r="A9" s="53" t="str">
        <f t="shared" si="1"/>
        <v>AUDITORIA FUASC.S.M. LA VICTORIA</v>
      </c>
      <c r="B9" s="54">
        <v>6.0</v>
      </c>
      <c r="C9" s="55" t="s">
        <v>16</v>
      </c>
      <c r="D9" s="56" t="s">
        <v>219</v>
      </c>
      <c r="E9" s="57"/>
      <c r="F9" s="58"/>
      <c r="G9" s="58"/>
    </row>
    <row r="10" ht="31.5" customHeight="1">
      <c r="A10" s="53" t="str">
        <f t="shared" si="1"/>
        <v>AUDITORIA FUASC.S. SAN LUIS</v>
      </c>
      <c r="B10" s="54">
        <v>7.0</v>
      </c>
      <c r="C10" s="55" t="s">
        <v>16</v>
      </c>
      <c r="D10" s="56" t="s">
        <v>215</v>
      </c>
      <c r="E10" s="57"/>
      <c r="F10" s="58"/>
      <c r="G10" s="58"/>
    </row>
    <row r="11" ht="31.5" customHeight="1">
      <c r="A11" s="53" t="str">
        <f t="shared" si="1"/>
        <v>AUDITORIA FUASC.S. MAX ARIAS SCHREIBER</v>
      </c>
      <c r="B11" s="54">
        <v>8.0</v>
      </c>
      <c r="C11" s="55" t="s">
        <v>16</v>
      </c>
      <c r="D11" s="56" t="s">
        <v>203</v>
      </c>
      <c r="E11" s="57"/>
      <c r="F11" s="58"/>
      <c r="G11" s="58"/>
    </row>
    <row r="12" ht="31.5" customHeight="1">
      <c r="A12" s="53" t="str">
        <f t="shared" si="1"/>
        <v/>
      </c>
      <c r="B12" s="54">
        <v>9.0</v>
      </c>
      <c r="C12" s="55"/>
      <c r="D12" s="56"/>
      <c r="E12" s="57"/>
      <c r="F12" s="58"/>
      <c r="G12" s="58"/>
    </row>
    <row r="13" ht="31.5" customHeight="1">
      <c r="A13" s="53" t="str">
        <f t="shared" si="1"/>
        <v/>
      </c>
      <c r="B13" s="54">
        <v>10.0</v>
      </c>
      <c r="C13" s="55"/>
      <c r="D13" s="56"/>
      <c r="E13" s="57"/>
      <c r="F13" s="55"/>
      <c r="G13" s="59"/>
    </row>
    <row r="14" ht="31.5" customHeight="1">
      <c r="A14" s="53" t="str">
        <f t="shared" si="1"/>
        <v/>
      </c>
      <c r="B14" s="54">
        <v>11.0</v>
      </c>
      <c r="C14" s="55"/>
      <c r="D14" s="56"/>
      <c r="E14" s="57"/>
      <c r="F14" s="55"/>
      <c r="G14" s="59"/>
    </row>
    <row r="15" ht="31.5" customHeight="1">
      <c r="A15" s="53" t="str">
        <f t="shared" si="1"/>
        <v/>
      </c>
      <c r="B15" s="54">
        <v>12.0</v>
      </c>
      <c r="C15" s="55"/>
      <c r="D15" s="56"/>
      <c r="E15" s="57"/>
      <c r="F15" s="55"/>
      <c r="G15" s="59"/>
    </row>
    <row r="16" ht="31.5" customHeight="1">
      <c r="A16" s="53" t="str">
        <f t="shared" si="1"/>
        <v/>
      </c>
      <c r="B16" s="54">
        <v>13.0</v>
      </c>
      <c r="C16" s="55"/>
      <c r="D16" s="56"/>
      <c r="E16" s="57"/>
      <c r="F16" s="55"/>
      <c r="G16" s="59"/>
    </row>
    <row r="17" ht="31.5" customHeight="1">
      <c r="A17" s="53" t="str">
        <f t="shared" si="1"/>
        <v/>
      </c>
      <c r="B17" s="54">
        <v>14.0</v>
      </c>
      <c r="C17" s="55"/>
      <c r="D17" s="56"/>
      <c r="E17" s="57"/>
      <c r="F17" s="55"/>
      <c r="G17" s="59"/>
    </row>
    <row r="18" ht="31.5" customHeight="1">
      <c r="A18" s="53" t="str">
        <f t="shared" si="1"/>
        <v/>
      </c>
      <c r="B18" s="54">
        <v>15.0</v>
      </c>
      <c r="C18" s="55"/>
      <c r="D18" s="56"/>
      <c r="E18" s="57"/>
      <c r="F18" s="55"/>
      <c r="G18" s="59"/>
    </row>
    <row r="19" ht="31.5" customHeight="1">
      <c r="A19" s="53" t="str">
        <f t="shared" si="1"/>
        <v/>
      </c>
      <c r="B19" s="54">
        <v>16.0</v>
      </c>
      <c r="C19" s="55"/>
      <c r="D19" s="56"/>
      <c r="E19" s="57"/>
      <c r="F19" s="55"/>
      <c r="G19" s="59"/>
    </row>
    <row r="20" ht="31.5" customHeight="1">
      <c r="A20" s="53" t="str">
        <f t="shared" si="1"/>
        <v/>
      </c>
      <c r="B20" s="54">
        <v>17.0</v>
      </c>
      <c r="C20" s="55"/>
      <c r="D20" s="56"/>
      <c r="E20" s="57"/>
      <c r="F20" s="55"/>
      <c r="G20" s="59"/>
    </row>
    <row r="21" ht="31.5" customHeight="1">
      <c r="A21" s="53" t="str">
        <f t="shared" si="1"/>
        <v/>
      </c>
      <c r="B21" s="54">
        <v>18.0</v>
      </c>
      <c r="C21" s="55"/>
      <c r="D21" s="56"/>
      <c r="E21" s="60"/>
      <c r="F21" s="60"/>
      <c r="G21" s="61"/>
    </row>
    <row r="22" ht="31.5" customHeight="1">
      <c r="A22" s="53" t="str">
        <f t="shared" si="1"/>
        <v/>
      </c>
      <c r="B22" s="54">
        <v>19.0</v>
      </c>
      <c r="C22" s="55"/>
      <c r="D22" s="56"/>
      <c r="E22" s="60"/>
      <c r="F22" s="60"/>
      <c r="G22" s="61"/>
    </row>
    <row r="23" ht="31.5" customHeight="1">
      <c r="A23" s="53" t="str">
        <f t="shared" si="1"/>
        <v/>
      </c>
      <c r="B23" s="54">
        <v>20.0</v>
      </c>
      <c r="C23" s="55"/>
      <c r="D23" s="56"/>
      <c r="E23" s="60"/>
      <c r="F23" s="60"/>
      <c r="G23" s="61"/>
    </row>
    <row r="24" ht="31.5" customHeight="1">
      <c r="A24" s="53" t="str">
        <f t="shared" si="1"/>
        <v/>
      </c>
      <c r="B24" s="54">
        <v>21.0</v>
      </c>
      <c r="C24" s="55"/>
      <c r="D24" s="56"/>
      <c r="E24" s="60"/>
      <c r="F24" s="60"/>
      <c r="G24" s="61"/>
    </row>
    <row r="25" ht="31.5" customHeight="1">
      <c r="A25" s="53" t="str">
        <f t="shared" si="1"/>
        <v/>
      </c>
      <c r="B25" s="54">
        <v>22.0</v>
      </c>
      <c r="C25" s="55"/>
      <c r="D25" s="56"/>
      <c r="E25" s="60"/>
      <c r="F25" s="60"/>
      <c r="G25" s="61"/>
    </row>
    <row r="26" ht="31.5" customHeight="1">
      <c r="A26" s="62" t="str">
        <f t="shared" si="1"/>
        <v/>
      </c>
      <c r="B26" s="63">
        <v>23.0</v>
      </c>
      <c r="C26" s="64"/>
      <c r="D26" s="65"/>
      <c r="E26" s="66"/>
      <c r="F26" s="66"/>
      <c r="G26" s="67"/>
    </row>
    <row r="27" ht="31.5" customHeight="1">
      <c r="A27" s="62" t="str">
        <f t="shared" si="1"/>
        <v/>
      </c>
      <c r="B27" s="63">
        <v>24.0</v>
      </c>
      <c r="C27" s="64"/>
      <c r="D27" s="65"/>
      <c r="E27" s="66"/>
      <c r="F27" s="66"/>
      <c r="G27" s="67"/>
    </row>
    <row r="28" ht="31.5" customHeight="1">
      <c r="A28" s="62" t="str">
        <f t="shared" si="1"/>
        <v/>
      </c>
      <c r="B28" s="63">
        <v>25.0</v>
      </c>
      <c r="C28" s="64"/>
      <c r="D28" s="65"/>
      <c r="E28" s="66"/>
      <c r="F28" s="66"/>
      <c r="G28" s="67"/>
    </row>
    <row r="29" ht="31.5" customHeight="1">
      <c r="A29" s="62" t="str">
        <f t="shared" si="1"/>
        <v/>
      </c>
      <c r="B29" s="63">
        <v>26.0</v>
      </c>
      <c r="C29" s="64"/>
      <c r="D29" s="65"/>
      <c r="E29" s="66"/>
      <c r="F29" s="66"/>
      <c r="G29" s="67"/>
    </row>
    <row r="30" ht="31.5" customHeight="1">
      <c r="A30" s="62" t="str">
        <f t="shared" si="1"/>
        <v/>
      </c>
      <c r="B30" s="63">
        <v>27.0</v>
      </c>
      <c r="C30" s="64"/>
      <c r="D30" s="65"/>
      <c r="E30" s="66"/>
      <c r="F30" s="66"/>
      <c r="G30" s="67"/>
    </row>
    <row r="31" ht="31.5" customHeight="1">
      <c r="A31" s="62" t="str">
        <f t="shared" si="1"/>
        <v/>
      </c>
      <c r="B31" s="63">
        <v>28.0</v>
      </c>
      <c r="C31" s="64"/>
      <c r="D31" s="65"/>
      <c r="E31" s="66"/>
      <c r="F31" s="66"/>
      <c r="G31" s="67"/>
    </row>
    <row r="32" ht="31.5" customHeight="1">
      <c r="A32" s="62" t="str">
        <f t="shared" si="1"/>
        <v/>
      </c>
      <c r="B32" s="63">
        <v>29.0</v>
      </c>
      <c r="C32" s="64"/>
      <c r="D32" s="65"/>
      <c r="E32" s="66"/>
      <c r="F32" s="66"/>
      <c r="G32" s="67"/>
    </row>
    <row r="33" ht="31.5" customHeight="1">
      <c r="A33" s="62" t="str">
        <f t="shared" si="1"/>
        <v/>
      </c>
      <c r="B33" s="63">
        <v>30.0</v>
      </c>
      <c r="C33" s="64"/>
      <c r="D33" s="65"/>
      <c r="E33" s="66"/>
      <c r="F33" s="66"/>
      <c r="G33" s="67"/>
    </row>
    <row r="34" ht="31.5" customHeight="1">
      <c r="A34" s="62" t="str">
        <f t="shared" si="1"/>
        <v/>
      </c>
      <c r="B34" s="63">
        <v>31.0</v>
      </c>
      <c r="C34" s="64"/>
      <c r="D34" s="65"/>
      <c r="E34" s="66"/>
      <c r="F34" s="66"/>
      <c r="G34" s="67"/>
    </row>
    <row r="35" ht="31.5" customHeight="1">
      <c r="A35" s="62" t="str">
        <f t="shared" si="1"/>
        <v/>
      </c>
      <c r="B35" s="63">
        <v>32.0</v>
      </c>
      <c r="C35" s="64"/>
      <c r="D35" s="65"/>
      <c r="E35" s="66"/>
      <c r="F35" s="66"/>
      <c r="G35" s="67"/>
    </row>
    <row r="36" ht="31.5" customHeight="1">
      <c r="A36" s="62" t="str">
        <f t="shared" si="1"/>
        <v/>
      </c>
      <c r="B36" s="63">
        <v>33.0</v>
      </c>
      <c r="C36" s="64"/>
      <c r="D36" s="65"/>
      <c r="E36" s="66"/>
      <c r="F36" s="66"/>
      <c r="G36" s="67"/>
    </row>
    <row r="37" ht="31.5" customHeight="1">
      <c r="A37" s="62" t="str">
        <f t="shared" si="1"/>
        <v/>
      </c>
      <c r="B37" s="63">
        <v>34.0</v>
      </c>
      <c r="C37" s="64"/>
      <c r="D37" s="65"/>
      <c r="E37" s="66"/>
      <c r="F37" s="66"/>
      <c r="G37" s="67"/>
    </row>
    <row r="38" ht="31.5" customHeight="1">
      <c r="A38" s="62" t="str">
        <f t="shared" si="1"/>
        <v/>
      </c>
      <c r="B38" s="63">
        <v>35.0</v>
      </c>
      <c r="C38" s="64"/>
      <c r="D38" s="65"/>
      <c r="E38" s="66"/>
      <c r="F38" s="66"/>
      <c r="G38" s="67"/>
    </row>
    <row r="39" ht="31.5" customHeight="1">
      <c r="A39" s="62" t="str">
        <f t="shared" si="1"/>
        <v/>
      </c>
      <c r="B39" s="63">
        <v>36.0</v>
      </c>
      <c r="C39" s="64"/>
      <c r="D39" s="65"/>
      <c r="E39" s="66"/>
      <c r="F39" s="66"/>
      <c r="G39" s="67"/>
    </row>
    <row r="40">
      <c r="C40" s="46"/>
      <c r="D40" s="46"/>
      <c r="E40" s="46"/>
      <c r="F40" s="46"/>
      <c r="G40" s="47"/>
    </row>
    <row r="41">
      <c r="C41" s="46"/>
      <c r="D41" s="46"/>
      <c r="E41" s="46"/>
      <c r="F41" s="46"/>
      <c r="G41" s="47"/>
    </row>
    <row r="42">
      <c r="C42" s="46"/>
      <c r="D42" s="46"/>
      <c r="E42" s="46"/>
      <c r="F42" s="46"/>
      <c r="G42" s="47"/>
    </row>
    <row r="43">
      <c r="C43" s="46"/>
      <c r="D43" s="46"/>
      <c r="E43" s="46"/>
      <c r="F43" s="46"/>
      <c r="G43" s="47"/>
    </row>
    <row r="44">
      <c r="C44" s="46"/>
      <c r="D44" s="46"/>
      <c r="E44" s="46"/>
      <c r="F44" s="46"/>
      <c r="G44" s="47"/>
    </row>
    <row r="45">
      <c r="C45" s="46"/>
      <c r="D45" s="46"/>
      <c r="E45" s="46"/>
      <c r="F45" s="46"/>
      <c r="G45" s="47"/>
    </row>
    <row r="46">
      <c r="C46" s="46"/>
      <c r="D46" s="46"/>
      <c r="E46" s="46"/>
      <c r="F46" s="46"/>
      <c r="G46" s="47"/>
    </row>
    <row r="47">
      <c r="C47" s="46"/>
      <c r="D47" s="46"/>
      <c r="E47" s="46"/>
      <c r="F47" s="46"/>
      <c r="G47" s="47"/>
    </row>
    <row r="48">
      <c r="C48" s="46"/>
      <c r="D48" s="46"/>
      <c r="E48" s="46"/>
      <c r="F48" s="46"/>
      <c r="G48" s="47"/>
    </row>
    <row r="49">
      <c r="C49" s="46"/>
      <c r="D49" s="46"/>
      <c r="E49" s="46"/>
      <c r="F49" s="46"/>
      <c r="G49" s="47"/>
    </row>
    <row r="50">
      <c r="C50" s="46"/>
      <c r="D50" s="46"/>
      <c r="E50" s="46"/>
      <c r="F50" s="46"/>
      <c r="G50" s="47"/>
    </row>
    <row r="51">
      <c r="C51" s="46"/>
      <c r="D51" s="46"/>
      <c r="E51" s="46"/>
      <c r="F51" s="46"/>
      <c r="G51" s="47"/>
    </row>
    <row r="52">
      <c r="C52" s="46"/>
      <c r="D52" s="46"/>
      <c r="E52" s="46"/>
      <c r="F52" s="46"/>
      <c r="G52" s="47"/>
    </row>
    <row r="53">
      <c r="C53" s="46"/>
      <c r="D53" s="46"/>
      <c r="E53" s="46"/>
      <c r="F53" s="46"/>
      <c r="G53" s="47"/>
    </row>
    <row r="54">
      <c r="C54" s="46"/>
      <c r="D54" s="46"/>
      <c r="E54" s="46"/>
      <c r="F54" s="46"/>
      <c r="G54" s="47"/>
    </row>
    <row r="55">
      <c r="C55" s="46"/>
      <c r="D55" s="46"/>
      <c r="E55" s="46"/>
      <c r="F55" s="46"/>
      <c r="G55" s="47"/>
    </row>
    <row r="56">
      <c r="C56" s="46"/>
      <c r="D56" s="46"/>
      <c r="E56" s="46"/>
      <c r="F56" s="46"/>
      <c r="G56" s="47"/>
    </row>
    <row r="57">
      <c r="C57" s="46"/>
      <c r="D57" s="46"/>
      <c r="E57" s="46"/>
      <c r="F57" s="46"/>
      <c r="G57" s="47"/>
    </row>
    <row r="58">
      <c r="C58" s="46"/>
      <c r="D58" s="46"/>
      <c r="E58" s="46"/>
      <c r="F58" s="46"/>
      <c r="G58" s="47"/>
    </row>
    <row r="59">
      <c r="C59" s="46"/>
      <c r="D59" s="46"/>
      <c r="E59" s="46"/>
      <c r="F59" s="46"/>
      <c r="G59" s="47"/>
    </row>
    <row r="60">
      <c r="C60" s="46"/>
      <c r="D60" s="46"/>
      <c r="E60" s="46"/>
      <c r="F60" s="46"/>
      <c r="G60" s="47"/>
    </row>
    <row r="61">
      <c r="C61" s="46"/>
      <c r="D61" s="46"/>
      <c r="E61" s="46"/>
      <c r="F61" s="46"/>
      <c r="G61" s="47"/>
    </row>
    <row r="62">
      <c r="C62" s="46"/>
      <c r="D62" s="46"/>
      <c r="E62" s="46"/>
      <c r="F62" s="46"/>
      <c r="G62" s="47"/>
    </row>
    <row r="63">
      <c r="C63" s="46"/>
      <c r="D63" s="46"/>
      <c r="E63" s="46"/>
      <c r="F63" s="46"/>
      <c r="G63" s="47"/>
    </row>
    <row r="64">
      <c r="C64" s="46"/>
      <c r="D64" s="46"/>
      <c r="E64" s="46"/>
      <c r="F64" s="46"/>
      <c r="G64" s="47"/>
    </row>
    <row r="65">
      <c r="C65" s="46"/>
      <c r="D65" s="46"/>
      <c r="E65" s="46"/>
      <c r="F65" s="46"/>
      <c r="G65" s="47"/>
    </row>
    <row r="66">
      <c r="C66" s="46"/>
      <c r="D66" s="46"/>
      <c r="E66" s="46"/>
      <c r="F66" s="46"/>
      <c r="G66" s="47"/>
    </row>
    <row r="67">
      <c r="C67" s="46"/>
      <c r="D67" s="46"/>
      <c r="E67" s="46"/>
      <c r="F67" s="46"/>
      <c r="G67" s="47"/>
    </row>
    <row r="68">
      <c r="C68" s="46"/>
      <c r="D68" s="46"/>
      <c r="E68" s="46"/>
      <c r="F68" s="46"/>
      <c r="G68" s="47"/>
    </row>
    <row r="69">
      <c r="C69" s="46"/>
      <c r="D69" s="46"/>
      <c r="E69" s="46"/>
      <c r="F69" s="46"/>
      <c r="G69" s="47"/>
    </row>
    <row r="70">
      <c r="C70" s="46"/>
      <c r="D70" s="46"/>
      <c r="E70" s="46"/>
      <c r="F70" s="46"/>
      <c r="G70" s="47"/>
    </row>
    <row r="71">
      <c r="C71" s="46"/>
      <c r="D71" s="46"/>
      <c r="E71" s="46"/>
      <c r="F71" s="46"/>
      <c r="G71" s="47"/>
    </row>
    <row r="72">
      <c r="C72" s="46"/>
      <c r="D72" s="46"/>
      <c r="E72" s="46"/>
      <c r="F72" s="46"/>
      <c r="G72" s="47"/>
    </row>
    <row r="73">
      <c r="C73" s="46"/>
      <c r="D73" s="46"/>
      <c r="E73" s="46"/>
      <c r="F73" s="46"/>
      <c r="G73" s="47"/>
    </row>
    <row r="74">
      <c r="C74" s="46"/>
      <c r="D74" s="46"/>
      <c r="E74" s="46"/>
      <c r="F74" s="46"/>
      <c r="G74" s="47"/>
    </row>
    <row r="75">
      <c r="C75" s="46"/>
      <c r="D75" s="46"/>
      <c r="E75" s="46"/>
      <c r="F75" s="46"/>
      <c r="G75" s="47"/>
    </row>
    <row r="76">
      <c r="C76" s="46"/>
      <c r="D76" s="46"/>
      <c r="E76" s="46"/>
      <c r="F76" s="46"/>
      <c r="G76" s="47"/>
    </row>
    <row r="77">
      <c r="C77" s="46"/>
      <c r="D77" s="46"/>
      <c r="E77" s="46"/>
      <c r="F77" s="46"/>
      <c r="G77" s="47"/>
    </row>
    <row r="78">
      <c r="C78" s="46"/>
      <c r="D78" s="46"/>
      <c r="E78" s="46"/>
      <c r="F78" s="46"/>
      <c r="G78" s="47"/>
    </row>
    <row r="79">
      <c r="C79" s="46"/>
      <c r="D79" s="46"/>
      <c r="E79" s="46"/>
      <c r="F79" s="46"/>
      <c r="G79" s="47"/>
    </row>
    <row r="80">
      <c r="C80" s="46"/>
      <c r="D80" s="46"/>
      <c r="E80" s="46"/>
      <c r="F80" s="46"/>
      <c r="G80" s="47"/>
    </row>
    <row r="81">
      <c r="C81" s="46"/>
      <c r="D81" s="46"/>
      <c r="E81" s="46"/>
      <c r="F81" s="46"/>
      <c r="G81" s="47"/>
    </row>
    <row r="82">
      <c r="C82" s="46"/>
      <c r="D82" s="46"/>
      <c r="E82" s="46"/>
      <c r="F82" s="46"/>
      <c r="G82" s="47"/>
    </row>
    <row r="83">
      <c r="C83" s="46"/>
      <c r="D83" s="46"/>
      <c r="E83" s="46"/>
      <c r="F83" s="46"/>
      <c r="G83" s="47"/>
    </row>
    <row r="84">
      <c r="C84" s="46"/>
      <c r="D84" s="46"/>
      <c r="E84" s="46"/>
      <c r="F84" s="46"/>
      <c r="G84" s="47"/>
    </row>
    <row r="85">
      <c r="C85" s="46"/>
      <c r="D85" s="46"/>
      <c r="E85" s="46"/>
      <c r="F85" s="46"/>
      <c r="G85" s="47"/>
    </row>
    <row r="86">
      <c r="C86" s="46"/>
      <c r="D86" s="46"/>
      <c r="E86" s="46"/>
      <c r="F86" s="46"/>
      <c r="G86" s="47"/>
    </row>
    <row r="87">
      <c r="C87" s="46"/>
      <c r="D87" s="46"/>
      <c r="E87" s="46"/>
      <c r="F87" s="46"/>
      <c r="G87" s="47"/>
    </row>
    <row r="88">
      <c r="C88" s="46"/>
      <c r="D88" s="46"/>
      <c r="E88" s="46"/>
      <c r="F88" s="46"/>
      <c r="G88" s="47"/>
    </row>
    <row r="89">
      <c r="C89" s="46"/>
      <c r="D89" s="46"/>
      <c r="E89" s="46"/>
      <c r="F89" s="46"/>
      <c r="G89" s="47"/>
    </row>
    <row r="90">
      <c r="C90" s="46"/>
      <c r="D90" s="46"/>
      <c r="E90" s="46"/>
      <c r="F90" s="46"/>
      <c r="G90" s="47"/>
    </row>
    <row r="91">
      <c r="C91" s="46"/>
      <c r="D91" s="46"/>
      <c r="E91" s="46"/>
      <c r="F91" s="46"/>
      <c r="G91" s="47"/>
    </row>
    <row r="92">
      <c r="C92" s="46"/>
      <c r="D92" s="46"/>
      <c r="E92" s="46"/>
      <c r="F92" s="46"/>
      <c r="G92" s="47"/>
    </row>
    <row r="93">
      <c r="C93" s="46"/>
      <c r="D93" s="46"/>
      <c r="E93" s="46"/>
      <c r="F93" s="46"/>
      <c r="G93" s="47"/>
    </row>
    <row r="94">
      <c r="C94" s="46"/>
      <c r="D94" s="46"/>
      <c r="E94" s="46"/>
      <c r="F94" s="46"/>
      <c r="G94" s="47"/>
    </row>
    <row r="95">
      <c r="C95" s="46"/>
      <c r="D95" s="46"/>
      <c r="E95" s="46"/>
      <c r="F95" s="46"/>
      <c r="G95" s="47"/>
    </row>
    <row r="96">
      <c r="C96" s="46"/>
      <c r="D96" s="46"/>
      <c r="E96" s="46"/>
      <c r="F96" s="46"/>
      <c r="G96" s="47"/>
    </row>
    <row r="97">
      <c r="C97" s="46"/>
      <c r="D97" s="46"/>
      <c r="E97" s="46"/>
      <c r="F97" s="46"/>
      <c r="G97" s="47"/>
    </row>
    <row r="98">
      <c r="C98" s="46"/>
      <c r="D98" s="46"/>
      <c r="E98" s="46"/>
      <c r="F98" s="46"/>
      <c r="G98" s="47"/>
    </row>
    <row r="99">
      <c r="C99" s="46"/>
      <c r="D99" s="46"/>
      <c r="E99" s="46"/>
      <c r="F99" s="46"/>
      <c r="G99" s="47"/>
    </row>
    <row r="100">
      <c r="C100" s="46"/>
      <c r="D100" s="46"/>
      <c r="E100" s="46"/>
      <c r="F100" s="46"/>
      <c r="G100" s="47"/>
    </row>
    <row r="101">
      <c r="C101" s="46"/>
      <c r="D101" s="46"/>
      <c r="E101" s="46"/>
      <c r="F101" s="46"/>
      <c r="G101" s="47"/>
    </row>
    <row r="102">
      <c r="C102" s="46"/>
      <c r="D102" s="46"/>
      <c r="E102" s="46"/>
      <c r="F102" s="46"/>
      <c r="G102" s="47"/>
    </row>
    <row r="103">
      <c r="C103" s="46"/>
      <c r="D103" s="46"/>
      <c r="E103" s="46"/>
      <c r="F103" s="46"/>
      <c r="G103" s="47"/>
    </row>
    <row r="104">
      <c r="C104" s="46"/>
      <c r="D104" s="46"/>
      <c r="E104" s="46"/>
      <c r="F104" s="46"/>
      <c r="G104" s="47"/>
    </row>
    <row r="105">
      <c r="C105" s="46"/>
      <c r="D105" s="46"/>
      <c r="E105" s="46"/>
      <c r="F105" s="46"/>
      <c r="G105" s="47"/>
    </row>
    <row r="106">
      <c r="C106" s="46"/>
      <c r="D106" s="46"/>
      <c r="E106" s="46"/>
      <c r="F106" s="46"/>
      <c r="G106" s="47"/>
    </row>
    <row r="107">
      <c r="C107" s="46"/>
      <c r="D107" s="46"/>
      <c r="E107" s="46"/>
      <c r="F107" s="46"/>
      <c r="G107" s="47"/>
    </row>
    <row r="108">
      <c r="C108" s="46"/>
      <c r="D108" s="46"/>
      <c r="E108" s="46"/>
      <c r="F108" s="46"/>
      <c r="G108" s="47"/>
    </row>
    <row r="109">
      <c r="C109" s="46"/>
      <c r="D109" s="46"/>
      <c r="E109" s="46"/>
      <c r="F109" s="46"/>
      <c r="G109" s="47"/>
    </row>
    <row r="110">
      <c r="C110" s="46"/>
      <c r="D110" s="46"/>
      <c r="E110" s="46"/>
      <c r="F110" s="46"/>
      <c r="G110" s="47"/>
    </row>
    <row r="111">
      <c r="C111" s="46"/>
      <c r="D111" s="46"/>
      <c r="E111" s="46"/>
      <c r="F111" s="46"/>
      <c r="G111" s="47"/>
    </row>
    <row r="112">
      <c r="C112" s="46"/>
      <c r="D112" s="46"/>
      <c r="E112" s="46"/>
      <c r="F112" s="46"/>
      <c r="G112" s="47"/>
    </row>
    <row r="113">
      <c r="C113" s="46"/>
      <c r="D113" s="46"/>
      <c r="E113" s="46"/>
      <c r="F113" s="46"/>
      <c r="G113" s="47"/>
    </row>
    <row r="114">
      <c r="C114" s="46"/>
      <c r="D114" s="46"/>
      <c r="E114" s="46"/>
      <c r="F114" s="46"/>
      <c r="G114" s="47"/>
    </row>
    <row r="115">
      <c r="C115" s="46"/>
      <c r="D115" s="46"/>
      <c r="E115" s="46"/>
      <c r="F115" s="46"/>
      <c r="G115" s="47"/>
    </row>
    <row r="116">
      <c r="C116" s="46"/>
      <c r="D116" s="46"/>
      <c r="E116" s="46"/>
      <c r="F116" s="46"/>
      <c r="G116" s="47"/>
    </row>
    <row r="117">
      <c r="C117" s="46"/>
      <c r="D117" s="46"/>
      <c r="E117" s="46"/>
      <c r="F117" s="46"/>
      <c r="G117" s="47"/>
    </row>
    <row r="118">
      <c r="C118" s="46"/>
      <c r="D118" s="46"/>
      <c r="E118" s="46"/>
      <c r="F118" s="46"/>
      <c r="G118" s="47"/>
    </row>
    <row r="119">
      <c r="C119" s="46"/>
      <c r="D119" s="46"/>
      <c r="E119" s="46"/>
      <c r="F119" s="46"/>
      <c r="G119" s="47"/>
    </row>
    <row r="120">
      <c r="C120" s="46"/>
      <c r="D120" s="46"/>
      <c r="E120" s="46"/>
      <c r="F120" s="46"/>
      <c r="G120" s="47"/>
    </row>
    <row r="121">
      <c r="C121" s="46"/>
      <c r="D121" s="46"/>
      <c r="E121" s="46"/>
      <c r="F121" s="46"/>
      <c r="G121" s="47"/>
    </row>
    <row r="122">
      <c r="C122" s="46"/>
      <c r="D122" s="46"/>
      <c r="E122" s="46"/>
      <c r="F122" s="46"/>
      <c r="G122" s="47"/>
    </row>
    <row r="123">
      <c r="C123" s="46"/>
      <c r="D123" s="46"/>
      <c r="E123" s="46"/>
      <c r="F123" s="46"/>
      <c r="G123" s="47"/>
    </row>
    <row r="124">
      <c r="C124" s="46"/>
      <c r="D124" s="46"/>
      <c r="E124" s="46"/>
      <c r="F124" s="46"/>
      <c r="G124" s="47"/>
    </row>
    <row r="125">
      <c r="C125" s="46"/>
      <c r="D125" s="46"/>
      <c r="E125" s="46"/>
      <c r="F125" s="46"/>
      <c r="G125" s="47"/>
    </row>
    <row r="126">
      <c r="C126" s="46"/>
      <c r="D126" s="46"/>
      <c r="E126" s="46"/>
      <c r="F126" s="46"/>
      <c r="G126" s="47"/>
    </row>
    <row r="127">
      <c r="C127" s="46"/>
      <c r="D127" s="46"/>
      <c r="E127" s="46"/>
      <c r="F127" s="46"/>
      <c r="G127" s="47"/>
    </row>
    <row r="128">
      <c r="C128" s="46"/>
      <c r="D128" s="46"/>
      <c r="E128" s="46"/>
      <c r="F128" s="46"/>
      <c r="G128" s="47"/>
    </row>
    <row r="129">
      <c r="C129" s="46"/>
      <c r="D129" s="46"/>
      <c r="E129" s="46"/>
      <c r="F129" s="46"/>
      <c r="G129" s="47"/>
    </row>
    <row r="130">
      <c r="C130" s="46"/>
      <c r="D130" s="46"/>
      <c r="E130" s="46"/>
      <c r="F130" s="46"/>
      <c r="G130" s="47"/>
    </row>
    <row r="131">
      <c r="C131" s="46"/>
      <c r="D131" s="46"/>
      <c r="E131" s="46"/>
      <c r="F131" s="46"/>
      <c r="G131" s="47"/>
    </row>
    <row r="132">
      <c r="C132" s="46"/>
      <c r="D132" s="46"/>
      <c r="E132" s="46"/>
      <c r="F132" s="46"/>
      <c r="G132" s="47"/>
    </row>
    <row r="133">
      <c r="C133" s="46"/>
      <c r="D133" s="46"/>
      <c r="E133" s="46"/>
      <c r="F133" s="46"/>
      <c r="G133" s="47"/>
    </row>
    <row r="134">
      <c r="C134" s="46"/>
      <c r="D134" s="46"/>
      <c r="E134" s="46"/>
      <c r="F134" s="46"/>
      <c r="G134" s="47"/>
    </row>
    <row r="135">
      <c r="C135" s="46"/>
      <c r="D135" s="46"/>
      <c r="E135" s="46"/>
      <c r="F135" s="46"/>
      <c r="G135" s="47"/>
    </row>
    <row r="136">
      <c r="C136" s="46"/>
      <c r="D136" s="46"/>
      <c r="E136" s="46"/>
      <c r="F136" s="46"/>
      <c r="G136" s="47"/>
    </row>
    <row r="137">
      <c r="C137" s="46"/>
      <c r="D137" s="46"/>
      <c r="E137" s="46"/>
      <c r="F137" s="46"/>
      <c r="G137" s="47"/>
    </row>
    <row r="138">
      <c r="C138" s="46"/>
      <c r="D138" s="46"/>
      <c r="E138" s="46"/>
      <c r="F138" s="46"/>
      <c r="G138" s="47"/>
    </row>
    <row r="139">
      <c r="C139" s="46"/>
      <c r="D139" s="46"/>
      <c r="E139" s="46"/>
      <c r="F139" s="46"/>
      <c r="G139" s="47"/>
    </row>
    <row r="140">
      <c r="C140" s="46"/>
      <c r="D140" s="46"/>
      <c r="E140" s="46"/>
      <c r="F140" s="46"/>
      <c r="G140" s="47"/>
    </row>
    <row r="141">
      <c r="C141" s="46"/>
      <c r="D141" s="46"/>
      <c r="E141" s="46"/>
      <c r="F141" s="46"/>
      <c r="G141" s="47"/>
    </row>
    <row r="142">
      <c r="C142" s="46"/>
      <c r="D142" s="46"/>
      <c r="E142" s="46"/>
      <c r="F142" s="46"/>
      <c r="G142" s="47"/>
    </row>
    <row r="143">
      <c r="C143" s="46"/>
      <c r="D143" s="46"/>
      <c r="E143" s="46"/>
      <c r="F143" s="46"/>
      <c r="G143" s="47"/>
    </row>
    <row r="144">
      <c r="C144" s="46"/>
      <c r="D144" s="46"/>
      <c r="E144" s="46"/>
      <c r="F144" s="46"/>
      <c r="G144" s="47"/>
    </row>
    <row r="145">
      <c r="C145" s="46"/>
      <c r="D145" s="46"/>
      <c r="E145" s="46"/>
      <c r="F145" s="46"/>
      <c r="G145" s="47"/>
    </row>
    <row r="146">
      <c r="C146" s="46"/>
      <c r="D146" s="46"/>
      <c r="E146" s="46"/>
      <c r="F146" s="46"/>
      <c r="G146" s="47"/>
    </row>
    <row r="147">
      <c r="C147" s="46"/>
      <c r="D147" s="46"/>
      <c r="E147" s="46"/>
      <c r="F147" s="46"/>
      <c r="G147" s="47"/>
    </row>
    <row r="148">
      <c r="C148" s="46"/>
      <c r="D148" s="46"/>
      <c r="E148" s="46"/>
      <c r="F148" s="46"/>
      <c r="G148" s="47"/>
    </row>
    <row r="149">
      <c r="C149" s="46"/>
      <c r="D149" s="46"/>
      <c r="E149" s="46"/>
      <c r="F149" s="46"/>
      <c r="G149" s="47"/>
    </row>
    <row r="150">
      <c r="C150" s="46"/>
      <c r="D150" s="46"/>
      <c r="E150" s="46"/>
      <c r="F150" s="46"/>
      <c r="G150" s="47"/>
    </row>
    <row r="151">
      <c r="C151" s="46"/>
      <c r="D151" s="46"/>
      <c r="E151" s="46"/>
      <c r="F151" s="46"/>
      <c r="G151" s="47"/>
    </row>
    <row r="152">
      <c r="C152" s="46"/>
      <c r="D152" s="46"/>
      <c r="E152" s="46"/>
      <c r="F152" s="46"/>
      <c r="G152" s="47"/>
    </row>
    <row r="153">
      <c r="C153" s="46"/>
      <c r="D153" s="46"/>
      <c r="E153" s="46"/>
      <c r="F153" s="46"/>
      <c r="G153" s="47"/>
    </row>
    <row r="154">
      <c r="C154" s="46"/>
      <c r="D154" s="46"/>
      <c r="E154" s="46"/>
      <c r="F154" s="46"/>
      <c r="G154" s="47"/>
    </row>
    <row r="155">
      <c r="C155" s="46"/>
      <c r="D155" s="46"/>
      <c r="E155" s="46"/>
      <c r="F155" s="46"/>
      <c r="G155" s="47"/>
    </row>
    <row r="156">
      <c r="C156" s="46"/>
      <c r="D156" s="46"/>
      <c r="E156" s="46"/>
      <c r="F156" s="46"/>
      <c r="G156" s="47"/>
    </row>
    <row r="157">
      <c r="C157" s="46"/>
      <c r="D157" s="46"/>
      <c r="E157" s="46"/>
      <c r="F157" s="46"/>
      <c r="G157" s="47"/>
    </row>
    <row r="158">
      <c r="C158" s="46"/>
      <c r="D158" s="46"/>
      <c r="E158" s="46"/>
      <c r="F158" s="46"/>
      <c r="G158" s="47"/>
    </row>
    <row r="159">
      <c r="C159" s="46"/>
      <c r="D159" s="46"/>
      <c r="E159" s="46"/>
      <c r="F159" s="46"/>
      <c r="G159" s="47"/>
    </row>
    <row r="160">
      <c r="C160" s="46"/>
      <c r="D160" s="46"/>
      <c r="E160" s="46"/>
      <c r="F160" s="46"/>
      <c r="G160" s="47"/>
    </row>
    <row r="161">
      <c r="C161" s="46"/>
      <c r="D161" s="46"/>
      <c r="E161" s="46"/>
      <c r="F161" s="46"/>
      <c r="G161" s="47"/>
    </row>
    <row r="162">
      <c r="C162" s="46"/>
      <c r="D162" s="46"/>
      <c r="E162" s="46"/>
      <c r="F162" s="46"/>
      <c r="G162" s="47"/>
    </row>
    <row r="163">
      <c r="C163" s="46"/>
      <c r="D163" s="46"/>
      <c r="E163" s="46"/>
      <c r="F163" s="46"/>
      <c r="G163" s="47"/>
    </row>
    <row r="164">
      <c r="C164" s="46"/>
      <c r="D164" s="46"/>
      <c r="E164" s="46"/>
      <c r="F164" s="46"/>
      <c r="G164" s="47"/>
    </row>
    <row r="165">
      <c r="C165" s="46"/>
      <c r="D165" s="46"/>
      <c r="E165" s="46"/>
      <c r="F165" s="46"/>
      <c r="G165" s="47"/>
    </row>
    <row r="166">
      <c r="C166" s="46"/>
      <c r="D166" s="46"/>
      <c r="E166" s="46"/>
      <c r="F166" s="46"/>
      <c r="G166" s="47"/>
    </row>
    <row r="167">
      <c r="C167" s="46"/>
      <c r="D167" s="46"/>
      <c r="E167" s="46"/>
      <c r="F167" s="46"/>
      <c r="G167" s="47"/>
    </row>
    <row r="168">
      <c r="C168" s="46"/>
      <c r="D168" s="46"/>
      <c r="E168" s="46"/>
      <c r="F168" s="46"/>
      <c r="G168" s="47"/>
    </row>
    <row r="169">
      <c r="C169" s="46"/>
      <c r="D169" s="46"/>
      <c r="E169" s="46"/>
      <c r="F169" s="46"/>
      <c r="G169" s="47"/>
    </row>
    <row r="170">
      <c r="C170" s="46"/>
      <c r="D170" s="46"/>
      <c r="E170" s="46"/>
      <c r="F170" s="46"/>
      <c r="G170" s="47"/>
    </row>
    <row r="171">
      <c r="C171" s="46"/>
      <c r="D171" s="46"/>
      <c r="E171" s="46"/>
      <c r="F171" s="46"/>
      <c r="G171" s="47"/>
    </row>
    <row r="172">
      <c r="C172" s="46"/>
      <c r="D172" s="46"/>
      <c r="E172" s="46"/>
      <c r="F172" s="46"/>
      <c r="G172" s="47"/>
    </row>
    <row r="173">
      <c r="C173" s="46"/>
      <c r="D173" s="46"/>
      <c r="E173" s="46"/>
      <c r="F173" s="46"/>
      <c r="G173" s="47"/>
    </row>
    <row r="174">
      <c r="C174" s="46"/>
      <c r="D174" s="46"/>
      <c r="E174" s="46"/>
      <c r="F174" s="46"/>
      <c r="G174" s="47"/>
    </row>
    <row r="175">
      <c r="C175" s="46"/>
      <c r="D175" s="46"/>
      <c r="E175" s="46"/>
      <c r="F175" s="46"/>
      <c r="G175" s="47"/>
    </row>
    <row r="176">
      <c r="C176" s="46"/>
      <c r="D176" s="46"/>
      <c r="E176" s="46"/>
      <c r="F176" s="46"/>
      <c r="G176" s="47"/>
    </row>
    <row r="177">
      <c r="C177" s="46"/>
      <c r="D177" s="46"/>
      <c r="E177" s="46"/>
      <c r="F177" s="46"/>
      <c r="G177" s="47"/>
    </row>
    <row r="178">
      <c r="C178" s="46"/>
      <c r="D178" s="46"/>
      <c r="E178" s="46"/>
      <c r="F178" s="46"/>
      <c r="G178" s="47"/>
    </row>
    <row r="179">
      <c r="C179" s="46"/>
      <c r="D179" s="46"/>
      <c r="E179" s="46"/>
      <c r="F179" s="46"/>
      <c r="G179" s="47"/>
    </row>
    <row r="180">
      <c r="C180" s="46"/>
      <c r="D180" s="46"/>
      <c r="E180" s="46"/>
      <c r="F180" s="46"/>
      <c r="G180" s="47"/>
    </row>
    <row r="181">
      <c r="C181" s="46"/>
      <c r="D181" s="46"/>
      <c r="E181" s="46"/>
      <c r="F181" s="46"/>
      <c r="G181" s="47"/>
    </row>
    <row r="182">
      <c r="C182" s="46"/>
      <c r="D182" s="46"/>
      <c r="E182" s="46"/>
      <c r="F182" s="46"/>
      <c r="G182" s="47"/>
    </row>
    <row r="183">
      <c r="C183" s="46"/>
      <c r="D183" s="46"/>
      <c r="E183" s="46"/>
      <c r="F183" s="46"/>
      <c r="G183" s="47"/>
    </row>
    <row r="184">
      <c r="C184" s="46"/>
      <c r="D184" s="46"/>
      <c r="E184" s="46"/>
      <c r="F184" s="46"/>
      <c r="G184" s="47"/>
    </row>
    <row r="185">
      <c r="C185" s="46"/>
      <c r="D185" s="46"/>
      <c r="E185" s="46"/>
      <c r="F185" s="46"/>
      <c r="G185" s="47"/>
    </row>
    <row r="186">
      <c r="C186" s="46"/>
      <c r="D186" s="46"/>
      <c r="E186" s="46"/>
      <c r="F186" s="46"/>
      <c r="G186" s="47"/>
    </row>
    <row r="187">
      <c r="C187" s="46"/>
      <c r="D187" s="46"/>
      <c r="E187" s="46"/>
      <c r="F187" s="46"/>
      <c r="G187" s="47"/>
    </row>
    <row r="188">
      <c r="C188" s="46"/>
      <c r="D188" s="46"/>
      <c r="E188" s="46"/>
      <c r="F188" s="46"/>
      <c r="G188" s="47"/>
    </row>
    <row r="189">
      <c r="C189" s="46"/>
      <c r="D189" s="46"/>
      <c r="E189" s="46"/>
      <c r="F189" s="46"/>
      <c r="G189" s="47"/>
    </row>
    <row r="190">
      <c r="C190" s="46"/>
      <c r="D190" s="46"/>
      <c r="E190" s="46"/>
      <c r="F190" s="46"/>
      <c r="G190" s="47"/>
    </row>
    <row r="191">
      <c r="C191" s="46"/>
      <c r="D191" s="46"/>
      <c r="E191" s="46"/>
      <c r="F191" s="46"/>
      <c r="G191" s="47"/>
    </row>
    <row r="192">
      <c r="C192" s="46"/>
      <c r="D192" s="46"/>
      <c r="E192" s="46"/>
      <c r="F192" s="46"/>
      <c r="G192" s="47"/>
    </row>
    <row r="193">
      <c r="C193" s="46"/>
      <c r="D193" s="46"/>
      <c r="E193" s="46"/>
      <c r="F193" s="46"/>
      <c r="G193" s="47"/>
    </row>
    <row r="194">
      <c r="C194" s="46"/>
      <c r="D194" s="46"/>
      <c r="E194" s="46"/>
      <c r="F194" s="46"/>
      <c r="G194" s="47"/>
    </row>
    <row r="195">
      <c r="C195" s="46"/>
      <c r="D195" s="46"/>
      <c r="E195" s="46"/>
      <c r="F195" s="46"/>
      <c r="G195" s="47"/>
    </row>
    <row r="196">
      <c r="C196" s="46"/>
      <c r="D196" s="46"/>
      <c r="E196" s="46"/>
      <c r="F196" s="46"/>
      <c r="G196" s="47"/>
    </row>
    <row r="197">
      <c r="C197" s="46"/>
      <c r="D197" s="46"/>
      <c r="E197" s="46"/>
      <c r="F197" s="46"/>
      <c r="G197" s="47"/>
    </row>
    <row r="198">
      <c r="C198" s="46"/>
      <c r="D198" s="46"/>
      <c r="E198" s="46"/>
      <c r="F198" s="46"/>
      <c r="G198" s="47"/>
    </row>
    <row r="199">
      <c r="C199" s="46"/>
      <c r="D199" s="46"/>
      <c r="E199" s="46"/>
      <c r="F199" s="46"/>
      <c r="G199" s="47"/>
    </row>
    <row r="200">
      <c r="C200" s="46"/>
      <c r="D200" s="46"/>
      <c r="E200" s="46"/>
      <c r="F200" s="46"/>
      <c r="G200" s="47"/>
    </row>
    <row r="201">
      <c r="C201" s="46"/>
      <c r="D201" s="46"/>
      <c r="E201" s="46"/>
      <c r="F201" s="46"/>
      <c r="G201" s="47"/>
    </row>
    <row r="202">
      <c r="C202" s="46"/>
      <c r="D202" s="46"/>
      <c r="E202" s="46"/>
      <c r="F202" s="46"/>
      <c r="G202" s="47"/>
    </row>
    <row r="203">
      <c r="C203" s="46"/>
      <c r="D203" s="46"/>
      <c r="E203" s="46"/>
      <c r="F203" s="46"/>
      <c r="G203" s="47"/>
    </row>
    <row r="204">
      <c r="C204" s="46"/>
      <c r="D204" s="46"/>
      <c r="E204" s="46"/>
      <c r="F204" s="46"/>
      <c r="G204" s="47"/>
    </row>
    <row r="205">
      <c r="C205" s="46"/>
      <c r="D205" s="46"/>
      <c r="E205" s="46"/>
      <c r="F205" s="46"/>
      <c r="G205" s="47"/>
    </row>
    <row r="206">
      <c r="C206" s="46"/>
      <c r="D206" s="46"/>
      <c r="E206" s="46"/>
      <c r="F206" s="46"/>
      <c r="G206" s="47"/>
    </row>
    <row r="207">
      <c r="C207" s="46"/>
      <c r="D207" s="46"/>
      <c r="E207" s="46"/>
      <c r="F207" s="46"/>
      <c r="G207" s="47"/>
    </row>
    <row r="208">
      <c r="C208" s="46"/>
      <c r="D208" s="46"/>
      <c r="E208" s="46"/>
      <c r="F208" s="46"/>
      <c r="G208" s="47"/>
    </row>
    <row r="209">
      <c r="C209" s="46"/>
      <c r="D209" s="46"/>
      <c r="E209" s="46"/>
      <c r="F209" s="46"/>
      <c r="G209" s="47"/>
    </row>
    <row r="210">
      <c r="C210" s="46"/>
      <c r="D210" s="46"/>
      <c r="E210" s="46"/>
      <c r="F210" s="46"/>
      <c r="G210" s="47"/>
    </row>
    <row r="211">
      <c r="C211" s="46"/>
      <c r="D211" s="46"/>
      <c r="E211" s="46"/>
      <c r="F211" s="46"/>
      <c r="G211" s="47"/>
    </row>
    <row r="212">
      <c r="C212" s="46"/>
      <c r="D212" s="46"/>
      <c r="E212" s="46"/>
      <c r="F212" s="46"/>
      <c r="G212" s="47"/>
    </row>
    <row r="213">
      <c r="C213" s="46"/>
      <c r="D213" s="46"/>
      <c r="E213" s="46"/>
      <c r="F213" s="46"/>
      <c r="G213" s="47"/>
    </row>
    <row r="214">
      <c r="C214" s="46"/>
      <c r="D214" s="46"/>
      <c r="E214" s="46"/>
      <c r="F214" s="46"/>
      <c r="G214" s="47"/>
    </row>
    <row r="215">
      <c r="C215" s="46"/>
      <c r="D215" s="46"/>
      <c r="E215" s="46"/>
      <c r="F215" s="46"/>
      <c r="G215" s="47"/>
    </row>
    <row r="216">
      <c r="C216" s="46"/>
      <c r="D216" s="46"/>
      <c r="E216" s="46"/>
      <c r="F216" s="46"/>
      <c r="G216" s="47"/>
    </row>
    <row r="217">
      <c r="C217" s="46"/>
      <c r="D217" s="46"/>
      <c r="E217" s="46"/>
      <c r="F217" s="46"/>
      <c r="G217" s="47"/>
    </row>
    <row r="218">
      <c r="C218" s="46"/>
      <c r="D218" s="46"/>
      <c r="E218" s="46"/>
      <c r="F218" s="46"/>
      <c r="G218" s="47"/>
    </row>
    <row r="219">
      <c r="C219" s="46"/>
      <c r="D219" s="46"/>
      <c r="E219" s="46"/>
      <c r="F219" s="46"/>
      <c r="G219" s="47"/>
    </row>
    <row r="220">
      <c r="C220" s="46"/>
      <c r="D220" s="46"/>
      <c r="E220" s="46"/>
      <c r="F220" s="46"/>
      <c r="G220" s="47"/>
    </row>
    <row r="221">
      <c r="C221" s="46"/>
      <c r="D221" s="46"/>
      <c r="E221" s="46"/>
      <c r="F221" s="46"/>
      <c r="G221" s="47"/>
    </row>
    <row r="222">
      <c r="C222" s="46"/>
      <c r="D222" s="46"/>
      <c r="E222" s="46"/>
      <c r="F222" s="46"/>
      <c r="G222" s="47"/>
    </row>
    <row r="223">
      <c r="C223" s="46"/>
      <c r="D223" s="46"/>
      <c r="E223" s="46"/>
      <c r="F223" s="46"/>
      <c r="G223" s="47"/>
    </row>
    <row r="224">
      <c r="C224" s="46"/>
      <c r="D224" s="46"/>
      <c r="E224" s="46"/>
      <c r="F224" s="46"/>
      <c r="G224" s="47"/>
    </row>
    <row r="225">
      <c r="C225" s="46"/>
      <c r="D225" s="46"/>
      <c r="E225" s="46"/>
      <c r="F225" s="46"/>
      <c r="G225" s="47"/>
    </row>
    <row r="226">
      <c r="C226" s="46"/>
      <c r="D226" s="46"/>
      <c r="E226" s="46"/>
      <c r="F226" s="46"/>
      <c r="G226" s="47"/>
    </row>
    <row r="227">
      <c r="C227" s="46"/>
      <c r="D227" s="46"/>
      <c r="E227" s="46"/>
      <c r="F227" s="46"/>
      <c r="G227" s="47"/>
    </row>
    <row r="228">
      <c r="C228" s="46"/>
      <c r="D228" s="46"/>
      <c r="E228" s="46"/>
      <c r="F228" s="46"/>
      <c r="G228" s="47"/>
    </row>
    <row r="229">
      <c r="C229" s="46"/>
      <c r="D229" s="46"/>
      <c r="E229" s="46"/>
      <c r="F229" s="46"/>
      <c r="G229" s="47"/>
    </row>
    <row r="230">
      <c r="C230" s="46"/>
      <c r="D230" s="46"/>
      <c r="E230" s="46"/>
      <c r="F230" s="46"/>
      <c r="G230" s="47"/>
    </row>
    <row r="231">
      <c r="C231" s="46"/>
      <c r="D231" s="46"/>
      <c r="E231" s="46"/>
      <c r="F231" s="46"/>
      <c r="G231" s="47"/>
    </row>
    <row r="232">
      <c r="C232" s="46"/>
      <c r="D232" s="46"/>
      <c r="E232" s="46"/>
      <c r="F232" s="46"/>
      <c r="G232" s="47"/>
    </row>
    <row r="233">
      <c r="C233" s="46"/>
      <c r="D233" s="46"/>
      <c r="E233" s="46"/>
      <c r="F233" s="46"/>
      <c r="G233" s="47"/>
    </row>
    <row r="234">
      <c r="C234" s="46"/>
      <c r="D234" s="46"/>
      <c r="E234" s="46"/>
      <c r="F234" s="46"/>
      <c r="G234" s="47"/>
    </row>
    <row r="235">
      <c r="C235" s="46"/>
      <c r="D235" s="46"/>
      <c r="E235" s="46"/>
      <c r="F235" s="46"/>
      <c r="G235" s="47"/>
    </row>
    <row r="236">
      <c r="C236" s="46"/>
      <c r="D236" s="46"/>
      <c r="E236" s="46"/>
      <c r="F236" s="46"/>
      <c r="G236" s="47"/>
    </row>
    <row r="237">
      <c r="C237" s="46"/>
      <c r="D237" s="46"/>
      <c r="E237" s="46"/>
      <c r="F237" s="46"/>
      <c r="G237" s="47"/>
    </row>
    <row r="238">
      <c r="C238" s="46"/>
      <c r="D238" s="46"/>
      <c r="E238" s="46"/>
      <c r="F238" s="46"/>
      <c r="G238" s="47"/>
    </row>
    <row r="239">
      <c r="C239" s="46"/>
      <c r="D239" s="46"/>
      <c r="E239" s="46"/>
      <c r="F239" s="46"/>
      <c r="G239" s="47"/>
    </row>
    <row r="240">
      <c r="C240" s="46"/>
      <c r="D240" s="46"/>
      <c r="E240" s="46"/>
      <c r="F240" s="46"/>
      <c r="G240" s="47"/>
    </row>
    <row r="241">
      <c r="C241" s="46"/>
      <c r="D241" s="46"/>
      <c r="E241" s="46"/>
      <c r="F241" s="46"/>
      <c r="G241" s="47"/>
    </row>
    <row r="242">
      <c r="C242" s="46"/>
      <c r="D242" s="46"/>
      <c r="E242" s="46"/>
      <c r="F242" s="46"/>
      <c r="G242" s="47"/>
    </row>
    <row r="243">
      <c r="C243" s="46"/>
      <c r="D243" s="46"/>
      <c r="E243" s="46"/>
      <c r="F243" s="46"/>
      <c r="G243" s="47"/>
    </row>
    <row r="244">
      <c r="C244" s="46"/>
      <c r="D244" s="46"/>
      <c r="E244" s="46"/>
      <c r="F244" s="46"/>
      <c r="G244" s="47"/>
    </row>
    <row r="245">
      <c r="C245" s="46"/>
      <c r="D245" s="46"/>
      <c r="E245" s="46"/>
      <c r="F245" s="46"/>
      <c r="G245" s="47"/>
    </row>
    <row r="246">
      <c r="C246" s="46"/>
      <c r="D246" s="46"/>
      <c r="E246" s="46"/>
      <c r="F246" s="46"/>
      <c r="G246" s="47"/>
    </row>
    <row r="247">
      <c r="C247" s="46"/>
      <c r="D247" s="46"/>
      <c r="E247" s="46"/>
      <c r="F247" s="46"/>
      <c r="G247" s="47"/>
    </row>
    <row r="248">
      <c r="C248" s="46"/>
      <c r="D248" s="46"/>
      <c r="E248" s="46"/>
      <c r="F248" s="46"/>
      <c r="G248" s="47"/>
    </row>
    <row r="249">
      <c r="C249" s="46"/>
      <c r="D249" s="46"/>
      <c r="E249" s="46"/>
      <c r="F249" s="46"/>
      <c r="G249" s="47"/>
    </row>
    <row r="250">
      <c r="C250" s="46"/>
      <c r="D250" s="46"/>
      <c r="E250" s="46"/>
      <c r="F250" s="46"/>
      <c r="G250" s="47"/>
    </row>
    <row r="251">
      <c r="C251" s="46"/>
      <c r="D251" s="46"/>
      <c r="E251" s="46"/>
      <c r="F251" s="46"/>
      <c r="G251" s="47"/>
    </row>
    <row r="252">
      <c r="C252" s="46"/>
      <c r="D252" s="46"/>
      <c r="E252" s="46"/>
      <c r="F252" s="46"/>
      <c r="G252" s="47"/>
    </row>
    <row r="253">
      <c r="C253" s="46"/>
      <c r="D253" s="46"/>
      <c r="E253" s="46"/>
      <c r="F253" s="46"/>
      <c r="G253" s="47"/>
    </row>
    <row r="254">
      <c r="C254" s="46"/>
      <c r="D254" s="46"/>
      <c r="E254" s="46"/>
      <c r="F254" s="46"/>
      <c r="G254" s="47"/>
    </row>
    <row r="255">
      <c r="C255" s="46"/>
      <c r="D255" s="46"/>
      <c r="E255" s="46"/>
      <c r="F255" s="46"/>
      <c r="G255" s="47"/>
    </row>
    <row r="256">
      <c r="C256" s="46"/>
      <c r="D256" s="46"/>
      <c r="E256" s="46"/>
      <c r="F256" s="46"/>
      <c r="G256" s="47"/>
    </row>
    <row r="257">
      <c r="C257" s="46"/>
      <c r="D257" s="46"/>
      <c r="E257" s="46"/>
      <c r="F257" s="46"/>
      <c r="G257" s="47"/>
    </row>
    <row r="258">
      <c r="C258" s="46"/>
      <c r="D258" s="46"/>
      <c r="E258" s="46"/>
      <c r="F258" s="46"/>
      <c r="G258" s="47"/>
    </row>
    <row r="259">
      <c r="C259" s="46"/>
      <c r="D259" s="46"/>
      <c r="E259" s="46"/>
      <c r="F259" s="46"/>
      <c r="G259" s="47"/>
    </row>
    <row r="260">
      <c r="C260" s="46"/>
      <c r="D260" s="46"/>
      <c r="E260" s="46"/>
      <c r="F260" s="46"/>
      <c r="G260" s="47"/>
    </row>
    <row r="261">
      <c r="C261" s="46"/>
      <c r="D261" s="46"/>
      <c r="E261" s="46"/>
      <c r="F261" s="46"/>
      <c r="G261" s="47"/>
    </row>
    <row r="262">
      <c r="C262" s="46"/>
      <c r="D262" s="46"/>
      <c r="E262" s="46"/>
      <c r="F262" s="46"/>
      <c r="G262" s="47"/>
    </row>
    <row r="263">
      <c r="C263" s="46"/>
      <c r="D263" s="46"/>
      <c r="E263" s="46"/>
      <c r="F263" s="46"/>
      <c r="G263" s="47"/>
    </row>
    <row r="264">
      <c r="C264" s="46"/>
      <c r="D264" s="46"/>
      <c r="E264" s="46"/>
      <c r="F264" s="46"/>
      <c r="G264" s="47"/>
    </row>
    <row r="265">
      <c r="C265" s="46"/>
      <c r="D265" s="46"/>
      <c r="E265" s="46"/>
      <c r="F265" s="46"/>
      <c r="G265" s="47"/>
    </row>
    <row r="266">
      <c r="C266" s="46"/>
      <c r="D266" s="46"/>
      <c r="E266" s="46"/>
      <c r="F266" s="46"/>
      <c r="G266" s="47"/>
    </row>
    <row r="267">
      <c r="C267" s="46"/>
      <c r="D267" s="46"/>
      <c r="E267" s="46"/>
      <c r="F267" s="46"/>
      <c r="G267" s="47"/>
    </row>
    <row r="268">
      <c r="C268" s="46"/>
      <c r="D268" s="46"/>
      <c r="E268" s="46"/>
      <c r="F268" s="46"/>
      <c r="G268" s="47"/>
    </row>
    <row r="269">
      <c r="C269" s="46"/>
      <c r="D269" s="46"/>
      <c r="E269" s="46"/>
      <c r="F269" s="46"/>
      <c r="G269" s="47"/>
    </row>
    <row r="270">
      <c r="C270" s="46"/>
      <c r="D270" s="46"/>
      <c r="E270" s="46"/>
      <c r="F270" s="46"/>
      <c r="G270" s="47"/>
    </row>
    <row r="271">
      <c r="C271" s="46"/>
      <c r="D271" s="46"/>
      <c r="E271" s="46"/>
      <c r="F271" s="46"/>
      <c r="G271" s="47"/>
    </row>
    <row r="272">
      <c r="C272" s="46"/>
      <c r="D272" s="46"/>
      <c r="E272" s="46"/>
      <c r="F272" s="46"/>
      <c r="G272" s="47"/>
    </row>
    <row r="273">
      <c r="C273" s="46"/>
      <c r="D273" s="46"/>
      <c r="E273" s="46"/>
      <c r="F273" s="46"/>
      <c r="G273" s="47"/>
    </row>
    <row r="274">
      <c r="C274" s="46"/>
      <c r="D274" s="46"/>
      <c r="E274" s="46"/>
      <c r="F274" s="46"/>
      <c r="G274" s="47"/>
    </row>
    <row r="275">
      <c r="C275" s="46"/>
      <c r="D275" s="46"/>
      <c r="E275" s="46"/>
      <c r="F275" s="46"/>
      <c r="G275" s="47"/>
    </row>
    <row r="276">
      <c r="C276" s="46"/>
      <c r="D276" s="46"/>
      <c r="E276" s="46"/>
      <c r="F276" s="46"/>
      <c r="G276" s="47"/>
    </row>
    <row r="277">
      <c r="C277" s="46"/>
      <c r="D277" s="46"/>
      <c r="E277" s="46"/>
      <c r="F277" s="46"/>
      <c r="G277" s="47"/>
    </row>
    <row r="278">
      <c r="C278" s="46"/>
      <c r="D278" s="46"/>
      <c r="E278" s="46"/>
      <c r="F278" s="46"/>
      <c r="G278" s="47"/>
    </row>
    <row r="279">
      <c r="C279" s="46"/>
      <c r="D279" s="46"/>
      <c r="E279" s="46"/>
      <c r="F279" s="46"/>
      <c r="G279" s="47"/>
    </row>
    <row r="280">
      <c r="C280" s="46"/>
      <c r="D280" s="46"/>
      <c r="E280" s="46"/>
      <c r="F280" s="46"/>
      <c r="G280" s="47"/>
    </row>
    <row r="281">
      <c r="C281" s="46"/>
      <c r="D281" s="46"/>
      <c r="E281" s="46"/>
      <c r="F281" s="46"/>
      <c r="G281" s="47"/>
    </row>
    <row r="282">
      <c r="C282" s="46"/>
      <c r="D282" s="46"/>
      <c r="E282" s="46"/>
      <c r="F282" s="46"/>
      <c r="G282" s="47"/>
    </row>
    <row r="283">
      <c r="C283" s="46"/>
      <c r="D283" s="46"/>
      <c r="E283" s="46"/>
      <c r="F283" s="46"/>
      <c r="G283" s="47"/>
    </row>
    <row r="284">
      <c r="C284" s="46"/>
      <c r="D284" s="46"/>
      <c r="E284" s="46"/>
      <c r="F284" s="46"/>
      <c r="G284" s="47"/>
    </row>
    <row r="285">
      <c r="C285" s="46"/>
      <c r="D285" s="46"/>
      <c r="E285" s="46"/>
      <c r="F285" s="46"/>
      <c r="G285" s="47"/>
    </row>
    <row r="286">
      <c r="C286" s="46"/>
      <c r="D286" s="46"/>
      <c r="E286" s="46"/>
      <c r="F286" s="46"/>
      <c r="G286" s="47"/>
    </row>
    <row r="287">
      <c r="C287" s="46"/>
      <c r="D287" s="46"/>
      <c r="E287" s="46"/>
      <c r="F287" s="46"/>
      <c r="G287" s="47"/>
    </row>
    <row r="288">
      <c r="C288" s="46"/>
      <c r="D288" s="46"/>
      <c r="E288" s="46"/>
      <c r="F288" s="46"/>
      <c r="G288" s="47"/>
    </row>
    <row r="289">
      <c r="C289" s="46"/>
      <c r="D289" s="46"/>
      <c r="E289" s="46"/>
      <c r="F289" s="46"/>
      <c r="G289" s="47"/>
    </row>
    <row r="290">
      <c r="C290" s="46"/>
      <c r="D290" s="46"/>
      <c r="E290" s="46"/>
      <c r="F290" s="46"/>
      <c r="G290" s="47"/>
    </row>
    <row r="291">
      <c r="C291" s="46"/>
      <c r="D291" s="46"/>
      <c r="E291" s="46"/>
      <c r="F291" s="46"/>
      <c r="G291" s="47"/>
    </row>
    <row r="292">
      <c r="C292" s="46"/>
      <c r="D292" s="46"/>
      <c r="E292" s="46"/>
      <c r="F292" s="46"/>
      <c r="G292" s="47"/>
    </row>
    <row r="293">
      <c r="C293" s="46"/>
      <c r="D293" s="46"/>
      <c r="E293" s="46"/>
      <c r="F293" s="46"/>
      <c r="G293" s="47"/>
    </row>
    <row r="294">
      <c r="C294" s="46"/>
      <c r="D294" s="46"/>
      <c r="E294" s="46"/>
      <c r="F294" s="46"/>
      <c r="G294" s="47"/>
    </row>
    <row r="295">
      <c r="C295" s="46"/>
      <c r="D295" s="46"/>
      <c r="E295" s="46"/>
      <c r="F295" s="46"/>
      <c r="G295" s="47"/>
    </row>
    <row r="296">
      <c r="C296" s="46"/>
      <c r="D296" s="46"/>
      <c r="E296" s="46"/>
      <c r="F296" s="46"/>
      <c r="G296" s="47"/>
    </row>
    <row r="297">
      <c r="C297" s="46"/>
      <c r="D297" s="46"/>
      <c r="E297" s="46"/>
      <c r="F297" s="46"/>
      <c r="G297" s="47"/>
    </row>
    <row r="298">
      <c r="C298" s="46"/>
      <c r="D298" s="46"/>
      <c r="E298" s="46"/>
      <c r="F298" s="46"/>
      <c r="G298" s="47"/>
    </row>
    <row r="299">
      <c r="C299" s="46"/>
      <c r="D299" s="46"/>
      <c r="E299" s="46"/>
      <c r="F299" s="46"/>
      <c r="G299" s="47"/>
    </row>
    <row r="300">
      <c r="C300" s="46"/>
      <c r="D300" s="46"/>
      <c r="E300" s="46"/>
      <c r="F300" s="46"/>
      <c r="G300" s="47"/>
    </row>
    <row r="301">
      <c r="C301" s="46"/>
      <c r="D301" s="46"/>
      <c r="E301" s="46"/>
      <c r="F301" s="46"/>
      <c r="G301" s="47"/>
    </row>
    <row r="302">
      <c r="C302" s="46"/>
      <c r="D302" s="46"/>
      <c r="E302" s="46"/>
      <c r="F302" s="46"/>
      <c r="G302" s="47"/>
    </row>
    <row r="303">
      <c r="C303" s="46"/>
      <c r="D303" s="46"/>
      <c r="E303" s="46"/>
      <c r="F303" s="46"/>
      <c r="G303" s="47"/>
    </row>
    <row r="304">
      <c r="C304" s="46"/>
      <c r="D304" s="46"/>
      <c r="E304" s="46"/>
      <c r="F304" s="46"/>
      <c r="G304" s="47"/>
    </row>
    <row r="305">
      <c r="C305" s="46"/>
      <c r="D305" s="46"/>
      <c r="E305" s="46"/>
      <c r="F305" s="46"/>
      <c r="G305" s="47"/>
    </row>
    <row r="306">
      <c r="C306" s="46"/>
      <c r="D306" s="46"/>
      <c r="E306" s="46"/>
      <c r="F306" s="46"/>
      <c r="G306" s="47"/>
    </row>
    <row r="307">
      <c r="C307" s="46"/>
      <c r="D307" s="46"/>
      <c r="E307" s="46"/>
      <c r="F307" s="46"/>
      <c r="G307" s="47"/>
    </row>
    <row r="308">
      <c r="C308" s="46"/>
      <c r="D308" s="46"/>
      <c r="E308" s="46"/>
      <c r="F308" s="46"/>
      <c r="G308" s="47"/>
    </row>
    <row r="309">
      <c r="C309" s="46"/>
      <c r="D309" s="46"/>
      <c r="E309" s="46"/>
      <c r="F309" s="46"/>
      <c r="G309" s="47"/>
    </row>
    <row r="310">
      <c r="C310" s="46"/>
      <c r="D310" s="46"/>
      <c r="E310" s="46"/>
      <c r="F310" s="46"/>
      <c r="G310" s="47"/>
    </row>
    <row r="311">
      <c r="C311" s="46"/>
      <c r="D311" s="46"/>
      <c r="E311" s="46"/>
      <c r="F311" s="46"/>
      <c r="G311" s="47"/>
    </row>
    <row r="312">
      <c r="C312" s="46"/>
      <c r="D312" s="46"/>
      <c r="E312" s="46"/>
      <c r="F312" s="46"/>
      <c r="G312" s="47"/>
    </row>
    <row r="313">
      <c r="C313" s="46"/>
      <c r="D313" s="46"/>
      <c r="E313" s="46"/>
      <c r="F313" s="46"/>
      <c r="G313" s="47"/>
    </row>
    <row r="314">
      <c r="C314" s="46"/>
      <c r="D314" s="46"/>
      <c r="E314" s="46"/>
      <c r="F314" s="46"/>
      <c r="G314" s="47"/>
    </row>
    <row r="315">
      <c r="C315" s="46"/>
      <c r="D315" s="46"/>
      <c r="E315" s="46"/>
      <c r="F315" s="46"/>
      <c r="G315" s="47"/>
    </row>
    <row r="316">
      <c r="C316" s="46"/>
      <c r="D316" s="46"/>
      <c r="E316" s="46"/>
      <c r="F316" s="46"/>
      <c r="G316" s="47"/>
    </row>
    <row r="317">
      <c r="C317" s="46"/>
      <c r="D317" s="46"/>
      <c r="E317" s="46"/>
      <c r="F317" s="46"/>
      <c r="G317" s="47"/>
    </row>
    <row r="318">
      <c r="C318" s="46"/>
      <c r="D318" s="46"/>
      <c r="E318" s="46"/>
      <c r="F318" s="46"/>
      <c r="G318" s="47"/>
    </row>
    <row r="319">
      <c r="C319" s="46"/>
      <c r="D319" s="46"/>
      <c r="E319" s="46"/>
      <c r="F319" s="46"/>
      <c r="G319" s="47"/>
    </row>
    <row r="320">
      <c r="C320" s="46"/>
      <c r="D320" s="46"/>
      <c r="E320" s="46"/>
      <c r="F320" s="46"/>
      <c r="G320" s="47"/>
    </row>
    <row r="321">
      <c r="C321" s="46"/>
      <c r="D321" s="46"/>
      <c r="E321" s="46"/>
      <c r="F321" s="46"/>
      <c r="G321" s="47"/>
    </row>
    <row r="322">
      <c r="C322" s="46"/>
      <c r="D322" s="46"/>
      <c r="E322" s="46"/>
      <c r="F322" s="46"/>
      <c r="G322" s="47"/>
    </row>
    <row r="323">
      <c r="C323" s="46"/>
      <c r="D323" s="46"/>
      <c r="E323" s="46"/>
      <c r="F323" s="46"/>
      <c r="G323" s="47"/>
    </row>
    <row r="324">
      <c r="C324" s="46"/>
      <c r="D324" s="46"/>
      <c r="E324" s="46"/>
      <c r="F324" s="46"/>
      <c r="G324" s="47"/>
    </row>
    <row r="325">
      <c r="C325" s="46"/>
      <c r="D325" s="46"/>
      <c r="E325" s="46"/>
      <c r="F325" s="46"/>
      <c r="G325" s="47"/>
    </row>
    <row r="326">
      <c r="C326" s="46"/>
      <c r="D326" s="46"/>
      <c r="E326" s="46"/>
      <c r="F326" s="46"/>
      <c r="G326" s="47"/>
    </row>
    <row r="327">
      <c r="C327" s="46"/>
      <c r="D327" s="46"/>
      <c r="E327" s="46"/>
      <c r="F327" s="46"/>
      <c r="G327" s="47"/>
    </row>
    <row r="328">
      <c r="C328" s="46"/>
      <c r="D328" s="46"/>
      <c r="E328" s="46"/>
      <c r="F328" s="46"/>
      <c r="G328" s="47"/>
    </row>
    <row r="329">
      <c r="C329" s="46"/>
      <c r="D329" s="46"/>
      <c r="E329" s="46"/>
      <c r="F329" s="46"/>
      <c r="G329" s="47"/>
    </row>
    <row r="330">
      <c r="C330" s="46"/>
      <c r="D330" s="46"/>
      <c r="E330" s="46"/>
      <c r="F330" s="46"/>
      <c r="G330" s="47"/>
    </row>
    <row r="331">
      <c r="C331" s="46"/>
      <c r="D331" s="46"/>
      <c r="E331" s="46"/>
      <c r="F331" s="46"/>
      <c r="G331" s="47"/>
    </row>
    <row r="332">
      <c r="C332" s="46"/>
      <c r="D332" s="46"/>
      <c r="E332" s="46"/>
      <c r="F332" s="46"/>
      <c r="G332" s="47"/>
    </row>
    <row r="333">
      <c r="C333" s="46"/>
      <c r="D333" s="46"/>
      <c r="E333" s="46"/>
      <c r="F333" s="46"/>
      <c r="G333" s="47"/>
    </row>
    <row r="334">
      <c r="C334" s="46"/>
      <c r="D334" s="46"/>
      <c r="E334" s="46"/>
      <c r="F334" s="46"/>
      <c r="G334" s="47"/>
    </row>
    <row r="335">
      <c r="C335" s="46"/>
      <c r="D335" s="46"/>
      <c r="E335" s="46"/>
      <c r="F335" s="46"/>
      <c r="G335" s="47"/>
    </row>
    <row r="336">
      <c r="C336" s="46"/>
      <c r="D336" s="46"/>
      <c r="E336" s="46"/>
      <c r="F336" s="46"/>
      <c r="G336" s="47"/>
    </row>
    <row r="337">
      <c r="C337" s="46"/>
      <c r="D337" s="46"/>
      <c r="E337" s="46"/>
      <c r="F337" s="46"/>
      <c r="G337" s="47"/>
    </row>
    <row r="338">
      <c r="C338" s="46"/>
      <c r="D338" s="46"/>
      <c r="E338" s="46"/>
      <c r="F338" s="46"/>
      <c r="G338" s="47"/>
    </row>
    <row r="339">
      <c r="C339" s="46"/>
      <c r="D339" s="46"/>
      <c r="E339" s="46"/>
      <c r="F339" s="46"/>
      <c r="G339" s="47"/>
    </row>
    <row r="340">
      <c r="C340" s="46"/>
      <c r="D340" s="46"/>
      <c r="E340" s="46"/>
      <c r="F340" s="46"/>
      <c r="G340" s="47"/>
    </row>
    <row r="341">
      <c r="C341" s="46"/>
      <c r="D341" s="46"/>
      <c r="E341" s="46"/>
      <c r="F341" s="46"/>
      <c r="G341" s="47"/>
    </row>
    <row r="342">
      <c r="C342" s="46"/>
      <c r="D342" s="46"/>
      <c r="E342" s="46"/>
      <c r="F342" s="46"/>
      <c r="G342" s="47"/>
    </row>
    <row r="343">
      <c r="C343" s="46"/>
      <c r="D343" s="46"/>
      <c r="E343" s="46"/>
      <c r="F343" s="46"/>
      <c r="G343" s="47"/>
    </row>
    <row r="344">
      <c r="C344" s="46"/>
      <c r="D344" s="46"/>
      <c r="E344" s="46"/>
      <c r="F344" s="46"/>
      <c r="G344" s="47"/>
    </row>
    <row r="345">
      <c r="C345" s="46"/>
      <c r="D345" s="46"/>
      <c r="E345" s="46"/>
      <c r="F345" s="46"/>
      <c r="G345" s="47"/>
    </row>
    <row r="346">
      <c r="C346" s="46"/>
      <c r="D346" s="46"/>
      <c r="E346" s="46"/>
      <c r="F346" s="46"/>
      <c r="G346" s="47"/>
    </row>
    <row r="347">
      <c r="C347" s="46"/>
      <c r="D347" s="46"/>
      <c r="E347" s="46"/>
      <c r="F347" s="46"/>
      <c r="G347" s="47"/>
    </row>
    <row r="348">
      <c r="C348" s="46"/>
      <c r="D348" s="46"/>
      <c r="E348" s="46"/>
      <c r="F348" s="46"/>
      <c r="G348" s="47"/>
    </row>
    <row r="349">
      <c r="C349" s="46"/>
      <c r="D349" s="46"/>
      <c r="E349" s="46"/>
      <c r="F349" s="46"/>
      <c r="G349" s="47"/>
    </row>
    <row r="350">
      <c r="C350" s="46"/>
      <c r="D350" s="46"/>
      <c r="E350" s="46"/>
      <c r="F350" s="46"/>
      <c r="G350" s="47"/>
    </row>
    <row r="351">
      <c r="C351" s="46"/>
      <c r="D351" s="46"/>
      <c r="E351" s="46"/>
      <c r="F351" s="46"/>
      <c r="G351" s="47"/>
    </row>
    <row r="352">
      <c r="C352" s="46"/>
      <c r="D352" s="46"/>
      <c r="E352" s="46"/>
      <c r="F352" s="46"/>
      <c r="G352" s="47"/>
    </row>
    <row r="353">
      <c r="C353" s="46"/>
      <c r="D353" s="46"/>
      <c r="E353" s="46"/>
      <c r="F353" s="46"/>
      <c r="G353" s="47"/>
    </row>
    <row r="354">
      <c r="C354" s="46"/>
      <c r="D354" s="46"/>
      <c r="E354" s="46"/>
      <c r="F354" s="46"/>
      <c r="G354" s="47"/>
    </row>
    <row r="355">
      <c r="C355" s="46"/>
      <c r="D355" s="46"/>
      <c r="E355" s="46"/>
      <c r="F355" s="46"/>
      <c r="G355" s="47"/>
    </row>
    <row r="356">
      <c r="C356" s="46"/>
      <c r="D356" s="46"/>
      <c r="E356" s="46"/>
      <c r="F356" s="46"/>
      <c r="G356" s="47"/>
    </row>
    <row r="357">
      <c r="C357" s="46"/>
      <c r="D357" s="46"/>
      <c r="E357" s="46"/>
      <c r="F357" s="46"/>
      <c r="G357" s="47"/>
    </row>
    <row r="358">
      <c r="C358" s="46"/>
      <c r="D358" s="46"/>
      <c r="E358" s="46"/>
      <c r="F358" s="46"/>
      <c r="G358" s="47"/>
    </row>
    <row r="359">
      <c r="C359" s="46"/>
      <c r="D359" s="46"/>
      <c r="E359" s="46"/>
      <c r="F359" s="46"/>
      <c r="G359" s="47"/>
    </row>
    <row r="360">
      <c r="C360" s="46"/>
      <c r="D360" s="46"/>
      <c r="E360" s="46"/>
      <c r="F360" s="46"/>
      <c r="G360" s="47"/>
    </row>
    <row r="361">
      <c r="C361" s="46"/>
      <c r="D361" s="46"/>
      <c r="E361" s="46"/>
      <c r="F361" s="46"/>
      <c r="G361" s="47"/>
    </row>
    <row r="362">
      <c r="C362" s="46"/>
      <c r="D362" s="46"/>
      <c r="E362" s="46"/>
      <c r="F362" s="46"/>
      <c r="G362" s="47"/>
    </row>
    <row r="363">
      <c r="C363" s="46"/>
      <c r="D363" s="46"/>
      <c r="E363" s="46"/>
      <c r="F363" s="46"/>
      <c r="G363" s="47"/>
    </row>
    <row r="364">
      <c r="C364" s="46"/>
      <c r="D364" s="46"/>
      <c r="E364" s="46"/>
      <c r="F364" s="46"/>
      <c r="G364" s="47"/>
    </row>
    <row r="365">
      <c r="C365" s="46"/>
      <c r="D365" s="46"/>
      <c r="E365" s="46"/>
      <c r="F365" s="46"/>
      <c r="G365" s="47"/>
    </row>
    <row r="366">
      <c r="C366" s="46"/>
      <c r="D366" s="46"/>
      <c r="E366" s="46"/>
      <c r="F366" s="46"/>
      <c r="G366" s="47"/>
    </row>
    <row r="367">
      <c r="C367" s="46"/>
      <c r="D367" s="46"/>
      <c r="E367" s="46"/>
      <c r="F367" s="46"/>
      <c r="G367" s="47"/>
    </row>
    <row r="368">
      <c r="C368" s="46"/>
      <c r="D368" s="46"/>
      <c r="E368" s="46"/>
      <c r="F368" s="46"/>
      <c r="G368" s="47"/>
    </row>
    <row r="369">
      <c r="C369" s="46"/>
      <c r="D369" s="46"/>
      <c r="E369" s="46"/>
      <c r="F369" s="46"/>
      <c r="G369" s="47"/>
    </row>
    <row r="370">
      <c r="C370" s="46"/>
      <c r="D370" s="46"/>
      <c r="E370" s="46"/>
      <c r="F370" s="46"/>
      <c r="G370" s="47"/>
    </row>
    <row r="371">
      <c r="C371" s="46"/>
      <c r="D371" s="46"/>
      <c r="E371" s="46"/>
      <c r="F371" s="46"/>
      <c r="G371" s="47"/>
    </row>
    <row r="372">
      <c r="C372" s="46"/>
      <c r="D372" s="46"/>
      <c r="E372" s="46"/>
      <c r="F372" s="46"/>
      <c r="G372" s="47"/>
    </row>
    <row r="373">
      <c r="C373" s="46"/>
      <c r="D373" s="46"/>
      <c r="E373" s="46"/>
      <c r="F373" s="46"/>
      <c r="G373" s="47"/>
    </row>
    <row r="374">
      <c r="C374" s="46"/>
      <c r="D374" s="46"/>
      <c r="E374" s="46"/>
      <c r="F374" s="46"/>
      <c r="G374" s="47"/>
    </row>
    <row r="375">
      <c r="C375" s="46"/>
      <c r="D375" s="46"/>
      <c r="E375" s="46"/>
      <c r="F375" s="46"/>
      <c r="G375" s="47"/>
    </row>
    <row r="376">
      <c r="C376" s="46"/>
      <c r="D376" s="46"/>
      <c r="E376" s="46"/>
      <c r="F376" s="46"/>
      <c r="G376" s="47"/>
    </row>
    <row r="377">
      <c r="C377" s="46"/>
      <c r="D377" s="46"/>
      <c r="E377" s="46"/>
      <c r="F377" s="46"/>
      <c r="G377" s="47"/>
    </row>
    <row r="378">
      <c r="C378" s="46"/>
      <c r="D378" s="46"/>
      <c r="E378" s="46"/>
      <c r="F378" s="46"/>
      <c r="G378" s="47"/>
    </row>
    <row r="379">
      <c r="C379" s="46"/>
      <c r="D379" s="46"/>
      <c r="E379" s="46"/>
      <c r="F379" s="46"/>
      <c r="G379" s="47"/>
    </row>
    <row r="380">
      <c r="C380" s="46"/>
      <c r="D380" s="46"/>
      <c r="E380" s="46"/>
      <c r="F380" s="46"/>
      <c r="G380" s="47"/>
    </row>
    <row r="381">
      <c r="C381" s="46"/>
      <c r="D381" s="46"/>
      <c r="E381" s="46"/>
      <c r="F381" s="46"/>
      <c r="G381" s="47"/>
    </row>
    <row r="382">
      <c r="C382" s="46"/>
      <c r="D382" s="46"/>
      <c r="E382" s="46"/>
      <c r="F382" s="46"/>
      <c r="G382" s="47"/>
    </row>
    <row r="383">
      <c r="C383" s="46"/>
      <c r="D383" s="46"/>
      <c r="E383" s="46"/>
      <c r="F383" s="46"/>
      <c r="G383" s="47"/>
    </row>
    <row r="384">
      <c r="C384" s="46"/>
      <c r="D384" s="46"/>
      <c r="E384" s="46"/>
      <c r="F384" s="46"/>
      <c r="G384" s="47"/>
    </row>
    <row r="385">
      <c r="C385" s="46"/>
      <c r="D385" s="46"/>
      <c r="E385" s="46"/>
      <c r="F385" s="46"/>
      <c r="G385" s="47"/>
    </row>
    <row r="386">
      <c r="C386" s="46"/>
      <c r="D386" s="46"/>
      <c r="E386" s="46"/>
      <c r="F386" s="46"/>
      <c r="G386" s="47"/>
    </row>
    <row r="387">
      <c r="C387" s="46"/>
      <c r="D387" s="46"/>
      <c r="E387" s="46"/>
      <c r="F387" s="46"/>
      <c r="G387" s="47"/>
    </row>
    <row r="388">
      <c r="C388" s="46"/>
      <c r="D388" s="46"/>
      <c r="E388" s="46"/>
      <c r="F388" s="46"/>
      <c r="G388" s="47"/>
    </row>
    <row r="389">
      <c r="C389" s="46"/>
      <c r="D389" s="46"/>
      <c r="E389" s="46"/>
      <c r="F389" s="46"/>
      <c r="G389" s="47"/>
    </row>
    <row r="390">
      <c r="C390" s="46"/>
      <c r="D390" s="46"/>
      <c r="E390" s="46"/>
      <c r="F390" s="46"/>
      <c r="G390" s="47"/>
    </row>
    <row r="391">
      <c r="C391" s="46"/>
      <c r="D391" s="46"/>
      <c r="E391" s="46"/>
      <c r="F391" s="46"/>
      <c r="G391" s="47"/>
    </row>
    <row r="392">
      <c r="C392" s="46"/>
      <c r="D392" s="46"/>
      <c r="E392" s="46"/>
      <c r="F392" s="46"/>
      <c r="G392" s="47"/>
    </row>
    <row r="393">
      <c r="C393" s="46"/>
      <c r="D393" s="46"/>
      <c r="E393" s="46"/>
      <c r="F393" s="46"/>
      <c r="G393" s="47"/>
    </row>
    <row r="394">
      <c r="C394" s="46"/>
      <c r="D394" s="46"/>
      <c r="E394" s="46"/>
      <c r="F394" s="46"/>
      <c r="G394" s="47"/>
    </row>
    <row r="395">
      <c r="C395" s="46"/>
      <c r="D395" s="46"/>
      <c r="E395" s="46"/>
      <c r="F395" s="46"/>
      <c r="G395" s="47"/>
    </row>
    <row r="396">
      <c r="C396" s="46"/>
      <c r="D396" s="46"/>
      <c r="E396" s="46"/>
      <c r="F396" s="46"/>
      <c r="G396" s="47"/>
    </row>
    <row r="397">
      <c r="C397" s="46"/>
      <c r="D397" s="46"/>
      <c r="E397" s="46"/>
      <c r="F397" s="46"/>
      <c r="G397" s="47"/>
    </row>
    <row r="398">
      <c r="C398" s="46"/>
      <c r="D398" s="46"/>
      <c r="E398" s="46"/>
      <c r="F398" s="46"/>
      <c r="G398" s="47"/>
    </row>
    <row r="399">
      <c r="C399" s="46"/>
      <c r="D399" s="46"/>
      <c r="E399" s="46"/>
      <c r="F399" s="46"/>
      <c r="G399" s="47"/>
    </row>
    <row r="400">
      <c r="C400" s="46"/>
      <c r="D400" s="46"/>
      <c r="E400" s="46"/>
      <c r="F400" s="46"/>
      <c r="G400" s="47"/>
    </row>
    <row r="401">
      <c r="C401" s="46"/>
      <c r="D401" s="46"/>
      <c r="E401" s="46"/>
      <c r="F401" s="46"/>
      <c r="G401" s="47"/>
    </row>
    <row r="402">
      <c r="C402" s="46"/>
      <c r="D402" s="46"/>
      <c r="E402" s="46"/>
      <c r="F402" s="46"/>
      <c r="G402" s="47"/>
    </row>
    <row r="403">
      <c r="C403" s="46"/>
      <c r="D403" s="46"/>
      <c r="E403" s="46"/>
      <c r="F403" s="46"/>
      <c r="G403" s="47"/>
    </row>
    <row r="404">
      <c r="C404" s="46"/>
      <c r="D404" s="46"/>
      <c r="E404" s="46"/>
      <c r="F404" s="46"/>
      <c r="G404" s="47"/>
    </row>
    <row r="405">
      <c r="C405" s="46"/>
      <c r="D405" s="46"/>
      <c r="E405" s="46"/>
      <c r="F405" s="46"/>
      <c r="G405" s="47"/>
    </row>
    <row r="406">
      <c r="C406" s="46"/>
      <c r="D406" s="46"/>
      <c r="E406" s="46"/>
      <c r="F406" s="46"/>
      <c r="G406" s="47"/>
    </row>
    <row r="407">
      <c r="C407" s="46"/>
      <c r="D407" s="46"/>
      <c r="E407" s="46"/>
      <c r="F407" s="46"/>
      <c r="G407" s="47"/>
    </row>
    <row r="408">
      <c r="C408" s="46"/>
      <c r="D408" s="46"/>
      <c r="E408" s="46"/>
      <c r="F408" s="46"/>
      <c r="G408" s="47"/>
    </row>
    <row r="409">
      <c r="C409" s="46"/>
      <c r="D409" s="46"/>
      <c r="E409" s="46"/>
      <c r="F409" s="46"/>
      <c r="G409" s="47"/>
    </row>
    <row r="410">
      <c r="C410" s="46"/>
      <c r="D410" s="46"/>
      <c r="E410" s="46"/>
      <c r="F410" s="46"/>
      <c r="G410" s="47"/>
    </row>
    <row r="411">
      <c r="C411" s="46"/>
      <c r="D411" s="46"/>
      <c r="E411" s="46"/>
      <c r="F411" s="46"/>
      <c r="G411" s="47"/>
    </row>
    <row r="412">
      <c r="C412" s="46"/>
      <c r="D412" s="46"/>
      <c r="E412" s="46"/>
      <c r="F412" s="46"/>
      <c r="G412" s="47"/>
    </row>
    <row r="413">
      <c r="C413" s="46"/>
      <c r="D413" s="46"/>
      <c r="E413" s="46"/>
      <c r="F413" s="46"/>
      <c r="G413" s="47"/>
    </row>
    <row r="414">
      <c r="C414" s="46"/>
      <c r="D414" s="46"/>
      <c r="E414" s="46"/>
      <c r="F414" s="46"/>
      <c r="G414" s="47"/>
    </row>
    <row r="415">
      <c r="C415" s="46"/>
      <c r="D415" s="46"/>
      <c r="E415" s="46"/>
      <c r="F415" s="46"/>
      <c r="G415" s="47"/>
    </row>
    <row r="416">
      <c r="C416" s="46"/>
      <c r="D416" s="46"/>
      <c r="E416" s="46"/>
      <c r="F416" s="46"/>
      <c r="G416" s="47"/>
    </row>
    <row r="417">
      <c r="C417" s="46"/>
      <c r="D417" s="46"/>
      <c r="E417" s="46"/>
      <c r="F417" s="46"/>
      <c r="G417" s="47"/>
    </row>
    <row r="418">
      <c r="C418" s="46"/>
      <c r="D418" s="46"/>
      <c r="E418" s="46"/>
      <c r="F418" s="46"/>
      <c r="G418" s="47"/>
    </row>
    <row r="419">
      <c r="C419" s="46"/>
      <c r="D419" s="46"/>
      <c r="E419" s="46"/>
      <c r="F419" s="46"/>
      <c r="G419" s="47"/>
    </row>
    <row r="420">
      <c r="C420" s="46"/>
      <c r="D420" s="46"/>
      <c r="E420" s="46"/>
      <c r="F420" s="46"/>
      <c r="G420" s="47"/>
    </row>
    <row r="421">
      <c r="C421" s="46"/>
      <c r="D421" s="46"/>
      <c r="E421" s="46"/>
      <c r="F421" s="46"/>
      <c r="G421" s="47"/>
    </row>
    <row r="422">
      <c r="C422" s="46"/>
      <c r="D422" s="46"/>
      <c r="E422" s="46"/>
      <c r="F422" s="46"/>
      <c r="G422" s="47"/>
    </row>
    <row r="423">
      <c r="C423" s="46"/>
      <c r="D423" s="46"/>
      <c r="E423" s="46"/>
      <c r="F423" s="46"/>
      <c r="G423" s="47"/>
    </row>
    <row r="424">
      <c r="C424" s="46"/>
      <c r="D424" s="46"/>
      <c r="E424" s="46"/>
      <c r="F424" s="46"/>
      <c r="G424" s="47"/>
    </row>
    <row r="425">
      <c r="C425" s="46"/>
      <c r="D425" s="46"/>
      <c r="E425" s="46"/>
      <c r="F425" s="46"/>
      <c r="G425" s="47"/>
    </row>
    <row r="426">
      <c r="C426" s="46"/>
      <c r="D426" s="46"/>
      <c r="E426" s="46"/>
      <c r="F426" s="46"/>
      <c r="G426" s="47"/>
    </row>
    <row r="427">
      <c r="C427" s="46"/>
      <c r="D427" s="46"/>
      <c r="E427" s="46"/>
      <c r="F427" s="46"/>
      <c r="G427" s="47"/>
    </row>
    <row r="428">
      <c r="C428" s="46"/>
      <c r="D428" s="46"/>
      <c r="E428" s="46"/>
      <c r="F428" s="46"/>
      <c r="G428" s="47"/>
    </row>
    <row r="429">
      <c r="C429" s="46"/>
      <c r="D429" s="46"/>
      <c r="E429" s="46"/>
      <c r="F429" s="46"/>
      <c r="G429" s="47"/>
    </row>
    <row r="430">
      <c r="C430" s="46"/>
      <c r="D430" s="46"/>
      <c r="E430" s="46"/>
      <c r="F430" s="46"/>
      <c r="G430" s="47"/>
    </row>
    <row r="431">
      <c r="C431" s="46"/>
      <c r="D431" s="46"/>
      <c r="E431" s="46"/>
      <c r="F431" s="46"/>
      <c r="G431" s="47"/>
    </row>
    <row r="432">
      <c r="C432" s="46"/>
      <c r="D432" s="46"/>
      <c r="E432" s="46"/>
      <c r="F432" s="46"/>
      <c r="G432" s="47"/>
    </row>
    <row r="433">
      <c r="C433" s="46"/>
      <c r="D433" s="46"/>
      <c r="E433" s="46"/>
      <c r="F433" s="46"/>
      <c r="G433" s="47"/>
    </row>
    <row r="434">
      <c r="C434" s="46"/>
      <c r="D434" s="46"/>
      <c r="E434" s="46"/>
      <c r="F434" s="46"/>
      <c r="G434" s="47"/>
    </row>
    <row r="435">
      <c r="C435" s="46"/>
      <c r="D435" s="46"/>
      <c r="E435" s="46"/>
      <c r="F435" s="46"/>
      <c r="G435" s="47"/>
    </row>
    <row r="436">
      <c r="C436" s="46"/>
      <c r="D436" s="46"/>
      <c r="E436" s="46"/>
      <c r="F436" s="46"/>
      <c r="G436" s="47"/>
    </row>
    <row r="437">
      <c r="C437" s="46"/>
      <c r="D437" s="46"/>
      <c r="E437" s="46"/>
      <c r="F437" s="46"/>
      <c r="G437" s="47"/>
    </row>
    <row r="438">
      <c r="C438" s="46"/>
      <c r="D438" s="46"/>
      <c r="E438" s="46"/>
      <c r="F438" s="46"/>
      <c r="G438" s="47"/>
    </row>
    <row r="439">
      <c r="C439" s="46"/>
      <c r="D439" s="46"/>
      <c r="E439" s="46"/>
      <c r="F439" s="46"/>
      <c r="G439" s="47"/>
    </row>
    <row r="440">
      <c r="C440" s="46"/>
      <c r="D440" s="46"/>
      <c r="E440" s="46"/>
      <c r="F440" s="46"/>
      <c r="G440" s="47"/>
    </row>
    <row r="441">
      <c r="C441" s="46"/>
      <c r="D441" s="46"/>
      <c r="E441" s="46"/>
      <c r="F441" s="46"/>
      <c r="G441" s="47"/>
    </row>
    <row r="442">
      <c r="C442" s="46"/>
      <c r="D442" s="46"/>
      <c r="E442" s="46"/>
      <c r="F442" s="46"/>
      <c r="G442" s="47"/>
    </row>
    <row r="443">
      <c r="C443" s="46"/>
      <c r="D443" s="46"/>
      <c r="E443" s="46"/>
      <c r="F443" s="46"/>
      <c r="G443" s="47"/>
    </row>
    <row r="444">
      <c r="C444" s="46"/>
      <c r="D444" s="46"/>
      <c r="E444" s="46"/>
      <c r="F444" s="46"/>
      <c r="G444" s="47"/>
    </row>
    <row r="445">
      <c r="C445" s="46"/>
      <c r="D445" s="46"/>
      <c r="E445" s="46"/>
      <c r="F445" s="46"/>
      <c r="G445" s="47"/>
    </row>
    <row r="446">
      <c r="C446" s="46"/>
      <c r="D446" s="46"/>
      <c r="E446" s="46"/>
      <c r="F446" s="46"/>
      <c r="G446" s="47"/>
    </row>
    <row r="447">
      <c r="C447" s="46"/>
      <c r="D447" s="46"/>
      <c r="E447" s="46"/>
      <c r="F447" s="46"/>
      <c r="G447" s="47"/>
    </row>
    <row r="448">
      <c r="C448" s="46"/>
      <c r="D448" s="46"/>
      <c r="E448" s="46"/>
      <c r="F448" s="46"/>
      <c r="G448" s="47"/>
    </row>
    <row r="449">
      <c r="C449" s="46"/>
      <c r="D449" s="46"/>
      <c r="E449" s="46"/>
      <c r="F449" s="46"/>
      <c r="G449" s="47"/>
    </row>
    <row r="450">
      <c r="C450" s="46"/>
      <c r="D450" s="46"/>
      <c r="E450" s="46"/>
      <c r="F450" s="46"/>
      <c r="G450" s="47"/>
    </row>
    <row r="451">
      <c r="C451" s="46"/>
      <c r="D451" s="46"/>
      <c r="E451" s="46"/>
      <c r="F451" s="46"/>
      <c r="G451" s="47"/>
    </row>
    <row r="452">
      <c r="C452" s="46"/>
      <c r="D452" s="46"/>
      <c r="E452" s="46"/>
      <c r="F452" s="46"/>
      <c r="G452" s="47"/>
    </row>
    <row r="453">
      <c r="C453" s="46"/>
      <c r="D453" s="46"/>
      <c r="E453" s="46"/>
      <c r="F453" s="46"/>
      <c r="G453" s="47"/>
    </row>
    <row r="454">
      <c r="C454" s="46"/>
      <c r="D454" s="46"/>
      <c r="E454" s="46"/>
      <c r="F454" s="46"/>
      <c r="G454" s="47"/>
    </row>
    <row r="455">
      <c r="C455" s="46"/>
      <c r="D455" s="46"/>
      <c r="E455" s="46"/>
      <c r="F455" s="46"/>
      <c r="G455" s="47"/>
    </row>
    <row r="456">
      <c r="C456" s="46"/>
      <c r="D456" s="46"/>
      <c r="E456" s="46"/>
      <c r="F456" s="46"/>
      <c r="G456" s="47"/>
    </row>
    <row r="457">
      <c r="C457" s="46"/>
      <c r="D457" s="46"/>
      <c r="E457" s="46"/>
      <c r="F457" s="46"/>
      <c r="G457" s="47"/>
    </row>
    <row r="458">
      <c r="C458" s="46"/>
      <c r="D458" s="46"/>
      <c r="E458" s="46"/>
      <c r="F458" s="46"/>
      <c r="G458" s="47"/>
    </row>
    <row r="459">
      <c r="C459" s="46"/>
      <c r="D459" s="46"/>
      <c r="E459" s="46"/>
      <c r="F459" s="46"/>
      <c r="G459" s="47"/>
    </row>
    <row r="460">
      <c r="C460" s="46"/>
      <c r="D460" s="46"/>
      <c r="E460" s="46"/>
      <c r="F460" s="46"/>
      <c r="G460" s="47"/>
    </row>
    <row r="461">
      <c r="C461" s="46"/>
      <c r="D461" s="46"/>
      <c r="E461" s="46"/>
      <c r="F461" s="46"/>
      <c r="G461" s="47"/>
    </row>
    <row r="462">
      <c r="C462" s="46"/>
      <c r="D462" s="46"/>
      <c r="E462" s="46"/>
      <c r="F462" s="46"/>
      <c r="G462" s="47"/>
    </row>
    <row r="463">
      <c r="C463" s="46"/>
      <c r="D463" s="46"/>
      <c r="E463" s="46"/>
      <c r="F463" s="46"/>
      <c r="G463" s="47"/>
    </row>
    <row r="464">
      <c r="C464" s="46"/>
      <c r="D464" s="46"/>
      <c r="E464" s="46"/>
      <c r="F464" s="46"/>
      <c r="G464" s="47"/>
    </row>
    <row r="465">
      <c r="C465" s="46"/>
      <c r="D465" s="46"/>
      <c r="E465" s="46"/>
      <c r="F465" s="46"/>
      <c r="G465" s="47"/>
    </row>
    <row r="466">
      <c r="C466" s="46"/>
      <c r="D466" s="46"/>
      <c r="E466" s="46"/>
      <c r="F466" s="46"/>
      <c r="G466" s="47"/>
    </row>
    <row r="467">
      <c r="C467" s="46"/>
      <c r="D467" s="46"/>
      <c r="E467" s="46"/>
      <c r="F467" s="46"/>
      <c r="G467" s="47"/>
    </row>
    <row r="468">
      <c r="C468" s="46"/>
      <c r="D468" s="46"/>
      <c r="E468" s="46"/>
      <c r="F468" s="46"/>
      <c r="G468" s="47"/>
    </row>
    <row r="469">
      <c r="C469" s="46"/>
      <c r="D469" s="46"/>
      <c r="E469" s="46"/>
      <c r="F469" s="46"/>
      <c r="G469" s="47"/>
    </row>
    <row r="470">
      <c r="C470" s="46"/>
      <c r="D470" s="46"/>
      <c r="E470" s="46"/>
      <c r="F470" s="46"/>
      <c r="G470" s="47"/>
    </row>
    <row r="471">
      <c r="C471" s="46"/>
      <c r="D471" s="46"/>
      <c r="E471" s="46"/>
      <c r="F471" s="46"/>
      <c r="G471" s="47"/>
    </row>
    <row r="472">
      <c r="C472" s="46"/>
      <c r="D472" s="46"/>
      <c r="E472" s="46"/>
      <c r="F472" s="46"/>
      <c r="G472" s="47"/>
    </row>
    <row r="473">
      <c r="C473" s="46"/>
      <c r="D473" s="46"/>
      <c r="E473" s="46"/>
      <c r="F473" s="46"/>
      <c r="G473" s="47"/>
    </row>
    <row r="474">
      <c r="C474" s="46"/>
      <c r="D474" s="46"/>
      <c r="E474" s="46"/>
      <c r="F474" s="46"/>
      <c r="G474" s="47"/>
    </row>
    <row r="475">
      <c r="C475" s="46"/>
      <c r="D475" s="46"/>
      <c r="E475" s="46"/>
      <c r="F475" s="46"/>
      <c r="G475" s="47"/>
    </row>
    <row r="476">
      <c r="C476" s="46"/>
      <c r="D476" s="46"/>
      <c r="E476" s="46"/>
      <c r="F476" s="46"/>
      <c r="G476" s="47"/>
    </row>
    <row r="477">
      <c r="C477" s="46"/>
      <c r="D477" s="46"/>
      <c r="E477" s="46"/>
      <c r="F477" s="46"/>
      <c r="G477" s="47"/>
    </row>
    <row r="478">
      <c r="C478" s="46"/>
      <c r="D478" s="46"/>
      <c r="E478" s="46"/>
      <c r="F478" s="46"/>
      <c r="G478" s="47"/>
    </row>
    <row r="479">
      <c r="C479" s="46"/>
      <c r="D479" s="46"/>
      <c r="E479" s="46"/>
      <c r="F479" s="46"/>
      <c r="G479" s="47"/>
    </row>
    <row r="480">
      <c r="C480" s="46"/>
      <c r="D480" s="46"/>
      <c r="E480" s="46"/>
      <c r="F480" s="46"/>
      <c r="G480" s="47"/>
    </row>
    <row r="481">
      <c r="C481" s="46"/>
      <c r="D481" s="46"/>
      <c r="E481" s="46"/>
      <c r="F481" s="46"/>
      <c r="G481" s="47"/>
    </row>
    <row r="482">
      <c r="C482" s="46"/>
      <c r="D482" s="46"/>
      <c r="E482" s="46"/>
      <c r="F482" s="46"/>
      <c r="G482" s="47"/>
    </row>
    <row r="483">
      <c r="C483" s="46"/>
      <c r="D483" s="46"/>
      <c r="E483" s="46"/>
      <c r="F483" s="46"/>
      <c r="G483" s="47"/>
    </row>
    <row r="484">
      <c r="C484" s="46"/>
      <c r="D484" s="46"/>
      <c r="E484" s="46"/>
      <c r="F484" s="46"/>
      <c r="G484" s="47"/>
    </row>
    <row r="485">
      <c r="C485" s="46"/>
      <c r="D485" s="46"/>
      <c r="E485" s="46"/>
      <c r="F485" s="46"/>
      <c r="G485" s="47"/>
    </row>
    <row r="486">
      <c r="C486" s="46"/>
      <c r="D486" s="46"/>
      <c r="E486" s="46"/>
      <c r="F486" s="46"/>
      <c r="G486" s="47"/>
    </row>
    <row r="487">
      <c r="C487" s="46"/>
      <c r="D487" s="46"/>
      <c r="E487" s="46"/>
      <c r="F487" s="46"/>
      <c r="G487" s="47"/>
    </row>
    <row r="488">
      <c r="C488" s="46"/>
      <c r="D488" s="46"/>
      <c r="E488" s="46"/>
      <c r="F488" s="46"/>
      <c r="G488" s="47"/>
    </row>
    <row r="489">
      <c r="C489" s="46"/>
      <c r="D489" s="46"/>
      <c r="E489" s="46"/>
      <c r="F489" s="46"/>
      <c r="G489" s="47"/>
    </row>
    <row r="490">
      <c r="C490" s="46"/>
      <c r="D490" s="46"/>
      <c r="E490" s="46"/>
      <c r="F490" s="46"/>
      <c r="G490" s="47"/>
    </row>
    <row r="491">
      <c r="C491" s="46"/>
      <c r="D491" s="46"/>
      <c r="E491" s="46"/>
      <c r="F491" s="46"/>
      <c r="G491" s="47"/>
    </row>
    <row r="492">
      <c r="C492" s="46"/>
      <c r="D492" s="46"/>
      <c r="E492" s="46"/>
      <c r="F492" s="46"/>
      <c r="G492" s="47"/>
    </row>
    <row r="493">
      <c r="C493" s="46"/>
      <c r="D493" s="46"/>
      <c r="E493" s="46"/>
      <c r="F493" s="46"/>
      <c r="G493" s="47"/>
    </row>
    <row r="494">
      <c r="C494" s="46"/>
      <c r="D494" s="46"/>
      <c r="E494" s="46"/>
      <c r="F494" s="46"/>
      <c r="G494" s="47"/>
    </row>
    <row r="495">
      <c r="C495" s="46"/>
      <c r="D495" s="46"/>
      <c r="E495" s="46"/>
      <c r="F495" s="46"/>
      <c r="G495" s="47"/>
    </row>
    <row r="496">
      <c r="C496" s="46"/>
      <c r="D496" s="46"/>
      <c r="E496" s="46"/>
      <c r="F496" s="46"/>
      <c r="G496" s="47"/>
    </row>
    <row r="497">
      <c r="C497" s="46"/>
      <c r="D497" s="46"/>
      <c r="E497" s="46"/>
      <c r="F497" s="46"/>
      <c r="G497" s="47"/>
    </row>
    <row r="498">
      <c r="C498" s="46"/>
      <c r="D498" s="46"/>
      <c r="E498" s="46"/>
      <c r="F498" s="46"/>
      <c r="G498" s="47"/>
    </row>
    <row r="499">
      <c r="C499" s="46"/>
      <c r="D499" s="46"/>
      <c r="E499" s="46"/>
      <c r="F499" s="46"/>
      <c r="G499" s="47"/>
    </row>
    <row r="500">
      <c r="C500" s="46"/>
      <c r="D500" s="46"/>
      <c r="E500" s="46"/>
      <c r="F500" s="46"/>
      <c r="G500" s="47"/>
    </row>
    <row r="501">
      <c r="C501" s="46"/>
      <c r="D501" s="46"/>
      <c r="E501" s="46"/>
      <c r="F501" s="46"/>
      <c r="G501" s="47"/>
    </row>
    <row r="502">
      <c r="C502" s="46"/>
      <c r="D502" s="46"/>
      <c r="E502" s="46"/>
      <c r="F502" s="46"/>
      <c r="G502" s="47"/>
    </row>
    <row r="503">
      <c r="C503" s="46"/>
      <c r="D503" s="46"/>
      <c r="E503" s="46"/>
      <c r="F503" s="46"/>
      <c r="G503" s="47"/>
    </row>
    <row r="504">
      <c r="C504" s="46"/>
      <c r="D504" s="46"/>
      <c r="E504" s="46"/>
      <c r="F504" s="46"/>
      <c r="G504" s="47"/>
    </row>
    <row r="505">
      <c r="C505" s="46"/>
      <c r="D505" s="46"/>
      <c r="E505" s="46"/>
      <c r="F505" s="46"/>
      <c r="G505" s="47"/>
    </row>
    <row r="506">
      <c r="C506" s="46"/>
      <c r="D506" s="46"/>
      <c r="E506" s="46"/>
      <c r="F506" s="46"/>
      <c r="G506" s="47"/>
    </row>
    <row r="507">
      <c r="C507" s="46"/>
      <c r="D507" s="46"/>
      <c r="E507" s="46"/>
      <c r="F507" s="46"/>
      <c r="G507" s="47"/>
    </row>
    <row r="508">
      <c r="C508" s="46"/>
      <c r="D508" s="46"/>
      <c r="E508" s="46"/>
      <c r="F508" s="46"/>
      <c r="G508" s="47"/>
    </row>
    <row r="509">
      <c r="C509" s="46"/>
      <c r="D509" s="46"/>
      <c r="E509" s="46"/>
      <c r="F509" s="46"/>
      <c r="G509" s="47"/>
    </row>
    <row r="510">
      <c r="C510" s="46"/>
      <c r="D510" s="46"/>
      <c r="E510" s="46"/>
      <c r="F510" s="46"/>
      <c r="G510" s="47"/>
    </row>
    <row r="511">
      <c r="C511" s="46"/>
      <c r="D511" s="46"/>
      <c r="E511" s="46"/>
      <c r="F511" s="46"/>
      <c r="G511" s="47"/>
    </row>
    <row r="512">
      <c r="C512" s="46"/>
      <c r="D512" s="46"/>
      <c r="E512" s="46"/>
      <c r="F512" s="46"/>
      <c r="G512" s="47"/>
    </row>
    <row r="513">
      <c r="C513" s="46"/>
      <c r="D513" s="46"/>
      <c r="E513" s="46"/>
      <c r="F513" s="46"/>
      <c r="G513" s="47"/>
    </row>
    <row r="514">
      <c r="C514" s="46"/>
      <c r="D514" s="46"/>
      <c r="E514" s="46"/>
      <c r="F514" s="46"/>
      <c r="G514" s="47"/>
    </row>
    <row r="515">
      <c r="C515" s="46"/>
      <c r="D515" s="46"/>
      <c r="E515" s="46"/>
      <c r="F515" s="46"/>
      <c r="G515" s="47"/>
    </row>
    <row r="516">
      <c r="C516" s="46"/>
      <c r="D516" s="46"/>
      <c r="E516" s="46"/>
      <c r="F516" s="46"/>
      <c r="G516" s="47"/>
    </row>
    <row r="517">
      <c r="C517" s="46"/>
      <c r="D517" s="46"/>
      <c r="E517" s="46"/>
      <c r="F517" s="46"/>
      <c r="G517" s="47"/>
    </row>
    <row r="518">
      <c r="C518" s="46"/>
      <c r="D518" s="46"/>
      <c r="E518" s="46"/>
      <c r="F518" s="46"/>
      <c r="G518" s="47"/>
    </row>
    <row r="519">
      <c r="C519" s="46"/>
      <c r="D519" s="46"/>
      <c r="E519" s="46"/>
      <c r="F519" s="46"/>
      <c r="G519" s="47"/>
    </row>
    <row r="520">
      <c r="C520" s="46"/>
      <c r="D520" s="46"/>
      <c r="E520" s="46"/>
      <c r="F520" s="46"/>
      <c r="G520" s="47"/>
    </row>
    <row r="521">
      <c r="C521" s="46"/>
      <c r="D521" s="46"/>
      <c r="E521" s="46"/>
      <c r="F521" s="46"/>
      <c r="G521" s="47"/>
    </row>
    <row r="522">
      <c r="C522" s="46"/>
      <c r="D522" s="46"/>
      <c r="E522" s="46"/>
      <c r="F522" s="46"/>
      <c r="G522" s="47"/>
    </row>
    <row r="523">
      <c r="C523" s="46"/>
      <c r="D523" s="46"/>
      <c r="E523" s="46"/>
      <c r="F523" s="46"/>
      <c r="G523" s="47"/>
    </row>
    <row r="524">
      <c r="C524" s="46"/>
      <c r="D524" s="46"/>
      <c r="E524" s="46"/>
      <c r="F524" s="46"/>
      <c r="G524" s="47"/>
    </row>
    <row r="525">
      <c r="C525" s="46"/>
      <c r="D525" s="46"/>
      <c r="E525" s="46"/>
      <c r="F525" s="46"/>
      <c r="G525" s="47"/>
    </row>
    <row r="526">
      <c r="C526" s="46"/>
      <c r="D526" s="46"/>
      <c r="E526" s="46"/>
      <c r="F526" s="46"/>
      <c r="G526" s="47"/>
    </row>
    <row r="527">
      <c r="C527" s="46"/>
      <c r="D527" s="46"/>
      <c r="E527" s="46"/>
      <c r="F527" s="46"/>
      <c r="G527" s="47"/>
    </row>
    <row r="528">
      <c r="C528" s="46"/>
      <c r="D528" s="46"/>
      <c r="E528" s="46"/>
      <c r="F528" s="46"/>
      <c r="G528" s="47"/>
    </row>
    <row r="529">
      <c r="C529" s="46"/>
      <c r="D529" s="46"/>
      <c r="E529" s="46"/>
      <c r="F529" s="46"/>
      <c r="G529" s="47"/>
    </row>
    <row r="530">
      <c r="C530" s="46"/>
      <c r="D530" s="46"/>
      <c r="E530" s="46"/>
      <c r="F530" s="46"/>
      <c r="G530" s="47"/>
    </row>
    <row r="531">
      <c r="C531" s="46"/>
      <c r="D531" s="46"/>
      <c r="E531" s="46"/>
      <c r="F531" s="46"/>
      <c r="G531" s="47"/>
    </row>
    <row r="532">
      <c r="C532" s="46"/>
      <c r="D532" s="46"/>
      <c r="E532" s="46"/>
      <c r="F532" s="46"/>
      <c r="G532" s="47"/>
    </row>
    <row r="533">
      <c r="C533" s="46"/>
      <c r="D533" s="46"/>
      <c r="E533" s="46"/>
      <c r="F533" s="46"/>
      <c r="G533" s="47"/>
    </row>
    <row r="534">
      <c r="C534" s="46"/>
      <c r="D534" s="46"/>
      <c r="E534" s="46"/>
      <c r="F534" s="46"/>
      <c r="G534" s="47"/>
    </row>
    <row r="535">
      <c r="C535" s="46"/>
      <c r="D535" s="46"/>
      <c r="E535" s="46"/>
      <c r="F535" s="46"/>
      <c r="G535" s="47"/>
    </row>
    <row r="536">
      <c r="C536" s="46"/>
      <c r="D536" s="46"/>
      <c r="E536" s="46"/>
      <c r="F536" s="46"/>
      <c r="G536" s="47"/>
    </row>
    <row r="537">
      <c r="C537" s="46"/>
      <c r="D537" s="46"/>
      <c r="E537" s="46"/>
      <c r="F537" s="46"/>
      <c r="G537" s="47"/>
    </row>
    <row r="538">
      <c r="C538" s="46"/>
      <c r="D538" s="46"/>
      <c r="E538" s="46"/>
      <c r="F538" s="46"/>
      <c r="G538" s="47"/>
    </row>
    <row r="539">
      <c r="C539" s="46"/>
      <c r="D539" s="46"/>
      <c r="E539" s="46"/>
      <c r="F539" s="46"/>
      <c r="G539" s="47"/>
    </row>
    <row r="540">
      <c r="C540" s="46"/>
      <c r="D540" s="46"/>
      <c r="E540" s="46"/>
      <c r="F540" s="46"/>
      <c r="G540" s="47"/>
    </row>
    <row r="541">
      <c r="C541" s="46"/>
      <c r="D541" s="46"/>
      <c r="E541" s="46"/>
      <c r="F541" s="46"/>
      <c r="G541" s="47"/>
    </row>
    <row r="542">
      <c r="C542" s="46"/>
      <c r="D542" s="46"/>
      <c r="E542" s="46"/>
      <c r="F542" s="46"/>
      <c r="G542" s="47"/>
    </row>
    <row r="543">
      <c r="C543" s="46"/>
      <c r="D543" s="46"/>
      <c r="E543" s="46"/>
      <c r="F543" s="46"/>
      <c r="G543" s="47"/>
    </row>
    <row r="544">
      <c r="C544" s="46"/>
      <c r="D544" s="46"/>
      <c r="E544" s="46"/>
      <c r="F544" s="46"/>
      <c r="G544" s="47"/>
    </row>
    <row r="545">
      <c r="C545" s="46"/>
      <c r="D545" s="46"/>
      <c r="E545" s="46"/>
      <c r="F545" s="46"/>
      <c r="G545" s="47"/>
    </row>
    <row r="546">
      <c r="C546" s="46"/>
      <c r="D546" s="46"/>
      <c r="E546" s="46"/>
      <c r="F546" s="46"/>
      <c r="G546" s="47"/>
    </row>
    <row r="547">
      <c r="C547" s="46"/>
      <c r="D547" s="46"/>
      <c r="E547" s="46"/>
      <c r="F547" s="46"/>
      <c r="G547" s="47"/>
    </row>
    <row r="548">
      <c r="C548" s="46"/>
      <c r="D548" s="46"/>
      <c r="E548" s="46"/>
      <c r="F548" s="46"/>
      <c r="G548" s="47"/>
    </row>
    <row r="549">
      <c r="C549" s="46"/>
      <c r="D549" s="46"/>
      <c r="E549" s="46"/>
      <c r="F549" s="46"/>
      <c r="G549" s="47"/>
    </row>
    <row r="550">
      <c r="C550" s="46"/>
      <c r="D550" s="46"/>
      <c r="E550" s="46"/>
      <c r="F550" s="46"/>
      <c r="G550" s="47"/>
    </row>
    <row r="551">
      <c r="C551" s="46"/>
      <c r="D551" s="46"/>
      <c r="E551" s="46"/>
      <c r="F551" s="46"/>
      <c r="G551" s="47"/>
    </row>
    <row r="552">
      <c r="C552" s="46"/>
      <c r="D552" s="46"/>
      <c r="E552" s="46"/>
      <c r="F552" s="46"/>
      <c r="G552" s="47"/>
    </row>
    <row r="553">
      <c r="C553" s="46"/>
      <c r="D553" s="46"/>
      <c r="E553" s="46"/>
      <c r="F553" s="46"/>
      <c r="G553" s="47"/>
    </row>
    <row r="554">
      <c r="C554" s="46"/>
      <c r="D554" s="46"/>
      <c r="E554" s="46"/>
      <c r="F554" s="46"/>
      <c r="G554" s="47"/>
    </row>
    <row r="555">
      <c r="C555" s="46"/>
      <c r="D555" s="46"/>
      <c r="E555" s="46"/>
      <c r="F555" s="46"/>
      <c r="G555" s="47"/>
    </row>
    <row r="556">
      <c r="C556" s="46"/>
      <c r="D556" s="46"/>
      <c r="E556" s="46"/>
      <c r="F556" s="46"/>
      <c r="G556" s="47"/>
    </row>
    <row r="557">
      <c r="C557" s="46"/>
      <c r="D557" s="46"/>
      <c r="E557" s="46"/>
      <c r="F557" s="46"/>
      <c r="G557" s="47"/>
    </row>
    <row r="558">
      <c r="C558" s="46"/>
      <c r="D558" s="46"/>
      <c r="E558" s="46"/>
      <c r="F558" s="46"/>
      <c r="G558" s="47"/>
    </row>
    <row r="559">
      <c r="C559" s="46"/>
      <c r="D559" s="46"/>
      <c r="E559" s="46"/>
      <c r="F559" s="46"/>
      <c r="G559" s="47"/>
    </row>
    <row r="560">
      <c r="C560" s="46"/>
      <c r="D560" s="46"/>
      <c r="E560" s="46"/>
      <c r="F560" s="46"/>
      <c r="G560" s="47"/>
    </row>
    <row r="561">
      <c r="C561" s="46"/>
      <c r="D561" s="46"/>
      <c r="E561" s="46"/>
      <c r="F561" s="46"/>
      <c r="G561" s="47"/>
    </row>
    <row r="562">
      <c r="C562" s="46"/>
      <c r="D562" s="46"/>
      <c r="E562" s="46"/>
      <c r="F562" s="46"/>
      <c r="G562" s="47"/>
    </row>
    <row r="563">
      <c r="C563" s="46"/>
      <c r="D563" s="46"/>
      <c r="E563" s="46"/>
      <c r="F563" s="46"/>
      <c r="G563" s="47"/>
    </row>
    <row r="564">
      <c r="C564" s="46"/>
      <c r="D564" s="46"/>
      <c r="E564" s="46"/>
      <c r="F564" s="46"/>
      <c r="G564" s="47"/>
    </row>
    <row r="565">
      <c r="C565" s="46"/>
      <c r="D565" s="46"/>
      <c r="E565" s="46"/>
      <c r="F565" s="46"/>
      <c r="G565" s="47"/>
    </row>
    <row r="566">
      <c r="C566" s="46"/>
      <c r="D566" s="46"/>
      <c r="E566" s="46"/>
      <c r="F566" s="46"/>
      <c r="G566" s="47"/>
    </row>
    <row r="567">
      <c r="C567" s="46"/>
      <c r="D567" s="46"/>
      <c r="E567" s="46"/>
      <c r="F567" s="46"/>
      <c r="G567" s="47"/>
    </row>
    <row r="568">
      <c r="C568" s="46"/>
      <c r="D568" s="46"/>
      <c r="E568" s="46"/>
      <c r="F568" s="46"/>
      <c r="G568" s="47"/>
    </row>
    <row r="569">
      <c r="C569" s="46"/>
      <c r="D569" s="46"/>
      <c r="E569" s="46"/>
      <c r="F569" s="46"/>
      <c r="G569" s="47"/>
    </row>
    <row r="570">
      <c r="C570" s="46"/>
      <c r="D570" s="46"/>
      <c r="E570" s="46"/>
      <c r="F570" s="46"/>
      <c r="G570" s="47"/>
    </row>
    <row r="571">
      <c r="C571" s="46"/>
      <c r="D571" s="46"/>
      <c r="E571" s="46"/>
      <c r="F571" s="46"/>
      <c r="G571" s="47"/>
    </row>
    <row r="572">
      <c r="C572" s="46"/>
      <c r="D572" s="46"/>
      <c r="E572" s="46"/>
      <c r="F572" s="46"/>
      <c r="G572" s="47"/>
    </row>
    <row r="573">
      <c r="C573" s="46"/>
      <c r="D573" s="46"/>
      <c r="E573" s="46"/>
      <c r="F573" s="46"/>
      <c r="G573" s="47"/>
    </row>
    <row r="574">
      <c r="C574" s="46"/>
      <c r="D574" s="46"/>
      <c r="E574" s="46"/>
      <c r="F574" s="46"/>
      <c r="G574" s="47"/>
    </row>
    <row r="575">
      <c r="C575" s="46"/>
      <c r="D575" s="46"/>
      <c r="E575" s="46"/>
      <c r="F575" s="46"/>
      <c r="G575" s="47"/>
    </row>
    <row r="576">
      <c r="C576" s="46"/>
      <c r="D576" s="46"/>
      <c r="E576" s="46"/>
      <c r="F576" s="46"/>
      <c r="G576" s="47"/>
    </row>
    <row r="577">
      <c r="C577" s="46"/>
      <c r="D577" s="46"/>
      <c r="E577" s="46"/>
      <c r="F577" s="46"/>
      <c r="G577" s="47"/>
    </row>
    <row r="578">
      <c r="C578" s="46"/>
      <c r="D578" s="46"/>
      <c r="E578" s="46"/>
      <c r="F578" s="46"/>
      <c r="G578" s="47"/>
    </row>
    <row r="579">
      <c r="C579" s="46"/>
      <c r="D579" s="46"/>
      <c r="E579" s="46"/>
      <c r="F579" s="46"/>
      <c r="G579" s="47"/>
    </row>
    <row r="580">
      <c r="C580" s="46"/>
      <c r="D580" s="46"/>
      <c r="E580" s="46"/>
      <c r="F580" s="46"/>
      <c r="G580" s="47"/>
    </row>
    <row r="581">
      <c r="C581" s="46"/>
      <c r="D581" s="46"/>
      <c r="E581" s="46"/>
      <c r="F581" s="46"/>
      <c r="G581" s="47"/>
    </row>
    <row r="582">
      <c r="C582" s="46"/>
      <c r="D582" s="46"/>
      <c r="E582" s="46"/>
      <c r="F582" s="46"/>
      <c r="G582" s="47"/>
    </row>
    <row r="583">
      <c r="C583" s="46"/>
      <c r="D583" s="46"/>
      <c r="E583" s="46"/>
      <c r="F583" s="46"/>
      <c r="G583" s="47"/>
    </row>
    <row r="584">
      <c r="C584" s="46"/>
      <c r="D584" s="46"/>
      <c r="E584" s="46"/>
      <c r="F584" s="46"/>
      <c r="G584" s="47"/>
    </row>
    <row r="585">
      <c r="C585" s="46"/>
      <c r="D585" s="46"/>
      <c r="E585" s="46"/>
      <c r="F585" s="46"/>
      <c r="G585" s="47"/>
    </row>
    <row r="586">
      <c r="C586" s="46"/>
      <c r="D586" s="46"/>
      <c r="E586" s="46"/>
      <c r="F586" s="46"/>
      <c r="G586" s="47"/>
    </row>
    <row r="587">
      <c r="C587" s="46"/>
      <c r="D587" s="46"/>
      <c r="E587" s="46"/>
      <c r="F587" s="46"/>
      <c r="G587" s="47"/>
    </row>
    <row r="588">
      <c r="C588" s="46"/>
      <c r="D588" s="46"/>
      <c r="E588" s="46"/>
      <c r="F588" s="46"/>
      <c r="G588" s="47"/>
    </row>
    <row r="589">
      <c r="C589" s="46"/>
      <c r="D589" s="46"/>
      <c r="E589" s="46"/>
      <c r="F589" s="46"/>
      <c r="G589" s="47"/>
    </row>
    <row r="590">
      <c r="C590" s="46"/>
      <c r="D590" s="46"/>
      <c r="E590" s="46"/>
      <c r="F590" s="46"/>
      <c r="G590" s="47"/>
    </row>
    <row r="591">
      <c r="C591" s="46"/>
      <c r="D591" s="46"/>
      <c r="E591" s="46"/>
      <c r="F591" s="46"/>
      <c r="G591" s="47"/>
    </row>
    <row r="592">
      <c r="C592" s="46"/>
      <c r="D592" s="46"/>
      <c r="E592" s="46"/>
      <c r="F592" s="46"/>
      <c r="G592" s="47"/>
    </row>
    <row r="593">
      <c r="C593" s="46"/>
      <c r="D593" s="46"/>
      <c r="E593" s="46"/>
      <c r="F593" s="46"/>
      <c r="G593" s="47"/>
    </row>
    <row r="594">
      <c r="C594" s="46"/>
      <c r="D594" s="46"/>
      <c r="E594" s="46"/>
      <c r="F594" s="46"/>
      <c r="G594" s="47"/>
    </row>
    <row r="595">
      <c r="C595" s="46"/>
      <c r="D595" s="46"/>
      <c r="E595" s="46"/>
      <c r="F595" s="46"/>
      <c r="G595" s="47"/>
    </row>
    <row r="596">
      <c r="C596" s="46"/>
      <c r="D596" s="46"/>
      <c r="E596" s="46"/>
      <c r="F596" s="46"/>
      <c r="G596" s="47"/>
    </row>
    <row r="597">
      <c r="C597" s="46"/>
      <c r="D597" s="46"/>
      <c r="E597" s="46"/>
      <c r="F597" s="46"/>
      <c r="G597" s="47"/>
    </row>
    <row r="598">
      <c r="C598" s="46"/>
      <c r="D598" s="46"/>
      <c r="E598" s="46"/>
      <c r="F598" s="46"/>
      <c r="G598" s="47"/>
    </row>
    <row r="599">
      <c r="C599" s="46"/>
      <c r="D599" s="46"/>
      <c r="E599" s="46"/>
      <c r="F599" s="46"/>
      <c r="G599" s="47"/>
    </row>
    <row r="600">
      <c r="C600" s="46"/>
      <c r="D600" s="46"/>
      <c r="E600" s="46"/>
      <c r="F600" s="46"/>
      <c r="G600" s="47"/>
    </row>
    <row r="601">
      <c r="C601" s="46"/>
      <c r="D601" s="46"/>
      <c r="E601" s="46"/>
      <c r="F601" s="46"/>
      <c r="G601" s="47"/>
    </row>
    <row r="602">
      <c r="C602" s="46"/>
      <c r="D602" s="46"/>
      <c r="E602" s="46"/>
      <c r="F602" s="46"/>
      <c r="G602" s="47"/>
    </row>
    <row r="603">
      <c r="C603" s="46"/>
      <c r="D603" s="46"/>
      <c r="E603" s="46"/>
      <c r="F603" s="46"/>
      <c r="G603" s="47"/>
    </row>
    <row r="604">
      <c r="C604" s="46"/>
      <c r="D604" s="46"/>
      <c r="E604" s="46"/>
      <c r="F604" s="46"/>
      <c r="G604" s="47"/>
    </row>
    <row r="605">
      <c r="C605" s="46"/>
      <c r="D605" s="46"/>
      <c r="E605" s="46"/>
      <c r="F605" s="46"/>
      <c r="G605" s="47"/>
    </row>
    <row r="606">
      <c r="C606" s="46"/>
      <c r="D606" s="46"/>
      <c r="E606" s="46"/>
      <c r="F606" s="46"/>
      <c r="G606" s="47"/>
    </row>
    <row r="607">
      <c r="C607" s="46"/>
      <c r="D607" s="46"/>
      <c r="E607" s="46"/>
      <c r="F607" s="46"/>
      <c r="G607" s="47"/>
    </row>
    <row r="608">
      <c r="C608" s="46"/>
      <c r="D608" s="46"/>
      <c r="E608" s="46"/>
      <c r="F608" s="46"/>
      <c r="G608" s="47"/>
    </row>
    <row r="609">
      <c r="C609" s="46"/>
      <c r="D609" s="46"/>
      <c r="E609" s="46"/>
      <c r="F609" s="46"/>
      <c r="G609" s="47"/>
    </row>
    <row r="610">
      <c r="C610" s="46"/>
      <c r="D610" s="46"/>
      <c r="E610" s="46"/>
      <c r="F610" s="46"/>
      <c r="G610" s="47"/>
    </row>
    <row r="611">
      <c r="C611" s="46"/>
      <c r="D611" s="46"/>
      <c r="E611" s="46"/>
      <c r="F611" s="46"/>
      <c r="G611" s="47"/>
    </row>
    <row r="612">
      <c r="C612" s="46"/>
      <c r="D612" s="46"/>
      <c r="E612" s="46"/>
      <c r="F612" s="46"/>
      <c r="G612" s="47"/>
    </row>
    <row r="613">
      <c r="C613" s="46"/>
      <c r="D613" s="46"/>
      <c r="E613" s="46"/>
      <c r="F613" s="46"/>
      <c r="G613" s="47"/>
    </row>
    <row r="614">
      <c r="C614" s="46"/>
      <c r="D614" s="46"/>
      <c r="E614" s="46"/>
      <c r="F614" s="46"/>
      <c r="G614" s="47"/>
    </row>
    <row r="615">
      <c r="C615" s="46"/>
      <c r="D615" s="46"/>
      <c r="E615" s="46"/>
      <c r="F615" s="46"/>
      <c r="G615" s="47"/>
    </row>
    <row r="616">
      <c r="C616" s="46"/>
      <c r="D616" s="46"/>
      <c r="E616" s="46"/>
      <c r="F616" s="46"/>
      <c r="G616" s="47"/>
    </row>
    <row r="617">
      <c r="C617" s="46"/>
      <c r="D617" s="46"/>
      <c r="E617" s="46"/>
      <c r="F617" s="46"/>
      <c r="G617" s="47"/>
    </row>
    <row r="618">
      <c r="C618" s="46"/>
      <c r="D618" s="46"/>
      <c r="E618" s="46"/>
      <c r="F618" s="46"/>
      <c r="G618" s="47"/>
    </row>
    <row r="619">
      <c r="C619" s="46"/>
      <c r="D619" s="46"/>
      <c r="E619" s="46"/>
      <c r="F619" s="46"/>
      <c r="G619" s="47"/>
    </row>
    <row r="620">
      <c r="C620" s="46"/>
      <c r="D620" s="46"/>
      <c r="E620" s="46"/>
      <c r="F620" s="46"/>
      <c r="G620" s="47"/>
    </row>
    <row r="621">
      <c r="C621" s="46"/>
      <c r="D621" s="46"/>
      <c r="E621" s="46"/>
      <c r="F621" s="46"/>
      <c r="G621" s="47"/>
    </row>
    <row r="622">
      <c r="C622" s="46"/>
      <c r="D622" s="46"/>
      <c r="E622" s="46"/>
      <c r="F622" s="46"/>
      <c r="G622" s="47"/>
    </row>
    <row r="623">
      <c r="C623" s="46"/>
      <c r="D623" s="46"/>
      <c r="E623" s="46"/>
      <c r="F623" s="46"/>
      <c r="G623" s="47"/>
    </row>
    <row r="624">
      <c r="C624" s="46"/>
      <c r="D624" s="46"/>
      <c r="E624" s="46"/>
      <c r="F624" s="46"/>
      <c r="G624" s="47"/>
    </row>
    <row r="625">
      <c r="C625" s="46"/>
      <c r="D625" s="46"/>
      <c r="E625" s="46"/>
      <c r="F625" s="46"/>
      <c r="G625" s="47"/>
    </row>
    <row r="626">
      <c r="C626" s="46"/>
      <c r="D626" s="46"/>
      <c r="E626" s="46"/>
      <c r="F626" s="46"/>
      <c r="G626" s="47"/>
    </row>
    <row r="627">
      <c r="C627" s="46"/>
      <c r="D627" s="46"/>
      <c r="E627" s="46"/>
      <c r="F627" s="46"/>
      <c r="G627" s="47"/>
    </row>
    <row r="628">
      <c r="C628" s="46"/>
      <c r="D628" s="46"/>
      <c r="E628" s="46"/>
      <c r="F628" s="46"/>
      <c r="G628" s="47"/>
    </row>
    <row r="629">
      <c r="C629" s="46"/>
      <c r="D629" s="46"/>
      <c r="E629" s="46"/>
      <c r="F629" s="46"/>
      <c r="G629" s="47"/>
    </row>
    <row r="630">
      <c r="C630" s="46"/>
      <c r="D630" s="46"/>
      <c r="E630" s="46"/>
      <c r="F630" s="46"/>
      <c r="G630" s="47"/>
    </row>
    <row r="631">
      <c r="C631" s="46"/>
      <c r="D631" s="46"/>
      <c r="E631" s="46"/>
      <c r="F631" s="46"/>
      <c r="G631" s="47"/>
    </row>
    <row r="632">
      <c r="C632" s="46"/>
      <c r="D632" s="46"/>
      <c r="E632" s="46"/>
      <c r="F632" s="46"/>
      <c r="G632" s="47"/>
    </row>
    <row r="633">
      <c r="C633" s="46"/>
      <c r="D633" s="46"/>
      <c r="E633" s="46"/>
      <c r="F633" s="46"/>
      <c r="G633" s="47"/>
    </row>
    <row r="634">
      <c r="C634" s="46"/>
      <c r="D634" s="46"/>
      <c r="E634" s="46"/>
      <c r="F634" s="46"/>
      <c r="G634" s="47"/>
    </row>
    <row r="635">
      <c r="C635" s="46"/>
      <c r="D635" s="46"/>
      <c r="E635" s="46"/>
      <c r="F635" s="46"/>
      <c r="G635" s="47"/>
    </row>
    <row r="636">
      <c r="C636" s="46"/>
      <c r="D636" s="46"/>
      <c r="E636" s="46"/>
      <c r="F636" s="46"/>
      <c r="G636" s="47"/>
    </row>
    <row r="637">
      <c r="C637" s="46"/>
      <c r="D637" s="46"/>
      <c r="E637" s="46"/>
      <c r="F637" s="46"/>
      <c r="G637" s="47"/>
    </row>
    <row r="638">
      <c r="C638" s="46"/>
      <c r="D638" s="46"/>
      <c r="E638" s="46"/>
      <c r="F638" s="46"/>
      <c r="G638" s="47"/>
    </row>
    <row r="639">
      <c r="C639" s="46"/>
      <c r="D639" s="46"/>
      <c r="E639" s="46"/>
      <c r="F639" s="46"/>
      <c r="G639" s="47"/>
    </row>
    <row r="640">
      <c r="C640" s="46"/>
      <c r="D640" s="46"/>
      <c r="E640" s="46"/>
      <c r="F640" s="46"/>
      <c r="G640" s="47"/>
    </row>
    <row r="641">
      <c r="C641" s="46"/>
      <c r="D641" s="46"/>
      <c r="E641" s="46"/>
      <c r="F641" s="46"/>
      <c r="G641" s="47"/>
    </row>
    <row r="642">
      <c r="C642" s="46"/>
      <c r="D642" s="46"/>
      <c r="E642" s="46"/>
      <c r="F642" s="46"/>
      <c r="G642" s="47"/>
    </row>
    <row r="643">
      <c r="C643" s="46"/>
      <c r="D643" s="46"/>
      <c r="E643" s="46"/>
      <c r="F643" s="46"/>
      <c r="G643" s="47"/>
    </row>
    <row r="644">
      <c r="C644" s="46"/>
      <c r="D644" s="46"/>
      <c r="E644" s="46"/>
      <c r="F644" s="46"/>
      <c r="G644" s="47"/>
    </row>
    <row r="645">
      <c r="C645" s="46"/>
      <c r="D645" s="46"/>
      <c r="E645" s="46"/>
      <c r="F645" s="46"/>
      <c r="G645" s="47"/>
    </row>
    <row r="646">
      <c r="C646" s="46"/>
      <c r="D646" s="46"/>
      <c r="E646" s="46"/>
      <c r="F646" s="46"/>
      <c r="G646" s="47"/>
    </row>
    <row r="647">
      <c r="C647" s="46"/>
      <c r="D647" s="46"/>
      <c r="E647" s="46"/>
      <c r="F647" s="46"/>
      <c r="G647" s="47"/>
    </row>
    <row r="648">
      <c r="C648" s="46"/>
      <c r="D648" s="46"/>
      <c r="E648" s="46"/>
      <c r="F648" s="46"/>
      <c r="G648" s="47"/>
    </row>
    <row r="649">
      <c r="C649" s="46"/>
      <c r="D649" s="46"/>
      <c r="E649" s="46"/>
      <c r="F649" s="46"/>
      <c r="G649" s="47"/>
    </row>
    <row r="650">
      <c r="C650" s="46"/>
      <c r="D650" s="46"/>
      <c r="E650" s="46"/>
      <c r="F650" s="46"/>
      <c r="G650" s="47"/>
    </row>
    <row r="651">
      <c r="C651" s="46"/>
      <c r="D651" s="46"/>
      <c r="E651" s="46"/>
      <c r="F651" s="46"/>
      <c r="G651" s="47"/>
    </row>
    <row r="652">
      <c r="C652" s="46"/>
      <c r="D652" s="46"/>
      <c r="E652" s="46"/>
      <c r="F652" s="46"/>
      <c r="G652" s="47"/>
    </row>
    <row r="653">
      <c r="C653" s="46"/>
      <c r="D653" s="46"/>
      <c r="E653" s="46"/>
      <c r="F653" s="46"/>
      <c r="G653" s="47"/>
    </row>
    <row r="654">
      <c r="C654" s="46"/>
      <c r="D654" s="46"/>
      <c r="E654" s="46"/>
      <c r="F654" s="46"/>
      <c r="G654" s="47"/>
    </row>
    <row r="655">
      <c r="C655" s="46"/>
      <c r="D655" s="46"/>
      <c r="E655" s="46"/>
      <c r="F655" s="46"/>
      <c r="G655" s="47"/>
    </row>
    <row r="656">
      <c r="C656" s="46"/>
      <c r="D656" s="46"/>
      <c r="E656" s="46"/>
      <c r="F656" s="46"/>
      <c r="G656" s="47"/>
    </row>
    <row r="657">
      <c r="C657" s="46"/>
      <c r="D657" s="46"/>
      <c r="E657" s="46"/>
      <c r="F657" s="46"/>
      <c r="G657" s="47"/>
    </row>
    <row r="658">
      <c r="C658" s="46"/>
      <c r="D658" s="46"/>
      <c r="E658" s="46"/>
      <c r="F658" s="46"/>
      <c r="G658" s="47"/>
    </row>
    <row r="659">
      <c r="C659" s="46"/>
      <c r="D659" s="46"/>
      <c r="E659" s="46"/>
      <c r="F659" s="46"/>
      <c r="G659" s="47"/>
    </row>
    <row r="660">
      <c r="C660" s="46"/>
      <c r="D660" s="46"/>
      <c r="E660" s="46"/>
      <c r="F660" s="46"/>
      <c r="G660" s="47"/>
    </row>
    <row r="661">
      <c r="C661" s="46"/>
      <c r="D661" s="46"/>
      <c r="E661" s="46"/>
      <c r="F661" s="46"/>
      <c r="G661" s="47"/>
    </row>
    <row r="662">
      <c r="C662" s="46"/>
      <c r="D662" s="46"/>
      <c r="E662" s="46"/>
      <c r="F662" s="46"/>
      <c r="G662" s="47"/>
    </row>
    <row r="663">
      <c r="C663" s="46"/>
      <c r="D663" s="46"/>
      <c r="E663" s="46"/>
      <c r="F663" s="46"/>
      <c r="G663" s="47"/>
    </row>
    <row r="664">
      <c r="C664" s="46"/>
      <c r="D664" s="46"/>
      <c r="E664" s="46"/>
      <c r="F664" s="46"/>
      <c r="G664" s="47"/>
    </row>
    <row r="665">
      <c r="C665" s="46"/>
      <c r="D665" s="46"/>
      <c r="E665" s="46"/>
      <c r="F665" s="46"/>
      <c r="G665" s="47"/>
    </row>
    <row r="666">
      <c r="C666" s="46"/>
      <c r="D666" s="46"/>
      <c r="E666" s="46"/>
      <c r="F666" s="46"/>
      <c r="G666" s="47"/>
    </row>
    <row r="667">
      <c r="C667" s="46"/>
      <c r="D667" s="46"/>
      <c r="E667" s="46"/>
      <c r="F667" s="46"/>
      <c r="G667" s="47"/>
    </row>
    <row r="668">
      <c r="C668" s="46"/>
      <c r="D668" s="46"/>
      <c r="E668" s="46"/>
      <c r="F668" s="46"/>
      <c r="G668" s="47"/>
    </row>
    <row r="669">
      <c r="C669" s="46"/>
      <c r="D669" s="46"/>
      <c r="E669" s="46"/>
      <c r="F669" s="46"/>
      <c r="G669" s="47"/>
    </row>
    <row r="670">
      <c r="C670" s="46"/>
      <c r="D670" s="46"/>
      <c r="E670" s="46"/>
      <c r="F670" s="46"/>
      <c r="G670" s="47"/>
    </row>
    <row r="671">
      <c r="C671" s="46"/>
      <c r="D671" s="46"/>
      <c r="E671" s="46"/>
      <c r="F671" s="46"/>
      <c r="G671" s="47"/>
    </row>
    <row r="672">
      <c r="C672" s="46"/>
      <c r="D672" s="46"/>
      <c r="E672" s="46"/>
      <c r="F672" s="46"/>
      <c r="G672" s="47"/>
    </row>
    <row r="673">
      <c r="C673" s="46"/>
      <c r="D673" s="46"/>
      <c r="E673" s="46"/>
      <c r="F673" s="46"/>
      <c r="G673" s="47"/>
    </row>
    <row r="674">
      <c r="C674" s="46"/>
      <c r="D674" s="46"/>
      <c r="E674" s="46"/>
      <c r="F674" s="46"/>
      <c r="G674" s="47"/>
    </row>
    <row r="675">
      <c r="C675" s="46"/>
      <c r="D675" s="46"/>
      <c r="E675" s="46"/>
      <c r="F675" s="46"/>
      <c r="G675" s="47"/>
    </row>
    <row r="676">
      <c r="C676" s="46"/>
      <c r="D676" s="46"/>
      <c r="E676" s="46"/>
      <c r="F676" s="46"/>
      <c r="G676" s="47"/>
    </row>
    <row r="677">
      <c r="C677" s="46"/>
      <c r="D677" s="46"/>
      <c r="E677" s="46"/>
      <c r="F677" s="46"/>
      <c r="G677" s="47"/>
    </row>
    <row r="678">
      <c r="C678" s="46"/>
      <c r="D678" s="46"/>
      <c r="E678" s="46"/>
      <c r="F678" s="46"/>
      <c r="G678" s="47"/>
    </row>
    <row r="679">
      <c r="C679" s="46"/>
      <c r="D679" s="46"/>
      <c r="E679" s="46"/>
      <c r="F679" s="46"/>
      <c r="G679" s="47"/>
    </row>
    <row r="680">
      <c r="C680" s="46"/>
      <c r="D680" s="46"/>
      <c r="E680" s="46"/>
      <c r="F680" s="46"/>
      <c r="G680" s="47"/>
    </row>
    <row r="681">
      <c r="C681" s="46"/>
      <c r="D681" s="46"/>
      <c r="E681" s="46"/>
      <c r="F681" s="46"/>
      <c r="G681" s="47"/>
    </row>
    <row r="682">
      <c r="C682" s="46"/>
      <c r="D682" s="46"/>
      <c r="E682" s="46"/>
      <c r="F682" s="46"/>
      <c r="G682" s="47"/>
    </row>
    <row r="683">
      <c r="C683" s="46"/>
      <c r="D683" s="46"/>
      <c r="E683" s="46"/>
      <c r="F683" s="46"/>
      <c r="G683" s="47"/>
    </row>
    <row r="684">
      <c r="C684" s="46"/>
      <c r="D684" s="46"/>
      <c r="E684" s="46"/>
      <c r="F684" s="46"/>
      <c r="G684" s="47"/>
    </row>
    <row r="685">
      <c r="C685" s="46"/>
      <c r="D685" s="46"/>
      <c r="E685" s="46"/>
      <c r="F685" s="46"/>
      <c r="G685" s="47"/>
    </row>
    <row r="686">
      <c r="C686" s="46"/>
      <c r="D686" s="46"/>
      <c r="E686" s="46"/>
      <c r="F686" s="46"/>
      <c r="G686" s="47"/>
    </row>
    <row r="687">
      <c r="C687" s="46"/>
      <c r="D687" s="46"/>
      <c r="E687" s="46"/>
      <c r="F687" s="46"/>
      <c r="G687" s="47"/>
    </row>
    <row r="688">
      <c r="C688" s="46"/>
      <c r="D688" s="46"/>
      <c r="E688" s="46"/>
      <c r="F688" s="46"/>
      <c r="G688" s="47"/>
    </row>
    <row r="689">
      <c r="C689" s="46"/>
      <c r="D689" s="46"/>
      <c r="E689" s="46"/>
      <c r="F689" s="46"/>
      <c r="G689" s="47"/>
    </row>
    <row r="690">
      <c r="C690" s="46"/>
      <c r="D690" s="46"/>
      <c r="E690" s="46"/>
      <c r="F690" s="46"/>
      <c r="G690" s="47"/>
    </row>
    <row r="691">
      <c r="C691" s="46"/>
      <c r="D691" s="46"/>
      <c r="E691" s="46"/>
      <c r="F691" s="46"/>
      <c r="G691" s="47"/>
    </row>
    <row r="692">
      <c r="C692" s="46"/>
      <c r="D692" s="46"/>
      <c r="E692" s="46"/>
      <c r="F692" s="46"/>
      <c r="G692" s="47"/>
    </row>
    <row r="693">
      <c r="C693" s="46"/>
      <c r="D693" s="46"/>
      <c r="E693" s="46"/>
      <c r="F693" s="46"/>
      <c r="G693" s="47"/>
    </row>
    <row r="694">
      <c r="C694" s="46"/>
      <c r="D694" s="46"/>
      <c r="E694" s="46"/>
      <c r="F694" s="46"/>
      <c r="G694" s="47"/>
    </row>
    <row r="695">
      <c r="C695" s="46"/>
      <c r="D695" s="46"/>
      <c r="E695" s="46"/>
      <c r="F695" s="46"/>
      <c r="G695" s="47"/>
    </row>
    <row r="696">
      <c r="C696" s="46"/>
      <c r="D696" s="46"/>
      <c r="E696" s="46"/>
      <c r="F696" s="46"/>
      <c r="G696" s="47"/>
    </row>
    <row r="697">
      <c r="C697" s="46"/>
      <c r="D697" s="46"/>
      <c r="E697" s="46"/>
      <c r="F697" s="46"/>
      <c r="G697" s="47"/>
    </row>
    <row r="698">
      <c r="C698" s="46"/>
      <c r="D698" s="46"/>
      <c r="E698" s="46"/>
      <c r="F698" s="46"/>
      <c r="G698" s="47"/>
    </row>
    <row r="699">
      <c r="C699" s="46"/>
      <c r="D699" s="46"/>
      <c r="E699" s="46"/>
      <c r="F699" s="46"/>
      <c r="G699" s="47"/>
    </row>
    <row r="700">
      <c r="C700" s="46"/>
      <c r="D700" s="46"/>
      <c r="E700" s="46"/>
      <c r="F700" s="46"/>
      <c r="G700" s="47"/>
    </row>
    <row r="701">
      <c r="C701" s="46"/>
      <c r="D701" s="46"/>
      <c r="E701" s="46"/>
      <c r="F701" s="46"/>
      <c r="G701" s="47"/>
    </row>
    <row r="702">
      <c r="C702" s="46"/>
      <c r="D702" s="46"/>
      <c r="E702" s="46"/>
      <c r="F702" s="46"/>
      <c r="G702" s="47"/>
    </row>
    <row r="703">
      <c r="C703" s="46"/>
      <c r="D703" s="46"/>
      <c r="E703" s="46"/>
      <c r="F703" s="46"/>
      <c r="G703" s="47"/>
    </row>
    <row r="704">
      <c r="C704" s="46"/>
      <c r="D704" s="46"/>
      <c r="E704" s="46"/>
      <c r="F704" s="46"/>
      <c r="G704" s="47"/>
    </row>
    <row r="705">
      <c r="C705" s="46"/>
      <c r="D705" s="46"/>
      <c r="E705" s="46"/>
      <c r="F705" s="46"/>
      <c r="G705" s="47"/>
    </row>
    <row r="706">
      <c r="C706" s="46"/>
      <c r="D706" s="46"/>
      <c r="E706" s="46"/>
      <c r="F706" s="46"/>
      <c r="G706" s="47"/>
    </row>
    <row r="707">
      <c r="C707" s="46"/>
      <c r="D707" s="46"/>
      <c r="E707" s="46"/>
      <c r="F707" s="46"/>
      <c r="G707" s="47"/>
    </row>
    <row r="708">
      <c r="C708" s="46"/>
      <c r="D708" s="46"/>
      <c r="E708" s="46"/>
      <c r="F708" s="46"/>
      <c r="G708" s="47"/>
    </row>
    <row r="709">
      <c r="C709" s="46"/>
      <c r="D709" s="46"/>
      <c r="E709" s="46"/>
      <c r="F709" s="46"/>
      <c r="G709" s="47"/>
    </row>
    <row r="710">
      <c r="C710" s="46"/>
      <c r="D710" s="46"/>
      <c r="E710" s="46"/>
      <c r="F710" s="46"/>
      <c r="G710" s="47"/>
    </row>
    <row r="711">
      <c r="C711" s="46"/>
      <c r="D711" s="46"/>
      <c r="E711" s="46"/>
      <c r="F711" s="46"/>
      <c r="G711" s="47"/>
    </row>
    <row r="712">
      <c r="C712" s="46"/>
      <c r="D712" s="46"/>
      <c r="E712" s="46"/>
      <c r="F712" s="46"/>
      <c r="G712" s="47"/>
    </row>
    <row r="713">
      <c r="C713" s="46"/>
      <c r="D713" s="46"/>
      <c r="E713" s="46"/>
      <c r="F713" s="46"/>
      <c r="G713" s="47"/>
    </row>
    <row r="714">
      <c r="C714" s="46"/>
      <c r="D714" s="46"/>
      <c r="E714" s="46"/>
      <c r="F714" s="46"/>
      <c r="G714" s="47"/>
    </row>
    <row r="715">
      <c r="C715" s="46"/>
      <c r="D715" s="46"/>
      <c r="E715" s="46"/>
      <c r="F715" s="46"/>
      <c r="G715" s="47"/>
    </row>
    <row r="716">
      <c r="C716" s="46"/>
      <c r="D716" s="46"/>
      <c r="E716" s="46"/>
      <c r="F716" s="46"/>
      <c r="G716" s="47"/>
    </row>
    <row r="717">
      <c r="C717" s="46"/>
      <c r="D717" s="46"/>
      <c r="E717" s="46"/>
      <c r="F717" s="46"/>
      <c r="G717" s="47"/>
    </row>
    <row r="718">
      <c r="C718" s="46"/>
      <c r="D718" s="46"/>
      <c r="E718" s="46"/>
      <c r="F718" s="46"/>
      <c r="G718" s="47"/>
    </row>
    <row r="719">
      <c r="C719" s="46"/>
      <c r="D719" s="46"/>
      <c r="E719" s="46"/>
      <c r="F719" s="46"/>
      <c r="G719" s="47"/>
    </row>
    <row r="720">
      <c r="C720" s="46"/>
      <c r="D720" s="46"/>
      <c r="E720" s="46"/>
      <c r="F720" s="46"/>
      <c r="G720" s="47"/>
    </row>
    <row r="721">
      <c r="C721" s="46"/>
      <c r="D721" s="46"/>
      <c r="E721" s="46"/>
      <c r="F721" s="46"/>
      <c r="G721" s="47"/>
    </row>
    <row r="722">
      <c r="C722" s="46"/>
      <c r="D722" s="46"/>
      <c r="E722" s="46"/>
      <c r="F722" s="46"/>
      <c r="G722" s="47"/>
    </row>
    <row r="723">
      <c r="C723" s="46"/>
      <c r="D723" s="46"/>
      <c r="E723" s="46"/>
      <c r="F723" s="46"/>
      <c r="G723" s="47"/>
    </row>
    <row r="724">
      <c r="C724" s="46"/>
      <c r="D724" s="46"/>
      <c r="E724" s="46"/>
      <c r="F724" s="46"/>
      <c r="G724" s="47"/>
    </row>
    <row r="725">
      <c r="C725" s="46"/>
      <c r="D725" s="46"/>
      <c r="E725" s="46"/>
      <c r="F725" s="46"/>
      <c r="G725" s="47"/>
    </row>
    <row r="726">
      <c r="C726" s="46"/>
      <c r="D726" s="46"/>
      <c r="E726" s="46"/>
      <c r="F726" s="46"/>
      <c r="G726" s="47"/>
    </row>
    <row r="727">
      <c r="C727" s="46"/>
      <c r="D727" s="46"/>
      <c r="E727" s="46"/>
      <c r="F727" s="46"/>
      <c r="G727" s="47"/>
    </row>
    <row r="728">
      <c r="C728" s="46"/>
      <c r="D728" s="46"/>
      <c r="E728" s="46"/>
      <c r="F728" s="46"/>
      <c r="G728" s="47"/>
    </row>
    <row r="729">
      <c r="C729" s="46"/>
      <c r="D729" s="46"/>
      <c r="E729" s="46"/>
      <c r="F729" s="46"/>
      <c r="G729" s="47"/>
    </row>
    <row r="730">
      <c r="C730" s="46"/>
      <c r="D730" s="46"/>
      <c r="E730" s="46"/>
      <c r="F730" s="46"/>
      <c r="G730" s="47"/>
    </row>
    <row r="731">
      <c r="C731" s="46"/>
      <c r="D731" s="46"/>
      <c r="E731" s="46"/>
      <c r="F731" s="46"/>
      <c r="G731" s="47"/>
    </row>
    <row r="732">
      <c r="C732" s="46"/>
      <c r="D732" s="46"/>
      <c r="E732" s="46"/>
      <c r="F732" s="46"/>
      <c r="G732" s="47"/>
    </row>
    <row r="733">
      <c r="C733" s="46"/>
      <c r="D733" s="46"/>
      <c r="E733" s="46"/>
      <c r="F733" s="46"/>
      <c r="G733" s="47"/>
    </row>
    <row r="734">
      <c r="C734" s="46"/>
      <c r="D734" s="46"/>
      <c r="E734" s="46"/>
      <c r="F734" s="46"/>
      <c r="G734" s="47"/>
    </row>
    <row r="735">
      <c r="C735" s="46"/>
      <c r="D735" s="46"/>
      <c r="E735" s="46"/>
      <c r="F735" s="46"/>
      <c r="G735" s="47"/>
    </row>
    <row r="736">
      <c r="C736" s="46"/>
      <c r="D736" s="46"/>
      <c r="E736" s="46"/>
      <c r="F736" s="46"/>
      <c r="G736" s="47"/>
    </row>
    <row r="737">
      <c r="C737" s="46"/>
      <c r="D737" s="46"/>
      <c r="E737" s="46"/>
      <c r="F737" s="46"/>
      <c r="G737" s="47"/>
    </row>
    <row r="738">
      <c r="C738" s="46"/>
      <c r="D738" s="46"/>
      <c r="E738" s="46"/>
      <c r="F738" s="46"/>
      <c r="G738" s="47"/>
    </row>
    <row r="739">
      <c r="C739" s="46"/>
      <c r="D739" s="46"/>
      <c r="E739" s="46"/>
      <c r="F739" s="46"/>
      <c r="G739" s="47"/>
    </row>
    <row r="740">
      <c r="C740" s="46"/>
      <c r="D740" s="46"/>
      <c r="E740" s="46"/>
      <c r="F740" s="46"/>
      <c r="G740" s="47"/>
    </row>
    <row r="741">
      <c r="C741" s="46"/>
      <c r="D741" s="46"/>
      <c r="E741" s="46"/>
      <c r="F741" s="46"/>
      <c r="G741" s="47"/>
    </row>
    <row r="742">
      <c r="C742" s="46"/>
      <c r="D742" s="46"/>
      <c r="E742" s="46"/>
      <c r="F742" s="46"/>
      <c r="G742" s="47"/>
    </row>
    <row r="743">
      <c r="C743" s="46"/>
      <c r="D743" s="46"/>
      <c r="E743" s="46"/>
      <c r="F743" s="46"/>
      <c r="G743" s="47"/>
    </row>
    <row r="744">
      <c r="C744" s="46"/>
      <c r="D744" s="46"/>
      <c r="E744" s="46"/>
      <c r="F744" s="46"/>
      <c r="G744" s="47"/>
    </row>
    <row r="745">
      <c r="C745" s="46"/>
      <c r="D745" s="46"/>
      <c r="E745" s="46"/>
      <c r="F745" s="46"/>
      <c r="G745" s="47"/>
    </row>
    <row r="746">
      <c r="C746" s="46"/>
      <c r="D746" s="46"/>
      <c r="E746" s="46"/>
      <c r="F746" s="46"/>
      <c r="G746" s="47"/>
    </row>
    <row r="747">
      <c r="C747" s="46"/>
      <c r="D747" s="46"/>
      <c r="E747" s="46"/>
      <c r="F747" s="46"/>
      <c r="G747" s="47"/>
    </row>
    <row r="748">
      <c r="C748" s="46"/>
      <c r="D748" s="46"/>
      <c r="E748" s="46"/>
      <c r="F748" s="46"/>
      <c r="G748" s="47"/>
    </row>
    <row r="749">
      <c r="C749" s="46"/>
      <c r="D749" s="46"/>
      <c r="E749" s="46"/>
      <c r="F749" s="46"/>
      <c r="G749" s="47"/>
    </row>
    <row r="750">
      <c r="C750" s="46"/>
      <c r="D750" s="46"/>
      <c r="E750" s="46"/>
      <c r="F750" s="46"/>
      <c r="G750" s="47"/>
    </row>
    <row r="751">
      <c r="C751" s="46"/>
      <c r="D751" s="46"/>
      <c r="E751" s="46"/>
      <c r="F751" s="46"/>
      <c r="G751" s="47"/>
    </row>
    <row r="752">
      <c r="C752" s="46"/>
      <c r="D752" s="46"/>
      <c r="E752" s="46"/>
      <c r="F752" s="46"/>
      <c r="G752" s="47"/>
    </row>
    <row r="753">
      <c r="C753" s="46"/>
      <c r="D753" s="46"/>
      <c r="E753" s="46"/>
      <c r="F753" s="46"/>
      <c r="G753" s="47"/>
    </row>
    <row r="754">
      <c r="C754" s="46"/>
      <c r="D754" s="46"/>
      <c r="E754" s="46"/>
      <c r="F754" s="46"/>
      <c r="G754" s="47"/>
    </row>
    <row r="755">
      <c r="C755" s="46"/>
      <c r="D755" s="46"/>
      <c r="E755" s="46"/>
      <c r="F755" s="46"/>
      <c r="G755" s="47"/>
    </row>
    <row r="756">
      <c r="C756" s="46"/>
      <c r="D756" s="46"/>
      <c r="E756" s="46"/>
      <c r="F756" s="46"/>
      <c r="G756" s="47"/>
    </row>
    <row r="757">
      <c r="C757" s="46"/>
      <c r="D757" s="46"/>
      <c r="E757" s="46"/>
      <c r="F757" s="46"/>
      <c r="G757" s="47"/>
    </row>
    <row r="758">
      <c r="C758" s="46"/>
      <c r="D758" s="46"/>
      <c r="E758" s="46"/>
      <c r="F758" s="46"/>
      <c r="G758" s="47"/>
    </row>
    <row r="759">
      <c r="C759" s="46"/>
      <c r="D759" s="46"/>
      <c r="E759" s="46"/>
      <c r="F759" s="46"/>
      <c r="G759" s="47"/>
    </row>
    <row r="760">
      <c r="C760" s="46"/>
      <c r="D760" s="46"/>
      <c r="E760" s="46"/>
      <c r="F760" s="46"/>
      <c r="G760" s="47"/>
    </row>
    <row r="761">
      <c r="C761" s="46"/>
      <c r="D761" s="46"/>
      <c r="E761" s="46"/>
      <c r="F761" s="46"/>
      <c r="G761" s="47"/>
    </row>
    <row r="762">
      <c r="C762" s="46"/>
      <c r="D762" s="46"/>
      <c r="E762" s="46"/>
      <c r="F762" s="46"/>
      <c r="G762" s="47"/>
    </row>
    <row r="763">
      <c r="C763" s="46"/>
      <c r="D763" s="46"/>
      <c r="E763" s="46"/>
      <c r="F763" s="46"/>
      <c r="G763" s="47"/>
    </row>
    <row r="764">
      <c r="C764" s="46"/>
      <c r="D764" s="46"/>
      <c r="E764" s="46"/>
      <c r="F764" s="46"/>
      <c r="G764" s="47"/>
    </row>
    <row r="765">
      <c r="C765" s="46"/>
      <c r="D765" s="46"/>
      <c r="E765" s="46"/>
      <c r="F765" s="46"/>
      <c r="G765" s="47"/>
    </row>
    <row r="766">
      <c r="C766" s="46"/>
      <c r="D766" s="46"/>
      <c r="E766" s="46"/>
      <c r="F766" s="46"/>
      <c r="G766" s="47"/>
    </row>
    <row r="767">
      <c r="C767" s="46"/>
      <c r="D767" s="46"/>
      <c r="E767" s="46"/>
      <c r="F767" s="46"/>
      <c r="G767" s="47"/>
    </row>
    <row r="768">
      <c r="C768" s="46"/>
      <c r="D768" s="46"/>
      <c r="E768" s="46"/>
      <c r="F768" s="46"/>
      <c r="G768" s="47"/>
    </row>
    <row r="769">
      <c r="C769" s="46"/>
      <c r="D769" s="46"/>
      <c r="E769" s="46"/>
      <c r="F769" s="46"/>
      <c r="G769" s="47"/>
    </row>
    <row r="770">
      <c r="C770" s="46"/>
      <c r="D770" s="46"/>
      <c r="E770" s="46"/>
      <c r="F770" s="46"/>
      <c r="G770" s="47"/>
    </row>
    <row r="771">
      <c r="C771" s="46"/>
      <c r="D771" s="46"/>
      <c r="E771" s="46"/>
      <c r="F771" s="46"/>
      <c r="G771" s="47"/>
    </row>
    <row r="772">
      <c r="C772" s="46"/>
      <c r="D772" s="46"/>
      <c r="E772" s="46"/>
      <c r="F772" s="46"/>
      <c r="G772" s="47"/>
    </row>
    <row r="773">
      <c r="C773" s="46"/>
      <c r="D773" s="46"/>
      <c r="E773" s="46"/>
      <c r="F773" s="46"/>
      <c r="G773" s="47"/>
    </row>
    <row r="774">
      <c r="C774" s="46"/>
      <c r="D774" s="46"/>
      <c r="E774" s="46"/>
      <c r="F774" s="46"/>
      <c r="G774" s="47"/>
    </row>
    <row r="775">
      <c r="C775" s="46"/>
      <c r="D775" s="46"/>
      <c r="E775" s="46"/>
      <c r="F775" s="46"/>
      <c r="G775" s="47"/>
    </row>
    <row r="776">
      <c r="C776" s="46"/>
      <c r="D776" s="46"/>
      <c r="E776" s="46"/>
      <c r="F776" s="46"/>
      <c r="G776" s="47"/>
    </row>
    <row r="777">
      <c r="C777" s="46"/>
      <c r="D777" s="46"/>
      <c r="E777" s="46"/>
      <c r="F777" s="46"/>
      <c r="G777" s="47"/>
    </row>
    <row r="778">
      <c r="C778" s="46"/>
      <c r="D778" s="46"/>
      <c r="E778" s="46"/>
      <c r="F778" s="46"/>
      <c r="G778" s="47"/>
    </row>
    <row r="779">
      <c r="C779" s="46"/>
      <c r="D779" s="46"/>
      <c r="E779" s="46"/>
      <c r="F779" s="46"/>
      <c r="G779" s="47"/>
    </row>
    <row r="780">
      <c r="C780" s="46"/>
      <c r="D780" s="46"/>
      <c r="E780" s="46"/>
      <c r="F780" s="46"/>
      <c r="G780" s="47"/>
    </row>
    <row r="781">
      <c r="C781" s="46"/>
      <c r="D781" s="46"/>
      <c r="E781" s="46"/>
      <c r="F781" s="46"/>
      <c r="G781" s="47"/>
    </row>
    <row r="782">
      <c r="C782" s="46"/>
      <c r="D782" s="46"/>
      <c r="E782" s="46"/>
      <c r="F782" s="46"/>
      <c r="G782" s="47"/>
    </row>
    <row r="783">
      <c r="C783" s="46"/>
      <c r="D783" s="46"/>
      <c r="E783" s="46"/>
      <c r="F783" s="46"/>
      <c r="G783" s="47"/>
    </row>
    <row r="784">
      <c r="C784" s="46"/>
      <c r="D784" s="46"/>
      <c r="E784" s="46"/>
      <c r="F784" s="46"/>
      <c r="G784" s="47"/>
    </row>
    <row r="785">
      <c r="C785" s="46"/>
      <c r="D785" s="46"/>
      <c r="E785" s="46"/>
      <c r="F785" s="46"/>
      <c r="G785" s="47"/>
    </row>
    <row r="786">
      <c r="C786" s="46"/>
      <c r="D786" s="46"/>
      <c r="E786" s="46"/>
      <c r="F786" s="46"/>
      <c r="G786" s="47"/>
    </row>
    <row r="787">
      <c r="C787" s="46"/>
      <c r="D787" s="46"/>
      <c r="E787" s="46"/>
      <c r="F787" s="46"/>
      <c r="G787" s="47"/>
    </row>
    <row r="788">
      <c r="C788" s="46"/>
      <c r="D788" s="46"/>
      <c r="E788" s="46"/>
      <c r="F788" s="46"/>
      <c r="G788" s="47"/>
    </row>
    <row r="789">
      <c r="C789" s="46"/>
      <c r="D789" s="46"/>
      <c r="E789" s="46"/>
      <c r="F789" s="46"/>
      <c r="G789" s="47"/>
    </row>
    <row r="790">
      <c r="C790" s="46"/>
      <c r="D790" s="46"/>
      <c r="E790" s="46"/>
      <c r="F790" s="46"/>
      <c r="G790" s="47"/>
    </row>
    <row r="791">
      <c r="C791" s="46"/>
      <c r="D791" s="46"/>
      <c r="E791" s="46"/>
      <c r="F791" s="46"/>
      <c r="G791" s="47"/>
    </row>
    <row r="792">
      <c r="C792" s="46"/>
      <c r="D792" s="46"/>
      <c r="E792" s="46"/>
      <c r="F792" s="46"/>
      <c r="G792" s="47"/>
    </row>
    <row r="793">
      <c r="C793" s="46"/>
      <c r="D793" s="46"/>
      <c r="E793" s="46"/>
      <c r="F793" s="46"/>
      <c r="G793" s="47"/>
    </row>
    <row r="794">
      <c r="C794" s="46"/>
      <c r="D794" s="46"/>
      <c r="E794" s="46"/>
      <c r="F794" s="46"/>
      <c r="G794" s="47"/>
    </row>
    <row r="795">
      <c r="C795" s="46"/>
      <c r="D795" s="46"/>
      <c r="E795" s="46"/>
      <c r="F795" s="46"/>
      <c r="G795" s="47"/>
    </row>
    <row r="796">
      <c r="C796" s="46"/>
      <c r="D796" s="46"/>
      <c r="E796" s="46"/>
      <c r="F796" s="46"/>
      <c r="G796" s="47"/>
    </row>
    <row r="797">
      <c r="C797" s="46"/>
      <c r="D797" s="46"/>
      <c r="E797" s="46"/>
      <c r="F797" s="46"/>
      <c r="G797" s="47"/>
    </row>
    <row r="798">
      <c r="C798" s="46"/>
      <c r="D798" s="46"/>
      <c r="E798" s="46"/>
      <c r="F798" s="46"/>
      <c r="G798" s="47"/>
    </row>
    <row r="799">
      <c r="C799" s="46"/>
      <c r="D799" s="46"/>
      <c r="E799" s="46"/>
      <c r="F799" s="46"/>
      <c r="G799" s="47"/>
    </row>
    <row r="800">
      <c r="C800" s="46"/>
      <c r="D800" s="46"/>
      <c r="E800" s="46"/>
      <c r="F800" s="46"/>
      <c r="G800" s="47"/>
    </row>
    <row r="801">
      <c r="C801" s="46"/>
      <c r="D801" s="46"/>
      <c r="E801" s="46"/>
      <c r="F801" s="46"/>
      <c r="G801" s="47"/>
    </row>
    <row r="802">
      <c r="C802" s="46"/>
      <c r="D802" s="46"/>
      <c r="E802" s="46"/>
      <c r="F802" s="46"/>
      <c r="G802" s="47"/>
    </row>
    <row r="803">
      <c r="C803" s="46"/>
      <c r="D803" s="46"/>
      <c r="E803" s="46"/>
      <c r="F803" s="46"/>
      <c r="G803" s="47"/>
    </row>
    <row r="804">
      <c r="C804" s="46"/>
      <c r="D804" s="46"/>
      <c r="E804" s="46"/>
      <c r="F804" s="46"/>
      <c r="G804" s="47"/>
    </row>
    <row r="805">
      <c r="C805" s="46"/>
      <c r="D805" s="46"/>
      <c r="E805" s="46"/>
      <c r="F805" s="46"/>
      <c r="G805" s="47"/>
    </row>
    <row r="806">
      <c r="C806" s="46"/>
      <c r="D806" s="46"/>
      <c r="E806" s="46"/>
      <c r="F806" s="46"/>
      <c r="G806" s="47"/>
    </row>
    <row r="807">
      <c r="C807" s="46"/>
      <c r="D807" s="46"/>
      <c r="E807" s="46"/>
      <c r="F807" s="46"/>
      <c r="G807" s="47"/>
    </row>
    <row r="808">
      <c r="C808" s="46"/>
      <c r="D808" s="46"/>
      <c r="E808" s="46"/>
      <c r="F808" s="46"/>
      <c r="G808" s="47"/>
    </row>
    <row r="809">
      <c r="C809" s="46"/>
      <c r="D809" s="46"/>
      <c r="E809" s="46"/>
      <c r="F809" s="46"/>
      <c r="G809" s="47"/>
    </row>
    <row r="810">
      <c r="C810" s="46"/>
      <c r="D810" s="46"/>
      <c r="E810" s="46"/>
      <c r="F810" s="46"/>
      <c r="G810" s="47"/>
    </row>
    <row r="811">
      <c r="C811" s="46"/>
      <c r="D811" s="46"/>
      <c r="E811" s="46"/>
      <c r="F811" s="46"/>
      <c r="G811" s="47"/>
    </row>
    <row r="812">
      <c r="C812" s="46"/>
      <c r="D812" s="46"/>
      <c r="E812" s="46"/>
      <c r="F812" s="46"/>
      <c r="G812" s="47"/>
    </row>
    <row r="813">
      <c r="C813" s="46"/>
      <c r="D813" s="46"/>
      <c r="E813" s="46"/>
      <c r="F813" s="46"/>
      <c r="G813" s="47"/>
    </row>
    <row r="814">
      <c r="C814" s="46"/>
      <c r="D814" s="46"/>
      <c r="E814" s="46"/>
      <c r="F814" s="46"/>
      <c r="G814" s="47"/>
    </row>
    <row r="815">
      <c r="C815" s="46"/>
      <c r="D815" s="46"/>
      <c r="E815" s="46"/>
      <c r="F815" s="46"/>
      <c r="G815" s="47"/>
    </row>
    <row r="816">
      <c r="C816" s="46"/>
      <c r="D816" s="46"/>
      <c r="E816" s="46"/>
      <c r="F816" s="46"/>
      <c r="G816" s="47"/>
    </row>
    <row r="817">
      <c r="C817" s="46"/>
      <c r="D817" s="46"/>
      <c r="E817" s="46"/>
      <c r="F817" s="46"/>
      <c r="G817" s="47"/>
    </row>
    <row r="818">
      <c r="C818" s="46"/>
      <c r="D818" s="46"/>
      <c r="E818" s="46"/>
      <c r="F818" s="46"/>
      <c r="G818" s="47"/>
    </row>
    <row r="819">
      <c r="C819" s="46"/>
      <c r="D819" s="46"/>
      <c r="E819" s="46"/>
      <c r="F819" s="46"/>
      <c r="G819" s="47"/>
    </row>
    <row r="820">
      <c r="C820" s="46"/>
      <c r="D820" s="46"/>
      <c r="E820" s="46"/>
      <c r="F820" s="46"/>
      <c r="G820" s="47"/>
    </row>
    <row r="821">
      <c r="C821" s="46"/>
      <c r="D821" s="46"/>
      <c r="E821" s="46"/>
      <c r="F821" s="46"/>
      <c r="G821" s="47"/>
    </row>
    <row r="822">
      <c r="C822" s="46"/>
      <c r="D822" s="46"/>
      <c r="E822" s="46"/>
      <c r="F822" s="46"/>
      <c r="G822" s="47"/>
    </row>
    <row r="823">
      <c r="C823" s="46"/>
      <c r="D823" s="46"/>
      <c r="E823" s="46"/>
      <c r="F823" s="46"/>
      <c r="G823" s="47"/>
    </row>
    <row r="824">
      <c r="C824" s="46"/>
      <c r="D824" s="46"/>
      <c r="E824" s="46"/>
      <c r="F824" s="46"/>
      <c r="G824" s="47"/>
    </row>
    <row r="825">
      <c r="C825" s="46"/>
      <c r="D825" s="46"/>
      <c r="E825" s="46"/>
      <c r="F825" s="46"/>
      <c r="G825" s="47"/>
    </row>
    <row r="826">
      <c r="C826" s="46"/>
      <c r="D826" s="46"/>
      <c r="E826" s="46"/>
      <c r="F826" s="46"/>
      <c r="G826" s="47"/>
    </row>
    <row r="827">
      <c r="C827" s="46"/>
      <c r="D827" s="46"/>
      <c r="E827" s="46"/>
      <c r="F827" s="46"/>
      <c r="G827" s="47"/>
    </row>
    <row r="828">
      <c r="C828" s="46"/>
      <c r="D828" s="46"/>
      <c r="E828" s="46"/>
      <c r="F828" s="46"/>
      <c r="G828" s="47"/>
    </row>
    <row r="829">
      <c r="C829" s="46"/>
      <c r="D829" s="46"/>
      <c r="E829" s="46"/>
      <c r="F829" s="46"/>
      <c r="G829" s="47"/>
    </row>
    <row r="830">
      <c r="C830" s="46"/>
      <c r="D830" s="46"/>
      <c r="E830" s="46"/>
      <c r="F830" s="46"/>
      <c r="G830" s="47"/>
    </row>
    <row r="831">
      <c r="C831" s="46"/>
      <c r="D831" s="46"/>
      <c r="E831" s="46"/>
      <c r="F831" s="46"/>
      <c r="G831" s="47"/>
    </row>
    <row r="832">
      <c r="C832" s="46"/>
      <c r="D832" s="46"/>
      <c r="E832" s="46"/>
      <c r="F832" s="46"/>
      <c r="G832" s="47"/>
    </row>
    <row r="833">
      <c r="C833" s="46"/>
      <c r="D833" s="46"/>
      <c r="E833" s="46"/>
      <c r="F833" s="46"/>
      <c r="G833" s="47"/>
    </row>
    <row r="834">
      <c r="C834" s="46"/>
      <c r="D834" s="46"/>
      <c r="E834" s="46"/>
      <c r="F834" s="46"/>
      <c r="G834" s="47"/>
    </row>
    <row r="835">
      <c r="C835" s="46"/>
      <c r="D835" s="46"/>
      <c r="E835" s="46"/>
      <c r="F835" s="46"/>
      <c r="G835" s="47"/>
    </row>
    <row r="836">
      <c r="C836" s="46"/>
      <c r="D836" s="46"/>
      <c r="E836" s="46"/>
      <c r="F836" s="46"/>
      <c r="G836" s="47"/>
    </row>
    <row r="837">
      <c r="C837" s="46"/>
      <c r="D837" s="46"/>
      <c r="E837" s="46"/>
      <c r="F837" s="46"/>
      <c r="G837" s="47"/>
    </row>
    <row r="838">
      <c r="C838" s="46"/>
      <c r="D838" s="46"/>
      <c r="E838" s="46"/>
      <c r="F838" s="46"/>
      <c r="G838" s="47"/>
    </row>
    <row r="839">
      <c r="C839" s="46"/>
      <c r="D839" s="46"/>
      <c r="E839" s="46"/>
      <c r="F839" s="46"/>
      <c r="G839" s="47"/>
    </row>
    <row r="840">
      <c r="C840" s="46"/>
      <c r="D840" s="46"/>
      <c r="E840" s="46"/>
      <c r="F840" s="46"/>
      <c r="G840" s="47"/>
    </row>
    <row r="841">
      <c r="C841" s="46"/>
      <c r="D841" s="46"/>
      <c r="E841" s="46"/>
      <c r="F841" s="46"/>
      <c r="G841" s="47"/>
    </row>
    <row r="842">
      <c r="C842" s="46"/>
      <c r="D842" s="46"/>
      <c r="E842" s="46"/>
      <c r="F842" s="46"/>
      <c r="G842" s="47"/>
    </row>
    <row r="843">
      <c r="C843" s="46"/>
      <c r="D843" s="46"/>
      <c r="E843" s="46"/>
      <c r="F843" s="46"/>
      <c r="G843" s="47"/>
    </row>
    <row r="844">
      <c r="C844" s="46"/>
      <c r="D844" s="46"/>
      <c r="E844" s="46"/>
      <c r="F844" s="46"/>
      <c r="G844" s="47"/>
    </row>
    <row r="845">
      <c r="C845" s="46"/>
      <c r="D845" s="46"/>
      <c r="E845" s="46"/>
      <c r="F845" s="46"/>
      <c r="G845" s="47"/>
    </row>
    <row r="846">
      <c r="C846" s="46"/>
      <c r="D846" s="46"/>
      <c r="E846" s="46"/>
      <c r="F846" s="46"/>
      <c r="G846" s="47"/>
    </row>
    <row r="847">
      <c r="C847" s="46"/>
      <c r="D847" s="46"/>
      <c r="E847" s="46"/>
      <c r="F847" s="46"/>
      <c r="G847" s="47"/>
    </row>
    <row r="848">
      <c r="C848" s="46"/>
      <c r="D848" s="46"/>
      <c r="E848" s="46"/>
      <c r="F848" s="46"/>
      <c r="G848" s="47"/>
    </row>
    <row r="849">
      <c r="C849" s="46"/>
      <c r="D849" s="46"/>
      <c r="E849" s="46"/>
      <c r="F849" s="46"/>
      <c r="G849" s="47"/>
    </row>
    <row r="850">
      <c r="C850" s="46"/>
      <c r="D850" s="46"/>
      <c r="E850" s="46"/>
      <c r="F850" s="46"/>
      <c r="G850" s="47"/>
    </row>
    <row r="851">
      <c r="C851" s="46"/>
      <c r="D851" s="46"/>
      <c r="E851" s="46"/>
      <c r="F851" s="46"/>
      <c r="G851" s="47"/>
    </row>
    <row r="852">
      <c r="C852" s="46"/>
      <c r="D852" s="46"/>
      <c r="E852" s="46"/>
      <c r="F852" s="46"/>
      <c r="G852" s="47"/>
    </row>
    <row r="853">
      <c r="C853" s="46"/>
      <c r="D853" s="46"/>
      <c r="E853" s="46"/>
      <c r="F853" s="46"/>
      <c r="G853" s="47"/>
    </row>
    <row r="854">
      <c r="C854" s="46"/>
      <c r="D854" s="46"/>
      <c r="E854" s="46"/>
      <c r="F854" s="46"/>
      <c r="G854" s="47"/>
    </row>
    <row r="855">
      <c r="C855" s="46"/>
      <c r="D855" s="46"/>
      <c r="E855" s="46"/>
      <c r="F855" s="46"/>
      <c r="G855" s="47"/>
    </row>
    <row r="856">
      <c r="C856" s="46"/>
      <c r="D856" s="46"/>
      <c r="E856" s="46"/>
      <c r="F856" s="46"/>
      <c r="G856" s="47"/>
    </row>
    <row r="857">
      <c r="C857" s="46"/>
      <c r="D857" s="46"/>
      <c r="E857" s="46"/>
      <c r="F857" s="46"/>
      <c r="G857" s="47"/>
    </row>
    <row r="858">
      <c r="C858" s="46"/>
      <c r="D858" s="46"/>
      <c r="E858" s="46"/>
      <c r="F858" s="46"/>
      <c r="G858" s="47"/>
    </row>
    <row r="859">
      <c r="C859" s="46"/>
      <c r="D859" s="46"/>
      <c r="E859" s="46"/>
      <c r="F859" s="46"/>
      <c r="G859" s="47"/>
    </row>
    <row r="860">
      <c r="C860" s="46"/>
      <c r="D860" s="46"/>
      <c r="E860" s="46"/>
      <c r="F860" s="46"/>
      <c r="G860" s="47"/>
    </row>
    <row r="861">
      <c r="C861" s="46"/>
      <c r="D861" s="46"/>
      <c r="E861" s="46"/>
      <c r="F861" s="46"/>
      <c r="G861" s="47"/>
    </row>
    <row r="862">
      <c r="C862" s="46"/>
      <c r="D862" s="46"/>
      <c r="E862" s="46"/>
      <c r="F862" s="46"/>
      <c r="G862" s="47"/>
    </row>
    <row r="863">
      <c r="C863" s="46"/>
      <c r="D863" s="46"/>
      <c r="E863" s="46"/>
      <c r="F863" s="46"/>
      <c r="G863" s="47"/>
    </row>
    <row r="864">
      <c r="C864" s="46"/>
      <c r="D864" s="46"/>
      <c r="E864" s="46"/>
      <c r="F864" s="46"/>
      <c r="G864" s="47"/>
    </row>
    <row r="865">
      <c r="C865" s="46"/>
      <c r="D865" s="46"/>
      <c r="E865" s="46"/>
      <c r="F865" s="46"/>
      <c r="G865" s="47"/>
    </row>
    <row r="866">
      <c r="C866" s="46"/>
      <c r="D866" s="46"/>
      <c r="E866" s="46"/>
      <c r="F866" s="46"/>
      <c r="G866" s="47"/>
    </row>
    <row r="867">
      <c r="C867" s="46"/>
      <c r="D867" s="46"/>
      <c r="E867" s="46"/>
      <c r="F867" s="46"/>
      <c r="G867" s="47"/>
    </row>
    <row r="868">
      <c r="C868" s="46"/>
      <c r="D868" s="46"/>
      <c r="E868" s="46"/>
      <c r="F868" s="46"/>
      <c r="G868" s="47"/>
    </row>
    <row r="869">
      <c r="C869" s="46"/>
      <c r="D869" s="46"/>
      <c r="E869" s="46"/>
      <c r="F869" s="46"/>
      <c r="G869" s="47"/>
    </row>
    <row r="870">
      <c r="C870" s="46"/>
      <c r="D870" s="46"/>
      <c r="E870" s="46"/>
      <c r="F870" s="46"/>
      <c r="G870" s="47"/>
    </row>
    <row r="871">
      <c r="C871" s="46"/>
      <c r="D871" s="46"/>
      <c r="E871" s="46"/>
      <c r="F871" s="46"/>
      <c r="G871" s="47"/>
    </row>
    <row r="872">
      <c r="C872" s="46"/>
      <c r="D872" s="46"/>
      <c r="E872" s="46"/>
      <c r="F872" s="46"/>
      <c r="G872" s="47"/>
    </row>
    <row r="873">
      <c r="C873" s="46"/>
      <c r="D873" s="46"/>
      <c r="E873" s="46"/>
      <c r="F873" s="46"/>
      <c r="G873" s="47"/>
    </row>
    <row r="874">
      <c r="C874" s="46"/>
      <c r="D874" s="46"/>
      <c r="E874" s="46"/>
      <c r="F874" s="46"/>
      <c r="G874" s="47"/>
    </row>
    <row r="875">
      <c r="C875" s="46"/>
      <c r="D875" s="46"/>
      <c r="E875" s="46"/>
      <c r="F875" s="46"/>
      <c r="G875" s="47"/>
    </row>
    <row r="876">
      <c r="C876" s="46"/>
      <c r="D876" s="46"/>
      <c r="E876" s="46"/>
      <c r="F876" s="46"/>
      <c r="G876" s="47"/>
    </row>
    <row r="877">
      <c r="C877" s="46"/>
      <c r="D877" s="46"/>
      <c r="E877" s="46"/>
      <c r="F877" s="46"/>
      <c r="G877" s="47"/>
    </row>
    <row r="878">
      <c r="C878" s="46"/>
      <c r="D878" s="46"/>
      <c r="E878" s="46"/>
      <c r="F878" s="46"/>
      <c r="G878" s="47"/>
    </row>
    <row r="879">
      <c r="C879" s="46"/>
      <c r="D879" s="46"/>
      <c r="E879" s="46"/>
      <c r="F879" s="46"/>
      <c r="G879" s="47"/>
    </row>
    <row r="880">
      <c r="C880" s="46"/>
      <c r="D880" s="46"/>
      <c r="E880" s="46"/>
      <c r="F880" s="46"/>
      <c r="G880" s="47"/>
    </row>
    <row r="881">
      <c r="C881" s="46"/>
      <c r="D881" s="46"/>
      <c r="E881" s="46"/>
      <c r="F881" s="46"/>
      <c r="G881" s="47"/>
    </row>
    <row r="882">
      <c r="C882" s="46"/>
      <c r="D882" s="46"/>
      <c r="E882" s="46"/>
      <c r="F882" s="46"/>
      <c r="G882" s="47"/>
    </row>
    <row r="883">
      <c r="C883" s="46"/>
      <c r="D883" s="46"/>
      <c r="E883" s="46"/>
      <c r="F883" s="46"/>
      <c r="G883" s="47"/>
    </row>
    <row r="884">
      <c r="C884" s="46"/>
      <c r="D884" s="46"/>
      <c r="E884" s="46"/>
      <c r="F884" s="46"/>
      <c r="G884" s="47"/>
    </row>
    <row r="885">
      <c r="C885" s="46"/>
      <c r="D885" s="46"/>
      <c r="E885" s="46"/>
      <c r="F885" s="46"/>
      <c r="G885" s="47"/>
    </row>
    <row r="886">
      <c r="C886" s="46"/>
      <c r="D886" s="46"/>
      <c r="E886" s="46"/>
      <c r="F886" s="46"/>
      <c r="G886" s="47"/>
    </row>
    <row r="887">
      <c r="C887" s="46"/>
      <c r="D887" s="46"/>
      <c r="E887" s="46"/>
      <c r="F887" s="46"/>
      <c r="G887" s="47"/>
    </row>
    <row r="888">
      <c r="C888" s="46"/>
      <c r="D888" s="46"/>
      <c r="E888" s="46"/>
      <c r="F888" s="46"/>
      <c r="G888" s="47"/>
    </row>
    <row r="889">
      <c r="C889" s="46"/>
      <c r="D889" s="46"/>
      <c r="E889" s="46"/>
      <c r="F889" s="46"/>
      <c r="G889" s="47"/>
    </row>
    <row r="890">
      <c r="C890" s="46"/>
      <c r="D890" s="46"/>
      <c r="E890" s="46"/>
      <c r="F890" s="46"/>
      <c r="G890" s="47"/>
    </row>
    <row r="891">
      <c r="C891" s="46"/>
      <c r="D891" s="46"/>
      <c r="E891" s="46"/>
      <c r="F891" s="46"/>
      <c r="G891" s="47"/>
    </row>
    <row r="892">
      <c r="C892" s="46"/>
      <c r="D892" s="46"/>
      <c r="E892" s="46"/>
      <c r="F892" s="46"/>
      <c r="G892" s="47"/>
    </row>
    <row r="893">
      <c r="C893" s="46"/>
      <c r="D893" s="46"/>
      <c r="E893" s="46"/>
      <c r="F893" s="46"/>
      <c r="G893" s="47"/>
    </row>
    <row r="894">
      <c r="C894" s="46"/>
      <c r="D894" s="46"/>
      <c r="E894" s="46"/>
      <c r="F894" s="46"/>
      <c r="G894" s="47"/>
    </row>
    <row r="895">
      <c r="C895" s="46"/>
      <c r="D895" s="46"/>
      <c r="E895" s="46"/>
      <c r="F895" s="46"/>
      <c r="G895" s="47"/>
    </row>
    <row r="896">
      <c r="C896" s="46"/>
      <c r="D896" s="46"/>
      <c r="E896" s="46"/>
      <c r="F896" s="46"/>
      <c r="G896" s="47"/>
    </row>
    <row r="897">
      <c r="C897" s="46"/>
      <c r="D897" s="46"/>
      <c r="E897" s="46"/>
      <c r="F897" s="46"/>
      <c r="G897" s="47"/>
    </row>
    <row r="898">
      <c r="C898" s="46"/>
      <c r="D898" s="46"/>
      <c r="E898" s="46"/>
      <c r="F898" s="46"/>
      <c r="G898" s="47"/>
    </row>
    <row r="899">
      <c r="C899" s="46"/>
      <c r="D899" s="46"/>
      <c r="E899" s="46"/>
      <c r="F899" s="46"/>
      <c r="G899" s="47"/>
    </row>
    <row r="900">
      <c r="C900" s="46"/>
      <c r="D900" s="46"/>
      <c r="E900" s="46"/>
      <c r="F900" s="46"/>
      <c r="G900" s="47"/>
    </row>
    <row r="901">
      <c r="C901" s="46"/>
      <c r="D901" s="46"/>
      <c r="E901" s="46"/>
      <c r="F901" s="46"/>
      <c r="G901" s="47"/>
    </row>
    <row r="902">
      <c r="C902" s="46"/>
      <c r="D902" s="46"/>
      <c r="E902" s="46"/>
      <c r="F902" s="46"/>
      <c r="G902" s="47"/>
    </row>
    <row r="903">
      <c r="C903" s="46"/>
      <c r="D903" s="46"/>
      <c r="E903" s="46"/>
      <c r="F903" s="46"/>
      <c r="G903" s="47"/>
    </row>
    <row r="904">
      <c r="C904" s="46"/>
      <c r="D904" s="46"/>
      <c r="E904" s="46"/>
      <c r="F904" s="46"/>
      <c r="G904" s="47"/>
    </row>
    <row r="905">
      <c r="C905" s="46"/>
      <c r="D905" s="46"/>
      <c r="E905" s="46"/>
      <c r="F905" s="46"/>
      <c r="G905" s="47"/>
    </row>
    <row r="906">
      <c r="C906" s="46"/>
      <c r="D906" s="46"/>
      <c r="E906" s="46"/>
      <c r="F906" s="46"/>
      <c r="G906" s="47"/>
    </row>
    <row r="907">
      <c r="C907" s="46"/>
      <c r="D907" s="46"/>
      <c r="E907" s="46"/>
      <c r="F907" s="46"/>
      <c r="G907" s="47"/>
    </row>
    <row r="908">
      <c r="C908" s="46"/>
      <c r="D908" s="46"/>
      <c r="E908" s="46"/>
      <c r="F908" s="46"/>
      <c r="G908" s="47"/>
    </row>
    <row r="909">
      <c r="C909" s="46"/>
      <c r="D909" s="46"/>
      <c r="E909" s="46"/>
      <c r="F909" s="46"/>
      <c r="G909" s="47"/>
    </row>
    <row r="910">
      <c r="C910" s="46"/>
      <c r="D910" s="46"/>
      <c r="E910" s="46"/>
      <c r="F910" s="46"/>
      <c r="G910" s="47"/>
    </row>
    <row r="911">
      <c r="C911" s="46"/>
      <c r="D911" s="46"/>
      <c r="E911" s="46"/>
      <c r="F911" s="46"/>
      <c r="G911" s="47"/>
    </row>
    <row r="912">
      <c r="C912" s="46"/>
      <c r="D912" s="46"/>
      <c r="E912" s="46"/>
      <c r="F912" s="46"/>
      <c r="G912" s="47"/>
    </row>
    <row r="913">
      <c r="C913" s="46"/>
      <c r="D913" s="46"/>
      <c r="E913" s="46"/>
      <c r="F913" s="46"/>
      <c r="G913" s="47"/>
    </row>
    <row r="914">
      <c r="C914" s="46"/>
      <c r="D914" s="46"/>
      <c r="E914" s="46"/>
      <c r="F914" s="46"/>
      <c r="G914" s="47"/>
    </row>
    <row r="915">
      <c r="C915" s="46"/>
      <c r="D915" s="46"/>
      <c r="E915" s="46"/>
      <c r="F915" s="46"/>
      <c r="G915" s="47"/>
    </row>
    <row r="916">
      <c r="C916" s="46"/>
      <c r="D916" s="46"/>
      <c r="E916" s="46"/>
      <c r="F916" s="46"/>
      <c r="G916" s="47"/>
    </row>
    <row r="917">
      <c r="C917" s="46"/>
      <c r="D917" s="46"/>
      <c r="E917" s="46"/>
      <c r="F917" s="46"/>
      <c r="G917" s="47"/>
    </row>
    <row r="918">
      <c r="C918" s="46"/>
      <c r="D918" s="46"/>
      <c r="E918" s="46"/>
      <c r="F918" s="46"/>
      <c r="G918" s="47"/>
    </row>
    <row r="919">
      <c r="C919" s="46"/>
      <c r="D919" s="46"/>
      <c r="E919" s="46"/>
      <c r="F919" s="46"/>
      <c r="G919" s="47"/>
    </row>
    <row r="920">
      <c r="C920" s="46"/>
      <c r="D920" s="46"/>
      <c r="E920" s="46"/>
      <c r="F920" s="46"/>
      <c r="G920" s="47"/>
    </row>
    <row r="921">
      <c r="C921" s="46"/>
      <c r="D921" s="46"/>
      <c r="E921" s="46"/>
      <c r="F921" s="46"/>
      <c r="G921" s="47"/>
    </row>
    <row r="922">
      <c r="C922" s="46"/>
      <c r="D922" s="46"/>
      <c r="E922" s="46"/>
      <c r="F922" s="46"/>
      <c r="G922" s="47"/>
    </row>
    <row r="923">
      <c r="C923" s="46"/>
      <c r="D923" s="46"/>
      <c r="E923" s="46"/>
      <c r="F923" s="46"/>
      <c r="G923" s="47"/>
    </row>
    <row r="924">
      <c r="C924" s="46"/>
      <c r="D924" s="46"/>
      <c r="E924" s="46"/>
      <c r="F924" s="46"/>
      <c r="G924" s="47"/>
    </row>
    <row r="925">
      <c r="C925" s="46"/>
      <c r="D925" s="46"/>
      <c r="E925" s="46"/>
      <c r="F925" s="46"/>
      <c r="G925" s="47"/>
    </row>
    <row r="926">
      <c r="C926" s="46"/>
      <c r="D926" s="46"/>
      <c r="E926" s="46"/>
      <c r="F926" s="46"/>
      <c r="G926" s="47"/>
    </row>
    <row r="927">
      <c r="C927" s="46"/>
      <c r="D927" s="46"/>
      <c r="E927" s="46"/>
      <c r="F927" s="46"/>
      <c r="G927" s="47"/>
    </row>
    <row r="928">
      <c r="C928" s="46"/>
      <c r="D928" s="46"/>
      <c r="E928" s="46"/>
      <c r="F928" s="46"/>
      <c r="G928" s="47"/>
    </row>
    <row r="929">
      <c r="C929" s="46"/>
      <c r="D929" s="46"/>
      <c r="E929" s="46"/>
      <c r="F929" s="46"/>
      <c r="G929" s="47"/>
    </row>
    <row r="930">
      <c r="C930" s="46"/>
      <c r="D930" s="46"/>
      <c r="E930" s="46"/>
      <c r="F930" s="46"/>
      <c r="G930" s="47"/>
    </row>
    <row r="931">
      <c r="C931" s="46"/>
      <c r="D931" s="46"/>
      <c r="E931" s="46"/>
      <c r="F931" s="46"/>
      <c r="G931" s="47"/>
    </row>
    <row r="932">
      <c r="C932" s="46"/>
      <c r="D932" s="46"/>
      <c r="E932" s="46"/>
      <c r="F932" s="46"/>
      <c r="G932" s="47"/>
    </row>
    <row r="933">
      <c r="C933" s="46"/>
      <c r="D933" s="46"/>
      <c r="E933" s="46"/>
      <c r="F933" s="46"/>
      <c r="G933" s="47"/>
    </row>
    <row r="934">
      <c r="C934" s="46"/>
      <c r="D934" s="46"/>
      <c r="E934" s="46"/>
      <c r="F934" s="46"/>
      <c r="G934" s="47"/>
    </row>
    <row r="935">
      <c r="C935" s="46"/>
      <c r="D935" s="46"/>
      <c r="E935" s="46"/>
      <c r="F935" s="46"/>
      <c r="G935" s="47"/>
    </row>
    <row r="936">
      <c r="C936" s="46"/>
      <c r="D936" s="46"/>
      <c r="E936" s="46"/>
      <c r="F936" s="46"/>
      <c r="G936" s="47"/>
    </row>
    <row r="937">
      <c r="C937" s="46"/>
      <c r="D937" s="46"/>
      <c r="E937" s="46"/>
      <c r="F937" s="46"/>
      <c r="G937" s="47"/>
    </row>
    <row r="938">
      <c r="C938" s="46"/>
      <c r="D938" s="46"/>
      <c r="E938" s="46"/>
      <c r="F938" s="46"/>
      <c r="G938" s="47"/>
    </row>
    <row r="939">
      <c r="C939" s="46"/>
      <c r="D939" s="46"/>
      <c r="E939" s="46"/>
      <c r="F939" s="46"/>
      <c r="G939" s="47"/>
    </row>
    <row r="940">
      <c r="C940" s="46"/>
      <c r="D940" s="46"/>
      <c r="E940" s="46"/>
      <c r="F940" s="46"/>
      <c r="G940" s="47"/>
    </row>
    <row r="941">
      <c r="C941" s="46"/>
      <c r="D941" s="46"/>
      <c r="E941" s="46"/>
      <c r="F941" s="46"/>
      <c r="G941" s="47"/>
    </row>
    <row r="942">
      <c r="C942" s="46"/>
      <c r="D942" s="46"/>
      <c r="E942" s="46"/>
      <c r="F942" s="46"/>
      <c r="G942" s="47"/>
    </row>
    <row r="943">
      <c r="C943" s="46"/>
      <c r="D943" s="46"/>
      <c r="E943" s="46"/>
      <c r="F943" s="46"/>
      <c r="G943" s="47"/>
    </row>
    <row r="944">
      <c r="C944" s="46"/>
      <c r="D944" s="46"/>
      <c r="E944" s="46"/>
      <c r="F944" s="46"/>
      <c r="G944" s="47"/>
    </row>
    <row r="945">
      <c r="C945" s="46"/>
      <c r="D945" s="46"/>
      <c r="E945" s="46"/>
      <c r="F945" s="46"/>
      <c r="G945" s="47"/>
    </row>
    <row r="946">
      <c r="C946" s="46"/>
      <c r="D946" s="46"/>
      <c r="E946" s="46"/>
      <c r="F946" s="46"/>
      <c r="G946" s="47"/>
    </row>
    <row r="947">
      <c r="C947" s="46"/>
      <c r="D947" s="46"/>
      <c r="E947" s="46"/>
      <c r="F947" s="46"/>
      <c r="G947" s="47"/>
    </row>
    <row r="948">
      <c r="C948" s="46"/>
      <c r="D948" s="46"/>
      <c r="E948" s="46"/>
      <c r="F948" s="46"/>
      <c r="G948" s="47"/>
    </row>
    <row r="949">
      <c r="C949" s="46"/>
      <c r="D949" s="46"/>
      <c r="E949" s="46"/>
      <c r="F949" s="46"/>
      <c r="G949" s="47"/>
    </row>
    <row r="950">
      <c r="C950" s="46"/>
      <c r="D950" s="46"/>
      <c r="E950" s="46"/>
      <c r="F950" s="46"/>
      <c r="G950" s="47"/>
    </row>
    <row r="951">
      <c r="C951" s="46"/>
      <c r="D951" s="46"/>
      <c r="E951" s="46"/>
      <c r="F951" s="46"/>
      <c r="G951" s="47"/>
    </row>
    <row r="952">
      <c r="C952" s="46"/>
      <c r="D952" s="46"/>
      <c r="E952" s="46"/>
      <c r="F952" s="46"/>
      <c r="G952" s="47"/>
    </row>
    <row r="953">
      <c r="C953" s="46"/>
      <c r="D953" s="46"/>
      <c r="E953" s="46"/>
      <c r="F953" s="46"/>
      <c r="G953" s="47"/>
    </row>
    <row r="954">
      <c r="C954" s="46"/>
      <c r="D954" s="46"/>
      <c r="E954" s="46"/>
      <c r="F954" s="46"/>
      <c r="G954" s="47"/>
    </row>
    <row r="955">
      <c r="C955" s="46"/>
      <c r="D955" s="46"/>
      <c r="E955" s="46"/>
      <c r="F955" s="46"/>
      <c r="G955" s="47"/>
    </row>
    <row r="956">
      <c r="C956" s="46"/>
      <c r="D956" s="46"/>
      <c r="E956" s="46"/>
      <c r="F956" s="46"/>
      <c r="G956" s="47"/>
    </row>
    <row r="957">
      <c r="C957" s="46"/>
      <c r="D957" s="46"/>
      <c r="E957" s="46"/>
      <c r="F957" s="46"/>
      <c r="G957" s="47"/>
    </row>
    <row r="958">
      <c r="C958" s="46"/>
      <c r="D958" s="46"/>
      <c r="E958" s="46"/>
      <c r="F958" s="46"/>
      <c r="G958" s="47"/>
    </row>
    <row r="959">
      <c r="C959" s="46"/>
      <c r="D959" s="46"/>
      <c r="E959" s="46"/>
      <c r="F959" s="46"/>
      <c r="G959" s="47"/>
    </row>
    <row r="960">
      <c r="C960" s="46"/>
      <c r="D960" s="46"/>
      <c r="E960" s="46"/>
      <c r="F960" s="46"/>
      <c r="G960" s="47"/>
    </row>
    <row r="961">
      <c r="C961" s="46"/>
      <c r="D961" s="46"/>
      <c r="E961" s="46"/>
      <c r="F961" s="46"/>
      <c r="G961" s="47"/>
    </row>
    <row r="962">
      <c r="C962" s="46"/>
      <c r="D962" s="46"/>
      <c r="E962" s="46"/>
      <c r="F962" s="46"/>
      <c r="G962" s="47"/>
    </row>
    <row r="963">
      <c r="C963" s="46"/>
      <c r="D963" s="46"/>
      <c r="E963" s="46"/>
      <c r="F963" s="46"/>
      <c r="G963" s="47"/>
    </row>
    <row r="964">
      <c r="C964" s="46"/>
      <c r="D964" s="46"/>
      <c r="E964" s="46"/>
      <c r="F964" s="46"/>
      <c r="G964" s="47"/>
    </row>
    <row r="965">
      <c r="C965" s="46"/>
      <c r="D965" s="46"/>
      <c r="E965" s="46"/>
      <c r="F965" s="46"/>
      <c r="G965" s="47"/>
    </row>
    <row r="966">
      <c r="C966" s="46"/>
      <c r="D966" s="46"/>
      <c r="E966" s="46"/>
      <c r="F966" s="46"/>
      <c r="G966" s="47"/>
    </row>
    <row r="967">
      <c r="C967" s="46"/>
      <c r="D967" s="46"/>
      <c r="E967" s="46"/>
      <c r="F967" s="46"/>
      <c r="G967" s="47"/>
    </row>
    <row r="968">
      <c r="C968" s="46"/>
      <c r="D968" s="46"/>
      <c r="E968" s="46"/>
      <c r="F968" s="46"/>
      <c r="G968" s="47"/>
    </row>
    <row r="969">
      <c r="C969" s="46"/>
      <c r="D969" s="46"/>
      <c r="E969" s="46"/>
      <c r="F969" s="46"/>
      <c r="G969" s="47"/>
    </row>
    <row r="970">
      <c r="C970" s="46"/>
      <c r="D970" s="46"/>
      <c r="E970" s="46"/>
      <c r="F970" s="46"/>
      <c r="G970" s="47"/>
    </row>
    <row r="971">
      <c r="C971" s="46"/>
      <c r="D971" s="46"/>
      <c r="E971" s="46"/>
      <c r="F971" s="46"/>
      <c r="G971" s="47"/>
    </row>
    <row r="972">
      <c r="C972" s="46"/>
      <c r="D972" s="46"/>
      <c r="E972" s="46"/>
      <c r="F972" s="46"/>
      <c r="G972" s="47"/>
    </row>
    <row r="973">
      <c r="C973" s="46"/>
      <c r="D973" s="46"/>
      <c r="E973" s="46"/>
      <c r="F973" s="46"/>
      <c r="G973" s="47"/>
    </row>
    <row r="974">
      <c r="C974" s="46"/>
      <c r="D974" s="46"/>
      <c r="E974" s="46"/>
      <c r="F974" s="46"/>
      <c r="G974" s="47"/>
    </row>
    <row r="975">
      <c r="C975" s="46"/>
      <c r="D975" s="46"/>
      <c r="E975" s="46"/>
      <c r="F975" s="46"/>
      <c r="G975" s="47"/>
    </row>
    <row r="976">
      <c r="C976" s="46"/>
      <c r="D976" s="46"/>
      <c r="E976" s="46"/>
      <c r="F976" s="46"/>
      <c r="G976" s="47"/>
    </row>
    <row r="977">
      <c r="C977" s="46"/>
      <c r="D977" s="46"/>
      <c r="E977" s="46"/>
      <c r="F977" s="46"/>
      <c r="G977" s="47"/>
    </row>
    <row r="978">
      <c r="C978" s="46"/>
      <c r="D978" s="46"/>
      <c r="E978" s="46"/>
      <c r="F978" s="46"/>
      <c r="G978" s="47"/>
    </row>
    <row r="979">
      <c r="C979" s="46"/>
      <c r="D979" s="46"/>
      <c r="E979" s="46"/>
      <c r="F979" s="46"/>
      <c r="G979" s="47"/>
    </row>
    <row r="980">
      <c r="C980" s="46"/>
      <c r="D980" s="46"/>
      <c r="E980" s="46"/>
      <c r="F980" s="46"/>
      <c r="G980" s="47"/>
    </row>
    <row r="981">
      <c r="C981" s="46"/>
      <c r="D981" s="46"/>
      <c r="E981" s="46"/>
      <c r="F981" s="46"/>
      <c r="G981" s="47"/>
    </row>
    <row r="982">
      <c r="C982" s="46"/>
      <c r="D982" s="46"/>
      <c r="E982" s="46"/>
      <c r="F982" s="46"/>
      <c r="G982" s="47"/>
    </row>
    <row r="983">
      <c r="C983" s="46"/>
      <c r="D983" s="46"/>
      <c r="E983" s="46"/>
      <c r="F983" s="46"/>
      <c r="G983" s="47"/>
    </row>
    <row r="984">
      <c r="C984" s="46"/>
      <c r="D984" s="46"/>
      <c r="E984" s="46"/>
      <c r="F984" s="46"/>
      <c r="G984" s="47"/>
    </row>
    <row r="985">
      <c r="C985" s="46"/>
      <c r="D985" s="46"/>
      <c r="E985" s="46"/>
      <c r="F985" s="46"/>
      <c r="G985" s="47"/>
    </row>
    <row r="986">
      <c r="C986" s="46"/>
      <c r="D986" s="46"/>
      <c r="E986" s="46"/>
      <c r="F986" s="46"/>
      <c r="G986" s="47"/>
    </row>
    <row r="987">
      <c r="C987" s="46"/>
      <c r="D987" s="46"/>
      <c r="E987" s="46"/>
      <c r="F987" s="46"/>
      <c r="G987" s="47"/>
    </row>
    <row r="988">
      <c r="C988" s="46"/>
      <c r="D988" s="46"/>
      <c r="E988" s="46"/>
      <c r="F988" s="46"/>
      <c r="G988" s="47"/>
    </row>
    <row r="989">
      <c r="C989" s="46"/>
      <c r="D989" s="46"/>
      <c r="E989" s="46"/>
      <c r="F989" s="46"/>
      <c r="G989" s="47"/>
    </row>
    <row r="990">
      <c r="C990" s="46"/>
      <c r="D990" s="46"/>
      <c r="E990" s="46"/>
      <c r="F990" s="46"/>
      <c r="G990" s="47"/>
    </row>
    <row r="991">
      <c r="C991" s="46"/>
      <c r="D991" s="46"/>
      <c r="E991" s="46"/>
      <c r="F991" s="46"/>
      <c r="G991" s="47"/>
    </row>
    <row r="992">
      <c r="C992" s="46"/>
      <c r="D992" s="46"/>
      <c r="E992" s="46"/>
      <c r="F992" s="46"/>
      <c r="G992" s="47"/>
    </row>
    <row r="993">
      <c r="C993" s="46"/>
      <c r="D993" s="46"/>
      <c r="E993" s="46"/>
      <c r="F993" s="46"/>
      <c r="G993" s="47"/>
    </row>
    <row r="994">
      <c r="C994" s="46"/>
      <c r="D994" s="46"/>
      <c r="E994" s="46"/>
      <c r="F994" s="46"/>
      <c r="G994" s="47"/>
    </row>
    <row r="995">
      <c r="C995" s="46"/>
      <c r="D995" s="46"/>
      <c r="E995" s="46"/>
      <c r="F995" s="46"/>
      <c r="G995" s="47"/>
    </row>
    <row r="996">
      <c r="C996" s="46"/>
      <c r="D996" s="46"/>
      <c r="E996" s="46"/>
      <c r="F996" s="46"/>
      <c r="G996" s="47"/>
    </row>
    <row r="997">
      <c r="C997" s="46"/>
      <c r="D997" s="46"/>
      <c r="E997" s="46"/>
      <c r="F997" s="46"/>
      <c r="G997" s="47"/>
    </row>
    <row r="998">
      <c r="C998" s="46"/>
      <c r="D998" s="46"/>
      <c r="E998" s="46"/>
      <c r="F998" s="46"/>
      <c r="G998" s="47"/>
    </row>
    <row r="999">
      <c r="C999" s="46"/>
      <c r="D999" s="46"/>
      <c r="E999" s="46"/>
      <c r="F999" s="46"/>
      <c r="G999" s="47"/>
    </row>
    <row r="1000">
      <c r="C1000" s="46"/>
      <c r="D1000" s="46"/>
      <c r="E1000" s="46"/>
      <c r="F1000" s="46"/>
      <c r="G1000" s="47"/>
    </row>
    <row r="1001">
      <c r="C1001" s="46"/>
      <c r="D1001" s="46"/>
      <c r="E1001" s="46"/>
      <c r="F1001" s="46"/>
      <c r="G1001" s="47"/>
    </row>
  </sheetData>
  <mergeCells count="1">
    <mergeCell ref="B1:G1"/>
  </mergeCells>
  <dataValidations>
    <dataValidation type="list" allowBlank="1" showErrorMessage="1" sqref="D4:D39">
      <formula1>'FUENTE DE DATOS'!$B$2:$B$76</formula1>
    </dataValidation>
    <dataValidation type="list" allowBlank="1" showErrorMessage="1" sqref="C4:C39">
      <formula1>'FUENTE DE DATOS'!$K$2:$K$5</formula1>
    </dataValidation>
    <dataValidation type="custom" allowBlank="1" showDropDown="1" showErrorMessage="1" sqref="E4:E11">
      <formula1>OR(NOT(ISERROR(DATEVALUE(E4))), AND(ISNUMBER(E4), LEFT(CELL("format", E4))="D"))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3.0"/>
    <col customWidth="1" min="2" max="2" width="4.13"/>
    <col customWidth="1" min="3" max="3" width="5.63"/>
    <col customWidth="1" min="4" max="4" width="31.0"/>
    <col customWidth="1" min="5" max="5" width="8.38"/>
    <col customWidth="1" min="6" max="6" width="9.63"/>
    <col customWidth="1" min="7" max="7" width="57.0"/>
    <col customWidth="1" min="8" max="8" width="42.25"/>
    <col customWidth="1" min="9" max="9" width="13.5"/>
    <col customWidth="1" min="10" max="10" width="29.75"/>
  </cols>
  <sheetData>
    <row r="1">
      <c r="A1" s="68"/>
      <c r="B1" s="69"/>
      <c r="C1" s="69" t="s">
        <v>338</v>
      </c>
    </row>
    <row r="2">
      <c r="A2" s="70"/>
      <c r="B2" s="71"/>
      <c r="C2" s="71"/>
      <c r="D2" s="71"/>
      <c r="E2" s="72"/>
      <c r="F2" s="73"/>
      <c r="G2" s="74"/>
      <c r="H2" s="74"/>
      <c r="I2" s="73"/>
      <c r="J2" s="75"/>
    </row>
    <row r="3" ht="19.5" customHeight="1">
      <c r="A3" s="76" t="s">
        <v>339</v>
      </c>
      <c r="B3" s="77" t="s">
        <v>340</v>
      </c>
      <c r="C3" s="76" t="s">
        <v>324</v>
      </c>
      <c r="D3" s="76" t="s">
        <v>341</v>
      </c>
      <c r="E3" s="78" t="s">
        <v>342</v>
      </c>
      <c r="F3" s="76" t="s">
        <v>343</v>
      </c>
      <c r="G3" s="77" t="s">
        <v>344</v>
      </c>
      <c r="H3" s="77" t="s">
        <v>2</v>
      </c>
      <c r="I3" s="76" t="s">
        <v>345</v>
      </c>
      <c r="J3" s="76" t="s">
        <v>346</v>
      </c>
    </row>
    <row r="4" ht="22.5" customHeight="1">
      <c r="A4" s="79" t="str">
        <f t="shared" ref="A4:A803" si="1">D4&amp;B4</f>
        <v>P.S. SAN JUAN MASIAS1</v>
      </c>
      <c r="B4" s="80">
        <f t="shared" ref="B4:B803" si="2">COUNTIF($D$3:D4,D4)</f>
        <v>1</v>
      </c>
      <c r="C4" s="80">
        <v>1.0</v>
      </c>
      <c r="D4" s="81" t="s">
        <v>235</v>
      </c>
      <c r="E4" s="82" t="s">
        <v>304</v>
      </c>
      <c r="F4" s="83">
        <v>18568.0</v>
      </c>
      <c r="G4" s="81" t="s">
        <v>347</v>
      </c>
      <c r="H4" s="81" t="s">
        <v>12</v>
      </c>
      <c r="I4" s="83" t="s">
        <v>348</v>
      </c>
      <c r="J4" s="83" t="s">
        <v>42</v>
      </c>
    </row>
    <row r="5" ht="22.5" customHeight="1">
      <c r="A5" s="79" t="str">
        <f t="shared" si="1"/>
        <v>P.S. SAN JUAN MASIAS2</v>
      </c>
      <c r="B5" s="80">
        <f t="shared" si="2"/>
        <v>2</v>
      </c>
      <c r="C5" s="80">
        <v>2.0</v>
      </c>
      <c r="D5" s="81" t="s">
        <v>235</v>
      </c>
      <c r="E5" s="82" t="s">
        <v>217</v>
      </c>
      <c r="F5" s="83">
        <v>18547.0</v>
      </c>
      <c r="G5" s="81" t="s">
        <v>349</v>
      </c>
      <c r="H5" s="81" t="s">
        <v>68</v>
      </c>
      <c r="I5" s="83" t="s">
        <v>350</v>
      </c>
      <c r="J5" s="83" t="s">
        <v>42</v>
      </c>
    </row>
    <row r="6" ht="22.5" customHeight="1">
      <c r="A6" s="79" t="str">
        <f t="shared" si="1"/>
        <v>P.S. SAN JUAN MASIAS3</v>
      </c>
      <c r="B6" s="80">
        <f t="shared" si="2"/>
        <v>3</v>
      </c>
      <c r="C6" s="80">
        <v>3.0</v>
      </c>
      <c r="D6" s="81" t="s">
        <v>235</v>
      </c>
      <c r="E6" s="82" t="s">
        <v>82</v>
      </c>
      <c r="F6" s="83">
        <v>18543.0</v>
      </c>
      <c r="G6" s="81"/>
      <c r="H6" s="81" t="s">
        <v>191</v>
      </c>
      <c r="I6" s="83" t="s">
        <v>350</v>
      </c>
      <c r="J6" s="83" t="s">
        <v>42</v>
      </c>
    </row>
    <row r="7" ht="22.5" customHeight="1">
      <c r="A7" s="79" t="str">
        <f t="shared" si="1"/>
        <v>P.S. SAN JUAN MASIAS4</v>
      </c>
      <c r="B7" s="80">
        <f t="shared" si="2"/>
        <v>4</v>
      </c>
      <c r="C7" s="80">
        <v>4.0</v>
      </c>
      <c r="D7" s="81" t="s">
        <v>235</v>
      </c>
      <c r="E7" s="82" t="s">
        <v>217</v>
      </c>
      <c r="F7" s="83">
        <v>18343.0</v>
      </c>
      <c r="G7" s="81" t="s">
        <v>351</v>
      </c>
      <c r="H7" s="81" t="s">
        <v>187</v>
      </c>
      <c r="I7" s="83" t="s">
        <v>348</v>
      </c>
      <c r="J7" s="83" t="s">
        <v>42</v>
      </c>
    </row>
    <row r="8" ht="22.5" customHeight="1">
      <c r="A8" s="79" t="str">
        <f t="shared" si="1"/>
        <v>P.S. SAN JUAN MASIAS5</v>
      </c>
      <c r="B8" s="80">
        <f t="shared" si="2"/>
        <v>5</v>
      </c>
      <c r="C8" s="80">
        <v>5.0</v>
      </c>
      <c r="D8" s="81" t="s">
        <v>235</v>
      </c>
      <c r="E8" s="82" t="s">
        <v>75</v>
      </c>
      <c r="F8" s="83">
        <v>18380.0</v>
      </c>
      <c r="G8" s="81" t="s">
        <v>352</v>
      </c>
      <c r="H8" s="81" t="s">
        <v>187</v>
      </c>
      <c r="I8" s="83" t="s">
        <v>353</v>
      </c>
      <c r="J8" s="83" t="s">
        <v>33</v>
      </c>
    </row>
    <row r="9" ht="22.5" customHeight="1">
      <c r="A9" s="79" t="str">
        <f t="shared" si="1"/>
        <v>P.S. SAN JUAN MASIAS6</v>
      </c>
      <c r="B9" s="80">
        <f t="shared" si="2"/>
        <v>6</v>
      </c>
      <c r="C9" s="80">
        <v>6.0</v>
      </c>
      <c r="D9" s="81" t="s">
        <v>235</v>
      </c>
      <c r="E9" s="84" t="s">
        <v>176</v>
      </c>
      <c r="F9" s="85">
        <v>18407.0</v>
      </c>
      <c r="G9" s="86" t="s">
        <v>354</v>
      </c>
      <c r="H9" s="81" t="s">
        <v>39</v>
      </c>
      <c r="I9" s="83" t="s">
        <v>353</v>
      </c>
      <c r="J9" s="83" t="s">
        <v>33</v>
      </c>
    </row>
    <row r="10" ht="22.5" customHeight="1">
      <c r="A10" s="79" t="str">
        <f t="shared" si="1"/>
        <v>P.S. SAN JUAN MASIAS7</v>
      </c>
      <c r="B10" s="80">
        <f t="shared" si="2"/>
        <v>7</v>
      </c>
      <c r="C10" s="80">
        <v>7.0</v>
      </c>
      <c r="D10" s="81" t="s">
        <v>235</v>
      </c>
      <c r="E10" s="87" t="s">
        <v>217</v>
      </c>
      <c r="F10" s="88">
        <v>17531.0</v>
      </c>
      <c r="G10" s="81"/>
      <c r="H10" s="81" t="s">
        <v>81</v>
      </c>
      <c r="I10" s="83" t="s">
        <v>355</v>
      </c>
      <c r="J10" s="83" t="s">
        <v>97</v>
      </c>
    </row>
    <row r="11" ht="22.5" customHeight="1">
      <c r="A11" s="79" t="str">
        <f t="shared" si="1"/>
        <v>P.S. SAN JUAN MASIAS8</v>
      </c>
      <c r="B11" s="80">
        <f t="shared" si="2"/>
        <v>8</v>
      </c>
      <c r="C11" s="80">
        <v>8.0</v>
      </c>
      <c r="D11" s="81" t="s">
        <v>235</v>
      </c>
      <c r="E11" s="87" t="s">
        <v>217</v>
      </c>
      <c r="F11" s="88">
        <v>18366.0</v>
      </c>
      <c r="G11" s="89" t="s">
        <v>356</v>
      </c>
      <c r="H11" s="89" t="s">
        <v>68</v>
      </c>
      <c r="I11" s="83" t="s">
        <v>357</v>
      </c>
      <c r="J11" s="83" t="s">
        <v>42</v>
      </c>
    </row>
    <row r="12" ht="22.5" customHeight="1">
      <c r="A12" s="79" t="str">
        <f t="shared" si="1"/>
        <v>P.S. SAN JUAN MASIAS9</v>
      </c>
      <c r="B12" s="80">
        <f t="shared" si="2"/>
        <v>9</v>
      </c>
      <c r="C12" s="80">
        <v>9.0</v>
      </c>
      <c r="D12" s="81" t="s">
        <v>235</v>
      </c>
      <c r="E12" s="87" t="s">
        <v>217</v>
      </c>
      <c r="F12" s="88">
        <v>18220.0</v>
      </c>
      <c r="G12" s="89"/>
      <c r="H12" s="89" t="s">
        <v>187</v>
      </c>
      <c r="I12" s="88" t="s">
        <v>350</v>
      </c>
      <c r="J12" s="88" t="s">
        <v>42</v>
      </c>
    </row>
    <row r="13" ht="22.5" customHeight="1">
      <c r="A13" s="79" t="str">
        <f t="shared" si="1"/>
        <v>P.S. SAN JUAN MASIAS10</v>
      </c>
      <c r="B13" s="80">
        <f t="shared" si="2"/>
        <v>10</v>
      </c>
      <c r="C13" s="83">
        <v>10.0</v>
      </c>
      <c r="D13" s="81" t="s">
        <v>235</v>
      </c>
      <c r="E13" s="87" t="s">
        <v>217</v>
      </c>
      <c r="F13" s="88">
        <v>18217.0</v>
      </c>
      <c r="G13" s="89" t="s">
        <v>358</v>
      </c>
      <c r="H13" s="89" t="s">
        <v>179</v>
      </c>
      <c r="I13" s="88" t="s">
        <v>350</v>
      </c>
      <c r="J13" s="88" t="s">
        <v>42</v>
      </c>
    </row>
    <row r="14" ht="22.5" customHeight="1">
      <c r="A14" s="79" t="str">
        <f t="shared" si="1"/>
        <v>P.S. SAN JUAN MASIAS11</v>
      </c>
      <c r="B14" s="80">
        <f t="shared" si="2"/>
        <v>11</v>
      </c>
      <c r="C14" s="80">
        <v>11.0</v>
      </c>
      <c r="D14" s="81" t="s">
        <v>235</v>
      </c>
      <c r="E14" s="87" t="s">
        <v>240</v>
      </c>
      <c r="F14" s="88">
        <v>18193.0</v>
      </c>
      <c r="G14" s="89" t="s">
        <v>359</v>
      </c>
      <c r="H14" s="89" t="s">
        <v>232</v>
      </c>
      <c r="I14" s="88" t="s">
        <v>360</v>
      </c>
      <c r="J14" s="88"/>
    </row>
    <row r="15" ht="22.5" customHeight="1">
      <c r="A15" s="79" t="str">
        <f t="shared" si="1"/>
        <v>P.S. SAN JUAN MASIAS12</v>
      </c>
      <c r="B15" s="80">
        <f t="shared" si="2"/>
        <v>12</v>
      </c>
      <c r="C15" s="80">
        <v>12.0</v>
      </c>
      <c r="D15" s="81" t="s">
        <v>235</v>
      </c>
      <c r="E15" s="87" t="s">
        <v>240</v>
      </c>
      <c r="F15" s="88">
        <v>18191.0</v>
      </c>
      <c r="G15" s="89" t="s">
        <v>361</v>
      </c>
      <c r="H15" s="89" t="s">
        <v>187</v>
      </c>
      <c r="I15" s="88" t="s">
        <v>362</v>
      </c>
      <c r="J15" s="88" t="s">
        <v>24</v>
      </c>
    </row>
    <row r="16" ht="22.5" customHeight="1">
      <c r="A16" s="79" t="str">
        <f t="shared" si="1"/>
        <v>C.S.M. SAN BORJA1</v>
      </c>
      <c r="B16" s="80">
        <f t="shared" si="2"/>
        <v>1</v>
      </c>
      <c r="C16" s="80">
        <v>13.0</v>
      </c>
      <c r="D16" s="81" t="s">
        <v>223</v>
      </c>
      <c r="E16" s="87" t="s">
        <v>213</v>
      </c>
      <c r="F16" s="88">
        <v>1001.0</v>
      </c>
      <c r="G16" s="89" t="s">
        <v>363</v>
      </c>
      <c r="H16" s="89" t="s">
        <v>232</v>
      </c>
      <c r="I16" s="88" t="s">
        <v>355</v>
      </c>
      <c r="J16" s="88" t="s">
        <v>97</v>
      </c>
    </row>
    <row r="17" ht="22.5" customHeight="1">
      <c r="A17" s="79" t="str">
        <f t="shared" si="1"/>
        <v>C.S.M. SAN BORJA2</v>
      </c>
      <c r="B17" s="80">
        <f t="shared" si="2"/>
        <v>2</v>
      </c>
      <c r="C17" s="80">
        <v>14.0</v>
      </c>
      <c r="D17" s="81" t="s">
        <v>223</v>
      </c>
      <c r="E17" s="87" t="s">
        <v>213</v>
      </c>
      <c r="F17" s="88">
        <v>989.0</v>
      </c>
      <c r="G17" s="89" t="s">
        <v>364</v>
      </c>
      <c r="H17" s="89" t="s">
        <v>232</v>
      </c>
      <c r="I17" s="88" t="s">
        <v>355</v>
      </c>
      <c r="J17" s="88" t="s">
        <v>97</v>
      </c>
    </row>
    <row r="18" ht="22.5" customHeight="1">
      <c r="A18" s="79" t="str">
        <f t="shared" si="1"/>
        <v>C.S.M. SAN BORJA3</v>
      </c>
      <c r="B18" s="80">
        <f t="shared" si="2"/>
        <v>3</v>
      </c>
      <c r="C18" s="80">
        <v>15.0</v>
      </c>
      <c r="D18" s="81" t="s">
        <v>223</v>
      </c>
      <c r="E18" s="87" t="s">
        <v>233</v>
      </c>
      <c r="F18" s="88">
        <v>910.0</v>
      </c>
      <c r="G18" s="89" t="s">
        <v>364</v>
      </c>
      <c r="H18" s="89" t="s">
        <v>232</v>
      </c>
      <c r="I18" s="88" t="s">
        <v>355</v>
      </c>
      <c r="J18" s="88" t="s">
        <v>97</v>
      </c>
    </row>
    <row r="19" ht="22.5" customHeight="1">
      <c r="A19" s="79" t="str">
        <f t="shared" si="1"/>
        <v>C.S.M. SAN BORJA4</v>
      </c>
      <c r="B19" s="80">
        <f t="shared" si="2"/>
        <v>4</v>
      </c>
      <c r="C19" s="80">
        <v>16.0</v>
      </c>
      <c r="D19" s="81" t="s">
        <v>223</v>
      </c>
      <c r="E19" s="87" t="s">
        <v>233</v>
      </c>
      <c r="F19" s="88">
        <v>907.0</v>
      </c>
      <c r="G19" s="89" t="s">
        <v>364</v>
      </c>
      <c r="H19" s="89" t="s">
        <v>232</v>
      </c>
      <c r="I19" s="88" t="s">
        <v>355</v>
      </c>
      <c r="J19" s="88" t="s">
        <v>97</v>
      </c>
    </row>
    <row r="20" ht="22.5" customHeight="1">
      <c r="A20" s="79" t="str">
        <f t="shared" si="1"/>
        <v>C.S.M. SAN BORJA5</v>
      </c>
      <c r="B20" s="80">
        <f t="shared" si="2"/>
        <v>5</v>
      </c>
      <c r="C20" s="80">
        <v>17.0</v>
      </c>
      <c r="D20" s="81" t="s">
        <v>223</v>
      </c>
      <c r="E20" s="87" t="s">
        <v>233</v>
      </c>
      <c r="F20" s="88">
        <v>18905.0</v>
      </c>
      <c r="G20" s="89" t="s">
        <v>364</v>
      </c>
      <c r="H20" s="89" t="s">
        <v>232</v>
      </c>
      <c r="I20" s="88" t="s">
        <v>355</v>
      </c>
      <c r="J20" s="88" t="s">
        <v>97</v>
      </c>
    </row>
    <row r="21" ht="22.5" customHeight="1">
      <c r="A21" s="79" t="str">
        <f t="shared" si="1"/>
        <v>C.S.M. SAN BORJA6</v>
      </c>
      <c r="B21" s="80">
        <f t="shared" si="2"/>
        <v>6</v>
      </c>
      <c r="C21" s="80">
        <v>18.0</v>
      </c>
      <c r="D21" s="81" t="s">
        <v>223</v>
      </c>
      <c r="E21" s="87" t="s">
        <v>213</v>
      </c>
      <c r="F21" s="88">
        <v>163.0</v>
      </c>
      <c r="G21" s="89" t="s">
        <v>364</v>
      </c>
      <c r="H21" s="89" t="s">
        <v>232</v>
      </c>
      <c r="I21" s="88" t="s">
        <v>355</v>
      </c>
      <c r="J21" s="88" t="s">
        <v>97</v>
      </c>
    </row>
    <row r="22" ht="22.5" customHeight="1">
      <c r="A22" s="79" t="str">
        <f t="shared" si="1"/>
        <v>C.S.M. SAN BORJA7</v>
      </c>
      <c r="B22" s="80">
        <f t="shared" si="2"/>
        <v>7</v>
      </c>
      <c r="C22" s="80">
        <v>19.0</v>
      </c>
      <c r="D22" s="81" t="s">
        <v>223</v>
      </c>
      <c r="E22" s="87" t="s">
        <v>217</v>
      </c>
      <c r="F22" s="88">
        <v>1302.0</v>
      </c>
      <c r="G22" s="89" t="s">
        <v>364</v>
      </c>
      <c r="H22" s="89" t="s">
        <v>232</v>
      </c>
      <c r="I22" s="88" t="s">
        <v>355</v>
      </c>
      <c r="J22" s="88" t="s">
        <v>97</v>
      </c>
    </row>
    <row r="23" ht="22.5" customHeight="1">
      <c r="A23" s="79" t="str">
        <f t="shared" si="1"/>
        <v>C.S.M. SAN BORJA8</v>
      </c>
      <c r="B23" s="80">
        <f t="shared" si="2"/>
        <v>8</v>
      </c>
      <c r="C23" s="80">
        <v>20.0</v>
      </c>
      <c r="D23" s="81" t="s">
        <v>223</v>
      </c>
      <c r="E23" s="87" t="s">
        <v>217</v>
      </c>
      <c r="F23" s="88">
        <v>1303.0</v>
      </c>
      <c r="G23" s="89" t="s">
        <v>364</v>
      </c>
      <c r="H23" s="89" t="s">
        <v>232</v>
      </c>
      <c r="I23" s="88" t="s">
        <v>355</v>
      </c>
      <c r="J23" s="88" t="s">
        <v>97</v>
      </c>
    </row>
    <row r="24" ht="22.5" customHeight="1">
      <c r="A24" s="79" t="str">
        <f t="shared" si="1"/>
        <v>C.S.M. SAN BORJA9</v>
      </c>
      <c r="B24" s="80">
        <f t="shared" si="2"/>
        <v>9</v>
      </c>
      <c r="C24" s="80">
        <v>21.0</v>
      </c>
      <c r="D24" s="81" t="s">
        <v>223</v>
      </c>
      <c r="E24" s="87" t="s">
        <v>217</v>
      </c>
      <c r="F24" s="88">
        <v>994.0</v>
      </c>
      <c r="G24" s="89" t="s">
        <v>364</v>
      </c>
      <c r="H24" s="89" t="s">
        <v>232</v>
      </c>
      <c r="I24" s="88" t="s">
        <v>355</v>
      </c>
      <c r="J24" s="88" t="s">
        <v>97</v>
      </c>
    </row>
    <row r="25" ht="22.5" customHeight="1">
      <c r="A25" s="79" t="str">
        <f t="shared" si="1"/>
        <v>C.S.M. SAN BORJA10</v>
      </c>
      <c r="B25" s="80">
        <f t="shared" si="2"/>
        <v>10</v>
      </c>
      <c r="C25" s="80">
        <v>22.0</v>
      </c>
      <c r="D25" s="81" t="s">
        <v>223</v>
      </c>
      <c r="E25" s="87" t="s">
        <v>217</v>
      </c>
      <c r="F25" s="88">
        <v>772.0</v>
      </c>
      <c r="G25" s="89" t="s">
        <v>364</v>
      </c>
      <c r="H25" s="89" t="s">
        <v>232</v>
      </c>
      <c r="I25" s="88" t="s">
        <v>355</v>
      </c>
      <c r="J25" s="88" t="s">
        <v>97</v>
      </c>
    </row>
    <row r="26" ht="22.5" customHeight="1">
      <c r="A26" s="79" t="str">
        <f t="shared" si="1"/>
        <v>C.S.M. SAN BORJA11</v>
      </c>
      <c r="B26" s="80">
        <f t="shared" si="2"/>
        <v>11</v>
      </c>
      <c r="C26" s="80">
        <v>23.0</v>
      </c>
      <c r="D26" s="81" t="s">
        <v>223</v>
      </c>
      <c r="E26" s="87" t="s">
        <v>213</v>
      </c>
      <c r="F26" s="88">
        <v>1008.0</v>
      </c>
      <c r="G26" s="90"/>
      <c r="H26" s="89" t="s">
        <v>162</v>
      </c>
      <c r="I26" s="88" t="s">
        <v>355</v>
      </c>
      <c r="J26" s="88" t="s">
        <v>97</v>
      </c>
    </row>
    <row r="27" ht="22.5" customHeight="1">
      <c r="A27" s="79" t="str">
        <f t="shared" si="1"/>
        <v>C.S.M. SAN BORJA12</v>
      </c>
      <c r="B27" s="80">
        <f t="shared" si="2"/>
        <v>12</v>
      </c>
      <c r="C27" s="80">
        <v>24.0</v>
      </c>
      <c r="D27" s="81" t="s">
        <v>223</v>
      </c>
      <c r="E27" s="87" t="s">
        <v>217</v>
      </c>
      <c r="F27" s="88">
        <v>353.0</v>
      </c>
      <c r="G27" s="90"/>
      <c r="H27" s="89" t="s">
        <v>162</v>
      </c>
      <c r="I27" s="88" t="s">
        <v>355</v>
      </c>
      <c r="J27" s="88" t="s">
        <v>97</v>
      </c>
    </row>
    <row r="28" ht="22.5" customHeight="1">
      <c r="A28" s="79" t="str">
        <f t="shared" si="1"/>
        <v>C.S.M. SAN BORJA13</v>
      </c>
      <c r="B28" s="80">
        <f t="shared" si="2"/>
        <v>13</v>
      </c>
      <c r="C28" s="80">
        <v>25.0</v>
      </c>
      <c r="D28" s="81" t="s">
        <v>223</v>
      </c>
      <c r="E28" s="87" t="s">
        <v>217</v>
      </c>
      <c r="F28" s="88">
        <v>2052.0</v>
      </c>
      <c r="G28" s="89"/>
      <c r="H28" s="89" t="s">
        <v>162</v>
      </c>
      <c r="I28" s="88" t="s">
        <v>355</v>
      </c>
      <c r="J28" s="88" t="s">
        <v>97</v>
      </c>
    </row>
    <row r="29" ht="22.5" customHeight="1">
      <c r="A29" s="79" t="str">
        <f t="shared" si="1"/>
        <v>C.S.M. SAN BORJA14</v>
      </c>
      <c r="B29" s="80">
        <f t="shared" si="2"/>
        <v>14</v>
      </c>
      <c r="C29" s="80">
        <v>26.0</v>
      </c>
      <c r="D29" s="81" t="s">
        <v>223</v>
      </c>
      <c r="E29" s="87" t="s">
        <v>233</v>
      </c>
      <c r="F29" s="88">
        <v>1601.0</v>
      </c>
      <c r="G29" s="91"/>
      <c r="H29" s="89" t="s">
        <v>191</v>
      </c>
      <c r="I29" s="88" t="s">
        <v>365</v>
      </c>
      <c r="J29" s="88" t="s">
        <v>24</v>
      </c>
    </row>
    <row r="30" ht="22.5" customHeight="1">
      <c r="A30" s="79" t="str">
        <f t="shared" si="1"/>
        <v>C.S.M. SAN BORJA15</v>
      </c>
      <c r="B30" s="80">
        <f t="shared" si="2"/>
        <v>15</v>
      </c>
      <c r="C30" s="80">
        <v>27.0</v>
      </c>
      <c r="D30" s="81" t="s">
        <v>223</v>
      </c>
      <c r="E30" s="87" t="s">
        <v>233</v>
      </c>
      <c r="F30" s="88">
        <v>915.0</v>
      </c>
      <c r="G30" s="89" t="s">
        <v>366</v>
      </c>
      <c r="H30" s="89" t="s">
        <v>232</v>
      </c>
      <c r="I30" s="88" t="s">
        <v>367</v>
      </c>
      <c r="J30" s="88" t="s">
        <v>15</v>
      </c>
    </row>
    <row r="31" ht="22.5" customHeight="1">
      <c r="A31" s="79" t="str">
        <f t="shared" si="1"/>
        <v>C.S.M. SAN BORJA16</v>
      </c>
      <c r="B31" s="80">
        <f t="shared" si="2"/>
        <v>16</v>
      </c>
      <c r="C31" s="80">
        <v>28.0</v>
      </c>
      <c r="D31" s="81" t="s">
        <v>223</v>
      </c>
      <c r="E31" s="87" t="s">
        <v>233</v>
      </c>
      <c r="F31" s="88">
        <v>916.0</v>
      </c>
      <c r="G31" s="89" t="s">
        <v>366</v>
      </c>
      <c r="H31" s="89" t="s">
        <v>232</v>
      </c>
      <c r="I31" s="88" t="s">
        <v>367</v>
      </c>
      <c r="J31" s="88" t="s">
        <v>15</v>
      </c>
    </row>
    <row r="32" ht="22.5" customHeight="1">
      <c r="A32" s="79" t="str">
        <f t="shared" si="1"/>
        <v>C.S.M. SAN BORJA17</v>
      </c>
      <c r="B32" s="80">
        <f t="shared" si="2"/>
        <v>17</v>
      </c>
      <c r="C32" s="80">
        <v>29.0</v>
      </c>
      <c r="D32" s="81" t="s">
        <v>223</v>
      </c>
      <c r="E32" s="87" t="s">
        <v>233</v>
      </c>
      <c r="F32" s="88">
        <v>905.0</v>
      </c>
      <c r="G32" s="90" t="s">
        <v>366</v>
      </c>
      <c r="H32" s="89" t="s">
        <v>232</v>
      </c>
      <c r="I32" s="88" t="s">
        <v>368</v>
      </c>
      <c r="J32" s="88" t="s">
        <v>15</v>
      </c>
    </row>
    <row r="33" ht="22.5" customHeight="1">
      <c r="A33" s="79" t="str">
        <f t="shared" si="1"/>
        <v>C.S.M. SAN BORJA18</v>
      </c>
      <c r="B33" s="80">
        <f t="shared" si="2"/>
        <v>18</v>
      </c>
      <c r="C33" s="80">
        <v>30.0</v>
      </c>
      <c r="D33" s="81" t="s">
        <v>223</v>
      </c>
      <c r="E33" s="82" t="s">
        <v>233</v>
      </c>
      <c r="F33" s="83">
        <v>984.0</v>
      </c>
      <c r="G33" s="81" t="s">
        <v>366</v>
      </c>
      <c r="H33" s="89" t="s">
        <v>232</v>
      </c>
      <c r="I33" s="83" t="s">
        <v>368</v>
      </c>
      <c r="J33" s="88" t="s">
        <v>15</v>
      </c>
    </row>
    <row r="34" ht="22.5" customHeight="1">
      <c r="A34" s="79" t="str">
        <f t="shared" si="1"/>
        <v>C.S.M. SAN BORJA19</v>
      </c>
      <c r="B34" s="80">
        <f t="shared" si="2"/>
        <v>19</v>
      </c>
      <c r="C34" s="80">
        <v>31.0</v>
      </c>
      <c r="D34" s="81" t="s">
        <v>223</v>
      </c>
      <c r="E34" s="82" t="s">
        <v>304</v>
      </c>
      <c r="F34" s="83">
        <v>1333.0</v>
      </c>
      <c r="G34" s="81" t="s">
        <v>369</v>
      </c>
      <c r="H34" s="81" t="s">
        <v>12</v>
      </c>
      <c r="I34" s="83" t="s">
        <v>370</v>
      </c>
      <c r="J34" s="83" t="s">
        <v>42</v>
      </c>
    </row>
    <row r="35" ht="22.5" customHeight="1">
      <c r="A35" s="79" t="str">
        <f t="shared" si="1"/>
        <v>C.S. EL PINO1</v>
      </c>
      <c r="B35" s="80">
        <f t="shared" si="2"/>
        <v>1</v>
      </c>
      <c r="C35" s="80">
        <v>32.0</v>
      </c>
      <c r="D35" s="92" t="s">
        <v>195</v>
      </c>
      <c r="E35" s="87" t="s">
        <v>217</v>
      </c>
      <c r="F35" s="88">
        <v>2003.0</v>
      </c>
      <c r="G35" s="90"/>
      <c r="H35" s="89" t="s">
        <v>187</v>
      </c>
      <c r="I35" s="88" t="s">
        <v>371</v>
      </c>
      <c r="J35" s="88" t="s">
        <v>42</v>
      </c>
    </row>
    <row r="36" ht="22.5" customHeight="1">
      <c r="A36" s="79" t="str">
        <f t="shared" si="1"/>
        <v>C.S. EL PINO2</v>
      </c>
      <c r="B36" s="80">
        <f t="shared" si="2"/>
        <v>2</v>
      </c>
      <c r="C36" s="80">
        <v>33.0</v>
      </c>
      <c r="D36" s="92" t="s">
        <v>195</v>
      </c>
      <c r="E36" s="82" t="s">
        <v>217</v>
      </c>
      <c r="F36" s="83">
        <v>2315.0</v>
      </c>
      <c r="G36" s="81"/>
      <c r="H36" s="89" t="s">
        <v>187</v>
      </c>
      <c r="I36" s="88" t="s">
        <v>371</v>
      </c>
      <c r="J36" s="88" t="s">
        <v>42</v>
      </c>
    </row>
    <row r="37" ht="22.5" customHeight="1">
      <c r="A37" s="79" t="str">
        <f t="shared" si="1"/>
        <v>C.S. EL PINO3</v>
      </c>
      <c r="B37" s="80">
        <f t="shared" si="2"/>
        <v>3</v>
      </c>
      <c r="C37" s="80">
        <v>34.0</v>
      </c>
      <c r="D37" s="92" t="s">
        <v>195</v>
      </c>
      <c r="E37" s="82" t="s">
        <v>217</v>
      </c>
      <c r="F37" s="83">
        <v>2276.0</v>
      </c>
      <c r="G37" s="81"/>
      <c r="H37" s="89" t="s">
        <v>187</v>
      </c>
      <c r="I37" s="88" t="s">
        <v>371</v>
      </c>
      <c r="J37" s="88" t="s">
        <v>42</v>
      </c>
    </row>
    <row r="38" ht="22.5" customHeight="1">
      <c r="A38" s="79" t="str">
        <f t="shared" si="1"/>
        <v>C.S. EL PINO4</v>
      </c>
      <c r="B38" s="80">
        <f t="shared" si="2"/>
        <v>4</v>
      </c>
      <c r="C38" s="80">
        <v>35.0</v>
      </c>
      <c r="D38" s="92" t="s">
        <v>195</v>
      </c>
      <c r="E38" s="82" t="s">
        <v>217</v>
      </c>
      <c r="F38" s="83">
        <v>2316.0</v>
      </c>
      <c r="G38" s="81"/>
      <c r="H38" s="89" t="s">
        <v>187</v>
      </c>
      <c r="I38" s="88" t="s">
        <v>371</v>
      </c>
      <c r="J38" s="88" t="s">
        <v>42</v>
      </c>
    </row>
    <row r="39" ht="22.5" customHeight="1">
      <c r="A39" s="79" t="str">
        <f t="shared" si="1"/>
        <v>C.S. EL PINO5</v>
      </c>
      <c r="B39" s="80">
        <f t="shared" si="2"/>
        <v>5</v>
      </c>
      <c r="C39" s="80">
        <v>36.0</v>
      </c>
      <c r="D39" s="92" t="s">
        <v>195</v>
      </c>
      <c r="E39" s="82" t="s">
        <v>217</v>
      </c>
      <c r="F39" s="83">
        <v>1604.0</v>
      </c>
      <c r="G39" s="81"/>
      <c r="H39" s="89" t="s">
        <v>187</v>
      </c>
      <c r="I39" s="88" t="s">
        <v>371</v>
      </c>
      <c r="J39" s="88" t="s">
        <v>42</v>
      </c>
    </row>
    <row r="40" ht="22.5" customHeight="1">
      <c r="A40" s="79" t="str">
        <f t="shared" si="1"/>
        <v>C.S. EL PINO6</v>
      </c>
      <c r="B40" s="80">
        <f t="shared" si="2"/>
        <v>6</v>
      </c>
      <c r="C40" s="80">
        <v>37.0</v>
      </c>
      <c r="D40" s="92" t="s">
        <v>195</v>
      </c>
      <c r="E40" s="82" t="s">
        <v>213</v>
      </c>
      <c r="F40" s="83">
        <v>1137.0</v>
      </c>
      <c r="G40" s="81" t="s">
        <v>372</v>
      </c>
      <c r="H40" s="81" t="s">
        <v>68</v>
      </c>
      <c r="I40" s="83" t="s">
        <v>373</v>
      </c>
      <c r="J40" s="83" t="s">
        <v>15</v>
      </c>
    </row>
    <row r="41" ht="22.5" customHeight="1">
      <c r="A41" s="79" t="str">
        <f t="shared" si="1"/>
        <v>C.S. EL PINO7</v>
      </c>
      <c r="B41" s="80">
        <f t="shared" si="2"/>
        <v>7</v>
      </c>
      <c r="C41" s="80">
        <v>38.0</v>
      </c>
      <c r="D41" s="92" t="s">
        <v>195</v>
      </c>
      <c r="E41" s="82" t="s">
        <v>213</v>
      </c>
      <c r="F41" s="83">
        <v>1158.0</v>
      </c>
      <c r="G41" s="81" t="s">
        <v>374</v>
      </c>
      <c r="H41" s="81" t="s">
        <v>68</v>
      </c>
      <c r="I41" s="83" t="s">
        <v>373</v>
      </c>
      <c r="J41" s="83" t="s">
        <v>15</v>
      </c>
    </row>
    <row r="42" ht="22.5" customHeight="1">
      <c r="A42" s="79" t="str">
        <f t="shared" si="1"/>
        <v>C.S. EL PINO8</v>
      </c>
      <c r="B42" s="80">
        <f t="shared" si="2"/>
        <v>8</v>
      </c>
      <c r="C42" s="80">
        <v>39.0</v>
      </c>
      <c r="D42" s="92" t="s">
        <v>195</v>
      </c>
      <c r="E42" s="82" t="s">
        <v>213</v>
      </c>
      <c r="F42" s="83">
        <v>1409.0</v>
      </c>
      <c r="G42" s="81"/>
      <c r="H42" s="81" t="s">
        <v>216</v>
      </c>
      <c r="I42" s="83" t="s">
        <v>375</v>
      </c>
      <c r="J42" s="83" t="s">
        <v>15</v>
      </c>
    </row>
    <row r="43" ht="22.5" customHeight="1">
      <c r="A43" s="79" t="str">
        <f t="shared" si="1"/>
        <v>C.S. EL PINO9</v>
      </c>
      <c r="B43" s="80">
        <f t="shared" si="2"/>
        <v>9</v>
      </c>
      <c r="C43" s="80">
        <v>40.0</v>
      </c>
      <c r="D43" s="92" t="s">
        <v>195</v>
      </c>
      <c r="E43" s="82" t="s">
        <v>217</v>
      </c>
      <c r="F43" s="83">
        <v>811.0</v>
      </c>
      <c r="G43" s="81"/>
      <c r="H43" s="81" t="s">
        <v>216</v>
      </c>
      <c r="I43" s="83" t="s">
        <v>376</v>
      </c>
      <c r="J43" s="83" t="s">
        <v>42</v>
      </c>
    </row>
    <row r="44" ht="22.5" customHeight="1">
      <c r="A44" s="79" t="str">
        <f t="shared" si="1"/>
        <v>C.S. EL PINO10</v>
      </c>
      <c r="B44" s="80">
        <f t="shared" si="2"/>
        <v>10</v>
      </c>
      <c r="C44" s="80">
        <v>41.0</v>
      </c>
      <c r="D44" s="92" t="s">
        <v>195</v>
      </c>
      <c r="E44" s="82" t="s">
        <v>75</v>
      </c>
      <c r="F44" s="83">
        <v>1607.0</v>
      </c>
      <c r="G44" s="81"/>
      <c r="H44" s="89" t="s">
        <v>187</v>
      </c>
      <c r="I44" s="83" t="s">
        <v>377</v>
      </c>
      <c r="J44" s="83" t="s">
        <v>33</v>
      </c>
    </row>
    <row r="45" ht="22.5" customHeight="1">
      <c r="A45" s="79" t="str">
        <f t="shared" si="1"/>
        <v>C.S. EL PINO11</v>
      </c>
      <c r="B45" s="80">
        <f t="shared" si="2"/>
        <v>11</v>
      </c>
      <c r="C45" s="80">
        <v>42.0</v>
      </c>
      <c r="D45" s="92" t="s">
        <v>195</v>
      </c>
      <c r="E45" s="82" t="s">
        <v>217</v>
      </c>
      <c r="F45" s="83">
        <v>2114.0</v>
      </c>
      <c r="G45" s="81"/>
      <c r="H45" s="81" t="s">
        <v>216</v>
      </c>
      <c r="I45" s="83" t="s">
        <v>378</v>
      </c>
      <c r="J45" s="83" t="s">
        <v>42</v>
      </c>
    </row>
    <row r="46" ht="22.5" customHeight="1">
      <c r="A46" s="79" t="str">
        <f t="shared" si="1"/>
        <v>C.S. EL PINO12</v>
      </c>
      <c r="B46" s="80">
        <f t="shared" si="2"/>
        <v>12</v>
      </c>
      <c r="C46" s="80">
        <v>43.0</v>
      </c>
      <c r="D46" s="92" t="s">
        <v>195</v>
      </c>
      <c r="E46" s="82" t="s">
        <v>31</v>
      </c>
      <c r="F46" s="83">
        <v>2081.0</v>
      </c>
      <c r="G46" s="81"/>
      <c r="H46" s="81" t="s">
        <v>68</v>
      </c>
      <c r="I46" s="83" t="s">
        <v>379</v>
      </c>
      <c r="J46" s="83" t="s">
        <v>24</v>
      </c>
    </row>
    <row r="47" ht="22.5" customHeight="1">
      <c r="A47" s="79" t="str">
        <f t="shared" si="1"/>
        <v>C.S. EL PORVENIR1</v>
      </c>
      <c r="B47" s="80">
        <f t="shared" si="2"/>
        <v>1</v>
      </c>
      <c r="C47" s="80">
        <v>44.0</v>
      </c>
      <c r="D47" s="81" t="s">
        <v>199</v>
      </c>
      <c r="E47" s="82" t="s">
        <v>75</v>
      </c>
      <c r="F47" s="83">
        <v>9192.0</v>
      </c>
      <c r="G47" s="81"/>
      <c r="H47" s="89" t="s">
        <v>187</v>
      </c>
      <c r="I47" s="83" t="s">
        <v>380</v>
      </c>
      <c r="J47" s="83" t="s">
        <v>33</v>
      </c>
    </row>
    <row r="48" ht="22.5" customHeight="1">
      <c r="A48" s="79" t="str">
        <f t="shared" si="1"/>
        <v>C.S. EL PORVENIR2</v>
      </c>
      <c r="B48" s="80">
        <f t="shared" si="2"/>
        <v>2</v>
      </c>
      <c r="C48" s="80">
        <v>45.0</v>
      </c>
      <c r="D48" s="81" t="s">
        <v>199</v>
      </c>
      <c r="E48" s="82" t="s">
        <v>217</v>
      </c>
      <c r="F48" s="83">
        <v>7551.0</v>
      </c>
      <c r="G48" s="81"/>
      <c r="H48" s="81" t="s">
        <v>68</v>
      </c>
      <c r="I48" s="83" t="s">
        <v>381</v>
      </c>
      <c r="J48" s="83" t="s">
        <v>42</v>
      </c>
    </row>
    <row r="49" ht="22.5" customHeight="1">
      <c r="A49" s="79" t="str">
        <f t="shared" si="1"/>
        <v>C.S. EL PORVENIR3</v>
      </c>
      <c r="B49" s="80">
        <f t="shared" si="2"/>
        <v>3</v>
      </c>
      <c r="C49" s="80">
        <v>46.0</v>
      </c>
      <c r="D49" s="81" t="s">
        <v>199</v>
      </c>
      <c r="E49" s="82" t="s">
        <v>217</v>
      </c>
      <c r="F49" s="83">
        <v>8107.0</v>
      </c>
      <c r="G49" s="81"/>
      <c r="H49" s="89" t="s">
        <v>187</v>
      </c>
      <c r="I49" s="83" t="s">
        <v>382</v>
      </c>
      <c r="J49" s="83" t="s">
        <v>42</v>
      </c>
    </row>
    <row r="50" ht="22.5" customHeight="1">
      <c r="A50" s="79" t="str">
        <f t="shared" si="1"/>
        <v>C.S. EL PORVENIR4</v>
      </c>
      <c r="B50" s="80">
        <f t="shared" si="2"/>
        <v>4</v>
      </c>
      <c r="C50" s="80">
        <v>47.0</v>
      </c>
      <c r="D50" s="81" t="s">
        <v>199</v>
      </c>
      <c r="E50" s="82" t="s">
        <v>243</v>
      </c>
      <c r="F50" s="83">
        <v>65350.0</v>
      </c>
      <c r="G50" s="81"/>
      <c r="H50" s="81" t="s">
        <v>68</v>
      </c>
      <c r="I50" s="83" t="s">
        <v>383</v>
      </c>
      <c r="J50" s="83" t="s">
        <v>42</v>
      </c>
    </row>
    <row r="51" ht="22.5" customHeight="1">
      <c r="A51" s="79" t="str">
        <f t="shared" si="1"/>
        <v>C.S. EL PORVENIR5</v>
      </c>
      <c r="B51" s="80">
        <f t="shared" si="2"/>
        <v>5</v>
      </c>
      <c r="C51" s="80">
        <v>48.0</v>
      </c>
      <c r="D51" s="81" t="s">
        <v>199</v>
      </c>
      <c r="E51" s="82" t="s">
        <v>217</v>
      </c>
      <c r="F51" s="83">
        <v>7558.0</v>
      </c>
      <c r="G51" s="81"/>
      <c r="H51" s="81" t="s">
        <v>68</v>
      </c>
      <c r="I51" s="83" t="s">
        <v>381</v>
      </c>
      <c r="J51" s="83" t="s">
        <v>42</v>
      </c>
    </row>
    <row r="52" ht="22.5" customHeight="1">
      <c r="A52" s="79" t="str">
        <f t="shared" si="1"/>
        <v>C.S. EL PORVENIR6</v>
      </c>
      <c r="B52" s="80">
        <f t="shared" si="2"/>
        <v>6</v>
      </c>
      <c r="C52" s="80">
        <v>49.0</v>
      </c>
      <c r="D52" s="81" t="s">
        <v>199</v>
      </c>
      <c r="E52" s="82" t="s">
        <v>217</v>
      </c>
      <c r="F52" s="83">
        <v>8956.0</v>
      </c>
      <c r="G52" s="81"/>
      <c r="H52" s="81" t="s">
        <v>68</v>
      </c>
      <c r="I52" s="83" t="s">
        <v>381</v>
      </c>
      <c r="J52" s="83" t="s">
        <v>42</v>
      </c>
    </row>
    <row r="53" ht="22.5" customHeight="1">
      <c r="A53" s="79" t="str">
        <f t="shared" si="1"/>
        <v>C.S. EL PORVENIR7</v>
      </c>
      <c r="B53" s="80">
        <f t="shared" si="2"/>
        <v>7</v>
      </c>
      <c r="C53" s="80">
        <v>50.0</v>
      </c>
      <c r="D53" s="81" t="s">
        <v>199</v>
      </c>
      <c r="E53" s="82" t="s">
        <v>217</v>
      </c>
      <c r="F53" s="83">
        <v>8766.0</v>
      </c>
      <c r="G53" s="81"/>
      <c r="H53" s="81" t="s">
        <v>102</v>
      </c>
      <c r="I53" s="83" t="s">
        <v>355</v>
      </c>
      <c r="J53" s="83" t="s">
        <v>97</v>
      </c>
    </row>
    <row r="54" ht="22.5" customHeight="1">
      <c r="A54" s="79" t="str">
        <f t="shared" si="1"/>
        <v>C.S. EL PORVENIR8</v>
      </c>
      <c r="B54" s="80">
        <f t="shared" si="2"/>
        <v>8</v>
      </c>
      <c r="C54" s="80">
        <v>51.0</v>
      </c>
      <c r="D54" s="81" t="s">
        <v>199</v>
      </c>
      <c r="E54" s="82" t="s">
        <v>62</v>
      </c>
      <c r="F54" s="83">
        <v>8279.0</v>
      </c>
      <c r="G54" s="81"/>
      <c r="H54" s="81" t="s">
        <v>183</v>
      </c>
      <c r="I54" s="83" t="s">
        <v>384</v>
      </c>
      <c r="J54" s="83" t="s">
        <v>57</v>
      </c>
    </row>
    <row r="55" ht="22.5" customHeight="1">
      <c r="A55" s="79" t="str">
        <f t="shared" si="1"/>
        <v>C.S. EL PORVENIR9</v>
      </c>
      <c r="B55" s="80">
        <f t="shared" si="2"/>
        <v>9</v>
      </c>
      <c r="C55" s="80">
        <v>52.0</v>
      </c>
      <c r="D55" s="81" t="s">
        <v>199</v>
      </c>
      <c r="E55" s="82" t="s">
        <v>62</v>
      </c>
      <c r="F55" s="83">
        <v>8817.0</v>
      </c>
      <c r="G55" s="81"/>
      <c r="H55" s="81" t="s">
        <v>54</v>
      </c>
      <c r="I55" s="83" t="s">
        <v>384</v>
      </c>
      <c r="J55" s="83" t="s">
        <v>57</v>
      </c>
    </row>
    <row r="56" ht="22.5" customHeight="1">
      <c r="A56" s="79" t="str">
        <f t="shared" si="1"/>
        <v>C.S. EL PORVENIR10</v>
      </c>
      <c r="B56" s="80">
        <f t="shared" si="2"/>
        <v>10</v>
      </c>
      <c r="C56" s="80">
        <v>53.0</v>
      </c>
      <c r="D56" s="81" t="s">
        <v>199</v>
      </c>
      <c r="E56" s="82" t="s">
        <v>217</v>
      </c>
      <c r="F56" s="83">
        <v>8589.0</v>
      </c>
      <c r="G56" s="81"/>
      <c r="H56" s="81" t="s">
        <v>68</v>
      </c>
      <c r="I56" s="83" t="s">
        <v>385</v>
      </c>
      <c r="J56" s="83" t="s">
        <v>42</v>
      </c>
    </row>
    <row r="57" ht="22.5" customHeight="1">
      <c r="A57" s="79" t="str">
        <f t="shared" si="1"/>
        <v>C.S. EL PORVENIR11</v>
      </c>
      <c r="B57" s="80">
        <f t="shared" si="2"/>
        <v>11</v>
      </c>
      <c r="C57" s="80">
        <v>54.0</v>
      </c>
      <c r="D57" s="81" t="s">
        <v>199</v>
      </c>
      <c r="E57" s="82" t="s">
        <v>217</v>
      </c>
      <c r="F57" s="83">
        <v>8808.0</v>
      </c>
      <c r="G57" s="81"/>
      <c r="H57" s="81" t="s">
        <v>187</v>
      </c>
      <c r="I57" s="83" t="s">
        <v>385</v>
      </c>
      <c r="J57" s="83" t="s">
        <v>42</v>
      </c>
    </row>
    <row r="58" ht="22.5" customHeight="1">
      <c r="A58" s="79" t="str">
        <f t="shared" si="1"/>
        <v>C.S. EL PORVENIR12</v>
      </c>
      <c r="B58" s="80">
        <f t="shared" si="2"/>
        <v>12</v>
      </c>
      <c r="C58" s="80">
        <v>55.0</v>
      </c>
      <c r="D58" s="81" t="s">
        <v>199</v>
      </c>
      <c r="E58" s="82" t="s">
        <v>75</v>
      </c>
      <c r="F58" s="83">
        <v>1664.0</v>
      </c>
      <c r="G58" s="81"/>
      <c r="H58" s="81" t="s">
        <v>187</v>
      </c>
      <c r="I58" s="83" t="s">
        <v>386</v>
      </c>
      <c r="J58" s="83" t="s">
        <v>33</v>
      </c>
    </row>
    <row r="59" ht="22.5" customHeight="1">
      <c r="A59" s="79" t="str">
        <f t="shared" si="1"/>
        <v>C.S. EL PORVENIR13</v>
      </c>
      <c r="B59" s="80">
        <f t="shared" si="2"/>
        <v>13</v>
      </c>
      <c r="C59" s="80">
        <v>56.0</v>
      </c>
      <c r="D59" s="81" t="s">
        <v>199</v>
      </c>
      <c r="E59" s="82" t="s">
        <v>217</v>
      </c>
      <c r="F59" s="83">
        <v>7585.0</v>
      </c>
      <c r="G59" s="81"/>
      <c r="H59" s="81" t="s">
        <v>216</v>
      </c>
      <c r="I59" s="83" t="s">
        <v>387</v>
      </c>
      <c r="J59" s="83" t="s">
        <v>42</v>
      </c>
    </row>
    <row r="60" ht="22.5" customHeight="1">
      <c r="A60" s="79" t="str">
        <f t="shared" si="1"/>
        <v>C.S. EL PORVENIR14</v>
      </c>
      <c r="B60" s="80">
        <f t="shared" si="2"/>
        <v>14</v>
      </c>
      <c r="C60" s="80">
        <v>57.0</v>
      </c>
      <c r="D60" s="81" t="s">
        <v>199</v>
      </c>
      <c r="E60" s="82" t="s">
        <v>217</v>
      </c>
      <c r="F60" s="83">
        <v>7553.0</v>
      </c>
      <c r="G60" s="81"/>
      <c r="H60" s="81" t="s">
        <v>216</v>
      </c>
      <c r="I60" s="83" t="s">
        <v>382</v>
      </c>
      <c r="J60" s="83" t="s">
        <v>42</v>
      </c>
    </row>
    <row r="61" ht="22.5" customHeight="1">
      <c r="A61" s="79" t="str">
        <f t="shared" si="1"/>
        <v>C.S. EL PORVENIR15</v>
      </c>
      <c r="B61" s="80">
        <f t="shared" si="2"/>
        <v>15</v>
      </c>
      <c r="C61" s="80">
        <v>58.0</v>
      </c>
      <c r="D61" s="81" t="s">
        <v>199</v>
      </c>
      <c r="E61" s="82" t="s">
        <v>217</v>
      </c>
      <c r="F61" s="83">
        <v>8144.0</v>
      </c>
      <c r="G61" s="81"/>
      <c r="H61" s="81" t="s">
        <v>68</v>
      </c>
      <c r="I61" s="83" t="s">
        <v>388</v>
      </c>
      <c r="J61" s="83" t="s">
        <v>42</v>
      </c>
    </row>
    <row r="62" ht="22.5" customHeight="1">
      <c r="A62" s="79" t="str">
        <f t="shared" si="1"/>
        <v>C.S. EL PORVENIR16</v>
      </c>
      <c r="B62" s="80">
        <f t="shared" si="2"/>
        <v>16</v>
      </c>
      <c r="C62" s="80">
        <v>59.0</v>
      </c>
      <c r="D62" s="81" t="s">
        <v>199</v>
      </c>
      <c r="E62" s="82" t="s">
        <v>243</v>
      </c>
      <c r="F62" s="83">
        <v>65347.0</v>
      </c>
      <c r="G62" s="81"/>
      <c r="H62" s="81" t="s">
        <v>12</v>
      </c>
      <c r="I62" s="83" t="s">
        <v>355</v>
      </c>
      <c r="J62" s="83" t="s">
        <v>97</v>
      </c>
    </row>
    <row r="63" ht="22.5" customHeight="1">
      <c r="A63" s="79" t="str">
        <f t="shared" si="1"/>
        <v>C.S. EL PORVENIR17</v>
      </c>
      <c r="B63" s="80">
        <f t="shared" si="2"/>
        <v>17</v>
      </c>
      <c r="C63" s="80">
        <v>60.0</v>
      </c>
      <c r="D63" s="81" t="s">
        <v>199</v>
      </c>
      <c r="E63" s="82" t="s">
        <v>217</v>
      </c>
      <c r="F63" s="83">
        <v>7596.0</v>
      </c>
      <c r="G63" s="81"/>
      <c r="H63" s="81" t="s">
        <v>216</v>
      </c>
      <c r="I63" s="83" t="s">
        <v>387</v>
      </c>
      <c r="J63" s="83" t="s">
        <v>42</v>
      </c>
    </row>
    <row r="64" ht="22.5" customHeight="1">
      <c r="A64" s="79" t="str">
        <f t="shared" si="1"/>
        <v>C.S. EL PORVENIR18</v>
      </c>
      <c r="B64" s="80">
        <f t="shared" si="2"/>
        <v>18</v>
      </c>
      <c r="C64" s="80">
        <v>61.0</v>
      </c>
      <c r="D64" s="81" t="s">
        <v>199</v>
      </c>
      <c r="E64" s="82" t="s">
        <v>217</v>
      </c>
      <c r="F64" s="83">
        <v>7371.0</v>
      </c>
      <c r="G64" s="81"/>
      <c r="H64" s="81" t="s">
        <v>68</v>
      </c>
      <c r="I64" s="83" t="s">
        <v>382</v>
      </c>
      <c r="J64" s="83" t="s">
        <v>42</v>
      </c>
    </row>
    <row r="65" ht="22.5" customHeight="1">
      <c r="A65" s="79" t="str">
        <f t="shared" si="1"/>
        <v>C.S. EL PORVENIR19</v>
      </c>
      <c r="B65" s="80">
        <f t="shared" si="2"/>
        <v>19</v>
      </c>
      <c r="C65" s="80">
        <v>62.0</v>
      </c>
      <c r="D65" s="81" t="s">
        <v>199</v>
      </c>
      <c r="E65" s="82" t="s">
        <v>217</v>
      </c>
      <c r="F65" s="83">
        <v>7368.0</v>
      </c>
      <c r="G65" s="81" t="s">
        <v>389</v>
      </c>
      <c r="H65" s="81" t="s">
        <v>94</v>
      </c>
      <c r="I65" s="83" t="s">
        <v>355</v>
      </c>
      <c r="J65" s="83" t="s">
        <v>97</v>
      </c>
    </row>
    <row r="66" ht="22.5" customHeight="1">
      <c r="A66" s="79" t="str">
        <f t="shared" si="1"/>
        <v>C.S. EL PORVENIR20</v>
      </c>
      <c r="B66" s="80">
        <f t="shared" si="2"/>
        <v>20</v>
      </c>
      <c r="C66" s="80">
        <v>63.0</v>
      </c>
      <c r="D66" s="81" t="s">
        <v>199</v>
      </c>
      <c r="E66" s="82" t="s">
        <v>217</v>
      </c>
      <c r="F66" s="83">
        <v>7574.0</v>
      </c>
      <c r="G66" s="81"/>
      <c r="H66" s="81" t="s">
        <v>68</v>
      </c>
      <c r="I66" s="83" t="s">
        <v>381</v>
      </c>
      <c r="J66" s="83" t="s">
        <v>42</v>
      </c>
    </row>
    <row r="67" ht="22.5" customHeight="1">
      <c r="A67" s="79" t="str">
        <f t="shared" si="1"/>
        <v>C.S. SAN BORJA1</v>
      </c>
      <c r="B67" s="80">
        <f t="shared" si="2"/>
        <v>1</v>
      </c>
      <c r="C67" s="80">
        <v>64.0</v>
      </c>
      <c r="D67" s="81" t="s">
        <v>207</v>
      </c>
      <c r="E67" s="82"/>
      <c r="F67" s="83"/>
      <c r="G67" s="81"/>
      <c r="H67" s="81"/>
      <c r="I67" s="83"/>
      <c r="J67" s="83"/>
    </row>
    <row r="68" ht="22.5" customHeight="1">
      <c r="A68" s="79" t="str">
        <f t="shared" si="1"/>
        <v>0</v>
      </c>
      <c r="B68" s="80">
        <f t="shared" si="2"/>
        <v>0</v>
      </c>
      <c r="C68" s="80">
        <v>65.0</v>
      </c>
      <c r="D68" s="81"/>
      <c r="E68" s="82"/>
      <c r="F68" s="83"/>
      <c r="G68" s="81"/>
      <c r="H68" s="81"/>
      <c r="I68" s="83"/>
      <c r="J68" s="83"/>
    </row>
    <row r="69" ht="22.5" customHeight="1">
      <c r="A69" s="79" t="str">
        <f t="shared" si="1"/>
        <v>0</v>
      </c>
      <c r="B69" s="80">
        <f t="shared" si="2"/>
        <v>0</v>
      </c>
      <c r="C69" s="80">
        <v>66.0</v>
      </c>
      <c r="D69" s="81"/>
      <c r="E69" s="82"/>
      <c r="F69" s="83"/>
      <c r="G69" s="81"/>
      <c r="H69" s="81"/>
      <c r="I69" s="83"/>
      <c r="J69" s="83"/>
    </row>
    <row r="70" ht="22.5" customHeight="1">
      <c r="A70" s="79" t="str">
        <f t="shared" si="1"/>
        <v>0</v>
      </c>
      <c r="B70" s="80">
        <f t="shared" si="2"/>
        <v>0</v>
      </c>
      <c r="C70" s="80">
        <v>67.0</v>
      </c>
      <c r="D70" s="81"/>
      <c r="E70" s="82"/>
      <c r="F70" s="83"/>
      <c r="G70" s="81"/>
      <c r="H70" s="81"/>
      <c r="I70" s="83"/>
      <c r="J70" s="83"/>
    </row>
    <row r="71" ht="22.5" customHeight="1">
      <c r="A71" s="79" t="str">
        <f t="shared" si="1"/>
        <v>0</v>
      </c>
      <c r="B71" s="80">
        <f t="shared" si="2"/>
        <v>0</v>
      </c>
      <c r="C71" s="80">
        <v>68.0</v>
      </c>
      <c r="D71" s="81"/>
      <c r="E71" s="82"/>
      <c r="F71" s="83"/>
      <c r="G71" s="81"/>
      <c r="H71" s="81"/>
      <c r="I71" s="83"/>
      <c r="J71" s="83"/>
    </row>
    <row r="72" ht="22.5" customHeight="1">
      <c r="A72" s="79" t="str">
        <f t="shared" si="1"/>
        <v>0</v>
      </c>
      <c r="B72" s="80">
        <f t="shared" si="2"/>
        <v>0</v>
      </c>
      <c r="C72" s="80">
        <v>69.0</v>
      </c>
      <c r="D72" s="81"/>
      <c r="E72" s="82"/>
      <c r="F72" s="83"/>
      <c r="G72" s="81"/>
      <c r="H72" s="81"/>
      <c r="I72" s="83"/>
      <c r="J72" s="83"/>
    </row>
    <row r="73" ht="22.5" customHeight="1">
      <c r="A73" s="79" t="str">
        <f t="shared" si="1"/>
        <v>0</v>
      </c>
      <c r="B73" s="80">
        <f t="shared" si="2"/>
        <v>0</v>
      </c>
      <c r="C73" s="80">
        <v>70.0</v>
      </c>
      <c r="D73" s="81"/>
      <c r="E73" s="82"/>
      <c r="F73" s="83"/>
      <c r="G73" s="81"/>
      <c r="H73" s="81"/>
      <c r="I73" s="83"/>
      <c r="J73" s="83"/>
    </row>
    <row r="74" ht="22.5" customHeight="1">
      <c r="A74" s="79" t="str">
        <f t="shared" si="1"/>
        <v>0</v>
      </c>
      <c r="B74" s="80">
        <f t="shared" si="2"/>
        <v>0</v>
      </c>
      <c r="C74" s="80">
        <v>71.0</v>
      </c>
      <c r="D74" s="81"/>
      <c r="E74" s="82"/>
      <c r="F74" s="83"/>
      <c r="G74" s="81"/>
      <c r="H74" s="81"/>
      <c r="I74" s="83"/>
      <c r="J74" s="83"/>
    </row>
    <row r="75" ht="22.5" customHeight="1">
      <c r="A75" s="79" t="str">
        <f t="shared" si="1"/>
        <v>0</v>
      </c>
      <c r="B75" s="80">
        <f t="shared" si="2"/>
        <v>0</v>
      </c>
      <c r="C75" s="80">
        <v>72.0</v>
      </c>
      <c r="D75" s="81"/>
      <c r="E75" s="82"/>
      <c r="F75" s="83"/>
      <c r="G75" s="81"/>
      <c r="H75" s="81"/>
      <c r="I75" s="83"/>
      <c r="J75" s="83"/>
    </row>
    <row r="76" ht="22.5" customHeight="1">
      <c r="A76" s="79" t="str">
        <f t="shared" si="1"/>
        <v>0</v>
      </c>
      <c r="B76" s="80">
        <f t="shared" si="2"/>
        <v>0</v>
      </c>
      <c r="C76" s="80">
        <v>73.0</v>
      </c>
      <c r="D76" s="81"/>
      <c r="E76" s="82"/>
      <c r="F76" s="83"/>
      <c r="G76" s="81"/>
      <c r="H76" s="81"/>
      <c r="I76" s="83"/>
      <c r="J76" s="83"/>
    </row>
    <row r="77" ht="22.5" customHeight="1">
      <c r="A77" s="79" t="str">
        <f t="shared" si="1"/>
        <v>0</v>
      </c>
      <c r="B77" s="80">
        <f t="shared" si="2"/>
        <v>0</v>
      </c>
      <c r="C77" s="80">
        <v>74.0</v>
      </c>
      <c r="D77" s="81"/>
      <c r="E77" s="82"/>
      <c r="F77" s="83"/>
      <c r="G77" s="81"/>
      <c r="H77" s="81"/>
      <c r="I77" s="83"/>
      <c r="J77" s="83"/>
    </row>
    <row r="78" ht="22.5" customHeight="1">
      <c r="A78" s="79" t="str">
        <f t="shared" si="1"/>
        <v>0</v>
      </c>
      <c r="B78" s="80">
        <f t="shared" si="2"/>
        <v>0</v>
      </c>
      <c r="C78" s="80">
        <v>75.0</v>
      </c>
      <c r="D78" s="81"/>
      <c r="E78" s="82"/>
      <c r="F78" s="83"/>
      <c r="G78" s="81"/>
      <c r="H78" s="81"/>
      <c r="I78" s="83"/>
      <c r="J78" s="83"/>
    </row>
    <row r="79" ht="22.5" customHeight="1">
      <c r="A79" s="79" t="str">
        <f t="shared" si="1"/>
        <v>0</v>
      </c>
      <c r="B79" s="80">
        <f t="shared" si="2"/>
        <v>0</v>
      </c>
      <c r="C79" s="80">
        <v>76.0</v>
      </c>
      <c r="D79" s="81"/>
      <c r="E79" s="82"/>
      <c r="F79" s="83"/>
      <c r="G79" s="81"/>
      <c r="H79" s="81"/>
      <c r="I79" s="83"/>
      <c r="J79" s="83"/>
    </row>
    <row r="80" ht="22.5" customHeight="1">
      <c r="A80" s="79" t="str">
        <f t="shared" si="1"/>
        <v>0</v>
      </c>
      <c r="B80" s="80">
        <f t="shared" si="2"/>
        <v>0</v>
      </c>
      <c r="C80" s="80">
        <v>77.0</v>
      </c>
      <c r="D80" s="81"/>
      <c r="E80" s="82"/>
      <c r="F80" s="83"/>
      <c r="G80" s="81"/>
      <c r="H80" s="81"/>
      <c r="I80" s="83"/>
      <c r="J80" s="83"/>
    </row>
    <row r="81" ht="22.5" customHeight="1">
      <c r="A81" s="79" t="str">
        <f t="shared" si="1"/>
        <v>0</v>
      </c>
      <c r="B81" s="80">
        <f t="shared" si="2"/>
        <v>0</v>
      </c>
      <c r="C81" s="80">
        <v>78.0</v>
      </c>
      <c r="D81" s="81"/>
      <c r="E81" s="82"/>
      <c r="F81" s="83"/>
      <c r="G81" s="81"/>
      <c r="H81" s="81"/>
      <c r="I81" s="83"/>
      <c r="J81" s="83"/>
    </row>
    <row r="82" ht="22.5" customHeight="1">
      <c r="A82" s="79" t="str">
        <f t="shared" si="1"/>
        <v>0</v>
      </c>
      <c r="B82" s="80">
        <f t="shared" si="2"/>
        <v>0</v>
      </c>
      <c r="C82" s="80">
        <v>79.0</v>
      </c>
      <c r="D82" s="81"/>
      <c r="E82" s="82"/>
      <c r="F82" s="83"/>
      <c r="G82" s="81"/>
      <c r="H82" s="81"/>
      <c r="I82" s="83"/>
      <c r="J82" s="83"/>
    </row>
    <row r="83" ht="22.5" customHeight="1">
      <c r="A83" s="79" t="str">
        <f t="shared" si="1"/>
        <v>0</v>
      </c>
      <c r="B83" s="80">
        <f t="shared" si="2"/>
        <v>0</v>
      </c>
      <c r="C83" s="80">
        <v>80.0</v>
      </c>
      <c r="D83" s="81"/>
      <c r="E83" s="82"/>
      <c r="F83" s="83"/>
      <c r="G83" s="81"/>
      <c r="H83" s="81"/>
      <c r="I83" s="83"/>
      <c r="J83" s="83"/>
    </row>
    <row r="84" ht="22.5" customHeight="1">
      <c r="A84" s="79" t="str">
        <f t="shared" si="1"/>
        <v>0</v>
      </c>
      <c r="B84" s="80">
        <f t="shared" si="2"/>
        <v>0</v>
      </c>
      <c r="C84" s="80">
        <v>81.0</v>
      </c>
      <c r="D84" s="81"/>
      <c r="E84" s="82"/>
      <c r="F84" s="83"/>
      <c r="G84" s="81"/>
      <c r="H84" s="81"/>
      <c r="I84" s="83"/>
      <c r="J84" s="83"/>
    </row>
    <row r="85" ht="22.5" customHeight="1">
      <c r="A85" s="79" t="str">
        <f t="shared" si="1"/>
        <v>0</v>
      </c>
      <c r="B85" s="80">
        <f t="shared" si="2"/>
        <v>0</v>
      </c>
      <c r="C85" s="80">
        <v>82.0</v>
      </c>
      <c r="D85" s="81"/>
      <c r="E85" s="82"/>
      <c r="F85" s="83"/>
      <c r="G85" s="81"/>
      <c r="H85" s="81"/>
      <c r="I85" s="83"/>
      <c r="J85" s="83"/>
    </row>
    <row r="86" ht="22.5" customHeight="1">
      <c r="A86" s="79" t="str">
        <f t="shared" si="1"/>
        <v>0</v>
      </c>
      <c r="B86" s="80">
        <f t="shared" si="2"/>
        <v>0</v>
      </c>
      <c r="C86" s="80">
        <v>83.0</v>
      </c>
      <c r="D86" s="81"/>
      <c r="E86" s="82"/>
      <c r="F86" s="83"/>
      <c r="G86" s="81"/>
      <c r="H86" s="81"/>
      <c r="I86" s="83"/>
      <c r="J86" s="83"/>
    </row>
    <row r="87" ht="22.5" customHeight="1">
      <c r="A87" s="79" t="str">
        <f t="shared" si="1"/>
        <v>0</v>
      </c>
      <c r="B87" s="80">
        <f t="shared" si="2"/>
        <v>0</v>
      </c>
      <c r="C87" s="80">
        <v>84.0</v>
      </c>
      <c r="D87" s="81"/>
      <c r="E87" s="82"/>
      <c r="F87" s="83"/>
      <c r="G87" s="81"/>
      <c r="H87" s="81"/>
      <c r="I87" s="83"/>
      <c r="J87" s="83"/>
    </row>
    <row r="88" ht="22.5" customHeight="1">
      <c r="A88" s="79" t="str">
        <f t="shared" si="1"/>
        <v>0</v>
      </c>
      <c r="B88" s="80">
        <f t="shared" si="2"/>
        <v>0</v>
      </c>
      <c r="C88" s="80">
        <v>85.0</v>
      </c>
      <c r="D88" s="81"/>
      <c r="E88" s="82"/>
      <c r="F88" s="83"/>
      <c r="G88" s="81"/>
      <c r="H88" s="81"/>
      <c r="I88" s="83"/>
      <c r="J88" s="83"/>
    </row>
    <row r="89" ht="22.5" customHeight="1">
      <c r="A89" s="79" t="str">
        <f t="shared" si="1"/>
        <v>0</v>
      </c>
      <c r="B89" s="80">
        <f t="shared" si="2"/>
        <v>0</v>
      </c>
      <c r="C89" s="80">
        <v>86.0</v>
      </c>
      <c r="D89" s="81"/>
      <c r="E89" s="82"/>
      <c r="F89" s="83"/>
      <c r="G89" s="81"/>
      <c r="H89" s="81"/>
      <c r="I89" s="83"/>
      <c r="J89" s="83"/>
    </row>
    <row r="90" ht="22.5" customHeight="1">
      <c r="A90" s="79" t="str">
        <f t="shared" si="1"/>
        <v>0</v>
      </c>
      <c r="B90" s="80">
        <f t="shared" si="2"/>
        <v>0</v>
      </c>
      <c r="C90" s="80">
        <v>87.0</v>
      </c>
      <c r="D90" s="81"/>
      <c r="E90" s="82"/>
      <c r="F90" s="83"/>
      <c r="G90" s="81"/>
      <c r="H90" s="81"/>
      <c r="I90" s="83"/>
      <c r="J90" s="83"/>
    </row>
    <row r="91" ht="22.5" customHeight="1">
      <c r="A91" s="79" t="str">
        <f t="shared" si="1"/>
        <v>0</v>
      </c>
      <c r="B91" s="80">
        <f t="shared" si="2"/>
        <v>0</v>
      </c>
      <c r="C91" s="80">
        <v>88.0</v>
      </c>
      <c r="D91" s="81"/>
      <c r="E91" s="82"/>
      <c r="F91" s="83"/>
      <c r="G91" s="81"/>
      <c r="H91" s="81"/>
      <c r="I91" s="83"/>
      <c r="J91" s="83"/>
    </row>
    <row r="92" ht="22.5" customHeight="1">
      <c r="A92" s="79" t="str">
        <f t="shared" si="1"/>
        <v>0</v>
      </c>
      <c r="B92" s="80">
        <f t="shared" si="2"/>
        <v>0</v>
      </c>
      <c r="C92" s="80">
        <v>89.0</v>
      </c>
      <c r="D92" s="81"/>
      <c r="E92" s="82"/>
      <c r="F92" s="83"/>
      <c r="G92" s="81"/>
      <c r="H92" s="81"/>
      <c r="I92" s="83"/>
      <c r="J92" s="83"/>
    </row>
    <row r="93" ht="22.5" customHeight="1">
      <c r="A93" s="79" t="str">
        <f t="shared" si="1"/>
        <v>0</v>
      </c>
      <c r="B93" s="80">
        <f t="shared" si="2"/>
        <v>0</v>
      </c>
      <c r="C93" s="80">
        <v>90.0</v>
      </c>
      <c r="D93" s="81"/>
      <c r="E93" s="82"/>
      <c r="F93" s="83"/>
      <c r="G93" s="81"/>
      <c r="H93" s="81"/>
      <c r="I93" s="83"/>
      <c r="J93" s="83"/>
    </row>
    <row r="94" ht="22.5" customHeight="1">
      <c r="A94" s="79" t="str">
        <f t="shared" si="1"/>
        <v>0</v>
      </c>
      <c r="B94" s="80">
        <f t="shared" si="2"/>
        <v>0</v>
      </c>
      <c r="C94" s="80">
        <v>91.0</v>
      </c>
      <c r="D94" s="81"/>
      <c r="E94" s="82"/>
      <c r="F94" s="83"/>
      <c r="G94" s="81"/>
      <c r="H94" s="81"/>
      <c r="I94" s="83"/>
      <c r="J94" s="83"/>
    </row>
    <row r="95" ht="22.5" customHeight="1">
      <c r="A95" s="79" t="str">
        <f t="shared" si="1"/>
        <v>0</v>
      </c>
      <c r="B95" s="80">
        <f t="shared" si="2"/>
        <v>0</v>
      </c>
      <c r="C95" s="80">
        <v>92.0</v>
      </c>
      <c r="D95" s="81"/>
      <c r="E95" s="82"/>
      <c r="F95" s="83"/>
      <c r="G95" s="81"/>
      <c r="H95" s="81"/>
      <c r="I95" s="83"/>
      <c r="J95" s="83"/>
    </row>
    <row r="96" ht="22.5" customHeight="1">
      <c r="A96" s="79" t="str">
        <f t="shared" si="1"/>
        <v>0</v>
      </c>
      <c r="B96" s="80">
        <f t="shared" si="2"/>
        <v>0</v>
      </c>
      <c r="C96" s="80">
        <v>93.0</v>
      </c>
      <c r="D96" s="81"/>
      <c r="E96" s="82"/>
      <c r="F96" s="83"/>
      <c r="G96" s="81"/>
      <c r="H96" s="81"/>
      <c r="I96" s="83"/>
      <c r="J96" s="83"/>
    </row>
    <row r="97" ht="22.5" customHeight="1">
      <c r="A97" s="79" t="str">
        <f t="shared" si="1"/>
        <v>0</v>
      </c>
      <c r="B97" s="80">
        <f t="shared" si="2"/>
        <v>0</v>
      </c>
      <c r="C97" s="80">
        <v>94.0</v>
      </c>
      <c r="D97" s="81"/>
      <c r="E97" s="82"/>
      <c r="F97" s="83"/>
      <c r="G97" s="81"/>
      <c r="H97" s="81"/>
      <c r="I97" s="83"/>
      <c r="J97" s="83"/>
    </row>
    <row r="98" ht="22.5" customHeight="1">
      <c r="A98" s="79" t="str">
        <f t="shared" si="1"/>
        <v>0</v>
      </c>
      <c r="B98" s="80">
        <f t="shared" si="2"/>
        <v>0</v>
      </c>
      <c r="C98" s="80">
        <v>95.0</v>
      </c>
      <c r="D98" s="81"/>
      <c r="E98" s="82"/>
      <c r="F98" s="83"/>
      <c r="G98" s="81"/>
      <c r="H98" s="81"/>
      <c r="I98" s="83"/>
      <c r="J98" s="83"/>
    </row>
    <row r="99" ht="22.5" customHeight="1">
      <c r="A99" s="79" t="str">
        <f t="shared" si="1"/>
        <v>0</v>
      </c>
      <c r="B99" s="80">
        <f t="shared" si="2"/>
        <v>0</v>
      </c>
      <c r="C99" s="80">
        <v>96.0</v>
      </c>
      <c r="D99" s="81"/>
      <c r="E99" s="82"/>
      <c r="F99" s="83"/>
      <c r="G99" s="81"/>
      <c r="H99" s="81"/>
      <c r="I99" s="83"/>
      <c r="J99" s="83"/>
    </row>
    <row r="100" ht="22.5" customHeight="1">
      <c r="A100" s="79" t="str">
        <f t="shared" si="1"/>
        <v>0</v>
      </c>
      <c r="B100" s="80">
        <f t="shared" si="2"/>
        <v>0</v>
      </c>
      <c r="C100" s="80">
        <v>97.0</v>
      </c>
      <c r="D100" s="81"/>
      <c r="E100" s="82"/>
      <c r="F100" s="83"/>
      <c r="G100" s="81"/>
      <c r="H100" s="81"/>
      <c r="I100" s="83"/>
      <c r="J100" s="83"/>
    </row>
    <row r="101" ht="22.5" customHeight="1">
      <c r="A101" s="79" t="str">
        <f t="shared" si="1"/>
        <v>0</v>
      </c>
      <c r="B101" s="80">
        <f t="shared" si="2"/>
        <v>0</v>
      </c>
      <c r="C101" s="80">
        <v>98.0</v>
      </c>
      <c r="D101" s="81"/>
      <c r="E101" s="82"/>
      <c r="F101" s="83"/>
      <c r="G101" s="81"/>
      <c r="H101" s="81"/>
      <c r="I101" s="83"/>
      <c r="J101" s="83"/>
    </row>
    <row r="102" ht="22.5" customHeight="1">
      <c r="A102" s="79" t="str">
        <f t="shared" si="1"/>
        <v>0</v>
      </c>
      <c r="B102" s="80">
        <f t="shared" si="2"/>
        <v>0</v>
      </c>
      <c r="C102" s="80">
        <v>99.0</v>
      </c>
      <c r="D102" s="81"/>
      <c r="E102" s="82"/>
      <c r="F102" s="83"/>
      <c r="G102" s="81"/>
      <c r="H102" s="81"/>
      <c r="I102" s="83"/>
      <c r="J102" s="83"/>
    </row>
    <row r="103" ht="22.5" customHeight="1">
      <c r="A103" s="79" t="str">
        <f t="shared" si="1"/>
        <v>0</v>
      </c>
      <c r="B103" s="80">
        <f t="shared" si="2"/>
        <v>0</v>
      </c>
      <c r="C103" s="80">
        <v>100.0</v>
      </c>
      <c r="D103" s="81"/>
      <c r="E103" s="82"/>
      <c r="F103" s="83"/>
      <c r="G103" s="81"/>
      <c r="H103" s="81"/>
      <c r="I103" s="83"/>
      <c r="J103" s="83"/>
    </row>
    <row r="104" ht="22.5" customHeight="1">
      <c r="A104" s="79" t="str">
        <f t="shared" si="1"/>
        <v>0</v>
      </c>
      <c r="B104" s="80">
        <f t="shared" si="2"/>
        <v>0</v>
      </c>
      <c r="C104" s="80">
        <v>101.0</v>
      </c>
      <c r="D104" s="81"/>
      <c r="E104" s="82"/>
      <c r="F104" s="83"/>
      <c r="G104" s="81"/>
      <c r="H104" s="81"/>
      <c r="I104" s="83"/>
      <c r="J104" s="83"/>
    </row>
    <row r="105" ht="22.5" customHeight="1">
      <c r="A105" s="79" t="str">
        <f t="shared" si="1"/>
        <v>0</v>
      </c>
      <c r="B105" s="80">
        <f t="shared" si="2"/>
        <v>0</v>
      </c>
      <c r="C105" s="80">
        <v>102.0</v>
      </c>
      <c r="D105" s="81"/>
      <c r="E105" s="82"/>
      <c r="F105" s="83"/>
      <c r="G105" s="81"/>
      <c r="H105" s="81"/>
      <c r="I105" s="83"/>
      <c r="J105" s="83"/>
    </row>
    <row r="106" ht="22.5" customHeight="1">
      <c r="A106" s="79" t="str">
        <f t="shared" si="1"/>
        <v>0</v>
      </c>
      <c r="B106" s="80">
        <f t="shared" si="2"/>
        <v>0</v>
      </c>
      <c r="C106" s="80">
        <v>103.0</v>
      </c>
      <c r="D106" s="81"/>
      <c r="E106" s="82"/>
      <c r="F106" s="83"/>
      <c r="G106" s="81"/>
      <c r="H106" s="81"/>
      <c r="I106" s="83"/>
      <c r="J106" s="83"/>
    </row>
    <row r="107" ht="22.5" customHeight="1">
      <c r="A107" s="79" t="str">
        <f t="shared" si="1"/>
        <v>0</v>
      </c>
      <c r="B107" s="80">
        <f t="shared" si="2"/>
        <v>0</v>
      </c>
      <c r="C107" s="80">
        <v>104.0</v>
      </c>
      <c r="D107" s="81"/>
      <c r="E107" s="82"/>
      <c r="F107" s="83"/>
      <c r="G107" s="81"/>
      <c r="H107" s="81"/>
      <c r="I107" s="83"/>
      <c r="J107" s="83"/>
    </row>
    <row r="108" ht="22.5" customHeight="1">
      <c r="A108" s="79" t="str">
        <f t="shared" si="1"/>
        <v>0</v>
      </c>
      <c r="B108" s="80">
        <f t="shared" si="2"/>
        <v>0</v>
      </c>
      <c r="C108" s="80">
        <v>105.0</v>
      </c>
      <c r="D108" s="81"/>
      <c r="E108" s="82"/>
      <c r="F108" s="83"/>
      <c r="G108" s="81"/>
      <c r="H108" s="81"/>
      <c r="I108" s="83"/>
      <c r="J108" s="83"/>
    </row>
    <row r="109" ht="22.5" customHeight="1">
      <c r="A109" s="79" t="str">
        <f t="shared" si="1"/>
        <v>0</v>
      </c>
      <c r="B109" s="80">
        <f t="shared" si="2"/>
        <v>0</v>
      </c>
      <c r="C109" s="80">
        <v>106.0</v>
      </c>
      <c r="D109" s="81"/>
      <c r="E109" s="82"/>
      <c r="F109" s="83"/>
      <c r="G109" s="81"/>
      <c r="H109" s="81"/>
      <c r="I109" s="83"/>
      <c r="J109" s="83"/>
    </row>
    <row r="110" ht="22.5" customHeight="1">
      <c r="A110" s="79" t="str">
        <f t="shared" si="1"/>
        <v>0</v>
      </c>
      <c r="B110" s="80">
        <f t="shared" si="2"/>
        <v>0</v>
      </c>
      <c r="C110" s="80">
        <v>107.0</v>
      </c>
      <c r="D110" s="81"/>
      <c r="E110" s="82"/>
      <c r="F110" s="83"/>
      <c r="G110" s="81"/>
      <c r="H110" s="81"/>
      <c r="I110" s="83"/>
      <c r="J110" s="83"/>
    </row>
    <row r="111" ht="22.5" customHeight="1">
      <c r="A111" s="79" t="str">
        <f t="shared" si="1"/>
        <v>0</v>
      </c>
      <c r="B111" s="80">
        <f t="shared" si="2"/>
        <v>0</v>
      </c>
      <c r="C111" s="80">
        <v>108.0</v>
      </c>
      <c r="D111" s="81"/>
      <c r="E111" s="82"/>
      <c r="F111" s="83"/>
      <c r="G111" s="81"/>
      <c r="H111" s="81"/>
      <c r="I111" s="83"/>
      <c r="J111" s="83"/>
    </row>
    <row r="112" ht="22.5" customHeight="1">
      <c r="A112" s="93" t="str">
        <f t="shared" si="1"/>
        <v>0</v>
      </c>
      <c r="B112" s="94">
        <f t="shared" si="2"/>
        <v>0</v>
      </c>
      <c r="C112" s="94">
        <v>109.0</v>
      </c>
      <c r="D112" s="95"/>
      <c r="E112" s="96"/>
      <c r="F112" s="97"/>
      <c r="G112" s="95"/>
      <c r="H112" s="95"/>
      <c r="I112" s="97"/>
      <c r="J112" s="97"/>
    </row>
    <row r="113" ht="22.5" customHeight="1">
      <c r="A113" s="98" t="str">
        <f t="shared" si="1"/>
        <v>0</v>
      </c>
      <c r="B113" s="99">
        <f t="shared" si="2"/>
        <v>0</v>
      </c>
      <c r="C113" s="99">
        <v>110.0</v>
      </c>
      <c r="D113" s="100"/>
      <c r="E113" s="101"/>
      <c r="F113" s="102"/>
      <c r="G113" s="103"/>
      <c r="H113" s="103"/>
      <c r="I113" s="102"/>
      <c r="J113" s="102"/>
    </row>
    <row r="114" ht="22.5" customHeight="1">
      <c r="A114" s="79" t="str">
        <f t="shared" si="1"/>
        <v>0</v>
      </c>
      <c r="B114" s="80">
        <f t="shared" si="2"/>
        <v>0</v>
      </c>
      <c r="C114" s="80">
        <v>111.0</v>
      </c>
      <c r="D114" s="104"/>
      <c r="E114" s="82"/>
      <c r="F114" s="83"/>
      <c r="G114" s="81"/>
      <c r="H114" s="81"/>
      <c r="I114" s="83"/>
      <c r="J114" s="83"/>
    </row>
    <row r="115" ht="22.5" customHeight="1">
      <c r="A115" s="79" t="str">
        <f t="shared" si="1"/>
        <v>0</v>
      </c>
      <c r="B115" s="80">
        <f t="shared" si="2"/>
        <v>0</v>
      </c>
      <c r="C115" s="80">
        <v>112.0</v>
      </c>
      <c r="D115" s="104"/>
      <c r="E115" s="82"/>
      <c r="F115" s="83"/>
      <c r="G115" s="81"/>
      <c r="H115" s="81"/>
      <c r="I115" s="83"/>
      <c r="J115" s="83"/>
    </row>
    <row r="116" ht="22.5" customHeight="1">
      <c r="A116" s="79" t="str">
        <f t="shared" si="1"/>
        <v>0</v>
      </c>
      <c r="B116" s="80">
        <f t="shared" si="2"/>
        <v>0</v>
      </c>
      <c r="C116" s="80">
        <v>113.0</v>
      </c>
      <c r="D116" s="104"/>
      <c r="E116" s="82"/>
      <c r="F116" s="83"/>
      <c r="G116" s="81"/>
      <c r="H116" s="81"/>
      <c r="I116" s="83"/>
      <c r="J116" s="83"/>
    </row>
    <row r="117" ht="22.5" customHeight="1">
      <c r="A117" s="79" t="str">
        <f t="shared" si="1"/>
        <v>0</v>
      </c>
      <c r="B117" s="80">
        <f t="shared" si="2"/>
        <v>0</v>
      </c>
      <c r="C117" s="80">
        <v>114.0</v>
      </c>
      <c r="D117" s="104"/>
      <c r="E117" s="82"/>
      <c r="F117" s="83"/>
      <c r="G117" s="81"/>
      <c r="H117" s="81"/>
      <c r="I117" s="83"/>
      <c r="J117" s="83"/>
    </row>
    <row r="118" ht="22.5" customHeight="1">
      <c r="A118" s="79" t="str">
        <f t="shared" si="1"/>
        <v>0</v>
      </c>
      <c r="B118" s="80">
        <f t="shared" si="2"/>
        <v>0</v>
      </c>
      <c r="C118" s="80">
        <v>115.0</v>
      </c>
      <c r="D118" s="104"/>
      <c r="E118" s="82"/>
      <c r="F118" s="83"/>
      <c r="G118" s="81"/>
      <c r="H118" s="81"/>
      <c r="I118" s="83"/>
      <c r="J118" s="83"/>
    </row>
    <row r="119" ht="22.5" customHeight="1">
      <c r="A119" s="79" t="str">
        <f t="shared" si="1"/>
        <v>0</v>
      </c>
      <c r="B119" s="80">
        <f t="shared" si="2"/>
        <v>0</v>
      </c>
      <c r="C119" s="80">
        <v>116.0</v>
      </c>
      <c r="D119" s="104"/>
      <c r="E119" s="82"/>
      <c r="F119" s="83"/>
      <c r="G119" s="81"/>
      <c r="H119" s="81"/>
      <c r="I119" s="83"/>
      <c r="J119" s="83"/>
    </row>
    <row r="120" ht="22.5" customHeight="1">
      <c r="A120" s="79" t="str">
        <f t="shared" si="1"/>
        <v>0</v>
      </c>
      <c r="B120" s="80">
        <f t="shared" si="2"/>
        <v>0</v>
      </c>
      <c r="C120" s="80">
        <v>117.0</v>
      </c>
      <c r="D120" s="104"/>
      <c r="E120" s="82"/>
      <c r="F120" s="83"/>
      <c r="G120" s="81"/>
      <c r="H120" s="81"/>
      <c r="I120" s="83"/>
      <c r="J120" s="83"/>
    </row>
    <row r="121" ht="22.5" customHeight="1">
      <c r="A121" s="79" t="str">
        <f t="shared" si="1"/>
        <v>0</v>
      </c>
      <c r="B121" s="80">
        <f t="shared" si="2"/>
        <v>0</v>
      </c>
      <c r="C121" s="80">
        <v>118.0</v>
      </c>
      <c r="D121" s="104"/>
      <c r="E121" s="82"/>
      <c r="F121" s="83"/>
      <c r="G121" s="81"/>
      <c r="H121" s="81"/>
      <c r="I121" s="83"/>
      <c r="J121" s="83"/>
    </row>
    <row r="122" ht="22.5" customHeight="1">
      <c r="A122" s="79" t="str">
        <f t="shared" si="1"/>
        <v>0</v>
      </c>
      <c r="B122" s="80">
        <f t="shared" si="2"/>
        <v>0</v>
      </c>
      <c r="C122" s="80">
        <v>119.0</v>
      </c>
      <c r="D122" s="104"/>
      <c r="E122" s="82"/>
      <c r="F122" s="83"/>
      <c r="G122" s="81"/>
      <c r="H122" s="81"/>
      <c r="I122" s="83"/>
      <c r="J122" s="83"/>
    </row>
    <row r="123" ht="22.5" customHeight="1">
      <c r="A123" s="79" t="str">
        <f t="shared" si="1"/>
        <v>0</v>
      </c>
      <c r="B123" s="80">
        <f t="shared" si="2"/>
        <v>0</v>
      </c>
      <c r="C123" s="80">
        <v>120.0</v>
      </c>
      <c r="D123" s="104"/>
      <c r="E123" s="82"/>
      <c r="F123" s="83"/>
      <c r="G123" s="81"/>
      <c r="H123" s="81"/>
      <c r="I123" s="83"/>
      <c r="J123" s="83"/>
    </row>
    <row r="124" ht="22.5" customHeight="1">
      <c r="A124" s="79" t="str">
        <f t="shared" si="1"/>
        <v>0</v>
      </c>
      <c r="B124" s="80">
        <f t="shared" si="2"/>
        <v>0</v>
      </c>
      <c r="C124" s="80">
        <v>121.0</v>
      </c>
      <c r="D124" s="104"/>
      <c r="E124" s="82"/>
      <c r="F124" s="83"/>
      <c r="G124" s="81"/>
      <c r="H124" s="81"/>
      <c r="I124" s="83"/>
      <c r="J124" s="83"/>
    </row>
    <row r="125" ht="22.5" customHeight="1">
      <c r="A125" s="79" t="str">
        <f t="shared" si="1"/>
        <v>0</v>
      </c>
      <c r="B125" s="80">
        <f t="shared" si="2"/>
        <v>0</v>
      </c>
      <c r="C125" s="80">
        <v>122.0</v>
      </c>
      <c r="D125" s="104"/>
      <c r="E125" s="82"/>
      <c r="F125" s="83"/>
      <c r="G125" s="81"/>
      <c r="H125" s="81"/>
      <c r="I125" s="83"/>
      <c r="J125" s="83"/>
    </row>
    <row r="126" ht="22.5" customHeight="1">
      <c r="A126" s="79" t="str">
        <f t="shared" si="1"/>
        <v>0</v>
      </c>
      <c r="B126" s="80">
        <f t="shared" si="2"/>
        <v>0</v>
      </c>
      <c r="C126" s="80">
        <v>123.0</v>
      </c>
      <c r="D126" s="104"/>
      <c r="E126" s="82"/>
      <c r="F126" s="83"/>
      <c r="G126" s="81"/>
      <c r="H126" s="81"/>
      <c r="I126" s="83"/>
      <c r="J126" s="83"/>
    </row>
    <row r="127" ht="22.5" customHeight="1">
      <c r="A127" s="79" t="str">
        <f t="shared" si="1"/>
        <v>0</v>
      </c>
      <c r="B127" s="80">
        <f t="shared" si="2"/>
        <v>0</v>
      </c>
      <c r="C127" s="80">
        <v>124.0</v>
      </c>
      <c r="D127" s="104"/>
      <c r="E127" s="82"/>
      <c r="F127" s="83"/>
      <c r="G127" s="81"/>
      <c r="H127" s="81"/>
      <c r="I127" s="83"/>
      <c r="J127" s="83"/>
    </row>
    <row r="128" ht="22.5" customHeight="1">
      <c r="A128" s="79" t="str">
        <f t="shared" si="1"/>
        <v>0</v>
      </c>
      <c r="B128" s="80">
        <f t="shared" si="2"/>
        <v>0</v>
      </c>
      <c r="C128" s="80">
        <v>125.0</v>
      </c>
      <c r="D128" s="104"/>
      <c r="E128" s="82"/>
      <c r="F128" s="83"/>
      <c r="G128" s="81"/>
      <c r="H128" s="81"/>
      <c r="I128" s="83"/>
      <c r="J128" s="83"/>
    </row>
    <row r="129" ht="22.5" customHeight="1">
      <c r="A129" s="79" t="str">
        <f t="shared" si="1"/>
        <v>0</v>
      </c>
      <c r="B129" s="80">
        <f t="shared" si="2"/>
        <v>0</v>
      </c>
      <c r="C129" s="80">
        <v>126.0</v>
      </c>
      <c r="D129" s="104"/>
      <c r="E129" s="82"/>
      <c r="F129" s="83"/>
      <c r="G129" s="81"/>
      <c r="H129" s="81"/>
      <c r="I129" s="83"/>
      <c r="J129" s="83"/>
    </row>
    <row r="130" ht="22.5" customHeight="1">
      <c r="A130" s="79" t="str">
        <f t="shared" si="1"/>
        <v>0</v>
      </c>
      <c r="B130" s="80">
        <f t="shared" si="2"/>
        <v>0</v>
      </c>
      <c r="C130" s="80">
        <v>127.0</v>
      </c>
      <c r="D130" s="104"/>
      <c r="E130" s="82"/>
      <c r="F130" s="83"/>
      <c r="G130" s="81"/>
      <c r="H130" s="81"/>
      <c r="I130" s="83"/>
      <c r="J130" s="83"/>
    </row>
    <row r="131" ht="22.5" customHeight="1">
      <c r="A131" s="79" t="str">
        <f t="shared" si="1"/>
        <v>0</v>
      </c>
      <c r="B131" s="80">
        <f t="shared" si="2"/>
        <v>0</v>
      </c>
      <c r="C131" s="80">
        <v>128.0</v>
      </c>
      <c r="D131" s="104"/>
      <c r="E131" s="82"/>
      <c r="F131" s="83"/>
      <c r="G131" s="81"/>
      <c r="H131" s="81"/>
      <c r="I131" s="83"/>
      <c r="J131" s="83"/>
    </row>
    <row r="132" ht="22.5" customHeight="1">
      <c r="A132" s="79" t="str">
        <f t="shared" si="1"/>
        <v>0</v>
      </c>
      <c r="B132" s="80">
        <f t="shared" si="2"/>
        <v>0</v>
      </c>
      <c r="C132" s="80">
        <v>129.0</v>
      </c>
      <c r="D132" s="104"/>
      <c r="E132" s="82"/>
      <c r="F132" s="83"/>
      <c r="G132" s="81"/>
      <c r="H132" s="81"/>
      <c r="I132" s="83"/>
      <c r="J132" s="83"/>
    </row>
    <row r="133" ht="22.5" customHeight="1">
      <c r="A133" s="79" t="str">
        <f t="shared" si="1"/>
        <v>0</v>
      </c>
      <c r="B133" s="80">
        <f t="shared" si="2"/>
        <v>0</v>
      </c>
      <c r="C133" s="80">
        <v>130.0</v>
      </c>
      <c r="D133" s="104"/>
      <c r="E133" s="82"/>
      <c r="F133" s="83"/>
      <c r="G133" s="81"/>
      <c r="H133" s="81"/>
      <c r="I133" s="83"/>
      <c r="J133" s="83"/>
    </row>
    <row r="134" ht="22.5" customHeight="1">
      <c r="A134" s="79" t="str">
        <f t="shared" si="1"/>
        <v>0</v>
      </c>
      <c r="B134" s="80">
        <f t="shared" si="2"/>
        <v>0</v>
      </c>
      <c r="C134" s="80">
        <v>131.0</v>
      </c>
      <c r="D134" s="104"/>
      <c r="E134" s="82"/>
      <c r="F134" s="83"/>
      <c r="G134" s="81"/>
      <c r="H134" s="81"/>
      <c r="I134" s="83"/>
      <c r="J134" s="83"/>
    </row>
    <row r="135" ht="22.5" customHeight="1">
      <c r="A135" s="79" t="str">
        <f t="shared" si="1"/>
        <v>0</v>
      </c>
      <c r="B135" s="80">
        <f t="shared" si="2"/>
        <v>0</v>
      </c>
      <c r="C135" s="80">
        <v>132.0</v>
      </c>
      <c r="D135" s="104"/>
      <c r="E135" s="82"/>
      <c r="F135" s="83"/>
      <c r="G135" s="81"/>
      <c r="H135" s="81"/>
      <c r="I135" s="83"/>
      <c r="J135" s="83"/>
    </row>
    <row r="136" ht="22.5" customHeight="1">
      <c r="A136" s="79" t="str">
        <f t="shared" si="1"/>
        <v>0</v>
      </c>
      <c r="B136" s="80">
        <f t="shared" si="2"/>
        <v>0</v>
      </c>
      <c r="C136" s="80">
        <v>133.0</v>
      </c>
      <c r="D136" s="104"/>
      <c r="E136" s="82"/>
      <c r="F136" s="83"/>
      <c r="G136" s="81"/>
      <c r="H136" s="81"/>
      <c r="I136" s="83"/>
      <c r="J136" s="83"/>
    </row>
    <row r="137" ht="22.5" customHeight="1">
      <c r="A137" s="79" t="str">
        <f t="shared" si="1"/>
        <v>0</v>
      </c>
      <c r="B137" s="80">
        <f t="shared" si="2"/>
        <v>0</v>
      </c>
      <c r="C137" s="80">
        <v>134.0</v>
      </c>
      <c r="D137" s="104"/>
      <c r="E137" s="82"/>
      <c r="F137" s="83"/>
      <c r="G137" s="81"/>
      <c r="H137" s="81"/>
      <c r="I137" s="83"/>
      <c r="J137" s="83"/>
    </row>
    <row r="138" ht="22.5" customHeight="1">
      <c r="A138" s="79" t="str">
        <f t="shared" si="1"/>
        <v>0</v>
      </c>
      <c r="B138" s="80">
        <f t="shared" si="2"/>
        <v>0</v>
      </c>
      <c r="C138" s="80">
        <v>135.0</v>
      </c>
      <c r="D138" s="104"/>
      <c r="E138" s="82"/>
      <c r="F138" s="83"/>
      <c r="G138" s="81"/>
      <c r="H138" s="81"/>
      <c r="I138" s="83"/>
      <c r="J138" s="83"/>
    </row>
    <row r="139" ht="22.5" customHeight="1">
      <c r="A139" s="79" t="str">
        <f t="shared" si="1"/>
        <v>0</v>
      </c>
      <c r="B139" s="80">
        <f t="shared" si="2"/>
        <v>0</v>
      </c>
      <c r="C139" s="80">
        <v>136.0</v>
      </c>
      <c r="D139" s="104"/>
      <c r="E139" s="82"/>
      <c r="F139" s="83"/>
      <c r="G139" s="81"/>
      <c r="H139" s="81"/>
      <c r="I139" s="83"/>
      <c r="J139" s="83"/>
    </row>
    <row r="140" ht="22.5" customHeight="1">
      <c r="A140" s="79" t="str">
        <f t="shared" si="1"/>
        <v>0</v>
      </c>
      <c r="B140" s="80">
        <f t="shared" si="2"/>
        <v>0</v>
      </c>
      <c r="C140" s="80">
        <v>137.0</v>
      </c>
      <c r="D140" s="104"/>
      <c r="E140" s="82"/>
      <c r="F140" s="83"/>
      <c r="G140" s="81"/>
      <c r="H140" s="81"/>
      <c r="I140" s="83"/>
      <c r="J140" s="83"/>
    </row>
    <row r="141" ht="22.5" customHeight="1">
      <c r="A141" s="79" t="str">
        <f t="shared" si="1"/>
        <v>0</v>
      </c>
      <c r="B141" s="80">
        <f t="shared" si="2"/>
        <v>0</v>
      </c>
      <c r="C141" s="80">
        <v>138.0</v>
      </c>
      <c r="D141" s="104"/>
      <c r="E141" s="82"/>
      <c r="F141" s="83"/>
      <c r="G141" s="81"/>
      <c r="H141" s="81"/>
      <c r="I141" s="83"/>
      <c r="J141" s="83"/>
    </row>
    <row r="142" ht="22.5" customHeight="1">
      <c r="A142" s="79" t="str">
        <f t="shared" si="1"/>
        <v>0</v>
      </c>
      <c r="B142" s="80">
        <f t="shared" si="2"/>
        <v>0</v>
      </c>
      <c r="C142" s="80">
        <v>139.0</v>
      </c>
      <c r="D142" s="104"/>
      <c r="E142" s="82"/>
      <c r="F142" s="83"/>
      <c r="G142" s="81"/>
      <c r="H142" s="81"/>
      <c r="I142" s="83"/>
      <c r="J142" s="83"/>
    </row>
    <row r="143" ht="22.5" customHeight="1">
      <c r="A143" s="79" t="str">
        <f t="shared" si="1"/>
        <v>0</v>
      </c>
      <c r="B143" s="80">
        <f t="shared" si="2"/>
        <v>0</v>
      </c>
      <c r="C143" s="80">
        <v>140.0</v>
      </c>
      <c r="D143" s="105"/>
      <c r="E143" s="96"/>
      <c r="F143" s="97"/>
      <c r="G143" s="95"/>
      <c r="H143" s="95"/>
      <c r="I143" s="97"/>
      <c r="J143" s="97"/>
    </row>
    <row r="144" ht="22.5" customHeight="1">
      <c r="A144" s="79" t="str">
        <f t="shared" si="1"/>
        <v>0</v>
      </c>
      <c r="B144" s="80">
        <f t="shared" si="2"/>
        <v>0</v>
      </c>
      <c r="C144" s="80">
        <v>141.0</v>
      </c>
      <c r="D144" s="103"/>
      <c r="E144" s="101"/>
      <c r="F144" s="102"/>
      <c r="G144" s="103"/>
      <c r="H144" s="103"/>
      <c r="I144" s="102"/>
      <c r="J144" s="102"/>
    </row>
    <row r="145" ht="22.5" customHeight="1">
      <c r="A145" s="79" t="str">
        <f t="shared" si="1"/>
        <v>0</v>
      </c>
      <c r="B145" s="80">
        <f t="shared" si="2"/>
        <v>0</v>
      </c>
      <c r="C145" s="80">
        <v>142.0</v>
      </c>
      <c r="D145" s="103"/>
      <c r="E145" s="82"/>
      <c r="F145" s="83"/>
      <c r="G145" s="81"/>
      <c r="H145" s="103"/>
      <c r="I145" s="102"/>
      <c r="J145" s="102"/>
    </row>
    <row r="146" ht="22.5" customHeight="1">
      <c r="A146" s="79" t="str">
        <f t="shared" si="1"/>
        <v>0</v>
      </c>
      <c r="B146" s="80">
        <f t="shared" si="2"/>
        <v>0</v>
      </c>
      <c r="C146" s="80">
        <v>143.0</v>
      </c>
      <c r="D146" s="103"/>
      <c r="E146" s="82"/>
      <c r="F146" s="83"/>
      <c r="G146" s="81"/>
      <c r="H146" s="103"/>
      <c r="I146" s="83"/>
      <c r="J146" s="83"/>
    </row>
    <row r="147" ht="22.5" customHeight="1">
      <c r="A147" s="79" t="str">
        <f t="shared" si="1"/>
        <v>0</v>
      </c>
      <c r="B147" s="80">
        <f t="shared" si="2"/>
        <v>0</v>
      </c>
      <c r="C147" s="80">
        <v>144.0</v>
      </c>
      <c r="D147" s="103"/>
      <c r="E147" s="82"/>
      <c r="F147" s="83"/>
      <c r="G147" s="81"/>
      <c r="H147" s="103"/>
      <c r="I147" s="83"/>
      <c r="J147" s="83"/>
    </row>
    <row r="148" ht="22.5" customHeight="1">
      <c r="A148" s="79" t="str">
        <f t="shared" si="1"/>
        <v>0</v>
      </c>
      <c r="B148" s="80">
        <f t="shared" si="2"/>
        <v>0</v>
      </c>
      <c r="C148" s="80">
        <v>145.0</v>
      </c>
      <c r="D148" s="103"/>
      <c r="E148" s="82"/>
      <c r="F148" s="83"/>
      <c r="G148" s="81"/>
      <c r="H148" s="81"/>
      <c r="I148" s="83"/>
      <c r="J148" s="83"/>
    </row>
    <row r="149" ht="22.5" customHeight="1">
      <c r="A149" s="79" t="str">
        <f t="shared" si="1"/>
        <v>0</v>
      </c>
      <c r="B149" s="80">
        <f t="shared" si="2"/>
        <v>0</v>
      </c>
      <c r="C149" s="80">
        <v>146.0</v>
      </c>
      <c r="D149" s="103"/>
      <c r="E149" s="82"/>
      <c r="F149" s="83"/>
      <c r="G149" s="81"/>
      <c r="H149" s="81"/>
      <c r="I149" s="83"/>
      <c r="J149" s="83"/>
    </row>
    <row r="150" ht="22.5" customHeight="1">
      <c r="A150" s="79" t="str">
        <f t="shared" si="1"/>
        <v>0</v>
      </c>
      <c r="B150" s="80">
        <f t="shared" si="2"/>
        <v>0</v>
      </c>
      <c r="C150" s="80">
        <v>147.0</v>
      </c>
      <c r="D150" s="103"/>
      <c r="E150" s="82"/>
      <c r="F150" s="83"/>
      <c r="G150" s="81"/>
      <c r="H150" s="81"/>
      <c r="I150" s="83"/>
      <c r="J150" s="83"/>
    </row>
    <row r="151" ht="22.5" customHeight="1">
      <c r="A151" s="79" t="str">
        <f t="shared" si="1"/>
        <v>0</v>
      </c>
      <c r="B151" s="80">
        <f t="shared" si="2"/>
        <v>0</v>
      </c>
      <c r="C151" s="80">
        <v>148.0</v>
      </c>
      <c r="D151" s="103"/>
      <c r="E151" s="82"/>
      <c r="F151" s="83"/>
      <c r="G151" s="81"/>
      <c r="H151" s="81"/>
      <c r="I151" s="83"/>
      <c r="J151" s="83"/>
    </row>
    <row r="152" ht="22.5" customHeight="1">
      <c r="A152" s="79" t="str">
        <f t="shared" si="1"/>
        <v>0</v>
      </c>
      <c r="B152" s="80">
        <f t="shared" si="2"/>
        <v>0</v>
      </c>
      <c r="C152" s="80">
        <v>149.0</v>
      </c>
      <c r="D152" s="103"/>
      <c r="E152" s="82"/>
      <c r="F152" s="83"/>
      <c r="G152" s="81"/>
      <c r="H152" s="81"/>
      <c r="I152" s="83"/>
      <c r="J152" s="83"/>
    </row>
    <row r="153" ht="22.5" customHeight="1">
      <c r="A153" s="79" t="str">
        <f t="shared" si="1"/>
        <v>0</v>
      </c>
      <c r="B153" s="80">
        <f t="shared" si="2"/>
        <v>0</v>
      </c>
      <c r="C153" s="80">
        <v>150.0</v>
      </c>
      <c r="D153" s="103"/>
      <c r="E153" s="82"/>
      <c r="F153" s="83"/>
      <c r="G153" s="81"/>
      <c r="H153" s="81"/>
      <c r="I153" s="83"/>
      <c r="J153" s="83"/>
    </row>
    <row r="154" ht="22.5" customHeight="1">
      <c r="A154" s="79" t="str">
        <f t="shared" si="1"/>
        <v>0</v>
      </c>
      <c r="B154" s="80">
        <f t="shared" si="2"/>
        <v>0</v>
      </c>
      <c r="C154" s="80">
        <v>151.0</v>
      </c>
      <c r="D154" s="103"/>
      <c r="E154" s="82"/>
      <c r="F154" s="83"/>
      <c r="G154" s="81"/>
      <c r="H154" s="81"/>
      <c r="I154" s="102"/>
      <c r="J154" s="102"/>
    </row>
    <row r="155" ht="22.5" customHeight="1">
      <c r="A155" s="79" t="str">
        <f t="shared" si="1"/>
        <v>0</v>
      </c>
      <c r="B155" s="80">
        <f t="shared" si="2"/>
        <v>0</v>
      </c>
      <c r="C155" s="80">
        <v>152.0</v>
      </c>
      <c r="D155" s="103"/>
      <c r="E155" s="82"/>
      <c r="F155" s="83"/>
      <c r="G155" s="81"/>
      <c r="H155" s="81"/>
      <c r="I155" s="83"/>
      <c r="J155" s="83"/>
    </row>
    <row r="156" ht="22.5" customHeight="1">
      <c r="A156" s="79" t="str">
        <f t="shared" si="1"/>
        <v>0</v>
      </c>
      <c r="B156" s="80">
        <f t="shared" si="2"/>
        <v>0</v>
      </c>
      <c r="C156" s="80">
        <v>153.0</v>
      </c>
      <c r="D156" s="103"/>
      <c r="E156" s="82"/>
      <c r="F156" s="83"/>
      <c r="G156" s="81"/>
      <c r="H156" s="81"/>
      <c r="I156" s="83"/>
      <c r="J156" s="83"/>
    </row>
    <row r="157" ht="22.5" customHeight="1">
      <c r="A157" s="79" t="str">
        <f t="shared" si="1"/>
        <v>0</v>
      </c>
      <c r="B157" s="80">
        <f t="shared" si="2"/>
        <v>0</v>
      </c>
      <c r="C157" s="80">
        <v>154.0</v>
      </c>
      <c r="D157" s="103"/>
      <c r="E157" s="82"/>
      <c r="F157" s="83"/>
      <c r="G157" s="81"/>
      <c r="H157" s="81"/>
      <c r="I157" s="83"/>
      <c r="J157" s="83"/>
    </row>
    <row r="158" ht="22.5" customHeight="1">
      <c r="A158" s="79" t="str">
        <f t="shared" si="1"/>
        <v>0</v>
      </c>
      <c r="B158" s="80">
        <f t="shared" si="2"/>
        <v>0</v>
      </c>
      <c r="C158" s="80">
        <v>155.0</v>
      </c>
      <c r="D158" s="103"/>
      <c r="E158" s="82"/>
      <c r="F158" s="83"/>
      <c r="G158" s="81"/>
      <c r="H158" s="81"/>
      <c r="I158" s="83"/>
      <c r="J158" s="83"/>
    </row>
    <row r="159" ht="22.5" customHeight="1">
      <c r="A159" s="79" t="str">
        <f t="shared" si="1"/>
        <v>0</v>
      </c>
      <c r="B159" s="80">
        <f t="shared" si="2"/>
        <v>0</v>
      </c>
      <c r="C159" s="80">
        <v>156.0</v>
      </c>
      <c r="D159" s="103"/>
      <c r="E159" s="82"/>
      <c r="F159" s="83"/>
      <c r="G159" s="81"/>
      <c r="H159" s="81"/>
      <c r="I159" s="83"/>
      <c r="J159" s="83"/>
    </row>
    <row r="160" ht="22.5" customHeight="1">
      <c r="A160" s="79" t="str">
        <f t="shared" si="1"/>
        <v>0</v>
      </c>
      <c r="B160" s="80">
        <f t="shared" si="2"/>
        <v>0</v>
      </c>
      <c r="C160" s="80">
        <v>157.0</v>
      </c>
      <c r="D160" s="103"/>
      <c r="E160" s="82"/>
      <c r="F160" s="83"/>
      <c r="G160" s="81"/>
      <c r="H160" s="81"/>
      <c r="I160" s="83"/>
      <c r="J160" s="83"/>
    </row>
    <row r="161" ht="22.5" customHeight="1">
      <c r="A161" s="79" t="str">
        <f t="shared" si="1"/>
        <v>0</v>
      </c>
      <c r="B161" s="80">
        <f t="shared" si="2"/>
        <v>0</v>
      </c>
      <c r="C161" s="80">
        <v>158.0</v>
      </c>
      <c r="D161" s="103"/>
      <c r="E161" s="82"/>
      <c r="F161" s="83"/>
      <c r="G161" s="81"/>
      <c r="H161" s="81"/>
      <c r="I161" s="83"/>
      <c r="J161" s="83"/>
    </row>
    <row r="162" ht="22.5" customHeight="1">
      <c r="A162" s="79" t="str">
        <f t="shared" si="1"/>
        <v>0</v>
      </c>
      <c r="B162" s="80">
        <f t="shared" si="2"/>
        <v>0</v>
      </c>
      <c r="C162" s="80">
        <v>159.0</v>
      </c>
      <c r="D162" s="103"/>
      <c r="E162" s="82"/>
      <c r="F162" s="83"/>
      <c r="G162" s="81"/>
      <c r="H162" s="81"/>
      <c r="I162" s="102"/>
      <c r="J162" s="102"/>
    </row>
    <row r="163" ht="22.5" customHeight="1">
      <c r="A163" s="79" t="str">
        <f t="shared" si="1"/>
        <v>0</v>
      </c>
      <c r="B163" s="80">
        <f t="shared" si="2"/>
        <v>0</v>
      </c>
      <c r="C163" s="80">
        <v>160.0</v>
      </c>
      <c r="D163" s="103"/>
      <c r="E163" s="82"/>
      <c r="F163" s="83"/>
      <c r="G163" s="81"/>
      <c r="H163" s="81"/>
      <c r="I163" s="83"/>
      <c r="J163" s="83"/>
    </row>
    <row r="164" ht="22.5" customHeight="1">
      <c r="A164" s="79" t="str">
        <f t="shared" si="1"/>
        <v>0</v>
      </c>
      <c r="B164" s="80">
        <f t="shared" si="2"/>
        <v>0</v>
      </c>
      <c r="C164" s="80">
        <v>161.0</v>
      </c>
      <c r="D164" s="103"/>
      <c r="E164" s="82"/>
      <c r="F164" s="83"/>
      <c r="G164" s="81"/>
      <c r="H164" s="81"/>
      <c r="I164" s="102"/>
      <c r="J164" s="102"/>
    </row>
    <row r="165" ht="22.5" customHeight="1">
      <c r="A165" s="79" t="str">
        <f t="shared" si="1"/>
        <v>0</v>
      </c>
      <c r="B165" s="80">
        <f t="shared" si="2"/>
        <v>0</v>
      </c>
      <c r="C165" s="80">
        <v>162.0</v>
      </c>
      <c r="D165" s="103"/>
      <c r="E165" s="82"/>
      <c r="F165" s="83"/>
      <c r="G165" s="81"/>
      <c r="H165" s="81"/>
      <c r="I165" s="83"/>
      <c r="J165" s="83"/>
    </row>
    <row r="166" ht="22.5" customHeight="1">
      <c r="A166" s="79" t="str">
        <f t="shared" si="1"/>
        <v>0</v>
      </c>
      <c r="B166" s="80">
        <f t="shared" si="2"/>
        <v>0</v>
      </c>
      <c r="C166" s="80">
        <v>163.0</v>
      </c>
      <c r="D166" s="103"/>
      <c r="E166" s="82"/>
      <c r="F166" s="83"/>
      <c r="G166" s="81"/>
      <c r="H166" s="81"/>
      <c r="I166" s="83"/>
      <c r="J166" s="83"/>
    </row>
    <row r="167" ht="22.5" customHeight="1">
      <c r="A167" s="79" t="str">
        <f t="shared" si="1"/>
        <v>0</v>
      </c>
      <c r="B167" s="80">
        <f t="shared" si="2"/>
        <v>0</v>
      </c>
      <c r="C167" s="80">
        <v>164.0</v>
      </c>
      <c r="D167" s="103"/>
      <c r="E167" s="82"/>
      <c r="F167" s="83"/>
      <c r="G167" s="81"/>
      <c r="H167" s="81"/>
      <c r="I167" s="83"/>
      <c r="J167" s="83"/>
    </row>
    <row r="168" ht="22.5" customHeight="1">
      <c r="A168" s="79" t="str">
        <f t="shared" si="1"/>
        <v>0</v>
      </c>
      <c r="B168" s="80">
        <f t="shared" si="2"/>
        <v>0</v>
      </c>
      <c r="C168" s="80">
        <v>165.0</v>
      </c>
      <c r="D168" s="103"/>
      <c r="E168" s="82"/>
      <c r="F168" s="83"/>
      <c r="G168" s="81"/>
      <c r="H168" s="81"/>
      <c r="I168" s="83"/>
      <c r="J168" s="83"/>
    </row>
    <row r="169" ht="22.5" customHeight="1">
      <c r="A169" s="79" t="str">
        <f t="shared" si="1"/>
        <v>0</v>
      </c>
      <c r="B169" s="80">
        <f t="shared" si="2"/>
        <v>0</v>
      </c>
      <c r="C169" s="80">
        <v>166.0</v>
      </c>
      <c r="D169" s="103"/>
      <c r="E169" s="82"/>
      <c r="F169" s="83"/>
      <c r="G169" s="81"/>
      <c r="H169" s="81"/>
      <c r="I169" s="102"/>
      <c r="J169" s="102"/>
    </row>
    <row r="170" ht="22.5" customHeight="1">
      <c r="A170" s="79" t="str">
        <f t="shared" si="1"/>
        <v>0</v>
      </c>
      <c r="B170" s="80">
        <f t="shared" si="2"/>
        <v>0</v>
      </c>
      <c r="C170" s="80">
        <v>167.0</v>
      </c>
      <c r="D170" s="103"/>
      <c r="E170" s="82"/>
      <c r="F170" s="83"/>
      <c r="G170" s="81"/>
      <c r="H170" s="81"/>
      <c r="I170" s="83"/>
      <c r="J170" s="83"/>
    </row>
    <row r="171" ht="22.5" customHeight="1">
      <c r="A171" s="79" t="str">
        <f t="shared" si="1"/>
        <v>0</v>
      </c>
      <c r="B171" s="80">
        <f t="shared" si="2"/>
        <v>0</v>
      </c>
      <c r="C171" s="80">
        <v>168.0</v>
      </c>
      <c r="D171" s="103"/>
      <c r="E171" s="82"/>
      <c r="F171" s="83"/>
      <c r="G171" s="81"/>
      <c r="H171" s="81"/>
      <c r="I171" s="83"/>
      <c r="J171" s="83"/>
    </row>
    <row r="172" ht="22.5" customHeight="1">
      <c r="A172" s="79" t="str">
        <f t="shared" si="1"/>
        <v>0</v>
      </c>
      <c r="B172" s="80">
        <f t="shared" si="2"/>
        <v>0</v>
      </c>
      <c r="C172" s="80">
        <v>169.0</v>
      </c>
      <c r="D172" s="103"/>
      <c r="E172" s="82"/>
      <c r="F172" s="83"/>
      <c r="G172" s="81"/>
      <c r="H172" s="81"/>
      <c r="I172" s="83"/>
      <c r="J172" s="83"/>
    </row>
    <row r="173" ht="22.5" customHeight="1">
      <c r="A173" s="79" t="str">
        <f t="shared" si="1"/>
        <v>0</v>
      </c>
      <c r="B173" s="80">
        <f t="shared" si="2"/>
        <v>0</v>
      </c>
      <c r="C173" s="80">
        <v>170.0</v>
      </c>
      <c r="D173" s="103"/>
      <c r="E173" s="82"/>
      <c r="F173" s="83"/>
      <c r="G173" s="81"/>
      <c r="H173" s="81"/>
      <c r="I173" s="102"/>
      <c r="J173" s="102"/>
    </row>
    <row r="174" ht="22.5" customHeight="1">
      <c r="A174" s="79" t="str">
        <f t="shared" si="1"/>
        <v>0</v>
      </c>
      <c r="B174" s="80">
        <f t="shared" si="2"/>
        <v>0</v>
      </c>
      <c r="C174" s="80">
        <v>171.0</v>
      </c>
      <c r="D174" s="103"/>
      <c r="E174" s="82"/>
      <c r="F174" s="83"/>
      <c r="G174" s="81"/>
      <c r="H174" s="81"/>
      <c r="I174" s="102"/>
      <c r="J174" s="102"/>
    </row>
    <row r="175" ht="22.5" customHeight="1">
      <c r="A175" s="79" t="str">
        <f t="shared" si="1"/>
        <v>0</v>
      </c>
      <c r="B175" s="80">
        <f t="shared" si="2"/>
        <v>0</v>
      </c>
      <c r="C175" s="80">
        <v>172.0</v>
      </c>
      <c r="D175" s="103"/>
      <c r="E175" s="82"/>
      <c r="F175" s="83"/>
      <c r="G175" s="81"/>
      <c r="H175" s="81"/>
      <c r="I175" s="83"/>
      <c r="J175" s="83"/>
    </row>
    <row r="176" ht="22.5" customHeight="1">
      <c r="A176" s="79" t="str">
        <f t="shared" si="1"/>
        <v>0</v>
      </c>
      <c r="B176" s="80">
        <f t="shared" si="2"/>
        <v>0</v>
      </c>
      <c r="C176" s="80">
        <v>173.0</v>
      </c>
      <c r="D176" s="103"/>
      <c r="E176" s="82"/>
      <c r="F176" s="83"/>
      <c r="G176" s="81"/>
      <c r="H176" s="81"/>
      <c r="I176" s="83"/>
      <c r="J176" s="83"/>
    </row>
    <row r="177" ht="22.5" customHeight="1">
      <c r="A177" s="79" t="str">
        <f t="shared" si="1"/>
        <v>0</v>
      </c>
      <c r="B177" s="80">
        <f t="shared" si="2"/>
        <v>0</v>
      </c>
      <c r="C177" s="80">
        <v>174.0</v>
      </c>
      <c r="D177" s="106"/>
      <c r="E177" s="82"/>
      <c r="F177" s="107"/>
      <c r="G177" s="106"/>
      <c r="H177" s="108"/>
      <c r="I177" s="107"/>
      <c r="J177" s="107"/>
    </row>
    <row r="178" ht="22.5" customHeight="1">
      <c r="A178" s="79" t="str">
        <f t="shared" si="1"/>
        <v>0</v>
      </c>
      <c r="B178" s="80">
        <f t="shared" si="2"/>
        <v>0</v>
      </c>
      <c r="C178" s="80">
        <v>175.0</v>
      </c>
      <c r="D178" s="106"/>
      <c r="E178" s="82"/>
      <c r="F178" s="107"/>
      <c r="G178" s="106"/>
      <c r="H178" s="108"/>
      <c r="I178" s="107"/>
      <c r="J178" s="107"/>
    </row>
    <row r="179" ht="22.5" customHeight="1">
      <c r="A179" s="79" t="str">
        <f t="shared" si="1"/>
        <v>0</v>
      </c>
      <c r="B179" s="80">
        <f t="shared" si="2"/>
        <v>0</v>
      </c>
      <c r="C179" s="80">
        <v>176.0</v>
      </c>
      <c r="D179" s="106"/>
      <c r="E179" s="82"/>
      <c r="F179" s="107"/>
      <c r="G179" s="106"/>
      <c r="H179" s="108"/>
      <c r="I179" s="107"/>
      <c r="J179" s="107"/>
    </row>
    <row r="180" ht="22.5" customHeight="1">
      <c r="A180" s="79" t="str">
        <f t="shared" si="1"/>
        <v>0</v>
      </c>
      <c r="B180" s="80">
        <f t="shared" si="2"/>
        <v>0</v>
      </c>
      <c r="C180" s="80">
        <v>177.0</v>
      </c>
      <c r="D180" s="106"/>
      <c r="E180" s="82"/>
      <c r="F180" s="107"/>
      <c r="G180" s="106"/>
      <c r="H180" s="108"/>
      <c r="I180" s="107"/>
      <c r="J180" s="107"/>
    </row>
    <row r="181" ht="22.5" customHeight="1">
      <c r="A181" s="79" t="str">
        <f t="shared" si="1"/>
        <v>0</v>
      </c>
      <c r="B181" s="80">
        <f t="shared" si="2"/>
        <v>0</v>
      </c>
      <c r="C181" s="80">
        <v>178.0</v>
      </c>
      <c r="D181" s="106"/>
      <c r="E181" s="82"/>
      <c r="F181" s="107"/>
      <c r="G181" s="106"/>
      <c r="H181" s="108"/>
      <c r="I181" s="107"/>
      <c r="J181" s="107"/>
    </row>
    <row r="182" ht="22.5" customHeight="1">
      <c r="A182" s="79" t="str">
        <f t="shared" si="1"/>
        <v>0</v>
      </c>
      <c r="B182" s="80">
        <f t="shared" si="2"/>
        <v>0</v>
      </c>
      <c r="C182" s="80">
        <v>179.0</v>
      </c>
      <c r="D182" s="106"/>
      <c r="E182" s="82"/>
      <c r="F182" s="107"/>
      <c r="G182" s="106"/>
      <c r="H182" s="108"/>
      <c r="I182" s="107"/>
      <c r="J182" s="107"/>
    </row>
    <row r="183" ht="22.5" customHeight="1">
      <c r="A183" s="79" t="str">
        <f t="shared" si="1"/>
        <v>0</v>
      </c>
      <c r="B183" s="80">
        <f t="shared" si="2"/>
        <v>0</v>
      </c>
      <c r="C183" s="80">
        <v>180.0</v>
      </c>
      <c r="D183" s="106"/>
      <c r="E183" s="82"/>
      <c r="F183" s="107"/>
      <c r="G183" s="106"/>
      <c r="H183" s="108"/>
      <c r="I183" s="107"/>
      <c r="J183" s="107"/>
    </row>
    <row r="184" ht="22.5" customHeight="1">
      <c r="A184" s="79" t="str">
        <f t="shared" si="1"/>
        <v>0</v>
      </c>
      <c r="B184" s="80">
        <f t="shared" si="2"/>
        <v>0</v>
      </c>
      <c r="C184" s="80">
        <v>181.0</v>
      </c>
      <c r="D184" s="106"/>
      <c r="E184" s="82"/>
      <c r="F184" s="107"/>
      <c r="G184" s="106"/>
      <c r="H184" s="108"/>
      <c r="I184" s="107"/>
      <c r="J184" s="107"/>
    </row>
    <row r="185" ht="22.5" customHeight="1">
      <c r="A185" s="79" t="str">
        <f t="shared" si="1"/>
        <v>0</v>
      </c>
      <c r="B185" s="80">
        <f t="shared" si="2"/>
        <v>0</v>
      </c>
      <c r="C185" s="80">
        <v>182.0</v>
      </c>
      <c r="D185" s="106"/>
      <c r="E185" s="82"/>
      <c r="F185" s="107"/>
      <c r="G185" s="106"/>
      <c r="H185" s="108"/>
      <c r="I185" s="107"/>
      <c r="J185" s="107"/>
    </row>
    <row r="186" ht="22.5" customHeight="1">
      <c r="A186" s="79" t="str">
        <f t="shared" si="1"/>
        <v>0</v>
      </c>
      <c r="B186" s="80">
        <f t="shared" si="2"/>
        <v>0</v>
      </c>
      <c r="C186" s="80">
        <v>183.0</v>
      </c>
      <c r="D186" s="106"/>
      <c r="E186" s="82"/>
      <c r="F186" s="107"/>
      <c r="G186" s="106"/>
      <c r="H186" s="108"/>
      <c r="I186" s="107"/>
      <c r="J186" s="107"/>
    </row>
    <row r="187" ht="22.5" customHeight="1">
      <c r="A187" s="79" t="str">
        <f t="shared" si="1"/>
        <v>0</v>
      </c>
      <c r="B187" s="80">
        <f t="shared" si="2"/>
        <v>0</v>
      </c>
      <c r="C187" s="80">
        <v>184.0</v>
      </c>
      <c r="D187" s="106"/>
      <c r="E187" s="82"/>
      <c r="F187" s="107"/>
      <c r="G187" s="106"/>
      <c r="H187" s="108"/>
      <c r="I187" s="107"/>
      <c r="J187" s="107"/>
    </row>
    <row r="188" ht="22.5" customHeight="1">
      <c r="A188" s="79" t="str">
        <f t="shared" si="1"/>
        <v>0</v>
      </c>
      <c r="B188" s="80">
        <f t="shared" si="2"/>
        <v>0</v>
      </c>
      <c r="C188" s="80">
        <v>185.0</v>
      </c>
      <c r="D188" s="106"/>
      <c r="E188" s="82"/>
      <c r="F188" s="107"/>
      <c r="G188" s="106"/>
      <c r="H188" s="108"/>
      <c r="I188" s="107"/>
      <c r="J188" s="107"/>
    </row>
    <row r="189" ht="22.5" customHeight="1">
      <c r="A189" s="79" t="str">
        <f t="shared" si="1"/>
        <v>0</v>
      </c>
      <c r="B189" s="80">
        <f t="shared" si="2"/>
        <v>0</v>
      </c>
      <c r="C189" s="80">
        <v>186.0</v>
      </c>
      <c r="D189" s="106"/>
      <c r="E189" s="82"/>
      <c r="F189" s="107"/>
      <c r="G189" s="106"/>
      <c r="H189" s="108"/>
      <c r="I189" s="107"/>
      <c r="J189" s="107"/>
    </row>
    <row r="190" ht="22.5" customHeight="1">
      <c r="A190" s="79" t="str">
        <f t="shared" si="1"/>
        <v>0</v>
      </c>
      <c r="B190" s="80">
        <f t="shared" si="2"/>
        <v>0</v>
      </c>
      <c r="C190" s="80">
        <v>187.0</v>
      </c>
      <c r="D190" s="106"/>
      <c r="E190" s="82"/>
      <c r="F190" s="107"/>
      <c r="G190" s="106"/>
      <c r="H190" s="108"/>
      <c r="I190" s="107"/>
      <c r="J190" s="107"/>
    </row>
    <row r="191" ht="22.5" customHeight="1">
      <c r="A191" s="79" t="str">
        <f t="shared" si="1"/>
        <v>0</v>
      </c>
      <c r="B191" s="80">
        <f t="shared" si="2"/>
        <v>0</v>
      </c>
      <c r="C191" s="80">
        <v>188.0</v>
      </c>
      <c r="D191" s="106"/>
      <c r="E191" s="82"/>
      <c r="F191" s="107"/>
      <c r="G191" s="106"/>
      <c r="H191" s="108"/>
      <c r="I191" s="107"/>
      <c r="J191" s="107"/>
    </row>
    <row r="192" ht="22.5" customHeight="1">
      <c r="A192" s="79" t="str">
        <f t="shared" si="1"/>
        <v>0</v>
      </c>
      <c r="B192" s="80">
        <f t="shared" si="2"/>
        <v>0</v>
      </c>
      <c r="C192" s="80">
        <v>189.0</v>
      </c>
      <c r="D192" s="106"/>
      <c r="E192" s="82"/>
      <c r="F192" s="107"/>
      <c r="G192" s="106"/>
      <c r="H192" s="108"/>
      <c r="I192" s="107"/>
      <c r="J192" s="107"/>
    </row>
    <row r="193" ht="22.5" customHeight="1">
      <c r="A193" s="79" t="str">
        <f t="shared" si="1"/>
        <v>0</v>
      </c>
      <c r="B193" s="80">
        <f t="shared" si="2"/>
        <v>0</v>
      </c>
      <c r="C193" s="80">
        <v>190.0</v>
      </c>
      <c r="D193" s="106"/>
      <c r="E193" s="82"/>
      <c r="F193" s="107"/>
      <c r="G193" s="106"/>
      <c r="H193" s="108"/>
      <c r="I193" s="107"/>
      <c r="J193" s="107"/>
    </row>
    <row r="194" ht="22.5" customHeight="1">
      <c r="A194" s="79" t="str">
        <f t="shared" si="1"/>
        <v>0</v>
      </c>
      <c r="B194" s="80">
        <f t="shared" si="2"/>
        <v>0</v>
      </c>
      <c r="C194" s="80">
        <v>191.0</v>
      </c>
      <c r="D194" s="106"/>
      <c r="E194" s="82"/>
      <c r="F194" s="107"/>
      <c r="G194" s="106"/>
      <c r="H194" s="108"/>
      <c r="I194" s="107"/>
      <c r="J194" s="107"/>
    </row>
    <row r="195" ht="22.5" customHeight="1">
      <c r="A195" s="79" t="str">
        <f t="shared" si="1"/>
        <v>0</v>
      </c>
      <c r="B195" s="80">
        <f t="shared" si="2"/>
        <v>0</v>
      </c>
      <c r="C195" s="80">
        <v>192.0</v>
      </c>
      <c r="D195" s="106"/>
      <c r="E195" s="82"/>
      <c r="F195" s="107"/>
      <c r="G195" s="106"/>
      <c r="H195" s="108"/>
      <c r="I195" s="107"/>
      <c r="J195" s="107"/>
    </row>
    <row r="196" ht="22.5" customHeight="1">
      <c r="A196" s="79" t="str">
        <f t="shared" si="1"/>
        <v>0</v>
      </c>
      <c r="B196" s="80">
        <f t="shared" si="2"/>
        <v>0</v>
      </c>
      <c r="C196" s="80">
        <v>193.0</v>
      </c>
      <c r="D196" s="106"/>
      <c r="E196" s="82"/>
      <c r="F196" s="107"/>
      <c r="G196" s="106"/>
      <c r="H196" s="108"/>
      <c r="I196" s="107"/>
      <c r="J196" s="107"/>
    </row>
    <row r="197" ht="22.5" customHeight="1">
      <c r="A197" s="79" t="str">
        <f t="shared" si="1"/>
        <v>0</v>
      </c>
      <c r="B197" s="80">
        <f t="shared" si="2"/>
        <v>0</v>
      </c>
      <c r="C197" s="80">
        <v>194.0</v>
      </c>
      <c r="D197" s="106"/>
      <c r="E197" s="82"/>
      <c r="F197" s="107"/>
      <c r="G197" s="106"/>
      <c r="H197" s="108"/>
      <c r="I197" s="107"/>
      <c r="J197" s="107"/>
    </row>
    <row r="198" ht="22.5" customHeight="1">
      <c r="A198" s="79" t="str">
        <f t="shared" si="1"/>
        <v>0</v>
      </c>
      <c r="B198" s="80">
        <f t="shared" si="2"/>
        <v>0</v>
      </c>
      <c r="C198" s="80">
        <v>195.0</v>
      </c>
      <c r="D198" s="106"/>
      <c r="E198" s="82"/>
      <c r="F198" s="107"/>
      <c r="G198" s="106"/>
      <c r="H198" s="108"/>
      <c r="I198" s="107"/>
      <c r="J198" s="107"/>
    </row>
    <row r="199" ht="22.5" customHeight="1">
      <c r="A199" s="79" t="str">
        <f t="shared" si="1"/>
        <v>0</v>
      </c>
      <c r="B199" s="80">
        <f t="shared" si="2"/>
        <v>0</v>
      </c>
      <c r="C199" s="80">
        <v>196.0</v>
      </c>
      <c r="D199" s="106"/>
      <c r="E199" s="82"/>
      <c r="F199" s="107"/>
      <c r="G199" s="106"/>
      <c r="H199" s="108"/>
      <c r="I199" s="107"/>
      <c r="J199" s="107"/>
    </row>
    <row r="200" ht="22.5" customHeight="1">
      <c r="A200" s="79" t="str">
        <f t="shared" si="1"/>
        <v>0</v>
      </c>
      <c r="B200" s="80">
        <f t="shared" si="2"/>
        <v>0</v>
      </c>
      <c r="C200" s="80">
        <v>197.0</v>
      </c>
      <c r="D200" s="106"/>
      <c r="E200" s="82"/>
      <c r="F200" s="107"/>
      <c r="G200" s="106"/>
      <c r="H200" s="108"/>
      <c r="I200" s="107"/>
      <c r="J200" s="107"/>
    </row>
    <row r="201" ht="22.5" customHeight="1">
      <c r="A201" s="79" t="str">
        <f t="shared" si="1"/>
        <v>0</v>
      </c>
      <c r="B201" s="80">
        <f t="shared" si="2"/>
        <v>0</v>
      </c>
      <c r="C201" s="80">
        <v>198.0</v>
      </c>
      <c r="D201" s="106"/>
      <c r="E201" s="82"/>
      <c r="F201" s="107"/>
      <c r="G201" s="106"/>
      <c r="H201" s="108"/>
      <c r="I201" s="107"/>
      <c r="J201" s="107"/>
    </row>
    <row r="202" ht="22.5" customHeight="1">
      <c r="A202" s="79" t="str">
        <f t="shared" si="1"/>
        <v>0</v>
      </c>
      <c r="B202" s="80">
        <f t="shared" si="2"/>
        <v>0</v>
      </c>
      <c r="C202" s="80">
        <v>199.0</v>
      </c>
      <c r="D202" s="106"/>
      <c r="E202" s="82"/>
      <c r="F202" s="107"/>
      <c r="G202" s="106"/>
      <c r="H202" s="108"/>
      <c r="I202" s="107"/>
      <c r="J202" s="107"/>
    </row>
    <row r="203" ht="22.5" customHeight="1">
      <c r="A203" s="79" t="str">
        <f t="shared" si="1"/>
        <v>0</v>
      </c>
      <c r="B203" s="80">
        <f t="shared" si="2"/>
        <v>0</v>
      </c>
      <c r="C203" s="80">
        <v>200.0</v>
      </c>
      <c r="D203" s="106"/>
      <c r="E203" s="82"/>
      <c r="F203" s="107"/>
      <c r="G203" s="106"/>
      <c r="H203" s="108"/>
      <c r="I203" s="107"/>
      <c r="J203" s="107"/>
    </row>
    <row r="204" ht="22.5" customHeight="1">
      <c r="A204" s="79" t="str">
        <f t="shared" si="1"/>
        <v>0</v>
      </c>
      <c r="B204" s="80">
        <f t="shared" si="2"/>
        <v>0</v>
      </c>
      <c r="C204" s="80">
        <v>201.0</v>
      </c>
      <c r="D204" s="106"/>
      <c r="E204" s="82"/>
      <c r="F204" s="107"/>
      <c r="G204" s="106"/>
      <c r="H204" s="108"/>
      <c r="I204" s="107"/>
      <c r="J204" s="107"/>
    </row>
    <row r="205" ht="22.5" customHeight="1">
      <c r="A205" s="79" t="str">
        <f t="shared" si="1"/>
        <v>0</v>
      </c>
      <c r="B205" s="80">
        <f t="shared" si="2"/>
        <v>0</v>
      </c>
      <c r="C205" s="80">
        <v>202.0</v>
      </c>
      <c r="D205" s="106"/>
      <c r="E205" s="82"/>
      <c r="F205" s="107"/>
      <c r="G205" s="106"/>
      <c r="H205" s="108"/>
      <c r="I205" s="107"/>
      <c r="J205" s="107"/>
    </row>
    <row r="206" ht="22.5" customHeight="1">
      <c r="A206" s="79" t="str">
        <f t="shared" si="1"/>
        <v>0</v>
      </c>
      <c r="B206" s="80">
        <f t="shared" si="2"/>
        <v>0</v>
      </c>
      <c r="C206" s="80">
        <v>203.0</v>
      </c>
      <c r="D206" s="106"/>
      <c r="E206" s="82"/>
      <c r="F206" s="107"/>
      <c r="G206" s="106"/>
      <c r="H206" s="108"/>
      <c r="I206" s="107"/>
      <c r="J206" s="107"/>
    </row>
    <row r="207" ht="22.5" customHeight="1">
      <c r="A207" s="79" t="str">
        <f t="shared" si="1"/>
        <v>0</v>
      </c>
      <c r="B207" s="80">
        <f t="shared" si="2"/>
        <v>0</v>
      </c>
      <c r="C207" s="80">
        <v>204.0</v>
      </c>
      <c r="D207" s="106"/>
      <c r="E207" s="82"/>
      <c r="F207" s="107"/>
      <c r="G207" s="106"/>
      <c r="H207" s="108"/>
      <c r="I207" s="107"/>
      <c r="J207" s="107"/>
    </row>
    <row r="208" ht="22.5" customHeight="1">
      <c r="A208" s="79" t="str">
        <f t="shared" si="1"/>
        <v>0</v>
      </c>
      <c r="B208" s="80">
        <f t="shared" si="2"/>
        <v>0</v>
      </c>
      <c r="C208" s="80">
        <v>205.0</v>
      </c>
      <c r="D208" s="106"/>
      <c r="E208" s="82"/>
      <c r="F208" s="107"/>
      <c r="G208" s="106"/>
      <c r="H208" s="108"/>
      <c r="I208" s="107"/>
      <c r="J208" s="107"/>
    </row>
    <row r="209" ht="22.5" customHeight="1">
      <c r="A209" s="79" t="str">
        <f t="shared" si="1"/>
        <v>0</v>
      </c>
      <c r="B209" s="80">
        <f t="shared" si="2"/>
        <v>0</v>
      </c>
      <c r="C209" s="80">
        <v>206.0</v>
      </c>
      <c r="D209" s="106"/>
      <c r="E209" s="82"/>
      <c r="F209" s="107"/>
      <c r="G209" s="106"/>
      <c r="H209" s="108"/>
      <c r="I209" s="107"/>
      <c r="J209" s="107"/>
    </row>
    <row r="210" ht="22.5" customHeight="1">
      <c r="A210" s="79" t="str">
        <f t="shared" si="1"/>
        <v>0</v>
      </c>
      <c r="B210" s="80">
        <f t="shared" si="2"/>
        <v>0</v>
      </c>
      <c r="C210" s="80">
        <v>207.0</v>
      </c>
      <c r="D210" s="106"/>
      <c r="E210" s="82"/>
      <c r="F210" s="107"/>
      <c r="G210" s="106"/>
      <c r="H210" s="108"/>
      <c r="I210" s="107"/>
      <c r="J210" s="107"/>
    </row>
    <row r="211" ht="22.5" customHeight="1">
      <c r="A211" s="79" t="str">
        <f t="shared" si="1"/>
        <v>0</v>
      </c>
      <c r="B211" s="80">
        <f t="shared" si="2"/>
        <v>0</v>
      </c>
      <c r="C211" s="80">
        <v>208.0</v>
      </c>
      <c r="D211" s="106"/>
      <c r="E211" s="82"/>
      <c r="F211" s="107"/>
      <c r="G211" s="106"/>
      <c r="H211" s="108"/>
      <c r="I211" s="107"/>
      <c r="J211" s="107"/>
    </row>
    <row r="212" ht="22.5" customHeight="1">
      <c r="A212" s="79" t="str">
        <f t="shared" si="1"/>
        <v>0</v>
      </c>
      <c r="B212" s="80">
        <f t="shared" si="2"/>
        <v>0</v>
      </c>
      <c r="C212" s="80">
        <v>209.0</v>
      </c>
      <c r="D212" s="106"/>
      <c r="E212" s="82"/>
      <c r="F212" s="107"/>
      <c r="G212" s="106"/>
      <c r="H212" s="108"/>
      <c r="I212" s="107"/>
      <c r="J212" s="107"/>
    </row>
    <row r="213" ht="22.5" customHeight="1">
      <c r="A213" s="79" t="str">
        <f t="shared" si="1"/>
        <v>0</v>
      </c>
      <c r="B213" s="80">
        <f t="shared" si="2"/>
        <v>0</v>
      </c>
      <c r="C213" s="80">
        <v>210.0</v>
      </c>
      <c r="D213" s="106"/>
      <c r="E213" s="82"/>
      <c r="F213" s="107"/>
      <c r="G213" s="106"/>
      <c r="H213" s="108"/>
      <c r="I213" s="107"/>
      <c r="J213" s="107"/>
    </row>
    <row r="214" ht="22.5" customHeight="1">
      <c r="A214" s="79" t="str">
        <f t="shared" si="1"/>
        <v>0</v>
      </c>
      <c r="B214" s="80">
        <f t="shared" si="2"/>
        <v>0</v>
      </c>
      <c r="C214" s="80">
        <v>211.0</v>
      </c>
      <c r="D214" s="106"/>
      <c r="E214" s="82"/>
      <c r="F214" s="107"/>
      <c r="G214" s="106"/>
      <c r="H214" s="108"/>
      <c r="I214" s="107"/>
      <c r="J214" s="107"/>
    </row>
    <row r="215" ht="22.5" customHeight="1">
      <c r="A215" s="79" t="str">
        <f t="shared" si="1"/>
        <v>0</v>
      </c>
      <c r="B215" s="80">
        <f t="shared" si="2"/>
        <v>0</v>
      </c>
      <c r="C215" s="80">
        <v>212.0</v>
      </c>
      <c r="D215" s="106"/>
      <c r="E215" s="82"/>
      <c r="F215" s="107"/>
      <c r="G215" s="106"/>
      <c r="H215" s="108"/>
      <c r="I215" s="107"/>
      <c r="J215" s="107"/>
    </row>
    <row r="216" ht="22.5" customHeight="1">
      <c r="A216" s="79" t="str">
        <f t="shared" si="1"/>
        <v>0</v>
      </c>
      <c r="B216" s="80">
        <f t="shared" si="2"/>
        <v>0</v>
      </c>
      <c r="C216" s="80">
        <v>213.0</v>
      </c>
      <c r="D216" s="106"/>
      <c r="E216" s="82"/>
      <c r="F216" s="107"/>
      <c r="G216" s="106"/>
      <c r="H216" s="108"/>
      <c r="I216" s="107"/>
      <c r="J216" s="107"/>
    </row>
    <row r="217" ht="22.5" customHeight="1">
      <c r="A217" s="79" t="str">
        <f t="shared" si="1"/>
        <v>0</v>
      </c>
      <c r="B217" s="80">
        <f t="shared" si="2"/>
        <v>0</v>
      </c>
      <c r="C217" s="80">
        <v>214.0</v>
      </c>
      <c r="D217" s="106"/>
      <c r="E217" s="82"/>
      <c r="F217" s="107"/>
      <c r="G217" s="106"/>
      <c r="H217" s="108"/>
      <c r="I217" s="107"/>
      <c r="J217" s="107"/>
    </row>
    <row r="218" ht="22.5" customHeight="1">
      <c r="A218" s="79" t="str">
        <f t="shared" si="1"/>
        <v>0</v>
      </c>
      <c r="B218" s="80">
        <f t="shared" si="2"/>
        <v>0</v>
      </c>
      <c r="C218" s="80">
        <v>215.0</v>
      </c>
      <c r="D218" s="106"/>
      <c r="E218" s="82"/>
      <c r="F218" s="107"/>
      <c r="G218" s="106"/>
      <c r="H218" s="108"/>
      <c r="I218" s="107"/>
      <c r="J218" s="107"/>
    </row>
    <row r="219" ht="22.5" customHeight="1">
      <c r="A219" s="79" t="str">
        <f t="shared" si="1"/>
        <v>0</v>
      </c>
      <c r="B219" s="80">
        <f t="shared" si="2"/>
        <v>0</v>
      </c>
      <c r="C219" s="80">
        <v>216.0</v>
      </c>
      <c r="D219" s="106"/>
      <c r="E219" s="82"/>
      <c r="F219" s="107"/>
      <c r="G219" s="106"/>
      <c r="H219" s="108"/>
      <c r="I219" s="107"/>
      <c r="J219" s="107"/>
    </row>
    <row r="220" ht="22.5" customHeight="1">
      <c r="A220" s="79" t="str">
        <f t="shared" si="1"/>
        <v>0</v>
      </c>
      <c r="B220" s="80">
        <f t="shared" si="2"/>
        <v>0</v>
      </c>
      <c r="C220" s="80">
        <v>217.0</v>
      </c>
      <c r="D220" s="106"/>
      <c r="E220" s="82"/>
      <c r="F220" s="107"/>
      <c r="G220" s="106"/>
      <c r="H220" s="108"/>
      <c r="I220" s="107"/>
      <c r="J220" s="107"/>
    </row>
    <row r="221" ht="22.5" customHeight="1">
      <c r="A221" s="79" t="str">
        <f t="shared" si="1"/>
        <v>0</v>
      </c>
      <c r="B221" s="80">
        <f t="shared" si="2"/>
        <v>0</v>
      </c>
      <c r="C221" s="80">
        <v>218.0</v>
      </c>
      <c r="D221" s="106"/>
      <c r="E221" s="82"/>
      <c r="F221" s="107"/>
      <c r="G221" s="106"/>
      <c r="H221" s="108"/>
      <c r="I221" s="107"/>
      <c r="J221" s="107"/>
    </row>
    <row r="222" ht="22.5" customHeight="1">
      <c r="A222" s="79" t="str">
        <f t="shared" si="1"/>
        <v>0</v>
      </c>
      <c r="B222" s="80">
        <f t="shared" si="2"/>
        <v>0</v>
      </c>
      <c r="C222" s="80">
        <v>219.0</v>
      </c>
      <c r="D222" s="106"/>
      <c r="E222" s="82"/>
      <c r="F222" s="107"/>
      <c r="G222" s="106"/>
      <c r="H222" s="108"/>
      <c r="I222" s="107"/>
      <c r="J222" s="107"/>
    </row>
    <row r="223" ht="22.5" customHeight="1">
      <c r="A223" s="79" t="str">
        <f t="shared" si="1"/>
        <v>0</v>
      </c>
      <c r="B223" s="80">
        <f t="shared" si="2"/>
        <v>0</v>
      </c>
      <c r="C223" s="80">
        <v>220.0</v>
      </c>
      <c r="D223" s="106"/>
      <c r="E223" s="82"/>
      <c r="F223" s="107"/>
      <c r="G223" s="106"/>
      <c r="H223" s="108"/>
      <c r="I223" s="107"/>
      <c r="J223" s="107"/>
    </row>
    <row r="224" ht="22.5" customHeight="1">
      <c r="A224" s="79" t="str">
        <f t="shared" si="1"/>
        <v>0</v>
      </c>
      <c r="B224" s="80">
        <f t="shared" si="2"/>
        <v>0</v>
      </c>
      <c r="C224" s="80">
        <v>221.0</v>
      </c>
      <c r="D224" s="106"/>
      <c r="E224" s="82"/>
      <c r="F224" s="107"/>
      <c r="G224" s="106"/>
      <c r="H224" s="108"/>
      <c r="I224" s="107"/>
      <c r="J224" s="107"/>
    </row>
    <row r="225" ht="22.5" customHeight="1">
      <c r="A225" s="79" t="str">
        <f t="shared" si="1"/>
        <v>0</v>
      </c>
      <c r="B225" s="80">
        <f t="shared" si="2"/>
        <v>0</v>
      </c>
      <c r="C225" s="80">
        <v>222.0</v>
      </c>
      <c r="D225" s="106"/>
      <c r="E225" s="82"/>
      <c r="F225" s="107"/>
      <c r="G225" s="106"/>
      <c r="H225" s="108"/>
      <c r="I225" s="107"/>
      <c r="J225" s="107"/>
    </row>
    <row r="226" ht="22.5" customHeight="1">
      <c r="A226" s="79" t="str">
        <f t="shared" si="1"/>
        <v>0</v>
      </c>
      <c r="B226" s="80">
        <f t="shared" si="2"/>
        <v>0</v>
      </c>
      <c r="C226" s="80">
        <v>223.0</v>
      </c>
      <c r="D226" s="106"/>
      <c r="E226" s="82"/>
      <c r="F226" s="107"/>
      <c r="G226" s="106"/>
      <c r="H226" s="108"/>
      <c r="I226" s="107"/>
      <c r="J226" s="107"/>
    </row>
    <row r="227" ht="22.5" customHeight="1">
      <c r="A227" s="79" t="str">
        <f t="shared" si="1"/>
        <v>0</v>
      </c>
      <c r="B227" s="80">
        <f t="shared" si="2"/>
        <v>0</v>
      </c>
      <c r="C227" s="80">
        <v>224.0</v>
      </c>
      <c r="D227" s="106"/>
      <c r="E227" s="82"/>
      <c r="F227" s="107"/>
      <c r="G227" s="106"/>
      <c r="H227" s="108"/>
      <c r="I227" s="107"/>
      <c r="J227" s="107"/>
    </row>
    <row r="228" ht="22.5" customHeight="1">
      <c r="A228" s="79" t="str">
        <f t="shared" si="1"/>
        <v>0</v>
      </c>
      <c r="B228" s="80">
        <f t="shared" si="2"/>
        <v>0</v>
      </c>
      <c r="C228" s="80">
        <v>225.0</v>
      </c>
      <c r="D228" s="106"/>
      <c r="E228" s="82"/>
      <c r="F228" s="107"/>
      <c r="G228" s="106"/>
      <c r="H228" s="108"/>
      <c r="I228" s="107"/>
      <c r="J228" s="107"/>
    </row>
    <row r="229" ht="22.5" customHeight="1">
      <c r="A229" s="79" t="str">
        <f t="shared" si="1"/>
        <v>0</v>
      </c>
      <c r="B229" s="80">
        <f t="shared" si="2"/>
        <v>0</v>
      </c>
      <c r="C229" s="80">
        <v>226.0</v>
      </c>
      <c r="D229" s="106"/>
      <c r="E229" s="82"/>
      <c r="F229" s="107"/>
      <c r="G229" s="106"/>
      <c r="H229" s="108"/>
      <c r="I229" s="107"/>
      <c r="J229" s="107"/>
    </row>
    <row r="230" ht="22.5" customHeight="1">
      <c r="A230" s="79" t="str">
        <f t="shared" si="1"/>
        <v>0</v>
      </c>
      <c r="B230" s="80">
        <f t="shared" si="2"/>
        <v>0</v>
      </c>
      <c r="C230" s="80">
        <v>227.0</v>
      </c>
      <c r="D230" s="106"/>
      <c r="E230" s="82"/>
      <c r="F230" s="107"/>
      <c r="G230" s="106"/>
      <c r="H230" s="108"/>
      <c r="I230" s="107"/>
      <c r="J230" s="107"/>
    </row>
    <row r="231" ht="22.5" customHeight="1">
      <c r="A231" s="79" t="str">
        <f t="shared" si="1"/>
        <v>0</v>
      </c>
      <c r="B231" s="80">
        <f t="shared" si="2"/>
        <v>0</v>
      </c>
      <c r="C231" s="80">
        <v>228.0</v>
      </c>
      <c r="D231" s="106"/>
      <c r="E231" s="82"/>
      <c r="F231" s="107"/>
      <c r="G231" s="106"/>
      <c r="H231" s="108"/>
      <c r="I231" s="107"/>
      <c r="J231" s="107"/>
    </row>
    <row r="232" ht="22.5" customHeight="1">
      <c r="A232" s="79" t="str">
        <f t="shared" si="1"/>
        <v>0</v>
      </c>
      <c r="B232" s="80">
        <f t="shared" si="2"/>
        <v>0</v>
      </c>
      <c r="C232" s="80">
        <v>229.0</v>
      </c>
      <c r="D232" s="106"/>
      <c r="E232" s="82"/>
      <c r="F232" s="107"/>
      <c r="G232" s="106"/>
      <c r="H232" s="108"/>
      <c r="I232" s="107"/>
      <c r="J232" s="107"/>
    </row>
    <row r="233" ht="22.5" customHeight="1">
      <c r="A233" s="79" t="str">
        <f t="shared" si="1"/>
        <v>0</v>
      </c>
      <c r="B233" s="80">
        <f t="shared" si="2"/>
        <v>0</v>
      </c>
      <c r="C233" s="80">
        <v>230.0</v>
      </c>
      <c r="D233" s="106"/>
      <c r="E233" s="82"/>
      <c r="F233" s="107"/>
      <c r="G233" s="106"/>
      <c r="H233" s="108"/>
      <c r="I233" s="107"/>
      <c r="J233" s="107"/>
    </row>
    <row r="234" ht="22.5" customHeight="1">
      <c r="A234" s="79" t="str">
        <f t="shared" si="1"/>
        <v>0</v>
      </c>
      <c r="B234" s="80">
        <f t="shared" si="2"/>
        <v>0</v>
      </c>
      <c r="C234" s="80">
        <v>231.0</v>
      </c>
      <c r="D234" s="106"/>
      <c r="E234" s="82"/>
      <c r="F234" s="107"/>
      <c r="G234" s="106"/>
      <c r="H234" s="108"/>
      <c r="I234" s="107"/>
      <c r="J234" s="107"/>
    </row>
    <row r="235" ht="22.5" customHeight="1">
      <c r="A235" s="79" t="str">
        <f t="shared" si="1"/>
        <v>0</v>
      </c>
      <c r="B235" s="80">
        <f t="shared" si="2"/>
        <v>0</v>
      </c>
      <c r="C235" s="80">
        <v>232.0</v>
      </c>
      <c r="D235" s="106"/>
      <c r="E235" s="82"/>
      <c r="F235" s="107"/>
      <c r="G235" s="106"/>
      <c r="H235" s="108"/>
      <c r="I235" s="107"/>
      <c r="J235" s="107"/>
    </row>
    <row r="236" ht="22.5" customHeight="1">
      <c r="A236" s="79" t="str">
        <f t="shared" si="1"/>
        <v>0</v>
      </c>
      <c r="B236" s="80">
        <f t="shared" si="2"/>
        <v>0</v>
      </c>
      <c r="C236" s="80">
        <v>233.0</v>
      </c>
      <c r="D236" s="106"/>
      <c r="E236" s="82"/>
      <c r="F236" s="107"/>
      <c r="G236" s="106"/>
      <c r="H236" s="108"/>
      <c r="I236" s="107"/>
      <c r="J236" s="107"/>
    </row>
    <row r="237" ht="22.5" customHeight="1">
      <c r="A237" s="79" t="str">
        <f t="shared" si="1"/>
        <v>0</v>
      </c>
      <c r="B237" s="80">
        <f t="shared" si="2"/>
        <v>0</v>
      </c>
      <c r="C237" s="80">
        <v>234.0</v>
      </c>
      <c r="D237" s="106"/>
      <c r="E237" s="82"/>
      <c r="F237" s="107"/>
      <c r="G237" s="106"/>
      <c r="H237" s="108"/>
      <c r="I237" s="107"/>
      <c r="J237" s="107"/>
    </row>
    <row r="238" ht="22.5" customHeight="1">
      <c r="A238" s="79" t="str">
        <f t="shared" si="1"/>
        <v>0</v>
      </c>
      <c r="B238" s="80">
        <f t="shared" si="2"/>
        <v>0</v>
      </c>
      <c r="C238" s="80">
        <v>235.0</v>
      </c>
      <c r="D238" s="106"/>
      <c r="E238" s="82"/>
      <c r="F238" s="107"/>
      <c r="G238" s="106"/>
      <c r="H238" s="108"/>
      <c r="I238" s="107"/>
      <c r="J238" s="107"/>
    </row>
    <row r="239" ht="22.5" customHeight="1">
      <c r="A239" s="79" t="str">
        <f t="shared" si="1"/>
        <v>0</v>
      </c>
      <c r="B239" s="80">
        <f t="shared" si="2"/>
        <v>0</v>
      </c>
      <c r="C239" s="80">
        <v>236.0</v>
      </c>
      <c r="D239" s="106"/>
      <c r="E239" s="82"/>
      <c r="F239" s="107"/>
      <c r="G239" s="106"/>
      <c r="H239" s="108"/>
      <c r="I239" s="107"/>
      <c r="J239" s="107"/>
    </row>
    <row r="240" ht="22.5" customHeight="1">
      <c r="A240" s="79" t="str">
        <f t="shared" si="1"/>
        <v>0</v>
      </c>
      <c r="B240" s="80">
        <f t="shared" si="2"/>
        <v>0</v>
      </c>
      <c r="C240" s="80">
        <v>237.0</v>
      </c>
      <c r="D240" s="106"/>
      <c r="E240" s="82"/>
      <c r="F240" s="107"/>
      <c r="G240" s="106"/>
      <c r="H240" s="108"/>
      <c r="I240" s="107"/>
      <c r="J240" s="107"/>
    </row>
    <row r="241" ht="22.5" customHeight="1">
      <c r="A241" s="79" t="str">
        <f t="shared" si="1"/>
        <v>0</v>
      </c>
      <c r="B241" s="80">
        <f t="shared" si="2"/>
        <v>0</v>
      </c>
      <c r="C241" s="80">
        <v>238.0</v>
      </c>
      <c r="D241" s="106"/>
      <c r="E241" s="82"/>
      <c r="F241" s="107"/>
      <c r="G241" s="106"/>
      <c r="H241" s="108"/>
      <c r="I241" s="107"/>
      <c r="J241" s="107"/>
    </row>
    <row r="242" ht="22.5" customHeight="1">
      <c r="A242" s="79" t="str">
        <f t="shared" si="1"/>
        <v>0</v>
      </c>
      <c r="B242" s="80">
        <f t="shared" si="2"/>
        <v>0</v>
      </c>
      <c r="C242" s="80">
        <v>239.0</v>
      </c>
      <c r="D242" s="106"/>
      <c r="E242" s="82"/>
      <c r="F242" s="107"/>
      <c r="G242" s="106"/>
      <c r="H242" s="108"/>
      <c r="I242" s="107"/>
      <c r="J242" s="107"/>
    </row>
    <row r="243" ht="22.5" customHeight="1">
      <c r="A243" s="79" t="str">
        <f t="shared" si="1"/>
        <v>0</v>
      </c>
      <c r="B243" s="80">
        <f t="shared" si="2"/>
        <v>0</v>
      </c>
      <c r="C243" s="80">
        <v>240.0</v>
      </c>
      <c r="D243" s="106"/>
      <c r="E243" s="82"/>
      <c r="F243" s="107"/>
      <c r="G243" s="106"/>
      <c r="H243" s="108"/>
      <c r="I243" s="107"/>
      <c r="J243" s="107"/>
    </row>
    <row r="244" ht="22.5" customHeight="1">
      <c r="A244" s="79" t="str">
        <f t="shared" si="1"/>
        <v>0</v>
      </c>
      <c r="B244" s="80">
        <f t="shared" si="2"/>
        <v>0</v>
      </c>
      <c r="C244" s="80">
        <v>241.0</v>
      </c>
      <c r="D244" s="106"/>
      <c r="E244" s="82"/>
      <c r="F244" s="107"/>
      <c r="G244" s="106"/>
      <c r="H244" s="108"/>
      <c r="I244" s="107"/>
      <c r="J244" s="107"/>
    </row>
    <row r="245" ht="22.5" customHeight="1">
      <c r="A245" s="79" t="str">
        <f t="shared" si="1"/>
        <v>0</v>
      </c>
      <c r="B245" s="80">
        <f t="shared" si="2"/>
        <v>0</v>
      </c>
      <c r="C245" s="80">
        <v>242.0</v>
      </c>
      <c r="D245" s="106"/>
      <c r="E245" s="82"/>
      <c r="F245" s="107"/>
      <c r="G245" s="106"/>
      <c r="H245" s="108"/>
      <c r="I245" s="107"/>
      <c r="J245" s="107"/>
    </row>
    <row r="246" ht="22.5" customHeight="1">
      <c r="A246" s="79" t="str">
        <f t="shared" si="1"/>
        <v>0</v>
      </c>
      <c r="B246" s="80">
        <f t="shared" si="2"/>
        <v>0</v>
      </c>
      <c r="C246" s="80">
        <v>243.0</v>
      </c>
      <c r="D246" s="106"/>
      <c r="E246" s="82"/>
      <c r="F246" s="107"/>
      <c r="G246" s="106"/>
      <c r="H246" s="108"/>
      <c r="I246" s="107"/>
      <c r="J246" s="107"/>
    </row>
    <row r="247" ht="22.5" customHeight="1">
      <c r="A247" s="79" t="str">
        <f t="shared" si="1"/>
        <v>0</v>
      </c>
      <c r="B247" s="80">
        <f t="shared" si="2"/>
        <v>0</v>
      </c>
      <c r="C247" s="80">
        <v>244.0</v>
      </c>
      <c r="D247" s="106"/>
      <c r="E247" s="82"/>
      <c r="F247" s="107"/>
      <c r="G247" s="106"/>
      <c r="H247" s="108"/>
      <c r="I247" s="107"/>
      <c r="J247" s="107"/>
    </row>
    <row r="248" ht="22.5" customHeight="1">
      <c r="A248" s="79" t="str">
        <f t="shared" si="1"/>
        <v>0</v>
      </c>
      <c r="B248" s="80">
        <f t="shared" si="2"/>
        <v>0</v>
      </c>
      <c r="C248" s="80">
        <v>245.0</v>
      </c>
      <c r="D248" s="106"/>
      <c r="E248" s="82"/>
      <c r="F248" s="107"/>
      <c r="G248" s="106"/>
      <c r="H248" s="108"/>
      <c r="I248" s="107"/>
      <c r="J248" s="107"/>
    </row>
    <row r="249" ht="22.5" customHeight="1">
      <c r="A249" s="79" t="str">
        <f t="shared" si="1"/>
        <v>0</v>
      </c>
      <c r="B249" s="80">
        <f t="shared" si="2"/>
        <v>0</v>
      </c>
      <c r="C249" s="80">
        <v>246.0</v>
      </c>
      <c r="D249" s="106"/>
      <c r="E249" s="82"/>
      <c r="F249" s="107"/>
      <c r="G249" s="106"/>
      <c r="H249" s="108"/>
      <c r="I249" s="107"/>
      <c r="J249" s="107"/>
    </row>
    <row r="250" ht="22.5" customHeight="1">
      <c r="A250" s="79" t="str">
        <f t="shared" si="1"/>
        <v>0</v>
      </c>
      <c r="B250" s="80">
        <f t="shared" si="2"/>
        <v>0</v>
      </c>
      <c r="C250" s="80">
        <v>247.0</v>
      </c>
      <c r="D250" s="106"/>
      <c r="E250" s="82"/>
      <c r="F250" s="107"/>
      <c r="G250" s="106"/>
      <c r="H250" s="108"/>
      <c r="I250" s="107"/>
      <c r="J250" s="107"/>
    </row>
    <row r="251" ht="22.5" customHeight="1">
      <c r="A251" s="79" t="str">
        <f t="shared" si="1"/>
        <v>0</v>
      </c>
      <c r="B251" s="80">
        <f t="shared" si="2"/>
        <v>0</v>
      </c>
      <c r="C251" s="80">
        <v>248.0</v>
      </c>
      <c r="D251" s="106"/>
      <c r="E251" s="82"/>
      <c r="F251" s="107"/>
      <c r="G251" s="106"/>
      <c r="H251" s="108"/>
      <c r="I251" s="107"/>
      <c r="J251" s="107"/>
    </row>
    <row r="252" ht="22.5" customHeight="1">
      <c r="A252" s="79" t="str">
        <f t="shared" si="1"/>
        <v>0</v>
      </c>
      <c r="B252" s="80">
        <f t="shared" si="2"/>
        <v>0</v>
      </c>
      <c r="C252" s="80">
        <v>249.0</v>
      </c>
      <c r="D252" s="106"/>
      <c r="E252" s="82"/>
      <c r="F252" s="107"/>
      <c r="G252" s="106"/>
      <c r="H252" s="108"/>
      <c r="I252" s="107"/>
      <c r="J252" s="107"/>
    </row>
    <row r="253" ht="22.5" customHeight="1">
      <c r="A253" s="79" t="str">
        <f t="shared" si="1"/>
        <v>0</v>
      </c>
      <c r="B253" s="80">
        <f t="shared" si="2"/>
        <v>0</v>
      </c>
      <c r="C253" s="80">
        <v>250.0</v>
      </c>
      <c r="D253" s="106"/>
      <c r="E253" s="82"/>
      <c r="F253" s="107"/>
      <c r="G253" s="106"/>
      <c r="H253" s="108"/>
      <c r="I253" s="107"/>
      <c r="J253" s="107"/>
    </row>
    <row r="254" ht="22.5" customHeight="1">
      <c r="A254" s="79" t="str">
        <f t="shared" si="1"/>
        <v>0</v>
      </c>
      <c r="B254" s="80">
        <f t="shared" si="2"/>
        <v>0</v>
      </c>
      <c r="C254" s="80">
        <v>251.0</v>
      </c>
      <c r="D254" s="106"/>
      <c r="E254" s="82"/>
      <c r="F254" s="107"/>
      <c r="G254" s="106"/>
      <c r="H254" s="108"/>
      <c r="I254" s="107"/>
      <c r="J254" s="107"/>
    </row>
    <row r="255" ht="22.5" customHeight="1">
      <c r="A255" s="79" t="str">
        <f t="shared" si="1"/>
        <v>0</v>
      </c>
      <c r="B255" s="80">
        <f t="shared" si="2"/>
        <v>0</v>
      </c>
      <c r="C255" s="80">
        <v>252.0</v>
      </c>
      <c r="D255" s="106"/>
      <c r="E255" s="82"/>
      <c r="F255" s="107"/>
      <c r="G255" s="106"/>
      <c r="H255" s="108"/>
      <c r="I255" s="107"/>
      <c r="J255" s="107"/>
    </row>
    <row r="256" ht="22.5" customHeight="1">
      <c r="A256" s="79" t="str">
        <f t="shared" si="1"/>
        <v>0</v>
      </c>
      <c r="B256" s="80">
        <f t="shared" si="2"/>
        <v>0</v>
      </c>
      <c r="C256" s="80">
        <v>253.0</v>
      </c>
      <c r="D256" s="106"/>
      <c r="E256" s="82"/>
      <c r="F256" s="107"/>
      <c r="G256" s="106"/>
      <c r="H256" s="108"/>
      <c r="I256" s="107"/>
      <c r="J256" s="107"/>
    </row>
    <row r="257" ht="22.5" customHeight="1">
      <c r="A257" s="79" t="str">
        <f t="shared" si="1"/>
        <v>0</v>
      </c>
      <c r="B257" s="80">
        <f t="shared" si="2"/>
        <v>0</v>
      </c>
      <c r="C257" s="80">
        <v>254.0</v>
      </c>
      <c r="D257" s="106"/>
      <c r="E257" s="82"/>
      <c r="F257" s="107"/>
      <c r="G257" s="106"/>
      <c r="H257" s="108"/>
      <c r="I257" s="107"/>
      <c r="J257" s="107"/>
    </row>
    <row r="258" ht="22.5" customHeight="1">
      <c r="A258" s="79" t="str">
        <f t="shared" si="1"/>
        <v>0</v>
      </c>
      <c r="B258" s="80">
        <f t="shared" si="2"/>
        <v>0</v>
      </c>
      <c r="C258" s="80">
        <v>255.0</v>
      </c>
      <c r="D258" s="106"/>
      <c r="E258" s="82"/>
      <c r="F258" s="107"/>
      <c r="G258" s="106"/>
      <c r="H258" s="108"/>
      <c r="I258" s="107"/>
      <c r="J258" s="107"/>
    </row>
    <row r="259" ht="22.5" customHeight="1">
      <c r="A259" s="79" t="str">
        <f t="shared" si="1"/>
        <v>0</v>
      </c>
      <c r="B259" s="80">
        <f t="shared" si="2"/>
        <v>0</v>
      </c>
      <c r="C259" s="80">
        <v>256.0</v>
      </c>
      <c r="D259" s="106"/>
      <c r="E259" s="82"/>
      <c r="F259" s="107"/>
      <c r="G259" s="106"/>
      <c r="H259" s="108"/>
      <c r="I259" s="107"/>
      <c r="J259" s="107"/>
    </row>
    <row r="260" ht="22.5" customHeight="1">
      <c r="A260" s="79" t="str">
        <f t="shared" si="1"/>
        <v>0</v>
      </c>
      <c r="B260" s="80">
        <f t="shared" si="2"/>
        <v>0</v>
      </c>
      <c r="C260" s="80">
        <v>257.0</v>
      </c>
      <c r="D260" s="106"/>
      <c r="E260" s="82"/>
      <c r="F260" s="107"/>
      <c r="G260" s="106"/>
      <c r="H260" s="108"/>
      <c r="I260" s="107"/>
      <c r="J260" s="107"/>
    </row>
    <row r="261" ht="22.5" customHeight="1">
      <c r="A261" s="79" t="str">
        <f t="shared" si="1"/>
        <v>0</v>
      </c>
      <c r="B261" s="80">
        <f t="shared" si="2"/>
        <v>0</v>
      </c>
      <c r="C261" s="80">
        <v>258.0</v>
      </c>
      <c r="D261" s="106"/>
      <c r="E261" s="82"/>
      <c r="F261" s="107"/>
      <c r="G261" s="106"/>
      <c r="H261" s="108"/>
      <c r="I261" s="107"/>
      <c r="J261" s="107"/>
    </row>
    <row r="262" ht="22.5" customHeight="1">
      <c r="A262" s="79" t="str">
        <f t="shared" si="1"/>
        <v>0</v>
      </c>
      <c r="B262" s="80">
        <f t="shared" si="2"/>
        <v>0</v>
      </c>
      <c r="C262" s="80">
        <v>259.0</v>
      </c>
      <c r="D262" s="106"/>
      <c r="E262" s="82"/>
      <c r="F262" s="107"/>
      <c r="G262" s="106"/>
      <c r="H262" s="108"/>
      <c r="I262" s="107"/>
      <c r="J262" s="107"/>
    </row>
    <row r="263" ht="22.5" customHeight="1">
      <c r="A263" s="79" t="str">
        <f t="shared" si="1"/>
        <v>0</v>
      </c>
      <c r="B263" s="80">
        <f t="shared" si="2"/>
        <v>0</v>
      </c>
      <c r="C263" s="80">
        <v>260.0</v>
      </c>
      <c r="D263" s="106"/>
      <c r="E263" s="82"/>
      <c r="F263" s="107"/>
      <c r="G263" s="106"/>
      <c r="H263" s="108"/>
      <c r="I263" s="107"/>
      <c r="J263" s="107"/>
    </row>
    <row r="264" ht="22.5" customHeight="1">
      <c r="A264" s="79" t="str">
        <f t="shared" si="1"/>
        <v>0</v>
      </c>
      <c r="B264" s="80">
        <f t="shared" si="2"/>
        <v>0</v>
      </c>
      <c r="C264" s="80">
        <v>261.0</v>
      </c>
      <c r="D264" s="106"/>
      <c r="E264" s="82"/>
      <c r="F264" s="107"/>
      <c r="G264" s="106"/>
      <c r="H264" s="108"/>
      <c r="I264" s="107"/>
      <c r="J264" s="107"/>
    </row>
    <row r="265" ht="22.5" customHeight="1">
      <c r="A265" s="79" t="str">
        <f t="shared" si="1"/>
        <v>0</v>
      </c>
      <c r="B265" s="80">
        <f t="shared" si="2"/>
        <v>0</v>
      </c>
      <c r="C265" s="80">
        <v>262.0</v>
      </c>
      <c r="D265" s="106"/>
      <c r="E265" s="82"/>
      <c r="F265" s="107"/>
      <c r="G265" s="106"/>
      <c r="H265" s="108"/>
      <c r="I265" s="107"/>
      <c r="J265" s="107"/>
    </row>
    <row r="266" ht="22.5" customHeight="1">
      <c r="A266" s="79" t="str">
        <f t="shared" si="1"/>
        <v>0</v>
      </c>
      <c r="B266" s="80">
        <f t="shared" si="2"/>
        <v>0</v>
      </c>
      <c r="C266" s="80">
        <v>263.0</v>
      </c>
      <c r="D266" s="106"/>
      <c r="E266" s="82"/>
      <c r="F266" s="107"/>
      <c r="G266" s="106"/>
      <c r="H266" s="108"/>
      <c r="I266" s="107"/>
      <c r="J266" s="107"/>
    </row>
    <row r="267" ht="22.5" customHeight="1">
      <c r="A267" s="79" t="str">
        <f t="shared" si="1"/>
        <v>0</v>
      </c>
      <c r="B267" s="80">
        <f t="shared" si="2"/>
        <v>0</v>
      </c>
      <c r="C267" s="80">
        <v>264.0</v>
      </c>
      <c r="D267" s="106"/>
      <c r="E267" s="82"/>
      <c r="F267" s="107"/>
      <c r="G267" s="106"/>
      <c r="H267" s="108"/>
      <c r="I267" s="107"/>
      <c r="J267" s="107"/>
    </row>
    <row r="268" ht="22.5" customHeight="1">
      <c r="A268" s="79" t="str">
        <f t="shared" si="1"/>
        <v>0</v>
      </c>
      <c r="B268" s="80">
        <f t="shared" si="2"/>
        <v>0</v>
      </c>
      <c r="C268" s="80">
        <v>265.0</v>
      </c>
      <c r="D268" s="106"/>
      <c r="E268" s="82"/>
      <c r="F268" s="107"/>
      <c r="G268" s="106"/>
      <c r="H268" s="108"/>
      <c r="I268" s="107"/>
      <c r="J268" s="107"/>
    </row>
    <row r="269" ht="22.5" customHeight="1">
      <c r="A269" s="79" t="str">
        <f t="shared" si="1"/>
        <v>0</v>
      </c>
      <c r="B269" s="80">
        <f t="shared" si="2"/>
        <v>0</v>
      </c>
      <c r="C269" s="80">
        <v>266.0</v>
      </c>
      <c r="D269" s="106"/>
      <c r="E269" s="82"/>
      <c r="F269" s="107"/>
      <c r="G269" s="106"/>
      <c r="H269" s="108"/>
      <c r="I269" s="107"/>
      <c r="J269" s="107"/>
    </row>
    <row r="270" ht="22.5" customHeight="1">
      <c r="A270" s="79" t="str">
        <f t="shared" si="1"/>
        <v>0</v>
      </c>
      <c r="B270" s="80">
        <f t="shared" si="2"/>
        <v>0</v>
      </c>
      <c r="C270" s="80">
        <v>267.0</v>
      </c>
      <c r="D270" s="106"/>
      <c r="E270" s="82"/>
      <c r="F270" s="107"/>
      <c r="G270" s="106"/>
      <c r="H270" s="108"/>
      <c r="I270" s="107"/>
      <c r="J270" s="107"/>
    </row>
    <row r="271" ht="22.5" customHeight="1">
      <c r="A271" s="79" t="str">
        <f t="shared" si="1"/>
        <v>0</v>
      </c>
      <c r="B271" s="80">
        <f t="shared" si="2"/>
        <v>0</v>
      </c>
      <c r="C271" s="80">
        <v>268.0</v>
      </c>
      <c r="D271" s="106"/>
      <c r="E271" s="82"/>
      <c r="F271" s="107"/>
      <c r="G271" s="106"/>
      <c r="H271" s="108"/>
      <c r="I271" s="107"/>
      <c r="J271" s="107"/>
    </row>
    <row r="272" ht="22.5" customHeight="1">
      <c r="A272" s="79" t="str">
        <f t="shared" si="1"/>
        <v>0</v>
      </c>
      <c r="B272" s="80">
        <f t="shared" si="2"/>
        <v>0</v>
      </c>
      <c r="C272" s="80">
        <v>269.0</v>
      </c>
      <c r="D272" s="106"/>
      <c r="E272" s="82"/>
      <c r="F272" s="107"/>
      <c r="G272" s="106"/>
      <c r="H272" s="108"/>
      <c r="I272" s="107"/>
      <c r="J272" s="107"/>
    </row>
    <row r="273" ht="22.5" customHeight="1">
      <c r="A273" s="79" t="str">
        <f t="shared" si="1"/>
        <v>0</v>
      </c>
      <c r="B273" s="80">
        <f t="shared" si="2"/>
        <v>0</v>
      </c>
      <c r="C273" s="80">
        <v>270.0</v>
      </c>
      <c r="D273" s="106"/>
      <c r="E273" s="82"/>
      <c r="F273" s="107"/>
      <c r="G273" s="106"/>
      <c r="H273" s="108"/>
      <c r="I273" s="107"/>
      <c r="J273" s="107"/>
    </row>
    <row r="274" ht="22.5" customHeight="1">
      <c r="A274" s="79" t="str">
        <f t="shared" si="1"/>
        <v>0</v>
      </c>
      <c r="B274" s="80">
        <f t="shared" si="2"/>
        <v>0</v>
      </c>
      <c r="C274" s="80">
        <v>271.0</v>
      </c>
      <c r="D274" s="106"/>
      <c r="E274" s="82"/>
      <c r="F274" s="107"/>
      <c r="G274" s="106"/>
      <c r="H274" s="108"/>
      <c r="I274" s="107"/>
      <c r="J274" s="107"/>
    </row>
    <row r="275" ht="22.5" customHeight="1">
      <c r="A275" s="79" t="str">
        <f t="shared" si="1"/>
        <v>0</v>
      </c>
      <c r="B275" s="80">
        <f t="shared" si="2"/>
        <v>0</v>
      </c>
      <c r="C275" s="80">
        <v>272.0</v>
      </c>
      <c r="D275" s="106"/>
      <c r="E275" s="82"/>
      <c r="F275" s="107"/>
      <c r="G275" s="106"/>
      <c r="H275" s="108"/>
      <c r="I275" s="107"/>
      <c r="J275" s="107"/>
    </row>
    <row r="276" ht="22.5" customHeight="1">
      <c r="A276" s="79" t="str">
        <f t="shared" si="1"/>
        <v>0</v>
      </c>
      <c r="B276" s="80">
        <f t="shared" si="2"/>
        <v>0</v>
      </c>
      <c r="C276" s="80">
        <v>273.0</v>
      </c>
      <c r="D276" s="106"/>
      <c r="E276" s="82"/>
      <c r="F276" s="107"/>
      <c r="G276" s="106"/>
      <c r="H276" s="108"/>
      <c r="I276" s="107"/>
      <c r="J276" s="107"/>
    </row>
    <row r="277" ht="22.5" customHeight="1">
      <c r="A277" s="79" t="str">
        <f t="shared" si="1"/>
        <v>0</v>
      </c>
      <c r="B277" s="80">
        <f t="shared" si="2"/>
        <v>0</v>
      </c>
      <c r="C277" s="80">
        <v>274.0</v>
      </c>
      <c r="D277" s="106"/>
      <c r="E277" s="82"/>
      <c r="F277" s="107"/>
      <c r="G277" s="106"/>
      <c r="H277" s="108"/>
      <c r="I277" s="107"/>
      <c r="J277" s="107"/>
    </row>
    <row r="278" ht="22.5" customHeight="1">
      <c r="A278" s="79" t="str">
        <f t="shared" si="1"/>
        <v>0</v>
      </c>
      <c r="B278" s="80">
        <f t="shared" si="2"/>
        <v>0</v>
      </c>
      <c r="C278" s="80">
        <v>275.0</v>
      </c>
      <c r="D278" s="106"/>
      <c r="E278" s="82"/>
      <c r="F278" s="107"/>
      <c r="G278" s="106"/>
      <c r="H278" s="108"/>
      <c r="I278" s="107"/>
      <c r="J278" s="107"/>
    </row>
    <row r="279" ht="22.5" customHeight="1">
      <c r="A279" s="79" t="str">
        <f t="shared" si="1"/>
        <v>0</v>
      </c>
      <c r="B279" s="80">
        <f t="shared" si="2"/>
        <v>0</v>
      </c>
      <c r="C279" s="80">
        <v>276.0</v>
      </c>
      <c r="D279" s="106"/>
      <c r="E279" s="82"/>
      <c r="F279" s="107"/>
      <c r="G279" s="106"/>
      <c r="H279" s="108"/>
      <c r="I279" s="107"/>
      <c r="J279" s="107"/>
    </row>
    <row r="280" ht="22.5" customHeight="1">
      <c r="A280" s="79" t="str">
        <f t="shared" si="1"/>
        <v>0</v>
      </c>
      <c r="B280" s="80">
        <f t="shared" si="2"/>
        <v>0</v>
      </c>
      <c r="C280" s="80">
        <v>277.0</v>
      </c>
      <c r="D280" s="106"/>
      <c r="E280" s="82"/>
      <c r="F280" s="107"/>
      <c r="G280" s="106"/>
      <c r="H280" s="108"/>
      <c r="I280" s="107"/>
      <c r="J280" s="107"/>
    </row>
    <row r="281" ht="22.5" customHeight="1">
      <c r="A281" s="79" t="str">
        <f t="shared" si="1"/>
        <v>0</v>
      </c>
      <c r="B281" s="80">
        <f t="shared" si="2"/>
        <v>0</v>
      </c>
      <c r="C281" s="80">
        <v>278.0</v>
      </c>
      <c r="D281" s="106"/>
      <c r="E281" s="82"/>
      <c r="F281" s="107"/>
      <c r="G281" s="106"/>
      <c r="H281" s="108"/>
      <c r="I281" s="107"/>
      <c r="J281" s="107"/>
    </row>
    <row r="282" ht="22.5" customHeight="1">
      <c r="A282" s="79" t="str">
        <f t="shared" si="1"/>
        <v>0</v>
      </c>
      <c r="B282" s="80">
        <f t="shared" si="2"/>
        <v>0</v>
      </c>
      <c r="C282" s="80">
        <v>279.0</v>
      </c>
      <c r="D282" s="106"/>
      <c r="E282" s="82"/>
      <c r="F282" s="107"/>
      <c r="G282" s="106"/>
      <c r="H282" s="108"/>
      <c r="I282" s="107"/>
      <c r="J282" s="107"/>
    </row>
    <row r="283" ht="22.5" customHeight="1">
      <c r="A283" s="79" t="str">
        <f t="shared" si="1"/>
        <v>0</v>
      </c>
      <c r="B283" s="80">
        <f t="shared" si="2"/>
        <v>0</v>
      </c>
      <c r="C283" s="80">
        <v>280.0</v>
      </c>
      <c r="D283" s="106"/>
      <c r="E283" s="82"/>
      <c r="F283" s="107"/>
      <c r="G283" s="106"/>
      <c r="H283" s="108"/>
      <c r="I283" s="107"/>
      <c r="J283" s="107"/>
    </row>
    <row r="284" ht="22.5" customHeight="1">
      <c r="A284" s="79" t="str">
        <f t="shared" si="1"/>
        <v>0</v>
      </c>
      <c r="B284" s="80">
        <f t="shared" si="2"/>
        <v>0</v>
      </c>
      <c r="C284" s="80">
        <v>281.0</v>
      </c>
      <c r="D284" s="106"/>
      <c r="E284" s="82"/>
      <c r="F284" s="107"/>
      <c r="G284" s="106"/>
      <c r="H284" s="108"/>
      <c r="I284" s="107"/>
      <c r="J284" s="107"/>
    </row>
    <row r="285" ht="22.5" customHeight="1">
      <c r="A285" s="79" t="str">
        <f t="shared" si="1"/>
        <v>0</v>
      </c>
      <c r="B285" s="80">
        <f t="shared" si="2"/>
        <v>0</v>
      </c>
      <c r="C285" s="80">
        <v>282.0</v>
      </c>
      <c r="D285" s="106"/>
      <c r="E285" s="82"/>
      <c r="F285" s="107"/>
      <c r="G285" s="106"/>
      <c r="H285" s="108"/>
      <c r="I285" s="107"/>
      <c r="J285" s="107"/>
    </row>
    <row r="286" ht="22.5" customHeight="1">
      <c r="A286" s="79" t="str">
        <f t="shared" si="1"/>
        <v>0</v>
      </c>
      <c r="B286" s="80">
        <f t="shared" si="2"/>
        <v>0</v>
      </c>
      <c r="C286" s="80">
        <v>283.0</v>
      </c>
      <c r="D286" s="106"/>
      <c r="E286" s="82"/>
      <c r="F286" s="107"/>
      <c r="G286" s="106"/>
      <c r="H286" s="108"/>
      <c r="I286" s="107"/>
      <c r="J286" s="107"/>
    </row>
    <row r="287" ht="22.5" customHeight="1">
      <c r="A287" s="79" t="str">
        <f t="shared" si="1"/>
        <v>0</v>
      </c>
      <c r="B287" s="80">
        <f t="shared" si="2"/>
        <v>0</v>
      </c>
      <c r="C287" s="80">
        <v>284.0</v>
      </c>
      <c r="D287" s="106"/>
      <c r="E287" s="82"/>
      <c r="F287" s="107"/>
      <c r="G287" s="106"/>
      <c r="H287" s="108"/>
      <c r="I287" s="107"/>
      <c r="J287" s="107"/>
    </row>
    <row r="288" ht="22.5" customHeight="1">
      <c r="A288" s="79" t="str">
        <f t="shared" si="1"/>
        <v>0</v>
      </c>
      <c r="B288" s="80">
        <f t="shared" si="2"/>
        <v>0</v>
      </c>
      <c r="C288" s="80">
        <v>285.0</v>
      </c>
      <c r="D288" s="106"/>
      <c r="E288" s="82"/>
      <c r="F288" s="107"/>
      <c r="G288" s="106"/>
      <c r="H288" s="108"/>
      <c r="I288" s="107"/>
      <c r="J288" s="107"/>
    </row>
    <row r="289" ht="22.5" customHeight="1">
      <c r="A289" s="79" t="str">
        <f t="shared" si="1"/>
        <v>0</v>
      </c>
      <c r="B289" s="80">
        <f t="shared" si="2"/>
        <v>0</v>
      </c>
      <c r="C289" s="80">
        <v>286.0</v>
      </c>
      <c r="D289" s="106"/>
      <c r="E289" s="82"/>
      <c r="F289" s="107"/>
      <c r="G289" s="106"/>
      <c r="H289" s="108"/>
      <c r="I289" s="107"/>
      <c r="J289" s="107"/>
    </row>
    <row r="290" ht="22.5" customHeight="1">
      <c r="A290" s="79" t="str">
        <f t="shared" si="1"/>
        <v>0</v>
      </c>
      <c r="B290" s="80">
        <f t="shared" si="2"/>
        <v>0</v>
      </c>
      <c r="C290" s="80">
        <v>287.0</v>
      </c>
      <c r="D290" s="106"/>
      <c r="E290" s="82"/>
      <c r="F290" s="107"/>
      <c r="G290" s="106"/>
      <c r="H290" s="108"/>
      <c r="I290" s="107"/>
      <c r="J290" s="107"/>
    </row>
    <row r="291" ht="22.5" customHeight="1">
      <c r="A291" s="79" t="str">
        <f t="shared" si="1"/>
        <v>0</v>
      </c>
      <c r="B291" s="80">
        <f t="shared" si="2"/>
        <v>0</v>
      </c>
      <c r="C291" s="80">
        <v>288.0</v>
      </c>
      <c r="D291" s="106"/>
      <c r="E291" s="82"/>
      <c r="F291" s="107"/>
      <c r="G291" s="106"/>
      <c r="H291" s="108"/>
      <c r="I291" s="107"/>
      <c r="J291" s="107"/>
    </row>
    <row r="292" ht="22.5" customHeight="1">
      <c r="A292" s="79" t="str">
        <f t="shared" si="1"/>
        <v>0</v>
      </c>
      <c r="B292" s="80">
        <f t="shared" si="2"/>
        <v>0</v>
      </c>
      <c r="C292" s="80">
        <v>289.0</v>
      </c>
      <c r="D292" s="106"/>
      <c r="E292" s="82"/>
      <c r="F292" s="107"/>
      <c r="G292" s="106"/>
      <c r="H292" s="108"/>
      <c r="I292" s="107"/>
      <c r="J292" s="107"/>
    </row>
    <row r="293" ht="22.5" customHeight="1">
      <c r="A293" s="79" t="str">
        <f t="shared" si="1"/>
        <v>0</v>
      </c>
      <c r="B293" s="80">
        <f t="shared" si="2"/>
        <v>0</v>
      </c>
      <c r="C293" s="80">
        <v>290.0</v>
      </c>
      <c r="D293" s="106"/>
      <c r="E293" s="82"/>
      <c r="F293" s="107"/>
      <c r="G293" s="106"/>
      <c r="H293" s="108"/>
      <c r="I293" s="107"/>
      <c r="J293" s="107"/>
    </row>
    <row r="294" ht="22.5" customHeight="1">
      <c r="A294" s="79" t="str">
        <f t="shared" si="1"/>
        <v>0</v>
      </c>
      <c r="B294" s="80">
        <f t="shared" si="2"/>
        <v>0</v>
      </c>
      <c r="C294" s="80">
        <v>291.0</v>
      </c>
      <c r="D294" s="106"/>
      <c r="E294" s="82"/>
      <c r="F294" s="107"/>
      <c r="G294" s="106"/>
      <c r="H294" s="108"/>
      <c r="I294" s="107"/>
      <c r="J294" s="107"/>
    </row>
    <row r="295" ht="22.5" customHeight="1">
      <c r="A295" s="79" t="str">
        <f t="shared" si="1"/>
        <v>0</v>
      </c>
      <c r="B295" s="80">
        <f t="shared" si="2"/>
        <v>0</v>
      </c>
      <c r="C295" s="80">
        <v>292.0</v>
      </c>
      <c r="D295" s="106"/>
      <c r="E295" s="82"/>
      <c r="F295" s="107"/>
      <c r="G295" s="106"/>
      <c r="H295" s="108"/>
      <c r="I295" s="107"/>
      <c r="J295" s="107"/>
    </row>
    <row r="296" ht="22.5" customHeight="1">
      <c r="A296" s="79" t="str">
        <f t="shared" si="1"/>
        <v>0</v>
      </c>
      <c r="B296" s="80">
        <f t="shared" si="2"/>
        <v>0</v>
      </c>
      <c r="C296" s="80">
        <v>293.0</v>
      </c>
      <c r="D296" s="106"/>
      <c r="E296" s="82"/>
      <c r="F296" s="107"/>
      <c r="G296" s="106"/>
      <c r="H296" s="108"/>
      <c r="I296" s="107"/>
      <c r="J296" s="107"/>
    </row>
    <row r="297" ht="22.5" customHeight="1">
      <c r="A297" s="79" t="str">
        <f t="shared" si="1"/>
        <v>0</v>
      </c>
      <c r="B297" s="80">
        <f t="shared" si="2"/>
        <v>0</v>
      </c>
      <c r="C297" s="80">
        <v>294.0</v>
      </c>
      <c r="D297" s="106"/>
      <c r="E297" s="82"/>
      <c r="F297" s="107"/>
      <c r="G297" s="106"/>
      <c r="H297" s="108"/>
      <c r="I297" s="107"/>
      <c r="J297" s="107"/>
    </row>
    <row r="298" ht="22.5" customHeight="1">
      <c r="A298" s="79" t="str">
        <f t="shared" si="1"/>
        <v>0</v>
      </c>
      <c r="B298" s="80">
        <f t="shared" si="2"/>
        <v>0</v>
      </c>
      <c r="C298" s="80">
        <v>295.0</v>
      </c>
      <c r="D298" s="106"/>
      <c r="E298" s="82"/>
      <c r="F298" s="107"/>
      <c r="G298" s="106"/>
      <c r="H298" s="108"/>
      <c r="I298" s="107"/>
      <c r="J298" s="107"/>
    </row>
    <row r="299" ht="22.5" customHeight="1">
      <c r="A299" s="79" t="str">
        <f t="shared" si="1"/>
        <v>0</v>
      </c>
      <c r="B299" s="80">
        <f t="shared" si="2"/>
        <v>0</v>
      </c>
      <c r="C299" s="80">
        <v>296.0</v>
      </c>
      <c r="D299" s="106"/>
      <c r="E299" s="82"/>
      <c r="F299" s="107"/>
      <c r="G299" s="106"/>
      <c r="H299" s="108"/>
      <c r="I299" s="107"/>
      <c r="J299" s="107"/>
    </row>
    <row r="300" ht="22.5" customHeight="1">
      <c r="A300" s="79" t="str">
        <f t="shared" si="1"/>
        <v>0</v>
      </c>
      <c r="B300" s="80">
        <f t="shared" si="2"/>
        <v>0</v>
      </c>
      <c r="C300" s="80">
        <v>297.0</v>
      </c>
      <c r="D300" s="106"/>
      <c r="E300" s="82"/>
      <c r="F300" s="107"/>
      <c r="G300" s="106"/>
      <c r="H300" s="108"/>
      <c r="I300" s="107"/>
      <c r="J300" s="107"/>
    </row>
    <row r="301" ht="22.5" customHeight="1">
      <c r="A301" s="79" t="str">
        <f t="shared" si="1"/>
        <v>0</v>
      </c>
      <c r="B301" s="80">
        <f t="shared" si="2"/>
        <v>0</v>
      </c>
      <c r="C301" s="80">
        <v>298.0</v>
      </c>
      <c r="D301" s="106"/>
      <c r="E301" s="82"/>
      <c r="F301" s="107"/>
      <c r="G301" s="106"/>
      <c r="H301" s="108"/>
      <c r="I301" s="107"/>
      <c r="J301" s="107"/>
    </row>
    <row r="302" ht="22.5" customHeight="1">
      <c r="A302" s="79" t="str">
        <f t="shared" si="1"/>
        <v>0</v>
      </c>
      <c r="B302" s="80">
        <f t="shared" si="2"/>
        <v>0</v>
      </c>
      <c r="C302" s="80">
        <v>299.0</v>
      </c>
      <c r="D302" s="106"/>
      <c r="E302" s="82"/>
      <c r="F302" s="107"/>
      <c r="G302" s="106"/>
      <c r="H302" s="108"/>
      <c r="I302" s="107"/>
      <c r="J302" s="107"/>
    </row>
    <row r="303" ht="22.5" customHeight="1">
      <c r="A303" s="79" t="str">
        <f t="shared" si="1"/>
        <v>0</v>
      </c>
      <c r="B303" s="80">
        <f t="shared" si="2"/>
        <v>0</v>
      </c>
      <c r="C303" s="80">
        <v>300.0</v>
      </c>
      <c r="D303" s="106"/>
      <c r="E303" s="82"/>
      <c r="F303" s="107"/>
      <c r="G303" s="106"/>
      <c r="H303" s="108"/>
      <c r="I303" s="107"/>
      <c r="J303" s="107"/>
    </row>
    <row r="304" ht="22.5" customHeight="1">
      <c r="A304" s="79" t="str">
        <f t="shared" si="1"/>
        <v>0</v>
      </c>
      <c r="B304" s="80">
        <f t="shared" si="2"/>
        <v>0</v>
      </c>
      <c r="C304" s="80">
        <v>301.0</v>
      </c>
      <c r="D304" s="106"/>
      <c r="E304" s="82"/>
      <c r="F304" s="107"/>
      <c r="G304" s="106"/>
      <c r="H304" s="108"/>
      <c r="I304" s="107"/>
      <c r="J304" s="107"/>
    </row>
    <row r="305" ht="22.5" customHeight="1">
      <c r="A305" s="79" t="str">
        <f t="shared" si="1"/>
        <v>0</v>
      </c>
      <c r="B305" s="80">
        <f t="shared" si="2"/>
        <v>0</v>
      </c>
      <c r="C305" s="80">
        <v>302.0</v>
      </c>
      <c r="D305" s="106"/>
      <c r="E305" s="82"/>
      <c r="F305" s="107"/>
      <c r="G305" s="106"/>
      <c r="H305" s="108"/>
      <c r="I305" s="107"/>
      <c r="J305" s="107"/>
    </row>
    <row r="306" ht="22.5" customHeight="1">
      <c r="A306" s="79" t="str">
        <f t="shared" si="1"/>
        <v>0</v>
      </c>
      <c r="B306" s="80">
        <f t="shared" si="2"/>
        <v>0</v>
      </c>
      <c r="C306" s="80">
        <v>303.0</v>
      </c>
      <c r="D306" s="106"/>
      <c r="E306" s="82"/>
      <c r="F306" s="107"/>
      <c r="G306" s="106"/>
      <c r="H306" s="108"/>
      <c r="I306" s="107"/>
      <c r="J306" s="107"/>
    </row>
    <row r="307" ht="22.5" customHeight="1">
      <c r="A307" s="79" t="str">
        <f t="shared" si="1"/>
        <v>0</v>
      </c>
      <c r="B307" s="80">
        <f t="shared" si="2"/>
        <v>0</v>
      </c>
      <c r="C307" s="80">
        <v>304.0</v>
      </c>
      <c r="D307" s="106"/>
      <c r="E307" s="82"/>
      <c r="F307" s="107"/>
      <c r="G307" s="106"/>
      <c r="H307" s="108"/>
      <c r="I307" s="107"/>
      <c r="J307" s="107"/>
    </row>
    <row r="308" ht="22.5" customHeight="1">
      <c r="A308" s="79" t="str">
        <f t="shared" si="1"/>
        <v>0</v>
      </c>
      <c r="B308" s="80">
        <f t="shared" si="2"/>
        <v>0</v>
      </c>
      <c r="C308" s="80">
        <v>305.0</v>
      </c>
      <c r="D308" s="106"/>
      <c r="E308" s="82"/>
      <c r="F308" s="107"/>
      <c r="G308" s="106"/>
      <c r="H308" s="108"/>
      <c r="I308" s="107"/>
      <c r="J308" s="107"/>
    </row>
    <row r="309" ht="22.5" customHeight="1">
      <c r="A309" s="79" t="str">
        <f t="shared" si="1"/>
        <v>0</v>
      </c>
      <c r="B309" s="80">
        <f t="shared" si="2"/>
        <v>0</v>
      </c>
      <c r="C309" s="80">
        <v>306.0</v>
      </c>
      <c r="D309" s="106"/>
      <c r="E309" s="82"/>
      <c r="F309" s="107"/>
      <c r="G309" s="106"/>
      <c r="H309" s="108"/>
      <c r="I309" s="107"/>
      <c r="J309" s="107"/>
    </row>
    <row r="310" ht="22.5" customHeight="1">
      <c r="A310" s="79" t="str">
        <f t="shared" si="1"/>
        <v>0</v>
      </c>
      <c r="B310" s="80">
        <f t="shared" si="2"/>
        <v>0</v>
      </c>
      <c r="C310" s="80">
        <v>307.0</v>
      </c>
      <c r="D310" s="106"/>
      <c r="E310" s="82"/>
      <c r="F310" s="107"/>
      <c r="G310" s="106"/>
      <c r="H310" s="108"/>
      <c r="I310" s="107"/>
      <c r="J310" s="107"/>
    </row>
    <row r="311" ht="22.5" customHeight="1">
      <c r="A311" s="79" t="str">
        <f t="shared" si="1"/>
        <v>0</v>
      </c>
      <c r="B311" s="80">
        <f t="shared" si="2"/>
        <v>0</v>
      </c>
      <c r="C311" s="80">
        <v>308.0</v>
      </c>
      <c r="D311" s="106"/>
      <c r="E311" s="82"/>
      <c r="F311" s="107"/>
      <c r="G311" s="106"/>
      <c r="H311" s="108"/>
      <c r="I311" s="107"/>
      <c r="J311" s="107"/>
    </row>
    <row r="312" ht="22.5" customHeight="1">
      <c r="A312" s="79" t="str">
        <f t="shared" si="1"/>
        <v>0</v>
      </c>
      <c r="B312" s="80">
        <f t="shared" si="2"/>
        <v>0</v>
      </c>
      <c r="C312" s="80">
        <v>309.0</v>
      </c>
      <c r="D312" s="106"/>
      <c r="E312" s="82"/>
      <c r="F312" s="107"/>
      <c r="G312" s="106"/>
      <c r="H312" s="108"/>
      <c r="I312" s="107"/>
      <c r="J312" s="107"/>
    </row>
    <row r="313" ht="22.5" customHeight="1">
      <c r="A313" s="79" t="str">
        <f t="shared" si="1"/>
        <v>0</v>
      </c>
      <c r="B313" s="80">
        <f t="shared" si="2"/>
        <v>0</v>
      </c>
      <c r="C313" s="80">
        <v>310.0</v>
      </c>
      <c r="D313" s="106"/>
      <c r="E313" s="82"/>
      <c r="F313" s="107"/>
      <c r="G313" s="106"/>
      <c r="H313" s="108"/>
      <c r="I313" s="107"/>
      <c r="J313" s="107"/>
    </row>
    <row r="314" ht="22.5" customHeight="1">
      <c r="A314" s="79" t="str">
        <f t="shared" si="1"/>
        <v>0</v>
      </c>
      <c r="B314" s="80">
        <f t="shared" si="2"/>
        <v>0</v>
      </c>
      <c r="C314" s="80">
        <v>311.0</v>
      </c>
      <c r="D314" s="106"/>
      <c r="E314" s="82"/>
      <c r="F314" s="107"/>
      <c r="G314" s="106"/>
      <c r="H314" s="108"/>
      <c r="I314" s="107"/>
      <c r="J314" s="107"/>
    </row>
    <row r="315" ht="22.5" customHeight="1">
      <c r="A315" s="79" t="str">
        <f t="shared" si="1"/>
        <v>0</v>
      </c>
      <c r="B315" s="80">
        <f t="shared" si="2"/>
        <v>0</v>
      </c>
      <c r="C315" s="80">
        <v>312.0</v>
      </c>
      <c r="D315" s="106"/>
      <c r="E315" s="82"/>
      <c r="F315" s="107"/>
      <c r="G315" s="106"/>
      <c r="H315" s="108"/>
      <c r="I315" s="107"/>
      <c r="J315" s="107"/>
    </row>
    <row r="316" ht="22.5" customHeight="1">
      <c r="A316" s="79" t="str">
        <f t="shared" si="1"/>
        <v>0</v>
      </c>
      <c r="B316" s="80">
        <f t="shared" si="2"/>
        <v>0</v>
      </c>
      <c r="C316" s="80">
        <v>313.0</v>
      </c>
      <c r="D316" s="106"/>
      <c r="E316" s="82"/>
      <c r="F316" s="107"/>
      <c r="G316" s="106"/>
      <c r="H316" s="108"/>
      <c r="I316" s="107"/>
      <c r="J316" s="107"/>
    </row>
    <row r="317" ht="22.5" customHeight="1">
      <c r="A317" s="79" t="str">
        <f t="shared" si="1"/>
        <v>0</v>
      </c>
      <c r="B317" s="80">
        <f t="shared" si="2"/>
        <v>0</v>
      </c>
      <c r="C317" s="80">
        <v>314.0</v>
      </c>
      <c r="D317" s="106"/>
      <c r="E317" s="82"/>
      <c r="F317" s="107"/>
      <c r="G317" s="106"/>
      <c r="H317" s="108"/>
      <c r="I317" s="107"/>
      <c r="J317" s="107"/>
    </row>
    <row r="318" ht="22.5" customHeight="1">
      <c r="A318" s="79" t="str">
        <f t="shared" si="1"/>
        <v>0</v>
      </c>
      <c r="B318" s="80">
        <f t="shared" si="2"/>
        <v>0</v>
      </c>
      <c r="C318" s="80">
        <v>315.0</v>
      </c>
      <c r="D318" s="106"/>
      <c r="E318" s="82"/>
      <c r="F318" s="107"/>
      <c r="G318" s="106"/>
      <c r="H318" s="108"/>
      <c r="I318" s="107"/>
      <c r="J318" s="107"/>
    </row>
    <row r="319" ht="22.5" customHeight="1">
      <c r="A319" s="79" t="str">
        <f t="shared" si="1"/>
        <v>0</v>
      </c>
      <c r="B319" s="80">
        <f t="shared" si="2"/>
        <v>0</v>
      </c>
      <c r="C319" s="80">
        <v>316.0</v>
      </c>
      <c r="D319" s="106"/>
      <c r="E319" s="82"/>
      <c r="F319" s="107"/>
      <c r="G319" s="106"/>
      <c r="H319" s="108"/>
      <c r="I319" s="107"/>
      <c r="J319" s="107"/>
    </row>
    <row r="320" ht="22.5" customHeight="1">
      <c r="A320" s="79" t="str">
        <f t="shared" si="1"/>
        <v>0</v>
      </c>
      <c r="B320" s="80">
        <f t="shared" si="2"/>
        <v>0</v>
      </c>
      <c r="C320" s="80">
        <v>317.0</v>
      </c>
      <c r="D320" s="106"/>
      <c r="E320" s="82"/>
      <c r="F320" s="107"/>
      <c r="G320" s="106"/>
      <c r="H320" s="108"/>
      <c r="I320" s="107"/>
      <c r="J320" s="107"/>
    </row>
    <row r="321" ht="22.5" customHeight="1">
      <c r="A321" s="79" t="str">
        <f t="shared" si="1"/>
        <v>0</v>
      </c>
      <c r="B321" s="80">
        <f t="shared" si="2"/>
        <v>0</v>
      </c>
      <c r="C321" s="80">
        <v>318.0</v>
      </c>
      <c r="D321" s="106"/>
      <c r="E321" s="82"/>
      <c r="F321" s="107"/>
      <c r="G321" s="106"/>
      <c r="H321" s="108"/>
      <c r="I321" s="107"/>
      <c r="J321" s="107"/>
    </row>
    <row r="322" ht="22.5" customHeight="1">
      <c r="A322" s="79" t="str">
        <f t="shared" si="1"/>
        <v>0</v>
      </c>
      <c r="B322" s="80">
        <f t="shared" si="2"/>
        <v>0</v>
      </c>
      <c r="C322" s="80">
        <v>319.0</v>
      </c>
      <c r="D322" s="106"/>
      <c r="E322" s="82"/>
      <c r="F322" s="107"/>
      <c r="G322" s="106"/>
      <c r="H322" s="108"/>
      <c r="I322" s="107"/>
      <c r="J322" s="107"/>
    </row>
    <row r="323" ht="22.5" customHeight="1">
      <c r="A323" s="79" t="str">
        <f t="shared" si="1"/>
        <v>0</v>
      </c>
      <c r="B323" s="80">
        <f t="shared" si="2"/>
        <v>0</v>
      </c>
      <c r="C323" s="80">
        <v>320.0</v>
      </c>
      <c r="D323" s="106"/>
      <c r="E323" s="82"/>
      <c r="F323" s="107"/>
      <c r="G323" s="106"/>
      <c r="H323" s="108"/>
      <c r="I323" s="107"/>
      <c r="J323" s="107"/>
    </row>
    <row r="324" ht="22.5" customHeight="1">
      <c r="A324" s="79" t="str">
        <f t="shared" si="1"/>
        <v>0</v>
      </c>
      <c r="B324" s="80">
        <f t="shared" si="2"/>
        <v>0</v>
      </c>
      <c r="C324" s="80">
        <v>321.0</v>
      </c>
      <c r="D324" s="106"/>
      <c r="E324" s="82"/>
      <c r="F324" s="107"/>
      <c r="G324" s="106"/>
      <c r="H324" s="108"/>
      <c r="I324" s="107"/>
      <c r="J324" s="107"/>
    </row>
    <row r="325" ht="22.5" customHeight="1">
      <c r="A325" s="79" t="str">
        <f t="shared" si="1"/>
        <v>0</v>
      </c>
      <c r="B325" s="80">
        <f t="shared" si="2"/>
        <v>0</v>
      </c>
      <c r="C325" s="80">
        <v>322.0</v>
      </c>
      <c r="D325" s="106"/>
      <c r="E325" s="82"/>
      <c r="F325" s="107"/>
      <c r="G325" s="106"/>
      <c r="H325" s="108"/>
      <c r="I325" s="107"/>
      <c r="J325" s="107"/>
    </row>
    <row r="326" ht="22.5" customHeight="1">
      <c r="A326" s="79" t="str">
        <f t="shared" si="1"/>
        <v>0</v>
      </c>
      <c r="B326" s="80">
        <f t="shared" si="2"/>
        <v>0</v>
      </c>
      <c r="C326" s="80">
        <v>323.0</v>
      </c>
      <c r="D326" s="106"/>
      <c r="E326" s="82"/>
      <c r="F326" s="107"/>
      <c r="G326" s="106"/>
      <c r="H326" s="108"/>
      <c r="I326" s="107"/>
      <c r="J326" s="107"/>
    </row>
    <row r="327" ht="22.5" customHeight="1">
      <c r="A327" s="79" t="str">
        <f t="shared" si="1"/>
        <v>0</v>
      </c>
      <c r="B327" s="80">
        <f t="shared" si="2"/>
        <v>0</v>
      </c>
      <c r="C327" s="80">
        <v>324.0</v>
      </c>
      <c r="D327" s="106"/>
      <c r="E327" s="82"/>
      <c r="F327" s="107"/>
      <c r="G327" s="106"/>
      <c r="H327" s="108"/>
      <c r="I327" s="107"/>
      <c r="J327" s="107"/>
    </row>
    <row r="328" ht="22.5" customHeight="1">
      <c r="A328" s="79" t="str">
        <f t="shared" si="1"/>
        <v>0</v>
      </c>
      <c r="B328" s="80">
        <f t="shared" si="2"/>
        <v>0</v>
      </c>
      <c r="C328" s="80">
        <v>325.0</v>
      </c>
      <c r="D328" s="106"/>
      <c r="E328" s="82"/>
      <c r="F328" s="107"/>
      <c r="G328" s="106"/>
      <c r="H328" s="108"/>
      <c r="I328" s="107"/>
      <c r="J328" s="107"/>
    </row>
    <row r="329" ht="22.5" customHeight="1">
      <c r="A329" s="79" t="str">
        <f t="shared" si="1"/>
        <v>0</v>
      </c>
      <c r="B329" s="80">
        <f t="shared" si="2"/>
        <v>0</v>
      </c>
      <c r="C329" s="80">
        <v>326.0</v>
      </c>
      <c r="D329" s="106"/>
      <c r="E329" s="82"/>
      <c r="F329" s="107"/>
      <c r="G329" s="106"/>
      <c r="H329" s="108"/>
      <c r="I329" s="107"/>
      <c r="J329" s="107"/>
    </row>
    <row r="330" ht="22.5" customHeight="1">
      <c r="A330" s="79" t="str">
        <f t="shared" si="1"/>
        <v>0</v>
      </c>
      <c r="B330" s="80">
        <f t="shared" si="2"/>
        <v>0</v>
      </c>
      <c r="C330" s="80">
        <v>327.0</v>
      </c>
      <c r="D330" s="106"/>
      <c r="E330" s="82"/>
      <c r="F330" s="107"/>
      <c r="G330" s="106"/>
      <c r="H330" s="108"/>
      <c r="I330" s="107"/>
      <c r="J330" s="107"/>
    </row>
    <row r="331" ht="22.5" customHeight="1">
      <c r="A331" s="79" t="str">
        <f t="shared" si="1"/>
        <v>0</v>
      </c>
      <c r="B331" s="80">
        <f t="shared" si="2"/>
        <v>0</v>
      </c>
      <c r="C331" s="80">
        <v>328.0</v>
      </c>
      <c r="D331" s="106"/>
      <c r="E331" s="82"/>
      <c r="F331" s="107"/>
      <c r="G331" s="106"/>
      <c r="H331" s="108"/>
      <c r="I331" s="107"/>
      <c r="J331" s="107"/>
    </row>
    <row r="332" ht="22.5" customHeight="1">
      <c r="A332" s="79" t="str">
        <f t="shared" si="1"/>
        <v>0</v>
      </c>
      <c r="B332" s="80">
        <f t="shared" si="2"/>
        <v>0</v>
      </c>
      <c r="C332" s="80">
        <v>329.0</v>
      </c>
      <c r="D332" s="106"/>
      <c r="E332" s="82"/>
      <c r="F332" s="107"/>
      <c r="G332" s="106"/>
      <c r="H332" s="108"/>
      <c r="I332" s="107"/>
      <c r="J332" s="107"/>
    </row>
    <row r="333" ht="22.5" customHeight="1">
      <c r="A333" s="79" t="str">
        <f t="shared" si="1"/>
        <v>0</v>
      </c>
      <c r="B333" s="80">
        <f t="shared" si="2"/>
        <v>0</v>
      </c>
      <c r="C333" s="80">
        <v>330.0</v>
      </c>
      <c r="D333" s="106"/>
      <c r="E333" s="82"/>
      <c r="F333" s="107"/>
      <c r="G333" s="106"/>
      <c r="H333" s="108"/>
      <c r="I333" s="107"/>
      <c r="J333" s="107"/>
    </row>
    <row r="334" ht="22.5" customHeight="1">
      <c r="A334" s="79" t="str">
        <f t="shared" si="1"/>
        <v>0</v>
      </c>
      <c r="B334" s="80">
        <f t="shared" si="2"/>
        <v>0</v>
      </c>
      <c r="C334" s="80">
        <v>331.0</v>
      </c>
      <c r="D334" s="106"/>
      <c r="E334" s="82"/>
      <c r="F334" s="107"/>
      <c r="G334" s="106"/>
      <c r="H334" s="108"/>
      <c r="I334" s="107"/>
      <c r="J334" s="107"/>
    </row>
    <row r="335" ht="22.5" customHeight="1">
      <c r="A335" s="79" t="str">
        <f t="shared" si="1"/>
        <v>0</v>
      </c>
      <c r="B335" s="80">
        <f t="shared" si="2"/>
        <v>0</v>
      </c>
      <c r="C335" s="80">
        <v>332.0</v>
      </c>
      <c r="D335" s="106"/>
      <c r="E335" s="82"/>
      <c r="F335" s="107"/>
      <c r="G335" s="106"/>
      <c r="H335" s="108"/>
      <c r="I335" s="107"/>
      <c r="J335" s="107"/>
    </row>
    <row r="336" ht="22.5" customHeight="1">
      <c r="A336" s="79" t="str">
        <f t="shared" si="1"/>
        <v>0</v>
      </c>
      <c r="B336" s="80">
        <f t="shared" si="2"/>
        <v>0</v>
      </c>
      <c r="C336" s="80">
        <v>333.0</v>
      </c>
      <c r="D336" s="106"/>
      <c r="E336" s="82"/>
      <c r="F336" s="107"/>
      <c r="G336" s="106"/>
      <c r="H336" s="108"/>
      <c r="I336" s="107"/>
      <c r="J336" s="107"/>
    </row>
    <row r="337" ht="22.5" customHeight="1">
      <c r="A337" s="79" t="str">
        <f t="shared" si="1"/>
        <v>0</v>
      </c>
      <c r="B337" s="80">
        <f t="shared" si="2"/>
        <v>0</v>
      </c>
      <c r="C337" s="80">
        <v>334.0</v>
      </c>
      <c r="D337" s="106"/>
      <c r="E337" s="82"/>
      <c r="F337" s="107"/>
      <c r="G337" s="106"/>
      <c r="H337" s="108"/>
      <c r="I337" s="107"/>
      <c r="J337" s="107"/>
    </row>
    <row r="338" ht="22.5" customHeight="1">
      <c r="A338" s="79" t="str">
        <f t="shared" si="1"/>
        <v>0</v>
      </c>
      <c r="B338" s="80">
        <f t="shared" si="2"/>
        <v>0</v>
      </c>
      <c r="C338" s="80">
        <v>335.0</v>
      </c>
      <c r="D338" s="106"/>
      <c r="E338" s="82"/>
      <c r="F338" s="107"/>
      <c r="G338" s="106"/>
      <c r="H338" s="108"/>
      <c r="I338" s="107"/>
      <c r="J338" s="107"/>
    </row>
    <row r="339" ht="22.5" customHeight="1">
      <c r="A339" s="79" t="str">
        <f t="shared" si="1"/>
        <v>0</v>
      </c>
      <c r="B339" s="80">
        <f t="shared" si="2"/>
        <v>0</v>
      </c>
      <c r="C339" s="80">
        <v>336.0</v>
      </c>
      <c r="D339" s="106"/>
      <c r="E339" s="82"/>
      <c r="F339" s="107"/>
      <c r="G339" s="106"/>
      <c r="H339" s="108"/>
      <c r="I339" s="107"/>
      <c r="J339" s="107"/>
    </row>
    <row r="340" ht="22.5" customHeight="1">
      <c r="A340" s="79" t="str">
        <f t="shared" si="1"/>
        <v>0</v>
      </c>
      <c r="B340" s="80">
        <f t="shared" si="2"/>
        <v>0</v>
      </c>
      <c r="C340" s="80">
        <v>337.0</v>
      </c>
      <c r="D340" s="106"/>
      <c r="E340" s="82"/>
      <c r="F340" s="107"/>
      <c r="G340" s="106"/>
      <c r="H340" s="108"/>
      <c r="I340" s="107"/>
      <c r="J340" s="107"/>
    </row>
    <row r="341" ht="22.5" customHeight="1">
      <c r="A341" s="79" t="str">
        <f t="shared" si="1"/>
        <v>0</v>
      </c>
      <c r="B341" s="80">
        <f t="shared" si="2"/>
        <v>0</v>
      </c>
      <c r="C341" s="80">
        <v>338.0</v>
      </c>
      <c r="D341" s="106"/>
      <c r="E341" s="82"/>
      <c r="F341" s="107"/>
      <c r="G341" s="106"/>
      <c r="H341" s="108"/>
      <c r="I341" s="107"/>
      <c r="J341" s="107"/>
    </row>
    <row r="342" ht="22.5" customHeight="1">
      <c r="A342" s="79" t="str">
        <f t="shared" si="1"/>
        <v>0</v>
      </c>
      <c r="B342" s="80">
        <f t="shared" si="2"/>
        <v>0</v>
      </c>
      <c r="C342" s="80">
        <v>339.0</v>
      </c>
      <c r="D342" s="106"/>
      <c r="E342" s="82"/>
      <c r="F342" s="107"/>
      <c r="G342" s="106"/>
      <c r="H342" s="108"/>
      <c r="I342" s="107"/>
      <c r="J342" s="107"/>
    </row>
    <row r="343" ht="22.5" customHeight="1">
      <c r="A343" s="79" t="str">
        <f t="shared" si="1"/>
        <v>0</v>
      </c>
      <c r="B343" s="80">
        <f t="shared" si="2"/>
        <v>0</v>
      </c>
      <c r="C343" s="80">
        <v>340.0</v>
      </c>
      <c r="D343" s="106"/>
      <c r="E343" s="82"/>
      <c r="F343" s="107"/>
      <c r="G343" s="106"/>
      <c r="H343" s="108"/>
      <c r="I343" s="107"/>
      <c r="J343" s="107"/>
    </row>
    <row r="344" ht="22.5" customHeight="1">
      <c r="A344" s="79" t="str">
        <f t="shared" si="1"/>
        <v>0</v>
      </c>
      <c r="B344" s="80">
        <f t="shared" si="2"/>
        <v>0</v>
      </c>
      <c r="C344" s="80">
        <v>341.0</v>
      </c>
      <c r="D344" s="106"/>
      <c r="E344" s="82"/>
      <c r="F344" s="107"/>
      <c r="G344" s="106"/>
      <c r="H344" s="108"/>
      <c r="I344" s="107"/>
      <c r="J344" s="107"/>
    </row>
    <row r="345" ht="22.5" customHeight="1">
      <c r="A345" s="79" t="str">
        <f t="shared" si="1"/>
        <v>0</v>
      </c>
      <c r="B345" s="80">
        <f t="shared" si="2"/>
        <v>0</v>
      </c>
      <c r="C345" s="80">
        <v>342.0</v>
      </c>
      <c r="D345" s="106"/>
      <c r="E345" s="82"/>
      <c r="F345" s="107"/>
      <c r="G345" s="106"/>
      <c r="H345" s="108"/>
      <c r="I345" s="107"/>
      <c r="J345" s="107"/>
    </row>
    <row r="346" ht="22.5" customHeight="1">
      <c r="A346" s="79" t="str">
        <f t="shared" si="1"/>
        <v>0</v>
      </c>
      <c r="B346" s="80">
        <f t="shared" si="2"/>
        <v>0</v>
      </c>
      <c r="C346" s="80">
        <v>343.0</v>
      </c>
      <c r="D346" s="106"/>
      <c r="E346" s="82"/>
      <c r="F346" s="107"/>
      <c r="G346" s="106"/>
      <c r="H346" s="108"/>
      <c r="I346" s="107"/>
      <c r="J346" s="107"/>
    </row>
    <row r="347" ht="22.5" customHeight="1">
      <c r="A347" s="79" t="str">
        <f t="shared" si="1"/>
        <v>0</v>
      </c>
      <c r="B347" s="80">
        <f t="shared" si="2"/>
        <v>0</v>
      </c>
      <c r="C347" s="80">
        <v>344.0</v>
      </c>
      <c r="D347" s="106"/>
      <c r="E347" s="82"/>
      <c r="F347" s="107"/>
      <c r="G347" s="106"/>
      <c r="H347" s="108"/>
      <c r="I347" s="107"/>
      <c r="J347" s="107"/>
    </row>
    <row r="348" ht="22.5" customHeight="1">
      <c r="A348" s="79" t="str">
        <f t="shared" si="1"/>
        <v>0</v>
      </c>
      <c r="B348" s="80">
        <f t="shared" si="2"/>
        <v>0</v>
      </c>
      <c r="C348" s="80">
        <v>345.0</v>
      </c>
      <c r="D348" s="106"/>
      <c r="E348" s="82"/>
      <c r="F348" s="107"/>
      <c r="G348" s="106"/>
      <c r="H348" s="108"/>
      <c r="I348" s="107"/>
      <c r="J348" s="107"/>
    </row>
    <row r="349" ht="22.5" customHeight="1">
      <c r="A349" s="79" t="str">
        <f t="shared" si="1"/>
        <v>0</v>
      </c>
      <c r="B349" s="80">
        <f t="shared" si="2"/>
        <v>0</v>
      </c>
      <c r="C349" s="80">
        <v>346.0</v>
      </c>
      <c r="D349" s="106"/>
      <c r="E349" s="82"/>
      <c r="F349" s="107"/>
      <c r="G349" s="106"/>
      <c r="H349" s="108"/>
      <c r="I349" s="107"/>
      <c r="J349" s="107"/>
    </row>
    <row r="350" ht="22.5" customHeight="1">
      <c r="A350" s="79" t="str">
        <f t="shared" si="1"/>
        <v>0</v>
      </c>
      <c r="B350" s="80">
        <f t="shared" si="2"/>
        <v>0</v>
      </c>
      <c r="C350" s="80">
        <v>347.0</v>
      </c>
      <c r="D350" s="106"/>
      <c r="E350" s="82"/>
      <c r="F350" s="107"/>
      <c r="G350" s="106"/>
      <c r="H350" s="108"/>
      <c r="I350" s="107"/>
      <c r="J350" s="107"/>
    </row>
    <row r="351" ht="22.5" customHeight="1">
      <c r="A351" s="79" t="str">
        <f t="shared" si="1"/>
        <v>0</v>
      </c>
      <c r="B351" s="80">
        <f t="shared" si="2"/>
        <v>0</v>
      </c>
      <c r="C351" s="80">
        <v>348.0</v>
      </c>
      <c r="D351" s="106"/>
      <c r="E351" s="82"/>
      <c r="F351" s="107"/>
      <c r="G351" s="106"/>
      <c r="H351" s="108"/>
      <c r="I351" s="107"/>
      <c r="J351" s="107"/>
    </row>
    <row r="352" ht="22.5" customHeight="1">
      <c r="A352" s="79" t="str">
        <f t="shared" si="1"/>
        <v>0</v>
      </c>
      <c r="B352" s="80">
        <f t="shared" si="2"/>
        <v>0</v>
      </c>
      <c r="C352" s="80">
        <v>349.0</v>
      </c>
      <c r="D352" s="106"/>
      <c r="E352" s="82"/>
      <c r="F352" s="107"/>
      <c r="G352" s="106"/>
      <c r="H352" s="108"/>
      <c r="I352" s="107"/>
      <c r="J352" s="107"/>
    </row>
    <row r="353" ht="22.5" customHeight="1">
      <c r="A353" s="79" t="str">
        <f t="shared" si="1"/>
        <v>0</v>
      </c>
      <c r="B353" s="80">
        <f t="shared" si="2"/>
        <v>0</v>
      </c>
      <c r="C353" s="80">
        <v>350.0</v>
      </c>
      <c r="D353" s="106"/>
      <c r="E353" s="82"/>
      <c r="F353" s="107"/>
      <c r="G353" s="106"/>
      <c r="H353" s="108"/>
      <c r="I353" s="107"/>
      <c r="J353" s="107"/>
    </row>
    <row r="354" ht="22.5" customHeight="1">
      <c r="A354" s="79" t="str">
        <f t="shared" si="1"/>
        <v>0</v>
      </c>
      <c r="B354" s="80">
        <f t="shared" si="2"/>
        <v>0</v>
      </c>
      <c r="C354" s="80">
        <v>351.0</v>
      </c>
      <c r="D354" s="106"/>
      <c r="E354" s="82"/>
      <c r="F354" s="107"/>
      <c r="G354" s="106"/>
      <c r="H354" s="108"/>
      <c r="I354" s="107"/>
      <c r="J354" s="107"/>
    </row>
    <row r="355" ht="22.5" customHeight="1">
      <c r="A355" s="79" t="str">
        <f t="shared" si="1"/>
        <v>0</v>
      </c>
      <c r="B355" s="80">
        <f t="shared" si="2"/>
        <v>0</v>
      </c>
      <c r="C355" s="80">
        <v>352.0</v>
      </c>
      <c r="D355" s="106"/>
      <c r="E355" s="82"/>
      <c r="F355" s="107"/>
      <c r="G355" s="106"/>
      <c r="H355" s="108"/>
      <c r="I355" s="107"/>
      <c r="J355" s="107"/>
    </row>
    <row r="356" ht="22.5" customHeight="1">
      <c r="A356" s="79" t="str">
        <f t="shared" si="1"/>
        <v>0</v>
      </c>
      <c r="B356" s="80">
        <f t="shared" si="2"/>
        <v>0</v>
      </c>
      <c r="C356" s="80">
        <v>353.0</v>
      </c>
      <c r="D356" s="106"/>
      <c r="E356" s="82"/>
      <c r="F356" s="107"/>
      <c r="G356" s="106"/>
      <c r="H356" s="108"/>
      <c r="I356" s="107"/>
      <c r="J356" s="107"/>
    </row>
    <row r="357" ht="22.5" customHeight="1">
      <c r="A357" s="79" t="str">
        <f t="shared" si="1"/>
        <v>0</v>
      </c>
      <c r="B357" s="80">
        <f t="shared" si="2"/>
        <v>0</v>
      </c>
      <c r="C357" s="80">
        <v>354.0</v>
      </c>
      <c r="D357" s="106"/>
      <c r="E357" s="82"/>
      <c r="F357" s="107"/>
      <c r="G357" s="106"/>
      <c r="H357" s="108"/>
      <c r="I357" s="107"/>
      <c r="J357" s="107"/>
    </row>
    <row r="358" ht="22.5" customHeight="1">
      <c r="A358" s="79" t="str">
        <f t="shared" si="1"/>
        <v>0</v>
      </c>
      <c r="B358" s="80">
        <f t="shared" si="2"/>
        <v>0</v>
      </c>
      <c r="C358" s="80">
        <v>355.0</v>
      </c>
      <c r="D358" s="106"/>
      <c r="E358" s="82"/>
      <c r="F358" s="107"/>
      <c r="G358" s="106"/>
      <c r="H358" s="108"/>
      <c r="I358" s="107"/>
      <c r="J358" s="107"/>
    </row>
    <row r="359" ht="22.5" customHeight="1">
      <c r="A359" s="79" t="str">
        <f t="shared" si="1"/>
        <v>0</v>
      </c>
      <c r="B359" s="80">
        <f t="shared" si="2"/>
        <v>0</v>
      </c>
      <c r="C359" s="80">
        <v>356.0</v>
      </c>
      <c r="D359" s="106"/>
      <c r="E359" s="82"/>
      <c r="F359" s="107"/>
      <c r="G359" s="106"/>
      <c r="H359" s="108"/>
      <c r="I359" s="107"/>
      <c r="J359" s="107"/>
    </row>
    <row r="360" ht="22.5" customHeight="1">
      <c r="A360" s="79" t="str">
        <f t="shared" si="1"/>
        <v>0</v>
      </c>
      <c r="B360" s="80">
        <f t="shared" si="2"/>
        <v>0</v>
      </c>
      <c r="C360" s="80">
        <v>357.0</v>
      </c>
      <c r="D360" s="106"/>
      <c r="E360" s="82"/>
      <c r="F360" s="107"/>
      <c r="G360" s="106"/>
      <c r="H360" s="108"/>
      <c r="I360" s="107"/>
      <c r="J360" s="107"/>
    </row>
    <row r="361" ht="22.5" customHeight="1">
      <c r="A361" s="79" t="str">
        <f t="shared" si="1"/>
        <v>0</v>
      </c>
      <c r="B361" s="80">
        <f t="shared" si="2"/>
        <v>0</v>
      </c>
      <c r="C361" s="80">
        <v>358.0</v>
      </c>
      <c r="D361" s="106"/>
      <c r="E361" s="82"/>
      <c r="F361" s="107"/>
      <c r="G361" s="106"/>
      <c r="H361" s="108"/>
      <c r="I361" s="107"/>
      <c r="J361" s="107"/>
    </row>
    <row r="362" ht="22.5" customHeight="1">
      <c r="A362" s="79" t="str">
        <f t="shared" si="1"/>
        <v>0</v>
      </c>
      <c r="B362" s="80">
        <f t="shared" si="2"/>
        <v>0</v>
      </c>
      <c r="C362" s="80">
        <v>359.0</v>
      </c>
      <c r="D362" s="106"/>
      <c r="E362" s="82"/>
      <c r="F362" s="107"/>
      <c r="G362" s="106"/>
      <c r="H362" s="108"/>
      <c r="I362" s="107"/>
      <c r="J362" s="107"/>
    </row>
    <row r="363" ht="22.5" customHeight="1">
      <c r="A363" s="79" t="str">
        <f t="shared" si="1"/>
        <v>0</v>
      </c>
      <c r="B363" s="80">
        <f t="shared" si="2"/>
        <v>0</v>
      </c>
      <c r="C363" s="80">
        <v>360.0</v>
      </c>
      <c r="D363" s="106"/>
      <c r="E363" s="82"/>
      <c r="F363" s="107"/>
      <c r="G363" s="106"/>
      <c r="H363" s="108"/>
      <c r="I363" s="107"/>
      <c r="J363" s="107"/>
    </row>
    <row r="364" ht="22.5" customHeight="1">
      <c r="A364" s="79" t="str">
        <f t="shared" si="1"/>
        <v>0</v>
      </c>
      <c r="B364" s="80">
        <f t="shared" si="2"/>
        <v>0</v>
      </c>
      <c r="C364" s="80">
        <v>361.0</v>
      </c>
      <c r="D364" s="106"/>
      <c r="E364" s="82"/>
      <c r="F364" s="107"/>
      <c r="G364" s="106"/>
      <c r="H364" s="108"/>
      <c r="I364" s="107"/>
      <c r="J364" s="107"/>
    </row>
    <row r="365" ht="22.5" customHeight="1">
      <c r="A365" s="79" t="str">
        <f t="shared" si="1"/>
        <v>0</v>
      </c>
      <c r="B365" s="80">
        <f t="shared" si="2"/>
        <v>0</v>
      </c>
      <c r="C365" s="80">
        <v>362.0</v>
      </c>
      <c r="D365" s="106"/>
      <c r="E365" s="82"/>
      <c r="F365" s="107"/>
      <c r="G365" s="106"/>
      <c r="H365" s="108"/>
      <c r="I365" s="107"/>
      <c r="J365" s="107"/>
    </row>
    <row r="366" ht="22.5" customHeight="1">
      <c r="A366" s="79" t="str">
        <f t="shared" si="1"/>
        <v>0</v>
      </c>
      <c r="B366" s="80">
        <f t="shared" si="2"/>
        <v>0</v>
      </c>
      <c r="C366" s="80">
        <v>363.0</v>
      </c>
      <c r="D366" s="106"/>
      <c r="E366" s="82"/>
      <c r="F366" s="107"/>
      <c r="G366" s="106"/>
      <c r="H366" s="108"/>
      <c r="I366" s="107"/>
      <c r="J366" s="107"/>
    </row>
    <row r="367" ht="22.5" customHeight="1">
      <c r="A367" s="79" t="str">
        <f t="shared" si="1"/>
        <v>0</v>
      </c>
      <c r="B367" s="80">
        <f t="shared" si="2"/>
        <v>0</v>
      </c>
      <c r="C367" s="80">
        <v>364.0</v>
      </c>
      <c r="D367" s="106"/>
      <c r="E367" s="82"/>
      <c r="F367" s="107"/>
      <c r="G367" s="106"/>
      <c r="H367" s="108"/>
      <c r="I367" s="107"/>
      <c r="J367" s="107"/>
    </row>
    <row r="368" ht="22.5" customHeight="1">
      <c r="A368" s="79" t="str">
        <f t="shared" si="1"/>
        <v>0</v>
      </c>
      <c r="B368" s="80">
        <f t="shared" si="2"/>
        <v>0</v>
      </c>
      <c r="C368" s="80">
        <v>365.0</v>
      </c>
      <c r="D368" s="106"/>
      <c r="E368" s="82"/>
      <c r="F368" s="107"/>
      <c r="G368" s="106"/>
      <c r="H368" s="108"/>
      <c r="I368" s="107"/>
      <c r="J368" s="107"/>
    </row>
    <row r="369" ht="22.5" customHeight="1">
      <c r="A369" s="79" t="str">
        <f t="shared" si="1"/>
        <v>0</v>
      </c>
      <c r="B369" s="80">
        <f t="shared" si="2"/>
        <v>0</v>
      </c>
      <c r="C369" s="80">
        <v>366.0</v>
      </c>
      <c r="D369" s="106"/>
      <c r="E369" s="82"/>
      <c r="F369" s="107"/>
      <c r="G369" s="106"/>
      <c r="H369" s="108"/>
      <c r="I369" s="107"/>
      <c r="J369" s="107"/>
    </row>
    <row r="370" ht="22.5" customHeight="1">
      <c r="A370" s="79" t="str">
        <f t="shared" si="1"/>
        <v>0</v>
      </c>
      <c r="B370" s="80">
        <f t="shared" si="2"/>
        <v>0</v>
      </c>
      <c r="C370" s="80">
        <v>367.0</v>
      </c>
      <c r="D370" s="106"/>
      <c r="E370" s="82"/>
      <c r="F370" s="107"/>
      <c r="G370" s="106"/>
      <c r="H370" s="108"/>
      <c r="I370" s="107"/>
      <c r="J370" s="107"/>
    </row>
    <row r="371" ht="22.5" customHeight="1">
      <c r="A371" s="79" t="str">
        <f t="shared" si="1"/>
        <v>0</v>
      </c>
      <c r="B371" s="80">
        <f t="shared" si="2"/>
        <v>0</v>
      </c>
      <c r="C371" s="80">
        <v>368.0</v>
      </c>
      <c r="D371" s="106"/>
      <c r="E371" s="82"/>
      <c r="F371" s="107"/>
      <c r="G371" s="106"/>
      <c r="H371" s="108"/>
      <c r="I371" s="107"/>
      <c r="J371" s="107"/>
    </row>
    <row r="372" ht="22.5" customHeight="1">
      <c r="A372" s="79" t="str">
        <f t="shared" si="1"/>
        <v>0</v>
      </c>
      <c r="B372" s="80">
        <f t="shared" si="2"/>
        <v>0</v>
      </c>
      <c r="C372" s="80">
        <v>369.0</v>
      </c>
      <c r="D372" s="106"/>
      <c r="E372" s="82"/>
      <c r="F372" s="107"/>
      <c r="G372" s="106"/>
      <c r="H372" s="108"/>
      <c r="I372" s="107"/>
      <c r="J372" s="107"/>
    </row>
    <row r="373" ht="22.5" customHeight="1">
      <c r="A373" s="79" t="str">
        <f t="shared" si="1"/>
        <v>0</v>
      </c>
      <c r="B373" s="80">
        <f t="shared" si="2"/>
        <v>0</v>
      </c>
      <c r="C373" s="80">
        <v>370.0</v>
      </c>
      <c r="D373" s="106"/>
      <c r="E373" s="82"/>
      <c r="F373" s="107"/>
      <c r="G373" s="106"/>
      <c r="H373" s="108"/>
      <c r="I373" s="107"/>
      <c r="J373" s="107"/>
    </row>
    <row r="374" ht="22.5" customHeight="1">
      <c r="A374" s="79" t="str">
        <f t="shared" si="1"/>
        <v>0</v>
      </c>
      <c r="B374" s="80">
        <f t="shared" si="2"/>
        <v>0</v>
      </c>
      <c r="C374" s="80">
        <v>371.0</v>
      </c>
      <c r="D374" s="106"/>
      <c r="E374" s="82"/>
      <c r="F374" s="107"/>
      <c r="G374" s="106"/>
      <c r="H374" s="108"/>
      <c r="I374" s="107"/>
      <c r="J374" s="107"/>
    </row>
    <row r="375" ht="22.5" customHeight="1">
      <c r="A375" s="79" t="str">
        <f t="shared" si="1"/>
        <v>0</v>
      </c>
      <c r="B375" s="80">
        <f t="shared" si="2"/>
        <v>0</v>
      </c>
      <c r="C375" s="80">
        <v>372.0</v>
      </c>
      <c r="D375" s="106"/>
      <c r="E375" s="82"/>
      <c r="F375" s="107"/>
      <c r="G375" s="106"/>
      <c r="H375" s="108"/>
      <c r="I375" s="107"/>
      <c r="J375" s="107"/>
    </row>
    <row r="376" ht="22.5" customHeight="1">
      <c r="A376" s="79" t="str">
        <f t="shared" si="1"/>
        <v>0</v>
      </c>
      <c r="B376" s="80">
        <f t="shared" si="2"/>
        <v>0</v>
      </c>
      <c r="C376" s="80">
        <v>373.0</v>
      </c>
      <c r="D376" s="106"/>
      <c r="E376" s="82"/>
      <c r="F376" s="107"/>
      <c r="G376" s="106"/>
      <c r="H376" s="108"/>
      <c r="I376" s="107"/>
      <c r="J376" s="107"/>
    </row>
    <row r="377" ht="22.5" customHeight="1">
      <c r="A377" s="79" t="str">
        <f t="shared" si="1"/>
        <v>0</v>
      </c>
      <c r="B377" s="80">
        <f t="shared" si="2"/>
        <v>0</v>
      </c>
      <c r="C377" s="80">
        <v>374.0</v>
      </c>
      <c r="D377" s="106"/>
      <c r="E377" s="82"/>
      <c r="F377" s="107"/>
      <c r="G377" s="106"/>
      <c r="H377" s="108"/>
      <c r="I377" s="107"/>
      <c r="J377" s="107"/>
    </row>
    <row r="378" ht="22.5" customHeight="1">
      <c r="A378" s="79" t="str">
        <f t="shared" si="1"/>
        <v>0</v>
      </c>
      <c r="B378" s="80">
        <f t="shared" si="2"/>
        <v>0</v>
      </c>
      <c r="C378" s="80">
        <v>375.0</v>
      </c>
      <c r="D378" s="106"/>
      <c r="E378" s="82"/>
      <c r="F378" s="107"/>
      <c r="G378" s="106"/>
      <c r="H378" s="108"/>
      <c r="I378" s="107"/>
      <c r="J378" s="107"/>
    </row>
    <row r="379" ht="22.5" customHeight="1">
      <c r="A379" s="79" t="str">
        <f t="shared" si="1"/>
        <v>0</v>
      </c>
      <c r="B379" s="80">
        <f t="shared" si="2"/>
        <v>0</v>
      </c>
      <c r="C379" s="80">
        <v>376.0</v>
      </c>
      <c r="D379" s="106"/>
      <c r="E379" s="82"/>
      <c r="F379" s="107"/>
      <c r="G379" s="106"/>
      <c r="H379" s="108"/>
      <c r="I379" s="107"/>
      <c r="J379" s="107"/>
    </row>
    <row r="380" ht="22.5" customHeight="1">
      <c r="A380" s="79" t="str">
        <f t="shared" si="1"/>
        <v>0</v>
      </c>
      <c r="B380" s="80">
        <f t="shared" si="2"/>
        <v>0</v>
      </c>
      <c r="C380" s="80">
        <v>377.0</v>
      </c>
      <c r="D380" s="106"/>
      <c r="E380" s="82"/>
      <c r="F380" s="107"/>
      <c r="G380" s="106"/>
      <c r="H380" s="108"/>
      <c r="I380" s="107"/>
      <c r="J380" s="107"/>
    </row>
    <row r="381" ht="22.5" customHeight="1">
      <c r="A381" s="79" t="str">
        <f t="shared" si="1"/>
        <v>0</v>
      </c>
      <c r="B381" s="80">
        <f t="shared" si="2"/>
        <v>0</v>
      </c>
      <c r="C381" s="80">
        <v>378.0</v>
      </c>
      <c r="D381" s="106"/>
      <c r="E381" s="82"/>
      <c r="F381" s="107"/>
      <c r="G381" s="106"/>
      <c r="H381" s="108"/>
      <c r="I381" s="107"/>
      <c r="J381" s="107"/>
    </row>
    <row r="382" ht="22.5" customHeight="1">
      <c r="A382" s="79" t="str">
        <f t="shared" si="1"/>
        <v>0</v>
      </c>
      <c r="B382" s="80">
        <f t="shared" si="2"/>
        <v>0</v>
      </c>
      <c r="C382" s="80">
        <v>379.0</v>
      </c>
      <c r="D382" s="106"/>
      <c r="E382" s="82"/>
      <c r="F382" s="107"/>
      <c r="G382" s="106"/>
      <c r="H382" s="108"/>
      <c r="I382" s="107"/>
      <c r="J382" s="107"/>
    </row>
    <row r="383" ht="22.5" customHeight="1">
      <c r="A383" s="79" t="str">
        <f t="shared" si="1"/>
        <v>0</v>
      </c>
      <c r="B383" s="80">
        <f t="shared" si="2"/>
        <v>0</v>
      </c>
      <c r="C383" s="80">
        <v>380.0</v>
      </c>
      <c r="D383" s="106"/>
      <c r="E383" s="82"/>
      <c r="F383" s="107"/>
      <c r="G383" s="106"/>
      <c r="H383" s="108"/>
      <c r="I383" s="107"/>
      <c r="J383" s="107"/>
    </row>
    <row r="384" ht="22.5" customHeight="1">
      <c r="A384" s="79" t="str">
        <f t="shared" si="1"/>
        <v>0</v>
      </c>
      <c r="B384" s="80">
        <f t="shared" si="2"/>
        <v>0</v>
      </c>
      <c r="C384" s="80">
        <v>381.0</v>
      </c>
      <c r="D384" s="106"/>
      <c r="E384" s="82"/>
      <c r="F384" s="107"/>
      <c r="G384" s="106"/>
      <c r="H384" s="108"/>
      <c r="I384" s="107"/>
      <c r="J384" s="107"/>
    </row>
    <row r="385" ht="22.5" customHeight="1">
      <c r="A385" s="79" t="str">
        <f t="shared" si="1"/>
        <v>0</v>
      </c>
      <c r="B385" s="80">
        <f t="shared" si="2"/>
        <v>0</v>
      </c>
      <c r="C385" s="80">
        <v>382.0</v>
      </c>
      <c r="D385" s="106"/>
      <c r="E385" s="82"/>
      <c r="F385" s="107"/>
      <c r="G385" s="106"/>
      <c r="H385" s="108"/>
      <c r="I385" s="107"/>
      <c r="J385" s="107"/>
    </row>
    <row r="386" ht="22.5" customHeight="1">
      <c r="A386" s="79" t="str">
        <f t="shared" si="1"/>
        <v>0</v>
      </c>
      <c r="B386" s="80">
        <f t="shared" si="2"/>
        <v>0</v>
      </c>
      <c r="C386" s="80">
        <v>383.0</v>
      </c>
      <c r="D386" s="106"/>
      <c r="E386" s="82"/>
      <c r="F386" s="107"/>
      <c r="G386" s="106"/>
      <c r="H386" s="108"/>
      <c r="I386" s="107"/>
      <c r="J386" s="107"/>
    </row>
    <row r="387" ht="22.5" customHeight="1">
      <c r="A387" s="79" t="str">
        <f t="shared" si="1"/>
        <v>0</v>
      </c>
      <c r="B387" s="80">
        <f t="shared" si="2"/>
        <v>0</v>
      </c>
      <c r="C387" s="80">
        <v>384.0</v>
      </c>
      <c r="D387" s="106"/>
      <c r="E387" s="82"/>
      <c r="F387" s="107"/>
      <c r="G387" s="106"/>
      <c r="H387" s="108"/>
      <c r="I387" s="107"/>
      <c r="J387" s="107"/>
    </row>
    <row r="388" ht="22.5" customHeight="1">
      <c r="A388" s="79" t="str">
        <f t="shared" si="1"/>
        <v>0</v>
      </c>
      <c r="B388" s="80">
        <f t="shared" si="2"/>
        <v>0</v>
      </c>
      <c r="C388" s="80">
        <v>385.0</v>
      </c>
      <c r="D388" s="106"/>
      <c r="E388" s="82"/>
      <c r="F388" s="107"/>
      <c r="G388" s="106"/>
      <c r="H388" s="108"/>
      <c r="I388" s="107"/>
      <c r="J388" s="107"/>
    </row>
    <row r="389" ht="22.5" customHeight="1">
      <c r="A389" s="79" t="str">
        <f t="shared" si="1"/>
        <v>0</v>
      </c>
      <c r="B389" s="80">
        <f t="shared" si="2"/>
        <v>0</v>
      </c>
      <c r="C389" s="80">
        <v>386.0</v>
      </c>
      <c r="D389" s="106"/>
      <c r="E389" s="82"/>
      <c r="F389" s="107"/>
      <c r="G389" s="106"/>
      <c r="H389" s="108"/>
      <c r="I389" s="107"/>
      <c r="J389" s="107"/>
    </row>
    <row r="390" ht="22.5" customHeight="1">
      <c r="A390" s="79" t="str">
        <f t="shared" si="1"/>
        <v>0</v>
      </c>
      <c r="B390" s="80">
        <f t="shared" si="2"/>
        <v>0</v>
      </c>
      <c r="C390" s="80">
        <v>387.0</v>
      </c>
      <c r="D390" s="106"/>
      <c r="E390" s="82"/>
      <c r="F390" s="107"/>
      <c r="G390" s="106"/>
      <c r="H390" s="108"/>
      <c r="I390" s="107"/>
      <c r="J390" s="107"/>
    </row>
    <row r="391" ht="22.5" customHeight="1">
      <c r="A391" s="79" t="str">
        <f t="shared" si="1"/>
        <v>0</v>
      </c>
      <c r="B391" s="80">
        <f t="shared" si="2"/>
        <v>0</v>
      </c>
      <c r="C391" s="80">
        <v>388.0</v>
      </c>
      <c r="D391" s="106"/>
      <c r="E391" s="82"/>
      <c r="F391" s="107"/>
      <c r="G391" s="106"/>
      <c r="H391" s="108"/>
      <c r="I391" s="107"/>
      <c r="J391" s="107"/>
    </row>
    <row r="392" ht="22.5" customHeight="1">
      <c r="A392" s="79" t="str">
        <f t="shared" si="1"/>
        <v>0</v>
      </c>
      <c r="B392" s="80">
        <f t="shared" si="2"/>
        <v>0</v>
      </c>
      <c r="C392" s="80">
        <v>389.0</v>
      </c>
      <c r="D392" s="106"/>
      <c r="E392" s="82"/>
      <c r="F392" s="107"/>
      <c r="G392" s="106"/>
      <c r="H392" s="108"/>
      <c r="I392" s="107"/>
      <c r="J392" s="107"/>
    </row>
    <row r="393" ht="22.5" customHeight="1">
      <c r="A393" s="79" t="str">
        <f t="shared" si="1"/>
        <v>0</v>
      </c>
      <c r="B393" s="80">
        <f t="shared" si="2"/>
        <v>0</v>
      </c>
      <c r="C393" s="80">
        <v>390.0</v>
      </c>
      <c r="D393" s="106"/>
      <c r="E393" s="82"/>
      <c r="F393" s="107"/>
      <c r="G393" s="106"/>
      <c r="H393" s="108"/>
      <c r="I393" s="107"/>
      <c r="J393" s="107"/>
    </row>
    <row r="394" ht="22.5" customHeight="1">
      <c r="A394" s="79" t="str">
        <f t="shared" si="1"/>
        <v>0</v>
      </c>
      <c r="B394" s="80">
        <f t="shared" si="2"/>
        <v>0</v>
      </c>
      <c r="C394" s="80">
        <v>391.0</v>
      </c>
      <c r="D394" s="106"/>
      <c r="E394" s="82"/>
      <c r="F394" s="107"/>
      <c r="G394" s="106"/>
      <c r="H394" s="108"/>
      <c r="I394" s="107"/>
      <c r="J394" s="107"/>
    </row>
    <row r="395" ht="22.5" customHeight="1">
      <c r="A395" s="79" t="str">
        <f t="shared" si="1"/>
        <v>0</v>
      </c>
      <c r="B395" s="80">
        <f t="shared" si="2"/>
        <v>0</v>
      </c>
      <c r="C395" s="80">
        <v>392.0</v>
      </c>
      <c r="D395" s="106"/>
      <c r="E395" s="82"/>
      <c r="F395" s="107"/>
      <c r="G395" s="106"/>
      <c r="H395" s="108"/>
      <c r="I395" s="107"/>
      <c r="J395" s="107"/>
    </row>
    <row r="396" ht="22.5" customHeight="1">
      <c r="A396" s="79" t="str">
        <f t="shared" si="1"/>
        <v>0</v>
      </c>
      <c r="B396" s="80">
        <f t="shared" si="2"/>
        <v>0</v>
      </c>
      <c r="C396" s="80">
        <v>393.0</v>
      </c>
      <c r="D396" s="106"/>
      <c r="E396" s="82"/>
      <c r="F396" s="107"/>
      <c r="G396" s="106"/>
      <c r="H396" s="108"/>
      <c r="I396" s="107"/>
      <c r="J396" s="107"/>
    </row>
    <row r="397" ht="22.5" customHeight="1">
      <c r="A397" s="79" t="str">
        <f t="shared" si="1"/>
        <v>0</v>
      </c>
      <c r="B397" s="80">
        <f t="shared" si="2"/>
        <v>0</v>
      </c>
      <c r="C397" s="80">
        <v>394.0</v>
      </c>
      <c r="D397" s="106"/>
      <c r="E397" s="82"/>
      <c r="F397" s="107"/>
      <c r="G397" s="106"/>
      <c r="H397" s="108"/>
      <c r="I397" s="107"/>
      <c r="J397" s="107"/>
    </row>
    <row r="398" ht="22.5" customHeight="1">
      <c r="A398" s="79" t="str">
        <f t="shared" si="1"/>
        <v>0</v>
      </c>
      <c r="B398" s="80">
        <f t="shared" si="2"/>
        <v>0</v>
      </c>
      <c r="C398" s="80">
        <v>395.0</v>
      </c>
      <c r="D398" s="106"/>
      <c r="E398" s="82"/>
      <c r="F398" s="107"/>
      <c r="G398" s="106"/>
      <c r="H398" s="108"/>
      <c r="I398" s="107"/>
      <c r="J398" s="107"/>
    </row>
    <row r="399" ht="22.5" customHeight="1">
      <c r="A399" s="79" t="str">
        <f t="shared" si="1"/>
        <v>0</v>
      </c>
      <c r="B399" s="80">
        <f t="shared" si="2"/>
        <v>0</v>
      </c>
      <c r="C399" s="80">
        <v>396.0</v>
      </c>
      <c r="D399" s="106"/>
      <c r="E399" s="82"/>
      <c r="F399" s="107"/>
      <c r="G399" s="106"/>
      <c r="H399" s="108"/>
      <c r="I399" s="107"/>
      <c r="J399" s="107"/>
    </row>
    <row r="400" ht="22.5" customHeight="1">
      <c r="A400" s="79" t="str">
        <f t="shared" si="1"/>
        <v>0</v>
      </c>
      <c r="B400" s="80">
        <f t="shared" si="2"/>
        <v>0</v>
      </c>
      <c r="C400" s="80">
        <v>397.0</v>
      </c>
      <c r="D400" s="106"/>
      <c r="E400" s="82"/>
      <c r="F400" s="107"/>
      <c r="G400" s="106"/>
      <c r="H400" s="108"/>
      <c r="I400" s="107"/>
      <c r="J400" s="107"/>
    </row>
    <row r="401" ht="22.5" customHeight="1">
      <c r="A401" s="79" t="str">
        <f t="shared" si="1"/>
        <v>0</v>
      </c>
      <c r="B401" s="80">
        <f t="shared" si="2"/>
        <v>0</v>
      </c>
      <c r="C401" s="80">
        <v>398.0</v>
      </c>
      <c r="D401" s="106"/>
      <c r="E401" s="82"/>
      <c r="F401" s="107"/>
      <c r="G401" s="106"/>
      <c r="H401" s="108"/>
      <c r="I401" s="107"/>
      <c r="J401" s="107"/>
    </row>
    <row r="402" ht="22.5" customHeight="1">
      <c r="A402" s="79" t="str">
        <f t="shared" si="1"/>
        <v>0</v>
      </c>
      <c r="B402" s="80">
        <f t="shared" si="2"/>
        <v>0</v>
      </c>
      <c r="C402" s="80">
        <v>399.0</v>
      </c>
      <c r="D402" s="106"/>
      <c r="E402" s="82"/>
      <c r="F402" s="107"/>
      <c r="G402" s="106"/>
      <c r="H402" s="108"/>
      <c r="I402" s="107"/>
      <c r="J402" s="107"/>
    </row>
    <row r="403" ht="22.5" customHeight="1">
      <c r="A403" s="79" t="str">
        <f t="shared" si="1"/>
        <v>0</v>
      </c>
      <c r="B403" s="80">
        <f t="shared" si="2"/>
        <v>0</v>
      </c>
      <c r="C403" s="80">
        <v>400.0</v>
      </c>
      <c r="D403" s="106"/>
      <c r="E403" s="82"/>
      <c r="F403" s="107"/>
      <c r="G403" s="106"/>
      <c r="H403" s="108"/>
      <c r="I403" s="107"/>
      <c r="J403" s="107"/>
    </row>
    <row r="404" ht="22.5" customHeight="1">
      <c r="A404" s="79" t="str">
        <f t="shared" si="1"/>
        <v>0</v>
      </c>
      <c r="B404" s="80">
        <f t="shared" si="2"/>
        <v>0</v>
      </c>
      <c r="C404" s="80">
        <v>401.0</v>
      </c>
      <c r="D404" s="106"/>
      <c r="E404" s="82"/>
      <c r="F404" s="107"/>
      <c r="G404" s="106"/>
      <c r="H404" s="108"/>
      <c r="I404" s="107"/>
      <c r="J404" s="107"/>
    </row>
    <row r="405" ht="22.5" customHeight="1">
      <c r="A405" s="79" t="str">
        <f t="shared" si="1"/>
        <v>0</v>
      </c>
      <c r="B405" s="80">
        <f t="shared" si="2"/>
        <v>0</v>
      </c>
      <c r="C405" s="80">
        <v>402.0</v>
      </c>
      <c r="D405" s="106"/>
      <c r="E405" s="82"/>
      <c r="F405" s="107"/>
      <c r="G405" s="106"/>
      <c r="H405" s="108"/>
      <c r="I405" s="107"/>
      <c r="J405" s="107"/>
    </row>
    <row r="406" ht="22.5" customHeight="1">
      <c r="A406" s="79" t="str">
        <f t="shared" si="1"/>
        <v>0</v>
      </c>
      <c r="B406" s="80">
        <f t="shared" si="2"/>
        <v>0</v>
      </c>
      <c r="C406" s="80">
        <v>403.0</v>
      </c>
      <c r="D406" s="106"/>
      <c r="E406" s="82"/>
      <c r="F406" s="107"/>
      <c r="G406" s="106"/>
      <c r="H406" s="108"/>
      <c r="I406" s="107"/>
      <c r="J406" s="107"/>
    </row>
    <row r="407" ht="22.5" customHeight="1">
      <c r="A407" s="79" t="str">
        <f t="shared" si="1"/>
        <v>0</v>
      </c>
      <c r="B407" s="80">
        <f t="shared" si="2"/>
        <v>0</v>
      </c>
      <c r="C407" s="80">
        <v>404.0</v>
      </c>
      <c r="D407" s="106"/>
      <c r="E407" s="82"/>
      <c r="F407" s="107"/>
      <c r="G407" s="106"/>
      <c r="H407" s="108"/>
      <c r="I407" s="107"/>
      <c r="J407" s="107"/>
    </row>
    <row r="408" ht="22.5" customHeight="1">
      <c r="A408" s="79" t="str">
        <f t="shared" si="1"/>
        <v>0</v>
      </c>
      <c r="B408" s="80">
        <f t="shared" si="2"/>
        <v>0</v>
      </c>
      <c r="C408" s="80">
        <v>405.0</v>
      </c>
      <c r="D408" s="106"/>
      <c r="E408" s="82"/>
      <c r="F408" s="107"/>
      <c r="G408" s="106"/>
      <c r="H408" s="108"/>
      <c r="I408" s="107"/>
      <c r="J408" s="107"/>
    </row>
    <row r="409" ht="22.5" customHeight="1">
      <c r="A409" s="79" t="str">
        <f t="shared" si="1"/>
        <v>0</v>
      </c>
      <c r="B409" s="80">
        <f t="shared" si="2"/>
        <v>0</v>
      </c>
      <c r="C409" s="80">
        <v>406.0</v>
      </c>
      <c r="D409" s="106"/>
      <c r="E409" s="82"/>
      <c r="F409" s="107"/>
      <c r="G409" s="106"/>
      <c r="H409" s="108"/>
      <c r="I409" s="107"/>
      <c r="J409" s="107"/>
    </row>
    <row r="410" ht="22.5" customHeight="1">
      <c r="A410" s="79" t="str">
        <f t="shared" si="1"/>
        <v>0</v>
      </c>
      <c r="B410" s="80">
        <f t="shared" si="2"/>
        <v>0</v>
      </c>
      <c r="C410" s="80">
        <v>407.0</v>
      </c>
      <c r="D410" s="106"/>
      <c r="E410" s="82"/>
      <c r="F410" s="107"/>
      <c r="G410" s="106"/>
      <c r="H410" s="108"/>
      <c r="I410" s="107"/>
      <c r="J410" s="107"/>
    </row>
    <row r="411" ht="22.5" customHeight="1">
      <c r="A411" s="79" t="str">
        <f t="shared" si="1"/>
        <v>0</v>
      </c>
      <c r="B411" s="80">
        <f t="shared" si="2"/>
        <v>0</v>
      </c>
      <c r="C411" s="80">
        <v>408.0</v>
      </c>
      <c r="D411" s="106"/>
      <c r="E411" s="82"/>
      <c r="F411" s="107"/>
      <c r="G411" s="106"/>
      <c r="H411" s="108"/>
      <c r="I411" s="107"/>
      <c r="J411" s="107"/>
    </row>
    <row r="412" ht="22.5" customHeight="1">
      <c r="A412" s="79" t="str">
        <f t="shared" si="1"/>
        <v>0</v>
      </c>
      <c r="B412" s="80">
        <f t="shared" si="2"/>
        <v>0</v>
      </c>
      <c r="C412" s="80">
        <v>409.0</v>
      </c>
      <c r="D412" s="106"/>
      <c r="E412" s="82"/>
      <c r="F412" s="107"/>
      <c r="G412" s="106"/>
      <c r="H412" s="108"/>
      <c r="I412" s="107"/>
      <c r="J412" s="107"/>
    </row>
    <row r="413" ht="22.5" customHeight="1">
      <c r="A413" s="79" t="str">
        <f t="shared" si="1"/>
        <v>0</v>
      </c>
      <c r="B413" s="80">
        <f t="shared" si="2"/>
        <v>0</v>
      </c>
      <c r="C413" s="80">
        <v>410.0</v>
      </c>
      <c r="D413" s="106"/>
      <c r="E413" s="82"/>
      <c r="F413" s="107"/>
      <c r="G413" s="106"/>
      <c r="H413" s="108"/>
      <c r="I413" s="107"/>
      <c r="J413" s="107"/>
    </row>
    <row r="414" ht="22.5" customHeight="1">
      <c r="A414" s="79" t="str">
        <f t="shared" si="1"/>
        <v>0</v>
      </c>
      <c r="B414" s="80">
        <f t="shared" si="2"/>
        <v>0</v>
      </c>
      <c r="C414" s="80">
        <v>411.0</v>
      </c>
      <c r="D414" s="106"/>
      <c r="E414" s="82"/>
      <c r="F414" s="107"/>
      <c r="G414" s="106"/>
      <c r="H414" s="108"/>
      <c r="I414" s="107"/>
      <c r="J414" s="107"/>
    </row>
    <row r="415" ht="22.5" customHeight="1">
      <c r="A415" s="79" t="str">
        <f t="shared" si="1"/>
        <v>0</v>
      </c>
      <c r="B415" s="80">
        <f t="shared" si="2"/>
        <v>0</v>
      </c>
      <c r="C415" s="80">
        <v>412.0</v>
      </c>
      <c r="D415" s="106"/>
      <c r="E415" s="82"/>
      <c r="F415" s="107"/>
      <c r="G415" s="106"/>
      <c r="H415" s="108"/>
      <c r="I415" s="107"/>
      <c r="J415" s="107"/>
    </row>
    <row r="416" ht="22.5" customHeight="1">
      <c r="A416" s="79" t="str">
        <f t="shared" si="1"/>
        <v>0</v>
      </c>
      <c r="B416" s="80">
        <f t="shared" si="2"/>
        <v>0</v>
      </c>
      <c r="C416" s="80">
        <v>413.0</v>
      </c>
      <c r="D416" s="106"/>
      <c r="E416" s="82"/>
      <c r="F416" s="107"/>
      <c r="G416" s="106"/>
      <c r="H416" s="108"/>
      <c r="I416" s="107"/>
      <c r="J416" s="107"/>
    </row>
    <row r="417" ht="22.5" customHeight="1">
      <c r="A417" s="79" t="str">
        <f t="shared" si="1"/>
        <v>0</v>
      </c>
      <c r="B417" s="80">
        <f t="shared" si="2"/>
        <v>0</v>
      </c>
      <c r="C417" s="80">
        <v>414.0</v>
      </c>
      <c r="D417" s="106"/>
      <c r="E417" s="82"/>
      <c r="F417" s="107"/>
      <c r="G417" s="106"/>
      <c r="H417" s="108"/>
      <c r="I417" s="107"/>
      <c r="J417" s="107"/>
    </row>
    <row r="418" ht="22.5" customHeight="1">
      <c r="A418" s="79" t="str">
        <f t="shared" si="1"/>
        <v>0</v>
      </c>
      <c r="B418" s="80">
        <f t="shared" si="2"/>
        <v>0</v>
      </c>
      <c r="C418" s="80">
        <v>415.0</v>
      </c>
      <c r="D418" s="106"/>
      <c r="E418" s="82"/>
      <c r="F418" s="107"/>
      <c r="G418" s="106"/>
      <c r="H418" s="108"/>
      <c r="I418" s="107"/>
      <c r="J418" s="107"/>
    </row>
    <row r="419" ht="22.5" customHeight="1">
      <c r="A419" s="79" t="str">
        <f t="shared" si="1"/>
        <v>0</v>
      </c>
      <c r="B419" s="80">
        <f t="shared" si="2"/>
        <v>0</v>
      </c>
      <c r="C419" s="80">
        <v>416.0</v>
      </c>
      <c r="D419" s="106"/>
      <c r="E419" s="82"/>
      <c r="F419" s="107"/>
      <c r="G419" s="106"/>
      <c r="H419" s="108"/>
      <c r="I419" s="107"/>
      <c r="J419" s="107"/>
    </row>
    <row r="420" ht="22.5" customHeight="1">
      <c r="A420" s="79" t="str">
        <f t="shared" si="1"/>
        <v>0</v>
      </c>
      <c r="B420" s="80">
        <f t="shared" si="2"/>
        <v>0</v>
      </c>
      <c r="C420" s="80">
        <v>417.0</v>
      </c>
      <c r="D420" s="106"/>
      <c r="E420" s="82"/>
      <c r="F420" s="107"/>
      <c r="G420" s="106"/>
      <c r="H420" s="108"/>
      <c r="I420" s="107"/>
      <c r="J420" s="107"/>
    </row>
    <row r="421" ht="22.5" customHeight="1">
      <c r="A421" s="79" t="str">
        <f t="shared" si="1"/>
        <v>0</v>
      </c>
      <c r="B421" s="80">
        <f t="shared" si="2"/>
        <v>0</v>
      </c>
      <c r="C421" s="80">
        <v>418.0</v>
      </c>
      <c r="D421" s="106"/>
      <c r="E421" s="82"/>
      <c r="F421" s="107"/>
      <c r="G421" s="106"/>
      <c r="H421" s="108"/>
      <c r="I421" s="107"/>
      <c r="J421" s="107"/>
    </row>
    <row r="422" ht="22.5" customHeight="1">
      <c r="A422" s="79" t="str">
        <f t="shared" si="1"/>
        <v>0</v>
      </c>
      <c r="B422" s="80">
        <f t="shared" si="2"/>
        <v>0</v>
      </c>
      <c r="C422" s="80">
        <v>419.0</v>
      </c>
      <c r="D422" s="106"/>
      <c r="E422" s="82"/>
      <c r="F422" s="107"/>
      <c r="G422" s="106"/>
      <c r="H422" s="108"/>
      <c r="I422" s="107"/>
      <c r="J422" s="107"/>
    </row>
    <row r="423" ht="22.5" customHeight="1">
      <c r="A423" s="79" t="str">
        <f t="shared" si="1"/>
        <v>0</v>
      </c>
      <c r="B423" s="80">
        <f t="shared" si="2"/>
        <v>0</v>
      </c>
      <c r="C423" s="80">
        <v>420.0</v>
      </c>
      <c r="D423" s="106"/>
      <c r="E423" s="82"/>
      <c r="F423" s="107"/>
      <c r="G423" s="106"/>
      <c r="H423" s="108"/>
      <c r="I423" s="107"/>
      <c r="J423" s="107"/>
    </row>
    <row r="424" ht="22.5" customHeight="1">
      <c r="A424" s="79" t="str">
        <f t="shared" si="1"/>
        <v>0</v>
      </c>
      <c r="B424" s="80">
        <f t="shared" si="2"/>
        <v>0</v>
      </c>
      <c r="C424" s="80">
        <v>421.0</v>
      </c>
      <c r="D424" s="106"/>
      <c r="E424" s="82"/>
      <c r="F424" s="107"/>
      <c r="G424" s="106"/>
      <c r="H424" s="108"/>
      <c r="I424" s="107"/>
      <c r="J424" s="107"/>
    </row>
    <row r="425" ht="22.5" customHeight="1">
      <c r="A425" s="79" t="str">
        <f t="shared" si="1"/>
        <v>0</v>
      </c>
      <c r="B425" s="80">
        <f t="shared" si="2"/>
        <v>0</v>
      </c>
      <c r="C425" s="80">
        <v>422.0</v>
      </c>
      <c r="D425" s="106"/>
      <c r="E425" s="82"/>
      <c r="F425" s="107"/>
      <c r="G425" s="106"/>
      <c r="H425" s="108"/>
      <c r="I425" s="107"/>
      <c r="J425" s="107"/>
    </row>
    <row r="426" ht="22.5" customHeight="1">
      <c r="A426" s="79" t="str">
        <f t="shared" si="1"/>
        <v>0</v>
      </c>
      <c r="B426" s="80">
        <f t="shared" si="2"/>
        <v>0</v>
      </c>
      <c r="C426" s="80">
        <v>423.0</v>
      </c>
      <c r="D426" s="106"/>
      <c r="E426" s="82"/>
      <c r="F426" s="107"/>
      <c r="G426" s="106"/>
      <c r="H426" s="108"/>
      <c r="I426" s="107"/>
      <c r="J426" s="107"/>
    </row>
    <row r="427" ht="22.5" customHeight="1">
      <c r="A427" s="79" t="str">
        <f t="shared" si="1"/>
        <v>0</v>
      </c>
      <c r="B427" s="80">
        <f t="shared" si="2"/>
        <v>0</v>
      </c>
      <c r="C427" s="80">
        <v>424.0</v>
      </c>
      <c r="D427" s="106"/>
      <c r="E427" s="82"/>
      <c r="F427" s="107"/>
      <c r="G427" s="106"/>
      <c r="H427" s="108"/>
      <c r="I427" s="107"/>
      <c r="J427" s="107"/>
    </row>
    <row r="428" ht="22.5" customHeight="1">
      <c r="A428" s="79" t="str">
        <f t="shared" si="1"/>
        <v>0</v>
      </c>
      <c r="B428" s="80">
        <f t="shared" si="2"/>
        <v>0</v>
      </c>
      <c r="C428" s="80">
        <v>425.0</v>
      </c>
      <c r="D428" s="106"/>
      <c r="E428" s="82"/>
      <c r="F428" s="107"/>
      <c r="G428" s="106"/>
      <c r="H428" s="108"/>
      <c r="I428" s="107"/>
      <c r="J428" s="107"/>
    </row>
    <row r="429" ht="22.5" customHeight="1">
      <c r="A429" s="79" t="str">
        <f t="shared" si="1"/>
        <v>0</v>
      </c>
      <c r="B429" s="80">
        <f t="shared" si="2"/>
        <v>0</v>
      </c>
      <c r="C429" s="80">
        <v>426.0</v>
      </c>
      <c r="D429" s="106"/>
      <c r="E429" s="82"/>
      <c r="F429" s="107"/>
      <c r="G429" s="106"/>
      <c r="H429" s="108"/>
      <c r="I429" s="107"/>
      <c r="J429" s="107"/>
    </row>
    <row r="430" ht="22.5" customHeight="1">
      <c r="A430" s="79" t="str">
        <f t="shared" si="1"/>
        <v>0</v>
      </c>
      <c r="B430" s="80">
        <f t="shared" si="2"/>
        <v>0</v>
      </c>
      <c r="C430" s="80">
        <v>427.0</v>
      </c>
      <c r="D430" s="106"/>
      <c r="E430" s="82"/>
      <c r="F430" s="107"/>
      <c r="G430" s="106"/>
      <c r="H430" s="108"/>
      <c r="I430" s="107"/>
      <c r="J430" s="107"/>
    </row>
    <row r="431" ht="22.5" customHeight="1">
      <c r="A431" s="79" t="str">
        <f t="shared" si="1"/>
        <v>0</v>
      </c>
      <c r="B431" s="80">
        <f t="shared" si="2"/>
        <v>0</v>
      </c>
      <c r="C431" s="80">
        <v>428.0</v>
      </c>
      <c r="D431" s="106"/>
      <c r="E431" s="82"/>
      <c r="F431" s="107"/>
      <c r="G431" s="106"/>
      <c r="H431" s="108"/>
      <c r="I431" s="107"/>
      <c r="J431" s="107"/>
    </row>
    <row r="432" ht="22.5" customHeight="1">
      <c r="A432" s="79" t="str">
        <f t="shared" si="1"/>
        <v>0</v>
      </c>
      <c r="B432" s="80">
        <f t="shared" si="2"/>
        <v>0</v>
      </c>
      <c r="C432" s="80">
        <v>429.0</v>
      </c>
      <c r="D432" s="106"/>
      <c r="E432" s="82"/>
      <c r="F432" s="107"/>
      <c r="G432" s="106"/>
      <c r="H432" s="108"/>
      <c r="I432" s="107"/>
      <c r="J432" s="107"/>
    </row>
    <row r="433" ht="22.5" customHeight="1">
      <c r="A433" s="79" t="str">
        <f t="shared" si="1"/>
        <v>0</v>
      </c>
      <c r="B433" s="80">
        <f t="shared" si="2"/>
        <v>0</v>
      </c>
      <c r="C433" s="80">
        <v>430.0</v>
      </c>
      <c r="D433" s="106"/>
      <c r="E433" s="82"/>
      <c r="F433" s="107"/>
      <c r="G433" s="106"/>
      <c r="H433" s="108"/>
      <c r="I433" s="107"/>
      <c r="J433" s="107"/>
    </row>
    <row r="434" ht="22.5" customHeight="1">
      <c r="A434" s="79" t="str">
        <f t="shared" si="1"/>
        <v>0</v>
      </c>
      <c r="B434" s="80">
        <f t="shared" si="2"/>
        <v>0</v>
      </c>
      <c r="C434" s="80">
        <v>431.0</v>
      </c>
      <c r="D434" s="106"/>
      <c r="E434" s="82"/>
      <c r="F434" s="107"/>
      <c r="G434" s="106"/>
      <c r="H434" s="108"/>
      <c r="I434" s="107"/>
      <c r="J434" s="107"/>
    </row>
    <row r="435" ht="22.5" customHeight="1">
      <c r="A435" s="79" t="str">
        <f t="shared" si="1"/>
        <v>0</v>
      </c>
      <c r="B435" s="80">
        <f t="shared" si="2"/>
        <v>0</v>
      </c>
      <c r="C435" s="80">
        <v>432.0</v>
      </c>
      <c r="D435" s="106"/>
      <c r="E435" s="82"/>
      <c r="F435" s="107"/>
      <c r="G435" s="106"/>
      <c r="H435" s="108"/>
      <c r="I435" s="107"/>
      <c r="J435" s="107"/>
    </row>
    <row r="436" ht="22.5" customHeight="1">
      <c r="A436" s="79" t="str">
        <f t="shared" si="1"/>
        <v>0</v>
      </c>
      <c r="B436" s="80">
        <f t="shared" si="2"/>
        <v>0</v>
      </c>
      <c r="C436" s="80">
        <v>433.0</v>
      </c>
      <c r="D436" s="106"/>
      <c r="E436" s="82"/>
      <c r="F436" s="107"/>
      <c r="G436" s="106"/>
      <c r="H436" s="108"/>
      <c r="I436" s="107"/>
      <c r="J436" s="107"/>
    </row>
    <row r="437" ht="22.5" customHeight="1">
      <c r="A437" s="79" t="str">
        <f t="shared" si="1"/>
        <v>0</v>
      </c>
      <c r="B437" s="80">
        <f t="shared" si="2"/>
        <v>0</v>
      </c>
      <c r="C437" s="80">
        <v>434.0</v>
      </c>
      <c r="D437" s="106"/>
      <c r="E437" s="82"/>
      <c r="F437" s="107"/>
      <c r="G437" s="106"/>
      <c r="H437" s="108"/>
      <c r="I437" s="107"/>
      <c r="J437" s="107"/>
    </row>
    <row r="438" ht="22.5" customHeight="1">
      <c r="A438" s="79" t="str">
        <f t="shared" si="1"/>
        <v>0</v>
      </c>
      <c r="B438" s="80">
        <f t="shared" si="2"/>
        <v>0</v>
      </c>
      <c r="C438" s="80">
        <v>435.0</v>
      </c>
      <c r="D438" s="106"/>
      <c r="E438" s="82"/>
      <c r="F438" s="107"/>
      <c r="G438" s="106"/>
      <c r="H438" s="108"/>
      <c r="I438" s="107"/>
      <c r="J438" s="107"/>
    </row>
    <row r="439" ht="22.5" customHeight="1">
      <c r="A439" s="79" t="str">
        <f t="shared" si="1"/>
        <v>0</v>
      </c>
      <c r="B439" s="80">
        <f t="shared" si="2"/>
        <v>0</v>
      </c>
      <c r="C439" s="80">
        <v>436.0</v>
      </c>
      <c r="D439" s="106"/>
      <c r="E439" s="82"/>
      <c r="F439" s="107"/>
      <c r="G439" s="106"/>
      <c r="H439" s="108"/>
      <c r="I439" s="107"/>
      <c r="J439" s="107"/>
    </row>
    <row r="440" ht="22.5" customHeight="1">
      <c r="A440" s="79" t="str">
        <f t="shared" si="1"/>
        <v>0</v>
      </c>
      <c r="B440" s="80">
        <f t="shared" si="2"/>
        <v>0</v>
      </c>
      <c r="C440" s="80">
        <v>437.0</v>
      </c>
      <c r="D440" s="106"/>
      <c r="E440" s="82"/>
      <c r="F440" s="107"/>
      <c r="G440" s="106"/>
      <c r="H440" s="108"/>
      <c r="I440" s="107"/>
      <c r="J440" s="107"/>
    </row>
    <row r="441" ht="22.5" customHeight="1">
      <c r="A441" s="79" t="str">
        <f t="shared" si="1"/>
        <v>0</v>
      </c>
      <c r="B441" s="80">
        <f t="shared" si="2"/>
        <v>0</v>
      </c>
      <c r="C441" s="80">
        <v>438.0</v>
      </c>
      <c r="D441" s="106"/>
      <c r="E441" s="82"/>
      <c r="F441" s="107"/>
      <c r="G441" s="106"/>
      <c r="H441" s="108"/>
      <c r="I441" s="107"/>
      <c r="J441" s="107"/>
    </row>
    <row r="442" ht="22.5" customHeight="1">
      <c r="A442" s="79" t="str">
        <f t="shared" si="1"/>
        <v>0</v>
      </c>
      <c r="B442" s="80">
        <f t="shared" si="2"/>
        <v>0</v>
      </c>
      <c r="C442" s="80">
        <v>439.0</v>
      </c>
      <c r="D442" s="106"/>
      <c r="E442" s="82"/>
      <c r="F442" s="107"/>
      <c r="G442" s="106"/>
      <c r="H442" s="108"/>
      <c r="I442" s="107"/>
      <c r="J442" s="107"/>
    </row>
    <row r="443" ht="22.5" customHeight="1">
      <c r="A443" s="79" t="str">
        <f t="shared" si="1"/>
        <v>0</v>
      </c>
      <c r="B443" s="80">
        <f t="shared" si="2"/>
        <v>0</v>
      </c>
      <c r="C443" s="80">
        <v>440.0</v>
      </c>
      <c r="D443" s="106"/>
      <c r="E443" s="82"/>
      <c r="F443" s="107"/>
      <c r="G443" s="106"/>
      <c r="H443" s="108"/>
      <c r="I443" s="107"/>
      <c r="J443" s="107"/>
    </row>
    <row r="444" ht="22.5" customHeight="1">
      <c r="A444" s="79" t="str">
        <f t="shared" si="1"/>
        <v>0</v>
      </c>
      <c r="B444" s="80">
        <f t="shared" si="2"/>
        <v>0</v>
      </c>
      <c r="C444" s="80">
        <v>441.0</v>
      </c>
      <c r="D444" s="106"/>
      <c r="E444" s="82"/>
      <c r="F444" s="107"/>
      <c r="G444" s="106"/>
      <c r="H444" s="108"/>
      <c r="I444" s="107"/>
      <c r="J444" s="107"/>
    </row>
    <row r="445" ht="22.5" customHeight="1">
      <c r="A445" s="79" t="str">
        <f t="shared" si="1"/>
        <v>0</v>
      </c>
      <c r="B445" s="80">
        <f t="shared" si="2"/>
        <v>0</v>
      </c>
      <c r="C445" s="80">
        <v>442.0</v>
      </c>
      <c r="D445" s="106"/>
      <c r="E445" s="82"/>
      <c r="F445" s="107"/>
      <c r="G445" s="106"/>
      <c r="H445" s="108"/>
      <c r="I445" s="107"/>
      <c r="J445" s="107"/>
    </row>
    <row r="446" ht="22.5" customHeight="1">
      <c r="A446" s="79" t="str">
        <f t="shared" si="1"/>
        <v>0</v>
      </c>
      <c r="B446" s="80">
        <f t="shared" si="2"/>
        <v>0</v>
      </c>
      <c r="C446" s="80">
        <v>443.0</v>
      </c>
      <c r="D446" s="106"/>
      <c r="E446" s="82"/>
      <c r="F446" s="107"/>
      <c r="G446" s="106"/>
      <c r="H446" s="108"/>
      <c r="I446" s="107"/>
      <c r="J446" s="107"/>
    </row>
    <row r="447" ht="22.5" customHeight="1">
      <c r="A447" s="79" t="str">
        <f t="shared" si="1"/>
        <v>0</v>
      </c>
      <c r="B447" s="80">
        <f t="shared" si="2"/>
        <v>0</v>
      </c>
      <c r="C447" s="80">
        <v>444.0</v>
      </c>
      <c r="D447" s="106"/>
      <c r="E447" s="82"/>
      <c r="F447" s="107"/>
      <c r="G447" s="106"/>
      <c r="H447" s="108"/>
      <c r="I447" s="107"/>
      <c r="J447" s="107"/>
    </row>
    <row r="448" ht="22.5" customHeight="1">
      <c r="A448" s="79" t="str">
        <f t="shared" si="1"/>
        <v>0</v>
      </c>
      <c r="B448" s="80">
        <f t="shared" si="2"/>
        <v>0</v>
      </c>
      <c r="C448" s="80">
        <v>445.0</v>
      </c>
      <c r="D448" s="106"/>
      <c r="E448" s="82"/>
      <c r="F448" s="107"/>
      <c r="G448" s="106"/>
      <c r="H448" s="108"/>
      <c r="I448" s="107"/>
      <c r="J448" s="107"/>
    </row>
    <row r="449" ht="22.5" customHeight="1">
      <c r="A449" s="79" t="str">
        <f t="shared" si="1"/>
        <v>0</v>
      </c>
      <c r="B449" s="80">
        <f t="shared" si="2"/>
        <v>0</v>
      </c>
      <c r="C449" s="80">
        <v>446.0</v>
      </c>
      <c r="D449" s="106"/>
      <c r="E449" s="82"/>
      <c r="F449" s="107"/>
      <c r="G449" s="106"/>
      <c r="H449" s="108"/>
      <c r="I449" s="107"/>
      <c r="J449" s="107"/>
    </row>
    <row r="450" ht="22.5" customHeight="1">
      <c r="A450" s="79" t="str">
        <f t="shared" si="1"/>
        <v>0</v>
      </c>
      <c r="B450" s="80">
        <f t="shared" si="2"/>
        <v>0</v>
      </c>
      <c r="C450" s="80">
        <v>447.0</v>
      </c>
      <c r="D450" s="106"/>
      <c r="E450" s="82"/>
      <c r="F450" s="107"/>
      <c r="G450" s="106"/>
      <c r="H450" s="108"/>
      <c r="I450" s="107"/>
      <c r="J450" s="107"/>
    </row>
    <row r="451" ht="22.5" customHeight="1">
      <c r="A451" s="79" t="str">
        <f t="shared" si="1"/>
        <v>0</v>
      </c>
      <c r="B451" s="80">
        <f t="shared" si="2"/>
        <v>0</v>
      </c>
      <c r="C451" s="80">
        <v>448.0</v>
      </c>
      <c r="D451" s="106"/>
      <c r="E451" s="82"/>
      <c r="F451" s="107"/>
      <c r="G451" s="106"/>
      <c r="H451" s="108"/>
      <c r="I451" s="107"/>
      <c r="J451" s="107"/>
    </row>
    <row r="452" ht="22.5" customHeight="1">
      <c r="A452" s="79" t="str">
        <f t="shared" si="1"/>
        <v>0</v>
      </c>
      <c r="B452" s="80">
        <f t="shared" si="2"/>
        <v>0</v>
      </c>
      <c r="C452" s="80">
        <v>449.0</v>
      </c>
      <c r="D452" s="106"/>
      <c r="E452" s="82"/>
      <c r="F452" s="107"/>
      <c r="G452" s="106"/>
      <c r="H452" s="108"/>
      <c r="I452" s="107"/>
      <c r="J452" s="107"/>
    </row>
    <row r="453" ht="22.5" customHeight="1">
      <c r="A453" s="79" t="str">
        <f t="shared" si="1"/>
        <v>0</v>
      </c>
      <c r="B453" s="80">
        <f t="shared" si="2"/>
        <v>0</v>
      </c>
      <c r="C453" s="80">
        <v>450.0</v>
      </c>
      <c r="D453" s="106"/>
      <c r="E453" s="82"/>
      <c r="F453" s="107"/>
      <c r="G453" s="106"/>
      <c r="H453" s="108"/>
      <c r="I453" s="107"/>
      <c r="J453" s="107"/>
    </row>
    <row r="454" ht="22.5" customHeight="1">
      <c r="A454" s="79" t="str">
        <f t="shared" si="1"/>
        <v>0</v>
      </c>
      <c r="B454" s="80">
        <f t="shared" si="2"/>
        <v>0</v>
      </c>
      <c r="C454" s="80">
        <v>451.0</v>
      </c>
      <c r="D454" s="106"/>
      <c r="E454" s="82"/>
      <c r="F454" s="107"/>
      <c r="G454" s="106"/>
      <c r="H454" s="108"/>
      <c r="I454" s="107"/>
      <c r="J454" s="107"/>
    </row>
    <row r="455" ht="22.5" customHeight="1">
      <c r="A455" s="79" t="str">
        <f t="shared" si="1"/>
        <v>0</v>
      </c>
      <c r="B455" s="80">
        <f t="shared" si="2"/>
        <v>0</v>
      </c>
      <c r="C455" s="80">
        <v>452.0</v>
      </c>
      <c r="D455" s="106"/>
      <c r="E455" s="82"/>
      <c r="F455" s="107"/>
      <c r="G455" s="106"/>
      <c r="H455" s="108"/>
      <c r="I455" s="107"/>
      <c r="J455" s="107"/>
    </row>
    <row r="456" ht="22.5" customHeight="1">
      <c r="A456" s="79" t="str">
        <f t="shared" si="1"/>
        <v>0</v>
      </c>
      <c r="B456" s="80">
        <f t="shared" si="2"/>
        <v>0</v>
      </c>
      <c r="C456" s="80">
        <v>453.0</v>
      </c>
      <c r="D456" s="106"/>
      <c r="E456" s="82"/>
      <c r="F456" s="107"/>
      <c r="G456" s="106"/>
      <c r="H456" s="108"/>
      <c r="I456" s="107"/>
      <c r="J456" s="107"/>
    </row>
    <row r="457" ht="22.5" customHeight="1">
      <c r="A457" s="79" t="str">
        <f t="shared" si="1"/>
        <v>0</v>
      </c>
      <c r="B457" s="80">
        <f t="shared" si="2"/>
        <v>0</v>
      </c>
      <c r="C457" s="80">
        <v>454.0</v>
      </c>
      <c r="D457" s="106"/>
      <c r="E457" s="82"/>
      <c r="F457" s="107"/>
      <c r="G457" s="106"/>
      <c r="H457" s="108"/>
      <c r="I457" s="107"/>
      <c r="J457" s="107"/>
    </row>
    <row r="458" ht="22.5" customHeight="1">
      <c r="A458" s="79" t="str">
        <f t="shared" si="1"/>
        <v>0</v>
      </c>
      <c r="B458" s="80">
        <f t="shared" si="2"/>
        <v>0</v>
      </c>
      <c r="C458" s="80">
        <v>455.0</v>
      </c>
      <c r="D458" s="106"/>
      <c r="E458" s="82"/>
      <c r="F458" s="107"/>
      <c r="G458" s="106"/>
      <c r="H458" s="108"/>
      <c r="I458" s="107"/>
      <c r="J458" s="107"/>
    </row>
    <row r="459" ht="22.5" customHeight="1">
      <c r="A459" s="79" t="str">
        <f t="shared" si="1"/>
        <v>0</v>
      </c>
      <c r="B459" s="80">
        <f t="shared" si="2"/>
        <v>0</v>
      </c>
      <c r="C459" s="80">
        <v>456.0</v>
      </c>
      <c r="D459" s="106"/>
      <c r="E459" s="82"/>
      <c r="F459" s="107"/>
      <c r="G459" s="106"/>
      <c r="H459" s="108"/>
      <c r="I459" s="107"/>
      <c r="J459" s="107"/>
    </row>
    <row r="460" ht="22.5" customHeight="1">
      <c r="A460" s="79" t="str">
        <f t="shared" si="1"/>
        <v>0</v>
      </c>
      <c r="B460" s="80">
        <f t="shared" si="2"/>
        <v>0</v>
      </c>
      <c r="C460" s="80">
        <v>457.0</v>
      </c>
      <c r="D460" s="106"/>
      <c r="E460" s="82"/>
      <c r="F460" s="107"/>
      <c r="G460" s="106"/>
      <c r="H460" s="108"/>
      <c r="I460" s="107"/>
      <c r="J460" s="107"/>
    </row>
    <row r="461" ht="22.5" customHeight="1">
      <c r="A461" s="79" t="str">
        <f t="shared" si="1"/>
        <v>0</v>
      </c>
      <c r="B461" s="80">
        <f t="shared" si="2"/>
        <v>0</v>
      </c>
      <c r="C461" s="80">
        <v>458.0</v>
      </c>
      <c r="D461" s="106"/>
      <c r="E461" s="82"/>
      <c r="F461" s="107"/>
      <c r="G461" s="106"/>
      <c r="H461" s="108"/>
      <c r="I461" s="107"/>
      <c r="J461" s="107"/>
    </row>
    <row r="462" ht="22.5" customHeight="1">
      <c r="A462" s="79" t="str">
        <f t="shared" si="1"/>
        <v>0</v>
      </c>
      <c r="B462" s="80">
        <f t="shared" si="2"/>
        <v>0</v>
      </c>
      <c r="C462" s="80">
        <v>459.0</v>
      </c>
      <c r="D462" s="106"/>
      <c r="E462" s="82"/>
      <c r="F462" s="107"/>
      <c r="G462" s="106"/>
      <c r="H462" s="108"/>
      <c r="I462" s="107"/>
      <c r="J462" s="107"/>
    </row>
    <row r="463" ht="22.5" customHeight="1">
      <c r="A463" s="79" t="str">
        <f t="shared" si="1"/>
        <v>0</v>
      </c>
      <c r="B463" s="80">
        <f t="shared" si="2"/>
        <v>0</v>
      </c>
      <c r="C463" s="80">
        <v>460.0</v>
      </c>
      <c r="D463" s="106"/>
      <c r="E463" s="82"/>
      <c r="F463" s="107"/>
      <c r="G463" s="106"/>
      <c r="H463" s="108"/>
      <c r="I463" s="107"/>
      <c r="J463" s="107"/>
    </row>
    <row r="464" ht="22.5" customHeight="1">
      <c r="A464" s="79" t="str">
        <f t="shared" si="1"/>
        <v>0</v>
      </c>
      <c r="B464" s="80">
        <f t="shared" si="2"/>
        <v>0</v>
      </c>
      <c r="C464" s="80">
        <v>461.0</v>
      </c>
      <c r="D464" s="106"/>
      <c r="E464" s="82"/>
      <c r="F464" s="107"/>
      <c r="G464" s="106"/>
      <c r="H464" s="108"/>
      <c r="I464" s="107"/>
      <c r="J464" s="107"/>
    </row>
    <row r="465" ht="22.5" customHeight="1">
      <c r="A465" s="79" t="str">
        <f t="shared" si="1"/>
        <v>0</v>
      </c>
      <c r="B465" s="80">
        <f t="shared" si="2"/>
        <v>0</v>
      </c>
      <c r="C465" s="80">
        <v>462.0</v>
      </c>
      <c r="D465" s="106"/>
      <c r="E465" s="82"/>
      <c r="F465" s="107"/>
      <c r="G465" s="106"/>
      <c r="H465" s="108"/>
      <c r="I465" s="107"/>
      <c r="J465" s="107"/>
    </row>
    <row r="466" ht="22.5" customHeight="1">
      <c r="A466" s="79" t="str">
        <f t="shared" si="1"/>
        <v>0</v>
      </c>
      <c r="B466" s="80">
        <f t="shared" si="2"/>
        <v>0</v>
      </c>
      <c r="C466" s="80">
        <v>463.0</v>
      </c>
      <c r="D466" s="106"/>
      <c r="E466" s="82"/>
      <c r="F466" s="107"/>
      <c r="G466" s="106"/>
      <c r="H466" s="108"/>
      <c r="I466" s="107"/>
      <c r="J466" s="107"/>
    </row>
    <row r="467" ht="22.5" customHeight="1">
      <c r="A467" s="79" t="str">
        <f t="shared" si="1"/>
        <v>0</v>
      </c>
      <c r="B467" s="80">
        <f t="shared" si="2"/>
        <v>0</v>
      </c>
      <c r="C467" s="80">
        <v>464.0</v>
      </c>
      <c r="D467" s="106"/>
      <c r="E467" s="82"/>
      <c r="F467" s="107"/>
      <c r="G467" s="106"/>
      <c r="H467" s="108"/>
      <c r="I467" s="107"/>
      <c r="J467" s="107"/>
    </row>
    <row r="468" ht="22.5" customHeight="1">
      <c r="A468" s="79" t="str">
        <f t="shared" si="1"/>
        <v>0</v>
      </c>
      <c r="B468" s="80">
        <f t="shared" si="2"/>
        <v>0</v>
      </c>
      <c r="C468" s="80">
        <v>465.0</v>
      </c>
      <c r="D468" s="106"/>
      <c r="E468" s="82"/>
      <c r="F468" s="107"/>
      <c r="G468" s="106"/>
      <c r="H468" s="108"/>
      <c r="I468" s="107"/>
      <c r="J468" s="107"/>
    </row>
    <row r="469" ht="22.5" customHeight="1">
      <c r="A469" s="79" t="str">
        <f t="shared" si="1"/>
        <v>0</v>
      </c>
      <c r="B469" s="80">
        <f t="shared" si="2"/>
        <v>0</v>
      </c>
      <c r="C469" s="80">
        <v>466.0</v>
      </c>
      <c r="D469" s="106"/>
      <c r="E469" s="82"/>
      <c r="F469" s="107"/>
      <c r="G469" s="106"/>
      <c r="H469" s="108"/>
      <c r="I469" s="107"/>
      <c r="J469" s="107"/>
    </row>
    <row r="470" ht="22.5" customHeight="1">
      <c r="A470" s="79" t="str">
        <f t="shared" si="1"/>
        <v>0</v>
      </c>
      <c r="B470" s="80">
        <f t="shared" si="2"/>
        <v>0</v>
      </c>
      <c r="C470" s="80">
        <v>467.0</v>
      </c>
      <c r="D470" s="106"/>
      <c r="E470" s="82"/>
      <c r="F470" s="107"/>
      <c r="G470" s="106"/>
      <c r="H470" s="108"/>
      <c r="I470" s="107"/>
      <c r="J470" s="107"/>
    </row>
    <row r="471" ht="22.5" customHeight="1">
      <c r="A471" s="79" t="str">
        <f t="shared" si="1"/>
        <v>0</v>
      </c>
      <c r="B471" s="80">
        <f t="shared" si="2"/>
        <v>0</v>
      </c>
      <c r="C471" s="80">
        <v>468.0</v>
      </c>
      <c r="D471" s="106"/>
      <c r="E471" s="82"/>
      <c r="F471" s="107"/>
      <c r="G471" s="106"/>
      <c r="H471" s="108"/>
      <c r="I471" s="107"/>
      <c r="J471" s="107"/>
    </row>
    <row r="472" ht="22.5" customHeight="1">
      <c r="A472" s="79" t="str">
        <f t="shared" si="1"/>
        <v>0</v>
      </c>
      <c r="B472" s="80">
        <f t="shared" si="2"/>
        <v>0</v>
      </c>
      <c r="C472" s="80">
        <v>469.0</v>
      </c>
      <c r="D472" s="106"/>
      <c r="E472" s="82"/>
      <c r="F472" s="107"/>
      <c r="G472" s="106"/>
      <c r="H472" s="108"/>
      <c r="I472" s="107"/>
      <c r="J472" s="107"/>
    </row>
    <row r="473" ht="22.5" customHeight="1">
      <c r="A473" s="79" t="str">
        <f t="shared" si="1"/>
        <v>0</v>
      </c>
      <c r="B473" s="80">
        <f t="shared" si="2"/>
        <v>0</v>
      </c>
      <c r="C473" s="80">
        <v>470.0</v>
      </c>
      <c r="D473" s="106"/>
      <c r="E473" s="82"/>
      <c r="F473" s="107"/>
      <c r="G473" s="106"/>
      <c r="H473" s="108"/>
      <c r="I473" s="107"/>
      <c r="J473" s="107"/>
    </row>
    <row r="474" ht="22.5" customHeight="1">
      <c r="A474" s="79" t="str">
        <f t="shared" si="1"/>
        <v>0</v>
      </c>
      <c r="B474" s="80">
        <f t="shared" si="2"/>
        <v>0</v>
      </c>
      <c r="C474" s="80">
        <v>471.0</v>
      </c>
      <c r="D474" s="106"/>
      <c r="E474" s="82"/>
      <c r="F474" s="107"/>
      <c r="G474" s="106"/>
      <c r="H474" s="108"/>
      <c r="I474" s="107"/>
      <c r="J474" s="107"/>
    </row>
    <row r="475" ht="22.5" customHeight="1">
      <c r="A475" s="79" t="str">
        <f t="shared" si="1"/>
        <v>0</v>
      </c>
      <c r="B475" s="80">
        <f t="shared" si="2"/>
        <v>0</v>
      </c>
      <c r="C475" s="80">
        <v>472.0</v>
      </c>
      <c r="D475" s="106"/>
      <c r="E475" s="82"/>
      <c r="F475" s="107"/>
      <c r="G475" s="106"/>
      <c r="H475" s="108"/>
      <c r="I475" s="107"/>
      <c r="J475" s="107"/>
    </row>
    <row r="476" ht="22.5" customHeight="1">
      <c r="A476" s="79" t="str">
        <f t="shared" si="1"/>
        <v>0</v>
      </c>
      <c r="B476" s="80">
        <f t="shared" si="2"/>
        <v>0</v>
      </c>
      <c r="C476" s="80">
        <v>473.0</v>
      </c>
      <c r="D476" s="106"/>
      <c r="E476" s="82"/>
      <c r="F476" s="107"/>
      <c r="G476" s="106"/>
      <c r="H476" s="108"/>
      <c r="I476" s="107"/>
      <c r="J476" s="107"/>
    </row>
    <row r="477" ht="22.5" customHeight="1">
      <c r="A477" s="79" t="str">
        <f t="shared" si="1"/>
        <v>0</v>
      </c>
      <c r="B477" s="80">
        <f t="shared" si="2"/>
        <v>0</v>
      </c>
      <c r="C477" s="80">
        <v>474.0</v>
      </c>
      <c r="D477" s="106"/>
      <c r="E477" s="82"/>
      <c r="F477" s="107"/>
      <c r="G477" s="106"/>
      <c r="H477" s="108"/>
      <c r="I477" s="107"/>
      <c r="J477" s="107"/>
    </row>
    <row r="478" ht="22.5" customHeight="1">
      <c r="A478" s="79" t="str">
        <f t="shared" si="1"/>
        <v>0</v>
      </c>
      <c r="B478" s="80">
        <f t="shared" si="2"/>
        <v>0</v>
      </c>
      <c r="C478" s="80">
        <v>475.0</v>
      </c>
      <c r="D478" s="106"/>
      <c r="E478" s="82"/>
      <c r="F478" s="107"/>
      <c r="G478" s="106"/>
      <c r="H478" s="108"/>
      <c r="I478" s="107"/>
      <c r="J478" s="107"/>
    </row>
    <row r="479" ht="22.5" customHeight="1">
      <c r="A479" s="79" t="str">
        <f t="shared" si="1"/>
        <v>0</v>
      </c>
      <c r="B479" s="80">
        <f t="shared" si="2"/>
        <v>0</v>
      </c>
      <c r="C479" s="80">
        <v>476.0</v>
      </c>
      <c r="D479" s="106"/>
      <c r="E479" s="82"/>
      <c r="F479" s="107"/>
      <c r="G479" s="106"/>
      <c r="H479" s="108"/>
      <c r="I479" s="107"/>
      <c r="J479" s="107"/>
    </row>
    <row r="480" ht="22.5" customHeight="1">
      <c r="A480" s="79" t="str">
        <f t="shared" si="1"/>
        <v>0</v>
      </c>
      <c r="B480" s="80">
        <f t="shared" si="2"/>
        <v>0</v>
      </c>
      <c r="C480" s="80">
        <v>477.0</v>
      </c>
      <c r="D480" s="106"/>
      <c r="E480" s="82"/>
      <c r="F480" s="107"/>
      <c r="G480" s="106"/>
      <c r="H480" s="108"/>
      <c r="I480" s="107"/>
      <c r="J480" s="107"/>
    </row>
    <row r="481" ht="22.5" customHeight="1">
      <c r="A481" s="79" t="str">
        <f t="shared" si="1"/>
        <v>0</v>
      </c>
      <c r="B481" s="80">
        <f t="shared" si="2"/>
        <v>0</v>
      </c>
      <c r="C481" s="80">
        <v>478.0</v>
      </c>
      <c r="D481" s="106"/>
      <c r="E481" s="82"/>
      <c r="F481" s="107"/>
      <c r="G481" s="106"/>
      <c r="H481" s="108"/>
      <c r="I481" s="107"/>
      <c r="J481" s="107"/>
    </row>
    <row r="482" ht="22.5" customHeight="1">
      <c r="A482" s="79" t="str">
        <f t="shared" si="1"/>
        <v>0</v>
      </c>
      <c r="B482" s="80">
        <f t="shared" si="2"/>
        <v>0</v>
      </c>
      <c r="C482" s="80">
        <v>479.0</v>
      </c>
      <c r="D482" s="106"/>
      <c r="E482" s="82"/>
      <c r="F482" s="107"/>
      <c r="G482" s="106"/>
      <c r="H482" s="108"/>
      <c r="I482" s="107"/>
      <c r="J482" s="107"/>
    </row>
    <row r="483" ht="22.5" customHeight="1">
      <c r="A483" s="79" t="str">
        <f t="shared" si="1"/>
        <v>0</v>
      </c>
      <c r="B483" s="80">
        <f t="shared" si="2"/>
        <v>0</v>
      </c>
      <c r="C483" s="80">
        <v>480.0</v>
      </c>
      <c r="D483" s="106"/>
      <c r="E483" s="82"/>
      <c r="F483" s="107"/>
      <c r="G483" s="106"/>
      <c r="H483" s="108"/>
      <c r="I483" s="107"/>
      <c r="J483" s="107"/>
    </row>
    <row r="484" ht="22.5" customHeight="1">
      <c r="A484" s="79" t="str">
        <f t="shared" si="1"/>
        <v>0</v>
      </c>
      <c r="B484" s="80">
        <f t="shared" si="2"/>
        <v>0</v>
      </c>
      <c r="C484" s="80">
        <v>481.0</v>
      </c>
      <c r="D484" s="106"/>
      <c r="E484" s="82"/>
      <c r="F484" s="107"/>
      <c r="G484" s="106"/>
      <c r="H484" s="108"/>
      <c r="I484" s="107"/>
      <c r="J484" s="107"/>
    </row>
    <row r="485" ht="22.5" customHeight="1">
      <c r="A485" s="79" t="str">
        <f t="shared" si="1"/>
        <v>0</v>
      </c>
      <c r="B485" s="80">
        <f t="shared" si="2"/>
        <v>0</v>
      </c>
      <c r="C485" s="80">
        <v>482.0</v>
      </c>
      <c r="D485" s="106"/>
      <c r="E485" s="82"/>
      <c r="F485" s="107"/>
      <c r="G485" s="106"/>
      <c r="H485" s="108"/>
      <c r="I485" s="107"/>
      <c r="J485" s="107"/>
    </row>
    <row r="486" ht="22.5" customHeight="1">
      <c r="A486" s="79" t="str">
        <f t="shared" si="1"/>
        <v>0</v>
      </c>
      <c r="B486" s="80">
        <f t="shared" si="2"/>
        <v>0</v>
      </c>
      <c r="C486" s="80">
        <v>483.0</v>
      </c>
      <c r="D486" s="106"/>
      <c r="E486" s="82"/>
      <c r="F486" s="107"/>
      <c r="G486" s="106"/>
      <c r="H486" s="108"/>
      <c r="I486" s="107"/>
      <c r="J486" s="107"/>
    </row>
    <row r="487" ht="22.5" customHeight="1">
      <c r="A487" s="79" t="str">
        <f t="shared" si="1"/>
        <v>0</v>
      </c>
      <c r="B487" s="80">
        <f t="shared" si="2"/>
        <v>0</v>
      </c>
      <c r="C487" s="80">
        <v>484.0</v>
      </c>
      <c r="D487" s="106"/>
      <c r="E487" s="82"/>
      <c r="F487" s="107"/>
      <c r="G487" s="106"/>
      <c r="H487" s="108"/>
      <c r="I487" s="107"/>
      <c r="J487" s="107"/>
    </row>
    <row r="488" ht="22.5" customHeight="1">
      <c r="A488" s="79" t="str">
        <f t="shared" si="1"/>
        <v>0</v>
      </c>
      <c r="B488" s="80">
        <f t="shared" si="2"/>
        <v>0</v>
      </c>
      <c r="C488" s="80">
        <v>485.0</v>
      </c>
      <c r="D488" s="106"/>
      <c r="E488" s="82"/>
      <c r="F488" s="107"/>
      <c r="G488" s="106"/>
      <c r="H488" s="108"/>
      <c r="I488" s="107"/>
      <c r="J488" s="107"/>
    </row>
    <row r="489" ht="22.5" customHeight="1">
      <c r="A489" s="79" t="str">
        <f t="shared" si="1"/>
        <v>0</v>
      </c>
      <c r="B489" s="80">
        <f t="shared" si="2"/>
        <v>0</v>
      </c>
      <c r="C489" s="80">
        <v>486.0</v>
      </c>
      <c r="D489" s="106"/>
      <c r="E489" s="82"/>
      <c r="F489" s="107"/>
      <c r="G489" s="106"/>
      <c r="H489" s="108"/>
      <c r="I489" s="107"/>
      <c r="J489" s="107"/>
    </row>
    <row r="490" ht="22.5" customHeight="1">
      <c r="A490" s="79" t="str">
        <f t="shared" si="1"/>
        <v>0</v>
      </c>
      <c r="B490" s="80">
        <f t="shared" si="2"/>
        <v>0</v>
      </c>
      <c r="C490" s="80">
        <v>487.0</v>
      </c>
      <c r="D490" s="106"/>
      <c r="E490" s="82"/>
      <c r="F490" s="107"/>
      <c r="G490" s="106"/>
      <c r="H490" s="108"/>
      <c r="I490" s="107"/>
      <c r="J490" s="107"/>
    </row>
    <row r="491" ht="22.5" customHeight="1">
      <c r="A491" s="79" t="str">
        <f t="shared" si="1"/>
        <v>0</v>
      </c>
      <c r="B491" s="80">
        <f t="shared" si="2"/>
        <v>0</v>
      </c>
      <c r="C491" s="80">
        <v>488.0</v>
      </c>
      <c r="D491" s="106"/>
      <c r="E491" s="82"/>
      <c r="F491" s="107"/>
      <c r="G491" s="106"/>
      <c r="H491" s="108"/>
      <c r="I491" s="107"/>
      <c r="J491" s="107"/>
    </row>
    <row r="492" ht="22.5" customHeight="1">
      <c r="A492" s="79" t="str">
        <f t="shared" si="1"/>
        <v>0</v>
      </c>
      <c r="B492" s="80">
        <f t="shared" si="2"/>
        <v>0</v>
      </c>
      <c r="C492" s="80">
        <v>489.0</v>
      </c>
      <c r="D492" s="106"/>
      <c r="E492" s="82"/>
      <c r="F492" s="107"/>
      <c r="G492" s="106"/>
      <c r="H492" s="108"/>
      <c r="I492" s="107"/>
      <c r="J492" s="107"/>
    </row>
    <row r="493" ht="22.5" customHeight="1">
      <c r="A493" s="79" t="str">
        <f t="shared" si="1"/>
        <v>0</v>
      </c>
      <c r="B493" s="80">
        <f t="shared" si="2"/>
        <v>0</v>
      </c>
      <c r="C493" s="80">
        <v>490.0</v>
      </c>
      <c r="D493" s="106"/>
      <c r="E493" s="82"/>
      <c r="F493" s="107"/>
      <c r="G493" s="106"/>
      <c r="H493" s="108"/>
      <c r="I493" s="107"/>
      <c r="J493" s="107"/>
    </row>
    <row r="494" ht="22.5" customHeight="1">
      <c r="A494" s="79" t="str">
        <f t="shared" si="1"/>
        <v>0</v>
      </c>
      <c r="B494" s="80">
        <f t="shared" si="2"/>
        <v>0</v>
      </c>
      <c r="C494" s="80">
        <v>491.0</v>
      </c>
      <c r="D494" s="106"/>
      <c r="E494" s="82"/>
      <c r="F494" s="107"/>
      <c r="G494" s="106"/>
      <c r="H494" s="108"/>
      <c r="I494" s="107"/>
      <c r="J494" s="107"/>
    </row>
    <row r="495" ht="22.5" customHeight="1">
      <c r="A495" s="79" t="str">
        <f t="shared" si="1"/>
        <v>0</v>
      </c>
      <c r="B495" s="80">
        <f t="shared" si="2"/>
        <v>0</v>
      </c>
      <c r="C495" s="80">
        <v>492.0</v>
      </c>
      <c r="D495" s="106"/>
      <c r="E495" s="82"/>
      <c r="F495" s="107"/>
      <c r="G495" s="106"/>
      <c r="H495" s="108"/>
      <c r="I495" s="107"/>
      <c r="J495" s="107"/>
    </row>
    <row r="496" ht="22.5" customHeight="1">
      <c r="A496" s="79" t="str">
        <f t="shared" si="1"/>
        <v>0</v>
      </c>
      <c r="B496" s="80">
        <f t="shared" si="2"/>
        <v>0</v>
      </c>
      <c r="C496" s="80">
        <v>493.0</v>
      </c>
      <c r="D496" s="106"/>
      <c r="E496" s="82"/>
      <c r="F496" s="107"/>
      <c r="G496" s="106"/>
      <c r="H496" s="108"/>
      <c r="I496" s="107"/>
      <c r="J496" s="107"/>
    </row>
    <row r="497" ht="22.5" customHeight="1">
      <c r="A497" s="79" t="str">
        <f t="shared" si="1"/>
        <v>0</v>
      </c>
      <c r="B497" s="80">
        <f t="shared" si="2"/>
        <v>0</v>
      </c>
      <c r="C497" s="80">
        <v>494.0</v>
      </c>
      <c r="D497" s="106"/>
      <c r="E497" s="82"/>
      <c r="F497" s="107"/>
      <c r="G497" s="106"/>
      <c r="H497" s="108"/>
      <c r="I497" s="107"/>
      <c r="J497" s="107"/>
    </row>
    <row r="498" ht="22.5" customHeight="1">
      <c r="A498" s="79" t="str">
        <f t="shared" si="1"/>
        <v>0</v>
      </c>
      <c r="B498" s="80">
        <f t="shared" si="2"/>
        <v>0</v>
      </c>
      <c r="C498" s="80">
        <v>495.0</v>
      </c>
      <c r="D498" s="106"/>
      <c r="E498" s="82"/>
      <c r="F498" s="107"/>
      <c r="G498" s="106"/>
      <c r="H498" s="108"/>
      <c r="I498" s="107"/>
      <c r="J498" s="107"/>
    </row>
    <row r="499" ht="22.5" customHeight="1">
      <c r="A499" s="79" t="str">
        <f t="shared" si="1"/>
        <v>0</v>
      </c>
      <c r="B499" s="80">
        <f t="shared" si="2"/>
        <v>0</v>
      </c>
      <c r="C499" s="80">
        <v>496.0</v>
      </c>
      <c r="D499" s="106"/>
      <c r="E499" s="82"/>
      <c r="F499" s="107"/>
      <c r="G499" s="106"/>
      <c r="H499" s="108"/>
      <c r="I499" s="107"/>
      <c r="J499" s="107"/>
    </row>
    <row r="500" ht="22.5" customHeight="1">
      <c r="A500" s="79" t="str">
        <f t="shared" si="1"/>
        <v>0</v>
      </c>
      <c r="B500" s="80">
        <f t="shared" si="2"/>
        <v>0</v>
      </c>
      <c r="C500" s="80">
        <v>497.0</v>
      </c>
      <c r="D500" s="106"/>
      <c r="E500" s="82"/>
      <c r="F500" s="107"/>
      <c r="G500" s="106"/>
      <c r="H500" s="108"/>
      <c r="I500" s="107"/>
      <c r="J500" s="107"/>
    </row>
    <row r="501" ht="22.5" customHeight="1">
      <c r="A501" s="79" t="str">
        <f t="shared" si="1"/>
        <v>0</v>
      </c>
      <c r="B501" s="80">
        <f t="shared" si="2"/>
        <v>0</v>
      </c>
      <c r="C501" s="80">
        <v>498.0</v>
      </c>
      <c r="D501" s="106"/>
      <c r="E501" s="82"/>
      <c r="F501" s="107"/>
      <c r="G501" s="106"/>
      <c r="H501" s="108"/>
      <c r="I501" s="107"/>
      <c r="J501" s="107"/>
    </row>
    <row r="502" ht="22.5" customHeight="1">
      <c r="A502" s="79" t="str">
        <f t="shared" si="1"/>
        <v>0</v>
      </c>
      <c r="B502" s="80">
        <f t="shared" si="2"/>
        <v>0</v>
      </c>
      <c r="C502" s="80">
        <v>499.0</v>
      </c>
      <c r="D502" s="106"/>
      <c r="E502" s="82"/>
      <c r="F502" s="107"/>
      <c r="G502" s="106"/>
      <c r="H502" s="108"/>
      <c r="I502" s="107"/>
      <c r="J502" s="107"/>
    </row>
    <row r="503" ht="22.5" customHeight="1">
      <c r="A503" s="79" t="str">
        <f t="shared" si="1"/>
        <v>0</v>
      </c>
      <c r="B503" s="80">
        <f t="shared" si="2"/>
        <v>0</v>
      </c>
      <c r="C503" s="80">
        <v>500.0</v>
      </c>
      <c r="D503" s="106"/>
      <c r="E503" s="82"/>
      <c r="F503" s="107"/>
      <c r="G503" s="106"/>
      <c r="H503" s="108"/>
      <c r="I503" s="107"/>
      <c r="J503" s="107"/>
    </row>
    <row r="504" ht="22.5" customHeight="1">
      <c r="A504" s="79" t="str">
        <f t="shared" si="1"/>
        <v>0</v>
      </c>
      <c r="B504" s="80">
        <f t="shared" si="2"/>
        <v>0</v>
      </c>
      <c r="C504" s="80">
        <v>501.0</v>
      </c>
      <c r="D504" s="106"/>
      <c r="E504" s="82"/>
      <c r="F504" s="107"/>
      <c r="G504" s="106"/>
      <c r="H504" s="108"/>
      <c r="I504" s="107"/>
      <c r="J504" s="107"/>
    </row>
    <row r="505" ht="22.5" customHeight="1">
      <c r="A505" s="79" t="str">
        <f t="shared" si="1"/>
        <v>0</v>
      </c>
      <c r="B505" s="80">
        <f t="shared" si="2"/>
        <v>0</v>
      </c>
      <c r="C505" s="80">
        <v>502.0</v>
      </c>
      <c r="D505" s="106"/>
      <c r="E505" s="82"/>
      <c r="F505" s="107"/>
      <c r="G505" s="106"/>
      <c r="H505" s="108"/>
      <c r="I505" s="107"/>
      <c r="J505" s="107"/>
    </row>
    <row r="506" ht="22.5" customHeight="1">
      <c r="A506" s="79" t="str">
        <f t="shared" si="1"/>
        <v>0</v>
      </c>
      <c r="B506" s="80">
        <f t="shared" si="2"/>
        <v>0</v>
      </c>
      <c r="C506" s="80">
        <v>503.0</v>
      </c>
      <c r="D506" s="106"/>
      <c r="E506" s="82"/>
      <c r="F506" s="107"/>
      <c r="G506" s="106"/>
      <c r="H506" s="108"/>
      <c r="I506" s="107"/>
      <c r="J506" s="107"/>
    </row>
    <row r="507" ht="22.5" customHeight="1">
      <c r="A507" s="79" t="str">
        <f t="shared" si="1"/>
        <v>0</v>
      </c>
      <c r="B507" s="80">
        <f t="shared" si="2"/>
        <v>0</v>
      </c>
      <c r="C507" s="80">
        <v>504.0</v>
      </c>
      <c r="D507" s="106"/>
      <c r="E507" s="82"/>
      <c r="F507" s="107"/>
      <c r="G507" s="106"/>
      <c r="H507" s="108"/>
      <c r="I507" s="107"/>
      <c r="J507" s="107"/>
    </row>
    <row r="508" ht="22.5" customHeight="1">
      <c r="A508" s="79" t="str">
        <f t="shared" si="1"/>
        <v>0</v>
      </c>
      <c r="B508" s="80">
        <f t="shared" si="2"/>
        <v>0</v>
      </c>
      <c r="C508" s="80">
        <v>505.0</v>
      </c>
      <c r="D508" s="106"/>
      <c r="E508" s="82"/>
      <c r="F508" s="107"/>
      <c r="G508" s="106"/>
      <c r="H508" s="108"/>
      <c r="I508" s="107"/>
      <c r="J508" s="107"/>
    </row>
    <row r="509" ht="22.5" customHeight="1">
      <c r="A509" s="79" t="str">
        <f t="shared" si="1"/>
        <v>0</v>
      </c>
      <c r="B509" s="80">
        <f t="shared" si="2"/>
        <v>0</v>
      </c>
      <c r="C509" s="80">
        <v>506.0</v>
      </c>
      <c r="D509" s="106"/>
      <c r="E509" s="82"/>
      <c r="F509" s="107"/>
      <c r="G509" s="106"/>
      <c r="H509" s="108"/>
      <c r="I509" s="107"/>
      <c r="J509" s="107"/>
    </row>
    <row r="510" ht="22.5" customHeight="1">
      <c r="A510" s="79" t="str">
        <f t="shared" si="1"/>
        <v>0</v>
      </c>
      <c r="B510" s="80">
        <f t="shared" si="2"/>
        <v>0</v>
      </c>
      <c r="C510" s="80">
        <v>507.0</v>
      </c>
      <c r="D510" s="106"/>
      <c r="E510" s="82"/>
      <c r="F510" s="107"/>
      <c r="G510" s="106"/>
      <c r="H510" s="108"/>
      <c r="I510" s="107"/>
      <c r="J510" s="107"/>
    </row>
    <row r="511" ht="22.5" customHeight="1">
      <c r="A511" s="79" t="str">
        <f t="shared" si="1"/>
        <v>0</v>
      </c>
      <c r="B511" s="80">
        <f t="shared" si="2"/>
        <v>0</v>
      </c>
      <c r="C511" s="80">
        <v>508.0</v>
      </c>
      <c r="D511" s="106"/>
      <c r="E511" s="82"/>
      <c r="F511" s="107"/>
      <c r="G511" s="106"/>
      <c r="H511" s="108"/>
      <c r="I511" s="107"/>
      <c r="J511" s="107"/>
    </row>
    <row r="512" ht="22.5" customHeight="1">
      <c r="A512" s="79" t="str">
        <f t="shared" si="1"/>
        <v>0</v>
      </c>
      <c r="B512" s="80">
        <f t="shared" si="2"/>
        <v>0</v>
      </c>
      <c r="C512" s="80">
        <v>509.0</v>
      </c>
      <c r="D512" s="106"/>
      <c r="E512" s="82"/>
      <c r="F512" s="107"/>
      <c r="G512" s="106"/>
      <c r="H512" s="108"/>
      <c r="I512" s="107"/>
      <c r="J512" s="107"/>
    </row>
    <row r="513" ht="22.5" customHeight="1">
      <c r="A513" s="79" t="str">
        <f t="shared" si="1"/>
        <v>0</v>
      </c>
      <c r="B513" s="80">
        <f t="shared" si="2"/>
        <v>0</v>
      </c>
      <c r="C513" s="80">
        <v>510.0</v>
      </c>
      <c r="D513" s="106"/>
      <c r="E513" s="82"/>
      <c r="F513" s="107"/>
      <c r="G513" s="106"/>
      <c r="H513" s="108"/>
      <c r="I513" s="107"/>
      <c r="J513" s="107"/>
    </row>
    <row r="514" ht="22.5" customHeight="1">
      <c r="A514" s="79" t="str">
        <f t="shared" si="1"/>
        <v>0</v>
      </c>
      <c r="B514" s="80">
        <f t="shared" si="2"/>
        <v>0</v>
      </c>
      <c r="C514" s="80">
        <v>511.0</v>
      </c>
      <c r="D514" s="106"/>
      <c r="E514" s="82"/>
      <c r="F514" s="107"/>
      <c r="G514" s="106"/>
      <c r="H514" s="108"/>
      <c r="I514" s="107"/>
      <c r="J514" s="107"/>
    </row>
    <row r="515" ht="22.5" customHeight="1">
      <c r="A515" s="79" t="str">
        <f t="shared" si="1"/>
        <v>0</v>
      </c>
      <c r="B515" s="80">
        <f t="shared" si="2"/>
        <v>0</v>
      </c>
      <c r="C515" s="80">
        <v>512.0</v>
      </c>
      <c r="D515" s="106"/>
      <c r="E515" s="82"/>
      <c r="F515" s="107"/>
      <c r="G515" s="106"/>
      <c r="H515" s="108"/>
      <c r="I515" s="107"/>
      <c r="J515" s="107"/>
    </row>
    <row r="516" ht="22.5" customHeight="1">
      <c r="A516" s="79" t="str">
        <f t="shared" si="1"/>
        <v>0</v>
      </c>
      <c r="B516" s="80">
        <f t="shared" si="2"/>
        <v>0</v>
      </c>
      <c r="C516" s="80">
        <v>513.0</v>
      </c>
      <c r="D516" s="106"/>
      <c r="E516" s="82"/>
      <c r="F516" s="107"/>
      <c r="G516" s="106"/>
      <c r="H516" s="108"/>
      <c r="I516" s="107"/>
      <c r="J516" s="107"/>
    </row>
    <row r="517" ht="22.5" customHeight="1">
      <c r="A517" s="79" t="str">
        <f t="shared" si="1"/>
        <v>0</v>
      </c>
      <c r="B517" s="80">
        <f t="shared" si="2"/>
        <v>0</v>
      </c>
      <c r="C517" s="80">
        <v>514.0</v>
      </c>
      <c r="D517" s="106"/>
      <c r="E517" s="82"/>
      <c r="F517" s="107"/>
      <c r="G517" s="106"/>
      <c r="H517" s="108"/>
      <c r="I517" s="107"/>
      <c r="J517" s="107"/>
    </row>
    <row r="518" ht="22.5" customHeight="1">
      <c r="A518" s="79" t="str">
        <f t="shared" si="1"/>
        <v>0</v>
      </c>
      <c r="B518" s="80">
        <f t="shared" si="2"/>
        <v>0</v>
      </c>
      <c r="C518" s="80">
        <v>515.0</v>
      </c>
      <c r="D518" s="106"/>
      <c r="E518" s="82"/>
      <c r="F518" s="107"/>
      <c r="G518" s="106"/>
      <c r="H518" s="108"/>
      <c r="I518" s="107"/>
      <c r="J518" s="107"/>
    </row>
    <row r="519" ht="22.5" customHeight="1">
      <c r="A519" s="79" t="str">
        <f t="shared" si="1"/>
        <v>0</v>
      </c>
      <c r="B519" s="80">
        <f t="shared" si="2"/>
        <v>0</v>
      </c>
      <c r="C519" s="80">
        <v>516.0</v>
      </c>
      <c r="D519" s="106"/>
      <c r="E519" s="82"/>
      <c r="F519" s="107"/>
      <c r="G519" s="106"/>
      <c r="H519" s="108"/>
      <c r="I519" s="107"/>
      <c r="J519" s="107"/>
    </row>
    <row r="520" ht="22.5" customHeight="1">
      <c r="A520" s="79" t="str">
        <f t="shared" si="1"/>
        <v>0</v>
      </c>
      <c r="B520" s="80">
        <f t="shared" si="2"/>
        <v>0</v>
      </c>
      <c r="C520" s="80">
        <v>517.0</v>
      </c>
      <c r="D520" s="106"/>
      <c r="E520" s="82"/>
      <c r="F520" s="107"/>
      <c r="G520" s="106"/>
      <c r="H520" s="108"/>
      <c r="I520" s="107"/>
      <c r="J520" s="107"/>
    </row>
    <row r="521" ht="22.5" customHeight="1">
      <c r="A521" s="79" t="str">
        <f t="shared" si="1"/>
        <v>0</v>
      </c>
      <c r="B521" s="80">
        <f t="shared" si="2"/>
        <v>0</v>
      </c>
      <c r="C521" s="80">
        <v>518.0</v>
      </c>
      <c r="D521" s="106"/>
      <c r="E521" s="82"/>
      <c r="F521" s="107"/>
      <c r="G521" s="106"/>
      <c r="H521" s="108"/>
      <c r="I521" s="107"/>
      <c r="J521" s="107"/>
    </row>
    <row r="522" ht="22.5" customHeight="1">
      <c r="A522" s="79" t="str">
        <f t="shared" si="1"/>
        <v>0</v>
      </c>
      <c r="B522" s="80">
        <f t="shared" si="2"/>
        <v>0</v>
      </c>
      <c r="C522" s="80">
        <v>519.0</v>
      </c>
      <c r="D522" s="106"/>
      <c r="E522" s="82"/>
      <c r="F522" s="107"/>
      <c r="G522" s="106"/>
      <c r="H522" s="108"/>
      <c r="I522" s="107"/>
      <c r="J522" s="107"/>
    </row>
    <row r="523" ht="22.5" customHeight="1">
      <c r="A523" s="79" t="str">
        <f t="shared" si="1"/>
        <v>0</v>
      </c>
      <c r="B523" s="80">
        <f t="shared" si="2"/>
        <v>0</v>
      </c>
      <c r="C523" s="80">
        <v>520.0</v>
      </c>
      <c r="D523" s="106"/>
      <c r="E523" s="82"/>
      <c r="F523" s="107"/>
      <c r="G523" s="106"/>
      <c r="H523" s="108"/>
      <c r="I523" s="107"/>
      <c r="J523" s="107"/>
    </row>
    <row r="524" ht="22.5" customHeight="1">
      <c r="A524" s="79" t="str">
        <f t="shared" si="1"/>
        <v>0</v>
      </c>
      <c r="B524" s="80">
        <f t="shared" si="2"/>
        <v>0</v>
      </c>
      <c r="C524" s="80">
        <v>521.0</v>
      </c>
      <c r="D524" s="106"/>
      <c r="E524" s="82"/>
      <c r="F524" s="107"/>
      <c r="G524" s="106"/>
      <c r="H524" s="108"/>
      <c r="I524" s="107"/>
      <c r="J524" s="107"/>
    </row>
    <row r="525" ht="22.5" customHeight="1">
      <c r="A525" s="79" t="str">
        <f t="shared" si="1"/>
        <v>0</v>
      </c>
      <c r="B525" s="80">
        <f t="shared" si="2"/>
        <v>0</v>
      </c>
      <c r="C525" s="80">
        <v>522.0</v>
      </c>
      <c r="D525" s="106"/>
      <c r="E525" s="82"/>
      <c r="F525" s="107"/>
      <c r="G525" s="106"/>
      <c r="H525" s="108"/>
      <c r="I525" s="107"/>
      <c r="J525" s="107"/>
    </row>
    <row r="526" ht="22.5" customHeight="1">
      <c r="A526" s="79" t="str">
        <f t="shared" si="1"/>
        <v>0</v>
      </c>
      <c r="B526" s="80">
        <f t="shared" si="2"/>
        <v>0</v>
      </c>
      <c r="C526" s="80">
        <v>523.0</v>
      </c>
      <c r="D526" s="106"/>
      <c r="E526" s="82"/>
      <c r="F526" s="107"/>
      <c r="G526" s="106"/>
      <c r="H526" s="108"/>
      <c r="I526" s="107"/>
      <c r="J526" s="107"/>
    </row>
    <row r="527" ht="22.5" customHeight="1">
      <c r="A527" s="79" t="str">
        <f t="shared" si="1"/>
        <v>0</v>
      </c>
      <c r="B527" s="80">
        <f t="shared" si="2"/>
        <v>0</v>
      </c>
      <c r="C527" s="80">
        <v>524.0</v>
      </c>
      <c r="D527" s="106"/>
      <c r="E527" s="82"/>
      <c r="F527" s="107"/>
      <c r="G527" s="106"/>
      <c r="H527" s="108"/>
      <c r="I527" s="107"/>
      <c r="J527" s="107"/>
    </row>
    <row r="528" ht="22.5" customHeight="1">
      <c r="A528" s="79" t="str">
        <f t="shared" si="1"/>
        <v>0</v>
      </c>
      <c r="B528" s="80">
        <f t="shared" si="2"/>
        <v>0</v>
      </c>
      <c r="C528" s="80">
        <v>525.0</v>
      </c>
      <c r="D528" s="106"/>
      <c r="E528" s="82"/>
      <c r="F528" s="107"/>
      <c r="G528" s="106"/>
      <c r="H528" s="108"/>
      <c r="I528" s="107"/>
      <c r="J528" s="107"/>
    </row>
    <row r="529" ht="22.5" customHeight="1">
      <c r="A529" s="79" t="str">
        <f t="shared" si="1"/>
        <v>0</v>
      </c>
      <c r="B529" s="80">
        <f t="shared" si="2"/>
        <v>0</v>
      </c>
      <c r="C529" s="80">
        <v>526.0</v>
      </c>
      <c r="D529" s="106"/>
      <c r="E529" s="82"/>
      <c r="F529" s="107"/>
      <c r="G529" s="106"/>
      <c r="H529" s="108"/>
      <c r="I529" s="107"/>
      <c r="J529" s="107"/>
    </row>
    <row r="530" ht="22.5" customHeight="1">
      <c r="A530" s="79" t="str">
        <f t="shared" si="1"/>
        <v>0</v>
      </c>
      <c r="B530" s="80">
        <f t="shared" si="2"/>
        <v>0</v>
      </c>
      <c r="C530" s="80">
        <v>527.0</v>
      </c>
      <c r="D530" s="106"/>
      <c r="E530" s="82"/>
      <c r="F530" s="107"/>
      <c r="G530" s="106"/>
      <c r="H530" s="108"/>
      <c r="I530" s="107"/>
      <c r="J530" s="107"/>
    </row>
    <row r="531" ht="22.5" customHeight="1">
      <c r="A531" s="79" t="str">
        <f t="shared" si="1"/>
        <v>0</v>
      </c>
      <c r="B531" s="80">
        <f t="shared" si="2"/>
        <v>0</v>
      </c>
      <c r="C531" s="80">
        <v>528.0</v>
      </c>
      <c r="D531" s="106"/>
      <c r="E531" s="82"/>
      <c r="F531" s="107"/>
      <c r="G531" s="106"/>
      <c r="H531" s="108"/>
      <c r="I531" s="107"/>
      <c r="J531" s="107"/>
    </row>
    <row r="532" ht="22.5" customHeight="1">
      <c r="A532" s="79" t="str">
        <f t="shared" si="1"/>
        <v>0</v>
      </c>
      <c r="B532" s="80">
        <f t="shared" si="2"/>
        <v>0</v>
      </c>
      <c r="C532" s="80">
        <v>529.0</v>
      </c>
      <c r="D532" s="106"/>
      <c r="E532" s="82"/>
      <c r="F532" s="107"/>
      <c r="G532" s="106"/>
      <c r="H532" s="108"/>
      <c r="I532" s="107"/>
      <c r="J532" s="107"/>
    </row>
    <row r="533" ht="22.5" customHeight="1">
      <c r="A533" s="79" t="str">
        <f t="shared" si="1"/>
        <v>0</v>
      </c>
      <c r="B533" s="80">
        <f t="shared" si="2"/>
        <v>0</v>
      </c>
      <c r="C533" s="80">
        <v>530.0</v>
      </c>
      <c r="D533" s="106"/>
      <c r="E533" s="82"/>
      <c r="F533" s="107"/>
      <c r="G533" s="106"/>
      <c r="H533" s="108"/>
      <c r="I533" s="107"/>
      <c r="J533" s="107"/>
    </row>
    <row r="534" ht="22.5" customHeight="1">
      <c r="A534" s="79" t="str">
        <f t="shared" si="1"/>
        <v>0</v>
      </c>
      <c r="B534" s="80">
        <f t="shared" si="2"/>
        <v>0</v>
      </c>
      <c r="C534" s="80">
        <v>531.0</v>
      </c>
      <c r="D534" s="106"/>
      <c r="E534" s="82"/>
      <c r="F534" s="107"/>
      <c r="G534" s="106"/>
      <c r="H534" s="108"/>
      <c r="I534" s="107"/>
      <c r="J534" s="107"/>
    </row>
    <row r="535" ht="22.5" customHeight="1">
      <c r="A535" s="79" t="str">
        <f t="shared" si="1"/>
        <v>0</v>
      </c>
      <c r="B535" s="80">
        <f t="shared" si="2"/>
        <v>0</v>
      </c>
      <c r="C535" s="80">
        <v>532.0</v>
      </c>
      <c r="D535" s="106"/>
      <c r="E535" s="82"/>
      <c r="F535" s="107"/>
      <c r="G535" s="106"/>
      <c r="H535" s="108"/>
      <c r="I535" s="107"/>
      <c r="J535" s="107"/>
    </row>
    <row r="536" ht="22.5" customHeight="1">
      <c r="A536" s="79" t="str">
        <f t="shared" si="1"/>
        <v>0</v>
      </c>
      <c r="B536" s="80">
        <f t="shared" si="2"/>
        <v>0</v>
      </c>
      <c r="C536" s="80">
        <v>533.0</v>
      </c>
      <c r="D536" s="106"/>
      <c r="E536" s="82"/>
      <c r="F536" s="107"/>
      <c r="G536" s="106"/>
      <c r="H536" s="108"/>
      <c r="I536" s="107"/>
      <c r="J536" s="107"/>
    </row>
    <row r="537" ht="22.5" customHeight="1">
      <c r="A537" s="79" t="str">
        <f t="shared" si="1"/>
        <v>0</v>
      </c>
      <c r="B537" s="80">
        <f t="shared" si="2"/>
        <v>0</v>
      </c>
      <c r="C537" s="80">
        <v>534.0</v>
      </c>
      <c r="D537" s="106"/>
      <c r="E537" s="82"/>
      <c r="F537" s="107"/>
      <c r="G537" s="106"/>
      <c r="H537" s="108"/>
      <c r="I537" s="107"/>
      <c r="J537" s="107"/>
    </row>
    <row r="538" ht="22.5" customHeight="1">
      <c r="A538" s="79" t="str">
        <f t="shared" si="1"/>
        <v>0</v>
      </c>
      <c r="B538" s="80">
        <f t="shared" si="2"/>
        <v>0</v>
      </c>
      <c r="C538" s="80">
        <v>535.0</v>
      </c>
      <c r="D538" s="106"/>
      <c r="E538" s="82"/>
      <c r="F538" s="107"/>
      <c r="G538" s="106"/>
      <c r="H538" s="108"/>
      <c r="I538" s="107"/>
      <c r="J538" s="107"/>
    </row>
    <row r="539" ht="22.5" customHeight="1">
      <c r="A539" s="79" t="str">
        <f t="shared" si="1"/>
        <v>0</v>
      </c>
      <c r="B539" s="80">
        <f t="shared" si="2"/>
        <v>0</v>
      </c>
      <c r="C539" s="80">
        <v>536.0</v>
      </c>
      <c r="D539" s="106"/>
      <c r="E539" s="82"/>
      <c r="F539" s="107"/>
      <c r="G539" s="106"/>
      <c r="H539" s="108"/>
      <c r="I539" s="107"/>
      <c r="J539" s="107"/>
    </row>
    <row r="540" ht="22.5" customHeight="1">
      <c r="A540" s="79" t="str">
        <f t="shared" si="1"/>
        <v>0</v>
      </c>
      <c r="B540" s="80">
        <f t="shared" si="2"/>
        <v>0</v>
      </c>
      <c r="C540" s="80">
        <v>537.0</v>
      </c>
      <c r="D540" s="106"/>
      <c r="E540" s="82"/>
      <c r="F540" s="107"/>
      <c r="G540" s="106"/>
      <c r="H540" s="108"/>
      <c r="I540" s="107"/>
      <c r="J540" s="107"/>
    </row>
    <row r="541" ht="22.5" customHeight="1">
      <c r="A541" s="79" t="str">
        <f t="shared" si="1"/>
        <v>0</v>
      </c>
      <c r="B541" s="80">
        <f t="shared" si="2"/>
        <v>0</v>
      </c>
      <c r="C541" s="80">
        <v>538.0</v>
      </c>
      <c r="D541" s="106"/>
      <c r="E541" s="82"/>
      <c r="F541" s="107"/>
      <c r="G541" s="106"/>
      <c r="H541" s="108"/>
      <c r="I541" s="107"/>
      <c r="J541" s="107"/>
    </row>
    <row r="542" ht="22.5" customHeight="1">
      <c r="A542" s="79" t="str">
        <f t="shared" si="1"/>
        <v>0</v>
      </c>
      <c r="B542" s="80">
        <f t="shared" si="2"/>
        <v>0</v>
      </c>
      <c r="C542" s="80">
        <v>539.0</v>
      </c>
      <c r="D542" s="106"/>
      <c r="E542" s="82"/>
      <c r="F542" s="107"/>
      <c r="G542" s="106"/>
      <c r="H542" s="108"/>
      <c r="I542" s="107"/>
      <c r="J542" s="107"/>
    </row>
    <row r="543" ht="22.5" customHeight="1">
      <c r="A543" s="79" t="str">
        <f t="shared" si="1"/>
        <v>0</v>
      </c>
      <c r="B543" s="80">
        <f t="shared" si="2"/>
        <v>0</v>
      </c>
      <c r="C543" s="80">
        <v>540.0</v>
      </c>
      <c r="D543" s="106"/>
      <c r="E543" s="82"/>
      <c r="F543" s="107"/>
      <c r="G543" s="106"/>
      <c r="H543" s="108"/>
      <c r="I543" s="107"/>
      <c r="J543" s="107"/>
    </row>
    <row r="544" ht="22.5" customHeight="1">
      <c r="A544" s="79" t="str">
        <f t="shared" si="1"/>
        <v>0</v>
      </c>
      <c r="B544" s="80">
        <f t="shared" si="2"/>
        <v>0</v>
      </c>
      <c r="C544" s="80">
        <v>541.0</v>
      </c>
      <c r="D544" s="106"/>
      <c r="E544" s="82"/>
      <c r="F544" s="107"/>
      <c r="G544" s="106"/>
      <c r="H544" s="108"/>
      <c r="I544" s="107"/>
      <c r="J544" s="107"/>
    </row>
    <row r="545" ht="22.5" customHeight="1">
      <c r="A545" s="79" t="str">
        <f t="shared" si="1"/>
        <v>0</v>
      </c>
      <c r="B545" s="80">
        <f t="shared" si="2"/>
        <v>0</v>
      </c>
      <c r="C545" s="80">
        <v>542.0</v>
      </c>
      <c r="D545" s="106"/>
      <c r="E545" s="82"/>
      <c r="F545" s="107"/>
      <c r="G545" s="106"/>
      <c r="H545" s="108"/>
      <c r="I545" s="107"/>
      <c r="J545" s="107"/>
    </row>
    <row r="546" ht="22.5" customHeight="1">
      <c r="A546" s="79" t="str">
        <f t="shared" si="1"/>
        <v>0</v>
      </c>
      <c r="B546" s="80">
        <f t="shared" si="2"/>
        <v>0</v>
      </c>
      <c r="C546" s="80">
        <v>543.0</v>
      </c>
      <c r="D546" s="106"/>
      <c r="E546" s="82"/>
      <c r="F546" s="107"/>
      <c r="G546" s="106"/>
      <c r="H546" s="108"/>
      <c r="I546" s="107"/>
      <c r="J546" s="107"/>
    </row>
    <row r="547" ht="22.5" customHeight="1">
      <c r="A547" s="79" t="str">
        <f t="shared" si="1"/>
        <v>0</v>
      </c>
      <c r="B547" s="80">
        <f t="shared" si="2"/>
        <v>0</v>
      </c>
      <c r="C547" s="80">
        <v>544.0</v>
      </c>
      <c r="D547" s="106"/>
      <c r="E547" s="82"/>
      <c r="F547" s="107"/>
      <c r="G547" s="106"/>
      <c r="H547" s="108"/>
      <c r="I547" s="107"/>
      <c r="J547" s="107"/>
    </row>
    <row r="548" ht="22.5" customHeight="1">
      <c r="A548" s="79" t="str">
        <f t="shared" si="1"/>
        <v>0</v>
      </c>
      <c r="B548" s="80">
        <f t="shared" si="2"/>
        <v>0</v>
      </c>
      <c r="C548" s="80">
        <v>545.0</v>
      </c>
      <c r="D548" s="106"/>
      <c r="E548" s="82"/>
      <c r="F548" s="107"/>
      <c r="G548" s="106"/>
      <c r="H548" s="108"/>
      <c r="I548" s="107"/>
      <c r="J548" s="107"/>
    </row>
    <row r="549" ht="22.5" customHeight="1">
      <c r="A549" s="79" t="str">
        <f t="shared" si="1"/>
        <v>0</v>
      </c>
      <c r="B549" s="80">
        <f t="shared" si="2"/>
        <v>0</v>
      </c>
      <c r="C549" s="80">
        <v>546.0</v>
      </c>
      <c r="D549" s="106"/>
      <c r="E549" s="82"/>
      <c r="F549" s="107"/>
      <c r="G549" s="106"/>
      <c r="H549" s="108"/>
      <c r="I549" s="107"/>
      <c r="J549" s="107"/>
    </row>
    <row r="550" ht="22.5" customHeight="1">
      <c r="A550" s="79" t="str">
        <f t="shared" si="1"/>
        <v>0</v>
      </c>
      <c r="B550" s="80">
        <f t="shared" si="2"/>
        <v>0</v>
      </c>
      <c r="C550" s="80">
        <v>547.0</v>
      </c>
      <c r="D550" s="106"/>
      <c r="E550" s="82"/>
      <c r="F550" s="107"/>
      <c r="G550" s="106"/>
      <c r="H550" s="108"/>
      <c r="I550" s="107"/>
      <c r="J550" s="107"/>
    </row>
    <row r="551" ht="22.5" customHeight="1">
      <c r="A551" s="79" t="str">
        <f t="shared" si="1"/>
        <v>0</v>
      </c>
      <c r="B551" s="80">
        <f t="shared" si="2"/>
        <v>0</v>
      </c>
      <c r="C551" s="80">
        <v>548.0</v>
      </c>
      <c r="D551" s="106"/>
      <c r="E551" s="82"/>
      <c r="F551" s="107"/>
      <c r="G551" s="106"/>
      <c r="H551" s="108"/>
      <c r="I551" s="107"/>
      <c r="J551" s="107"/>
    </row>
    <row r="552" ht="22.5" customHeight="1">
      <c r="A552" s="79" t="str">
        <f t="shared" si="1"/>
        <v>0</v>
      </c>
      <c r="B552" s="80">
        <f t="shared" si="2"/>
        <v>0</v>
      </c>
      <c r="C552" s="80">
        <v>549.0</v>
      </c>
      <c r="D552" s="106"/>
      <c r="E552" s="82"/>
      <c r="F552" s="107"/>
      <c r="G552" s="106"/>
      <c r="H552" s="108"/>
      <c r="I552" s="107"/>
      <c r="J552" s="107"/>
    </row>
    <row r="553" ht="22.5" customHeight="1">
      <c r="A553" s="79" t="str">
        <f t="shared" si="1"/>
        <v>0</v>
      </c>
      <c r="B553" s="80">
        <f t="shared" si="2"/>
        <v>0</v>
      </c>
      <c r="C553" s="80">
        <v>550.0</v>
      </c>
      <c r="D553" s="106"/>
      <c r="E553" s="82"/>
      <c r="F553" s="107"/>
      <c r="G553" s="106"/>
      <c r="H553" s="108"/>
      <c r="I553" s="107"/>
      <c r="J553" s="107"/>
    </row>
    <row r="554" ht="22.5" customHeight="1">
      <c r="A554" s="79" t="str">
        <f t="shared" si="1"/>
        <v>0</v>
      </c>
      <c r="B554" s="80">
        <f t="shared" si="2"/>
        <v>0</v>
      </c>
      <c r="C554" s="80">
        <v>551.0</v>
      </c>
      <c r="D554" s="106"/>
      <c r="E554" s="82"/>
      <c r="F554" s="107"/>
      <c r="G554" s="106"/>
      <c r="H554" s="108"/>
      <c r="I554" s="107"/>
      <c r="J554" s="107"/>
    </row>
    <row r="555" ht="22.5" customHeight="1">
      <c r="A555" s="79" t="str">
        <f t="shared" si="1"/>
        <v>0</v>
      </c>
      <c r="B555" s="80">
        <f t="shared" si="2"/>
        <v>0</v>
      </c>
      <c r="C555" s="80">
        <v>552.0</v>
      </c>
      <c r="D555" s="106"/>
      <c r="E555" s="82"/>
      <c r="F555" s="107"/>
      <c r="G555" s="106"/>
      <c r="H555" s="108"/>
      <c r="I555" s="107"/>
      <c r="J555" s="107"/>
    </row>
    <row r="556" ht="22.5" customHeight="1">
      <c r="A556" s="79" t="str">
        <f t="shared" si="1"/>
        <v>0</v>
      </c>
      <c r="B556" s="80">
        <f t="shared" si="2"/>
        <v>0</v>
      </c>
      <c r="C556" s="80">
        <v>553.0</v>
      </c>
      <c r="D556" s="106"/>
      <c r="E556" s="82"/>
      <c r="F556" s="107"/>
      <c r="G556" s="106"/>
      <c r="H556" s="108"/>
      <c r="I556" s="107"/>
      <c r="J556" s="107"/>
    </row>
    <row r="557" ht="22.5" customHeight="1">
      <c r="A557" s="79" t="str">
        <f t="shared" si="1"/>
        <v>0</v>
      </c>
      <c r="B557" s="80">
        <f t="shared" si="2"/>
        <v>0</v>
      </c>
      <c r="C557" s="80">
        <v>554.0</v>
      </c>
      <c r="D557" s="106"/>
      <c r="E557" s="82"/>
      <c r="F557" s="107"/>
      <c r="G557" s="106"/>
      <c r="H557" s="108"/>
      <c r="I557" s="107"/>
      <c r="J557" s="107"/>
    </row>
    <row r="558" ht="22.5" customHeight="1">
      <c r="A558" s="79" t="str">
        <f t="shared" si="1"/>
        <v>0</v>
      </c>
      <c r="B558" s="80">
        <f t="shared" si="2"/>
        <v>0</v>
      </c>
      <c r="C558" s="80">
        <v>555.0</v>
      </c>
      <c r="D558" s="106"/>
      <c r="E558" s="82"/>
      <c r="F558" s="107"/>
      <c r="G558" s="106"/>
      <c r="H558" s="108"/>
      <c r="I558" s="107"/>
      <c r="J558" s="107"/>
    </row>
    <row r="559" ht="22.5" customHeight="1">
      <c r="A559" s="79" t="str">
        <f t="shared" si="1"/>
        <v>0</v>
      </c>
      <c r="B559" s="80">
        <f t="shared" si="2"/>
        <v>0</v>
      </c>
      <c r="C559" s="80">
        <v>556.0</v>
      </c>
      <c r="D559" s="106"/>
      <c r="E559" s="82"/>
      <c r="F559" s="107"/>
      <c r="G559" s="106"/>
      <c r="H559" s="108"/>
      <c r="I559" s="107"/>
      <c r="J559" s="107"/>
    </row>
    <row r="560" ht="22.5" customHeight="1">
      <c r="A560" s="79" t="str">
        <f t="shared" si="1"/>
        <v>0</v>
      </c>
      <c r="B560" s="80">
        <f t="shared" si="2"/>
        <v>0</v>
      </c>
      <c r="C560" s="80">
        <v>557.0</v>
      </c>
      <c r="D560" s="106"/>
      <c r="E560" s="82"/>
      <c r="F560" s="107"/>
      <c r="G560" s="106"/>
      <c r="H560" s="108"/>
      <c r="I560" s="107"/>
      <c r="J560" s="107"/>
    </row>
    <row r="561" ht="22.5" customHeight="1">
      <c r="A561" s="79" t="str">
        <f t="shared" si="1"/>
        <v>0</v>
      </c>
      <c r="B561" s="80">
        <f t="shared" si="2"/>
        <v>0</v>
      </c>
      <c r="C561" s="80">
        <v>558.0</v>
      </c>
      <c r="D561" s="106"/>
      <c r="E561" s="82"/>
      <c r="F561" s="107"/>
      <c r="G561" s="106"/>
      <c r="H561" s="108"/>
      <c r="I561" s="107"/>
      <c r="J561" s="107"/>
    </row>
    <row r="562" ht="22.5" customHeight="1">
      <c r="A562" s="79" t="str">
        <f t="shared" si="1"/>
        <v>0</v>
      </c>
      <c r="B562" s="80">
        <f t="shared" si="2"/>
        <v>0</v>
      </c>
      <c r="C562" s="80">
        <v>559.0</v>
      </c>
      <c r="D562" s="106"/>
      <c r="E562" s="82"/>
      <c r="F562" s="107"/>
      <c r="G562" s="106"/>
      <c r="H562" s="108"/>
      <c r="I562" s="107"/>
      <c r="J562" s="107"/>
    </row>
    <row r="563" ht="22.5" customHeight="1">
      <c r="A563" s="79" t="str">
        <f t="shared" si="1"/>
        <v>0</v>
      </c>
      <c r="B563" s="80">
        <f t="shared" si="2"/>
        <v>0</v>
      </c>
      <c r="C563" s="80">
        <v>560.0</v>
      </c>
      <c r="D563" s="106"/>
      <c r="E563" s="82"/>
      <c r="F563" s="107"/>
      <c r="G563" s="106"/>
      <c r="H563" s="108"/>
      <c r="I563" s="107"/>
      <c r="J563" s="107"/>
    </row>
    <row r="564" ht="22.5" customHeight="1">
      <c r="A564" s="79" t="str">
        <f t="shared" si="1"/>
        <v>0</v>
      </c>
      <c r="B564" s="80">
        <f t="shared" si="2"/>
        <v>0</v>
      </c>
      <c r="C564" s="80">
        <v>561.0</v>
      </c>
      <c r="D564" s="106"/>
      <c r="E564" s="82"/>
      <c r="F564" s="107"/>
      <c r="G564" s="106"/>
      <c r="H564" s="108"/>
      <c r="I564" s="107"/>
      <c r="J564" s="107"/>
    </row>
    <row r="565" ht="22.5" customHeight="1">
      <c r="A565" s="79" t="str">
        <f t="shared" si="1"/>
        <v>0</v>
      </c>
      <c r="B565" s="80">
        <f t="shared" si="2"/>
        <v>0</v>
      </c>
      <c r="C565" s="80">
        <v>562.0</v>
      </c>
      <c r="D565" s="106"/>
      <c r="E565" s="82"/>
      <c r="F565" s="107"/>
      <c r="G565" s="106"/>
      <c r="H565" s="108"/>
      <c r="I565" s="107"/>
      <c r="J565" s="107"/>
    </row>
    <row r="566" ht="22.5" customHeight="1">
      <c r="A566" s="79" t="str">
        <f t="shared" si="1"/>
        <v>0</v>
      </c>
      <c r="B566" s="80">
        <f t="shared" si="2"/>
        <v>0</v>
      </c>
      <c r="C566" s="80">
        <v>563.0</v>
      </c>
      <c r="D566" s="106"/>
      <c r="E566" s="82"/>
      <c r="F566" s="107"/>
      <c r="G566" s="106"/>
      <c r="H566" s="108"/>
      <c r="I566" s="107"/>
      <c r="J566" s="107"/>
    </row>
    <row r="567" ht="22.5" customHeight="1">
      <c r="A567" s="79" t="str">
        <f t="shared" si="1"/>
        <v>0</v>
      </c>
      <c r="B567" s="80">
        <f t="shared" si="2"/>
        <v>0</v>
      </c>
      <c r="C567" s="80">
        <v>564.0</v>
      </c>
      <c r="D567" s="106"/>
      <c r="E567" s="82"/>
      <c r="F567" s="107"/>
      <c r="G567" s="106"/>
      <c r="H567" s="108"/>
      <c r="I567" s="107"/>
      <c r="J567" s="107"/>
    </row>
    <row r="568" ht="22.5" customHeight="1">
      <c r="A568" s="79" t="str">
        <f t="shared" si="1"/>
        <v>0</v>
      </c>
      <c r="B568" s="80">
        <f t="shared" si="2"/>
        <v>0</v>
      </c>
      <c r="C568" s="80">
        <v>565.0</v>
      </c>
      <c r="D568" s="106"/>
      <c r="E568" s="82"/>
      <c r="F568" s="107"/>
      <c r="G568" s="106"/>
      <c r="H568" s="108"/>
      <c r="I568" s="107"/>
      <c r="J568" s="107"/>
    </row>
    <row r="569" ht="22.5" customHeight="1">
      <c r="A569" s="79" t="str">
        <f t="shared" si="1"/>
        <v>0</v>
      </c>
      <c r="B569" s="80">
        <f t="shared" si="2"/>
        <v>0</v>
      </c>
      <c r="C569" s="80">
        <v>566.0</v>
      </c>
      <c r="D569" s="106"/>
      <c r="E569" s="82"/>
      <c r="F569" s="107"/>
      <c r="G569" s="106"/>
      <c r="H569" s="108"/>
      <c r="I569" s="107"/>
      <c r="J569" s="107"/>
    </row>
    <row r="570" ht="22.5" customHeight="1">
      <c r="A570" s="79" t="str">
        <f t="shared" si="1"/>
        <v>0</v>
      </c>
      <c r="B570" s="80">
        <f t="shared" si="2"/>
        <v>0</v>
      </c>
      <c r="C570" s="80">
        <v>567.0</v>
      </c>
      <c r="D570" s="106"/>
      <c r="E570" s="82"/>
      <c r="F570" s="107"/>
      <c r="G570" s="106"/>
      <c r="H570" s="108"/>
      <c r="I570" s="107"/>
      <c r="J570" s="107"/>
    </row>
    <row r="571" ht="22.5" customHeight="1">
      <c r="A571" s="79" t="str">
        <f t="shared" si="1"/>
        <v>0</v>
      </c>
      <c r="B571" s="80">
        <f t="shared" si="2"/>
        <v>0</v>
      </c>
      <c r="C571" s="80">
        <v>568.0</v>
      </c>
      <c r="D571" s="106"/>
      <c r="E571" s="82"/>
      <c r="F571" s="107"/>
      <c r="G571" s="106"/>
      <c r="H571" s="108"/>
      <c r="I571" s="107"/>
      <c r="J571" s="107"/>
    </row>
    <row r="572" ht="22.5" customHeight="1">
      <c r="A572" s="79" t="str">
        <f t="shared" si="1"/>
        <v>0</v>
      </c>
      <c r="B572" s="80">
        <f t="shared" si="2"/>
        <v>0</v>
      </c>
      <c r="C572" s="80">
        <v>569.0</v>
      </c>
      <c r="D572" s="106"/>
      <c r="E572" s="82"/>
      <c r="F572" s="107"/>
      <c r="G572" s="106"/>
      <c r="H572" s="108"/>
      <c r="I572" s="107"/>
      <c r="J572" s="107"/>
    </row>
    <row r="573" ht="22.5" customHeight="1">
      <c r="A573" s="79" t="str">
        <f t="shared" si="1"/>
        <v>0</v>
      </c>
      <c r="B573" s="80">
        <f t="shared" si="2"/>
        <v>0</v>
      </c>
      <c r="C573" s="80">
        <v>570.0</v>
      </c>
      <c r="D573" s="106"/>
      <c r="E573" s="82"/>
      <c r="F573" s="107"/>
      <c r="G573" s="106"/>
      <c r="H573" s="108"/>
      <c r="I573" s="107"/>
      <c r="J573" s="107"/>
    </row>
    <row r="574" ht="22.5" customHeight="1">
      <c r="A574" s="79" t="str">
        <f t="shared" si="1"/>
        <v>0</v>
      </c>
      <c r="B574" s="80">
        <f t="shared" si="2"/>
        <v>0</v>
      </c>
      <c r="C574" s="80">
        <v>571.0</v>
      </c>
      <c r="D574" s="106"/>
      <c r="E574" s="82"/>
      <c r="F574" s="107"/>
      <c r="G574" s="106"/>
      <c r="H574" s="108"/>
      <c r="I574" s="107"/>
      <c r="J574" s="107"/>
    </row>
    <row r="575" ht="22.5" customHeight="1">
      <c r="A575" s="79" t="str">
        <f t="shared" si="1"/>
        <v>0</v>
      </c>
      <c r="B575" s="80">
        <f t="shared" si="2"/>
        <v>0</v>
      </c>
      <c r="C575" s="80">
        <v>572.0</v>
      </c>
      <c r="D575" s="106"/>
      <c r="E575" s="82"/>
      <c r="F575" s="107"/>
      <c r="G575" s="106"/>
      <c r="H575" s="108"/>
      <c r="I575" s="107"/>
      <c r="J575" s="107"/>
    </row>
    <row r="576" ht="22.5" customHeight="1">
      <c r="A576" s="79" t="str">
        <f t="shared" si="1"/>
        <v>0</v>
      </c>
      <c r="B576" s="80">
        <f t="shared" si="2"/>
        <v>0</v>
      </c>
      <c r="C576" s="80">
        <v>573.0</v>
      </c>
      <c r="D576" s="106"/>
      <c r="E576" s="82"/>
      <c r="F576" s="107"/>
      <c r="G576" s="106"/>
      <c r="H576" s="108"/>
      <c r="I576" s="107"/>
      <c r="J576" s="107"/>
    </row>
    <row r="577" ht="22.5" customHeight="1">
      <c r="A577" s="79" t="str">
        <f t="shared" si="1"/>
        <v>0</v>
      </c>
      <c r="B577" s="80">
        <f t="shared" si="2"/>
        <v>0</v>
      </c>
      <c r="C577" s="80">
        <v>574.0</v>
      </c>
      <c r="D577" s="106"/>
      <c r="E577" s="82"/>
      <c r="F577" s="107"/>
      <c r="G577" s="106"/>
      <c r="H577" s="108"/>
      <c r="I577" s="107"/>
      <c r="J577" s="107"/>
    </row>
    <row r="578" ht="22.5" customHeight="1">
      <c r="A578" s="79" t="str">
        <f t="shared" si="1"/>
        <v>0</v>
      </c>
      <c r="B578" s="80">
        <f t="shared" si="2"/>
        <v>0</v>
      </c>
      <c r="C578" s="80">
        <v>575.0</v>
      </c>
      <c r="D578" s="106"/>
      <c r="E578" s="82"/>
      <c r="F578" s="107"/>
      <c r="G578" s="106"/>
      <c r="H578" s="108"/>
      <c r="I578" s="107"/>
      <c r="J578" s="107"/>
    </row>
    <row r="579" ht="22.5" customHeight="1">
      <c r="A579" s="79" t="str">
        <f t="shared" si="1"/>
        <v>0</v>
      </c>
      <c r="B579" s="80">
        <f t="shared" si="2"/>
        <v>0</v>
      </c>
      <c r="C579" s="80">
        <v>576.0</v>
      </c>
      <c r="D579" s="106"/>
      <c r="E579" s="82"/>
      <c r="F579" s="107"/>
      <c r="G579" s="106"/>
      <c r="H579" s="108"/>
      <c r="I579" s="107"/>
      <c r="J579" s="107"/>
    </row>
    <row r="580" ht="22.5" customHeight="1">
      <c r="A580" s="79" t="str">
        <f t="shared" si="1"/>
        <v>0</v>
      </c>
      <c r="B580" s="80">
        <f t="shared" si="2"/>
        <v>0</v>
      </c>
      <c r="C580" s="80">
        <v>577.0</v>
      </c>
      <c r="D580" s="106"/>
      <c r="E580" s="82"/>
      <c r="F580" s="107"/>
      <c r="G580" s="106"/>
      <c r="H580" s="108"/>
      <c r="I580" s="107"/>
      <c r="J580" s="107"/>
    </row>
    <row r="581" ht="22.5" customHeight="1">
      <c r="A581" s="79" t="str">
        <f t="shared" si="1"/>
        <v>0</v>
      </c>
      <c r="B581" s="80">
        <f t="shared" si="2"/>
        <v>0</v>
      </c>
      <c r="C581" s="80">
        <v>578.0</v>
      </c>
      <c r="D581" s="106"/>
      <c r="E581" s="82"/>
      <c r="F581" s="107"/>
      <c r="G581" s="106"/>
      <c r="H581" s="108"/>
      <c r="I581" s="107"/>
      <c r="J581" s="107"/>
    </row>
    <row r="582" ht="22.5" customHeight="1">
      <c r="A582" s="79" t="str">
        <f t="shared" si="1"/>
        <v>0</v>
      </c>
      <c r="B582" s="80">
        <f t="shared" si="2"/>
        <v>0</v>
      </c>
      <c r="C582" s="80">
        <v>579.0</v>
      </c>
      <c r="D582" s="106"/>
      <c r="E582" s="82"/>
      <c r="F582" s="107"/>
      <c r="G582" s="106"/>
      <c r="H582" s="108"/>
      <c r="I582" s="107"/>
      <c r="J582" s="107"/>
    </row>
    <row r="583" ht="22.5" customHeight="1">
      <c r="A583" s="79" t="str">
        <f t="shared" si="1"/>
        <v>0</v>
      </c>
      <c r="B583" s="80">
        <f t="shared" si="2"/>
        <v>0</v>
      </c>
      <c r="C583" s="80">
        <v>580.0</v>
      </c>
      <c r="D583" s="106"/>
      <c r="E583" s="82"/>
      <c r="F583" s="107"/>
      <c r="G583" s="106"/>
      <c r="H583" s="108"/>
      <c r="I583" s="107"/>
      <c r="J583" s="107"/>
    </row>
    <row r="584" ht="22.5" customHeight="1">
      <c r="A584" s="79" t="str">
        <f t="shared" si="1"/>
        <v>0</v>
      </c>
      <c r="B584" s="80">
        <f t="shared" si="2"/>
        <v>0</v>
      </c>
      <c r="C584" s="80">
        <v>581.0</v>
      </c>
      <c r="D584" s="106"/>
      <c r="E584" s="82"/>
      <c r="F584" s="107"/>
      <c r="G584" s="106"/>
      <c r="H584" s="108"/>
      <c r="I584" s="107"/>
      <c r="J584" s="107"/>
    </row>
    <row r="585" ht="22.5" customHeight="1">
      <c r="A585" s="79" t="str">
        <f t="shared" si="1"/>
        <v>0</v>
      </c>
      <c r="B585" s="80">
        <f t="shared" si="2"/>
        <v>0</v>
      </c>
      <c r="C585" s="80">
        <v>582.0</v>
      </c>
      <c r="D585" s="106"/>
      <c r="E585" s="82"/>
      <c r="F585" s="107"/>
      <c r="G585" s="106"/>
      <c r="H585" s="108"/>
      <c r="I585" s="107"/>
      <c r="J585" s="107"/>
    </row>
    <row r="586" ht="22.5" customHeight="1">
      <c r="A586" s="79" t="str">
        <f t="shared" si="1"/>
        <v>0</v>
      </c>
      <c r="B586" s="80">
        <f t="shared" si="2"/>
        <v>0</v>
      </c>
      <c r="C586" s="80">
        <v>583.0</v>
      </c>
      <c r="D586" s="106"/>
      <c r="E586" s="82"/>
      <c r="F586" s="107"/>
      <c r="G586" s="106"/>
      <c r="H586" s="108"/>
      <c r="I586" s="107"/>
      <c r="J586" s="107"/>
    </row>
    <row r="587" ht="22.5" customHeight="1">
      <c r="A587" s="79" t="str">
        <f t="shared" si="1"/>
        <v>0</v>
      </c>
      <c r="B587" s="80">
        <f t="shared" si="2"/>
        <v>0</v>
      </c>
      <c r="C587" s="80">
        <v>584.0</v>
      </c>
      <c r="D587" s="106"/>
      <c r="E587" s="82"/>
      <c r="F587" s="107"/>
      <c r="G587" s="106"/>
      <c r="H587" s="108"/>
      <c r="I587" s="107"/>
      <c r="J587" s="107"/>
    </row>
    <row r="588" ht="22.5" customHeight="1">
      <c r="A588" s="79" t="str">
        <f t="shared" si="1"/>
        <v>0</v>
      </c>
      <c r="B588" s="80">
        <f t="shared" si="2"/>
        <v>0</v>
      </c>
      <c r="C588" s="80">
        <v>585.0</v>
      </c>
      <c r="D588" s="106"/>
      <c r="E588" s="82"/>
      <c r="F588" s="107"/>
      <c r="G588" s="106"/>
      <c r="H588" s="108"/>
      <c r="I588" s="107"/>
      <c r="J588" s="107"/>
    </row>
    <row r="589" ht="22.5" customHeight="1">
      <c r="A589" s="79" t="str">
        <f t="shared" si="1"/>
        <v>0</v>
      </c>
      <c r="B589" s="80">
        <f t="shared" si="2"/>
        <v>0</v>
      </c>
      <c r="C589" s="80">
        <v>586.0</v>
      </c>
      <c r="D589" s="106"/>
      <c r="E589" s="82"/>
      <c r="F589" s="107"/>
      <c r="G589" s="106"/>
      <c r="H589" s="108"/>
      <c r="I589" s="107"/>
      <c r="J589" s="107"/>
    </row>
    <row r="590" ht="22.5" customHeight="1">
      <c r="A590" s="79" t="str">
        <f t="shared" si="1"/>
        <v>0</v>
      </c>
      <c r="B590" s="80">
        <f t="shared" si="2"/>
        <v>0</v>
      </c>
      <c r="C590" s="80">
        <v>587.0</v>
      </c>
      <c r="D590" s="106"/>
      <c r="E590" s="82"/>
      <c r="F590" s="107"/>
      <c r="G590" s="106"/>
      <c r="H590" s="108"/>
      <c r="I590" s="107"/>
      <c r="J590" s="107"/>
    </row>
    <row r="591" ht="22.5" customHeight="1">
      <c r="A591" s="79" t="str">
        <f t="shared" si="1"/>
        <v>0</v>
      </c>
      <c r="B591" s="80">
        <f t="shared" si="2"/>
        <v>0</v>
      </c>
      <c r="C591" s="80">
        <v>588.0</v>
      </c>
      <c r="D591" s="106"/>
      <c r="E591" s="82"/>
      <c r="F591" s="107"/>
      <c r="G591" s="106"/>
      <c r="H591" s="108"/>
      <c r="I591" s="107"/>
      <c r="J591" s="107"/>
    </row>
    <row r="592" ht="22.5" customHeight="1">
      <c r="A592" s="79" t="str">
        <f t="shared" si="1"/>
        <v>0</v>
      </c>
      <c r="B592" s="80">
        <f t="shared" si="2"/>
        <v>0</v>
      </c>
      <c r="C592" s="80">
        <v>589.0</v>
      </c>
      <c r="D592" s="106"/>
      <c r="E592" s="82"/>
      <c r="F592" s="107"/>
      <c r="G592" s="106"/>
      <c r="H592" s="108"/>
      <c r="I592" s="107"/>
      <c r="J592" s="107"/>
    </row>
    <row r="593" ht="22.5" customHeight="1">
      <c r="A593" s="79" t="str">
        <f t="shared" si="1"/>
        <v>0</v>
      </c>
      <c r="B593" s="80">
        <f t="shared" si="2"/>
        <v>0</v>
      </c>
      <c r="C593" s="80">
        <v>590.0</v>
      </c>
      <c r="D593" s="106"/>
      <c r="E593" s="82"/>
      <c r="F593" s="107"/>
      <c r="G593" s="106"/>
      <c r="H593" s="108"/>
      <c r="I593" s="107"/>
      <c r="J593" s="107"/>
    </row>
    <row r="594" ht="22.5" customHeight="1">
      <c r="A594" s="79" t="str">
        <f t="shared" si="1"/>
        <v>0</v>
      </c>
      <c r="B594" s="80">
        <f t="shared" si="2"/>
        <v>0</v>
      </c>
      <c r="C594" s="80">
        <v>591.0</v>
      </c>
      <c r="D594" s="106"/>
      <c r="E594" s="82"/>
      <c r="F594" s="107"/>
      <c r="G594" s="106"/>
      <c r="H594" s="108"/>
      <c r="I594" s="107"/>
      <c r="J594" s="107"/>
    </row>
    <row r="595" ht="22.5" customHeight="1">
      <c r="A595" s="79" t="str">
        <f t="shared" si="1"/>
        <v>0</v>
      </c>
      <c r="B595" s="80">
        <f t="shared" si="2"/>
        <v>0</v>
      </c>
      <c r="C595" s="80">
        <v>592.0</v>
      </c>
      <c r="D595" s="106"/>
      <c r="E595" s="82"/>
      <c r="F595" s="107"/>
      <c r="G595" s="106"/>
      <c r="H595" s="108"/>
      <c r="I595" s="107"/>
      <c r="J595" s="107"/>
    </row>
    <row r="596" ht="22.5" customHeight="1">
      <c r="A596" s="79" t="str">
        <f t="shared" si="1"/>
        <v>0</v>
      </c>
      <c r="B596" s="80">
        <f t="shared" si="2"/>
        <v>0</v>
      </c>
      <c r="C596" s="80">
        <v>593.0</v>
      </c>
      <c r="D596" s="106"/>
      <c r="E596" s="82"/>
      <c r="F596" s="107"/>
      <c r="G596" s="106"/>
      <c r="H596" s="108"/>
      <c r="I596" s="107"/>
      <c r="J596" s="107"/>
    </row>
    <row r="597" ht="22.5" customHeight="1">
      <c r="A597" s="79" t="str">
        <f t="shared" si="1"/>
        <v>0</v>
      </c>
      <c r="B597" s="80">
        <f t="shared" si="2"/>
        <v>0</v>
      </c>
      <c r="C597" s="80">
        <v>594.0</v>
      </c>
      <c r="D597" s="106"/>
      <c r="E597" s="82"/>
      <c r="F597" s="107"/>
      <c r="G597" s="106"/>
      <c r="H597" s="108"/>
      <c r="I597" s="107"/>
      <c r="J597" s="107"/>
    </row>
    <row r="598" ht="22.5" customHeight="1">
      <c r="A598" s="79" t="str">
        <f t="shared" si="1"/>
        <v>0</v>
      </c>
      <c r="B598" s="80">
        <f t="shared" si="2"/>
        <v>0</v>
      </c>
      <c r="C598" s="80">
        <v>595.0</v>
      </c>
      <c r="D598" s="106"/>
      <c r="E598" s="82"/>
      <c r="F598" s="107"/>
      <c r="G598" s="106"/>
      <c r="H598" s="108"/>
      <c r="I598" s="107"/>
      <c r="J598" s="107"/>
    </row>
    <row r="599" ht="22.5" customHeight="1">
      <c r="A599" s="79" t="str">
        <f t="shared" si="1"/>
        <v>0</v>
      </c>
      <c r="B599" s="80">
        <f t="shared" si="2"/>
        <v>0</v>
      </c>
      <c r="C599" s="80">
        <v>596.0</v>
      </c>
      <c r="D599" s="106"/>
      <c r="E599" s="82"/>
      <c r="F599" s="107"/>
      <c r="G599" s="106"/>
      <c r="H599" s="108"/>
      <c r="I599" s="107"/>
      <c r="J599" s="107"/>
    </row>
    <row r="600" ht="22.5" customHeight="1">
      <c r="A600" s="79" t="str">
        <f t="shared" si="1"/>
        <v>0</v>
      </c>
      <c r="B600" s="80">
        <f t="shared" si="2"/>
        <v>0</v>
      </c>
      <c r="C600" s="80">
        <v>597.0</v>
      </c>
      <c r="D600" s="106"/>
      <c r="E600" s="82"/>
      <c r="F600" s="107"/>
      <c r="G600" s="106"/>
      <c r="H600" s="108"/>
      <c r="I600" s="107"/>
      <c r="J600" s="107"/>
    </row>
    <row r="601" ht="22.5" customHeight="1">
      <c r="A601" s="79" t="str">
        <f t="shared" si="1"/>
        <v>0</v>
      </c>
      <c r="B601" s="80">
        <f t="shared" si="2"/>
        <v>0</v>
      </c>
      <c r="C601" s="80">
        <v>598.0</v>
      </c>
      <c r="D601" s="106"/>
      <c r="E601" s="82"/>
      <c r="F601" s="107"/>
      <c r="G601" s="106"/>
      <c r="H601" s="108"/>
      <c r="I601" s="107"/>
      <c r="J601" s="107"/>
    </row>
    <row r="602" ht="22.5" customHeight="1">
      <c r="A602" s="79" t="str">
        <f t="shared" si="1"/>
        <v>0</v>
      </c>
      <c r="B602" s="80">
        <f t="shared" si="2"/>
        <v>0</v>
      </c>
      <c r="C602" s="80">
        <v>599.0</v>
      </c>
      <c r="D602" s="106"/>
      <c r="E602" s="82"/>
      <c r="F602" s="107"/>
      <c r="G602" s="106"/>
      <c r="H602" s="108"/>
      <c r="I602" s="107"/>
      <c r="J602" s="107"/>
    </row>
    <row r="603" ht="22.5" customHeight="1">
      <c r="A603" s="79" t="str">
        <f t="shared" si="1"/>
        <v>0</v>
      </c>
      <c r="B603" s="80">
        <f t="shared" si="2"/>
        <v>0</v>
      </c>
      <c r="C603" s="80">
        <v>600.0</v>
      </c>
      <c r="D603" s="106"/>
      <c r="E603" s="82"/>
      <c r="F603" s="107"/>
      <c r="G603" s="106"/>
      <c r="H603" s="108"/>
      <c r="I603" s="107"/>
      <c r="J603" s="107"/>
    </row>
    <row r="604" ht="22.5" customHeight="1">
      <c r="A604" s="79" t="str">
        <f t="shared" si="1"/>
        <v>0</v>
      </c>
      <c r="B604" s="80">
        <f t="shared" si="2"/>
        <v>0</v>
      </c>
      <c r="C604" s="80">
        <v>601.0</v>
      </c>
      <c r="D604" s="106"/>
      <c r="E604" s="82"/>
      <c r="F604" s="107"/>
      <c r="G604" s="106"/>
      <c r="H604" s="108"/>
      <c r="I604" s="107"/>
      <c r="J604" s="107"/>
    </row>
    <row r="605" ht="22.5" customHeight="1">
      <c r="A605" s="79" t="str">
        <f t="shared" si="1"/>
        <v>0</v>
      </c>
      <c r="B605" s="80">
        <f t="shared" si="2"/>
        <v>0</v>
      </c>
      <c r="C605" s="80">
        <v>602.0</v>
      </c>
      <c r="D605" s="106"/>
      <c r="E605" s="82"/>
      <c r="F605" s="107"/>
      <c r="G605" s="106"/>
      <c r="H605" s="108"/>
      <c r="I605" s="107"/>
      <c r="J605" s="107"/>
    </row>
    <row r="606" ht="22.5" customHeight="1">
      <c r="A606" s="79" t="str">
        <f t="shared" si="1"/>
        <v>0</v>
      </c>
      <c r="B606" s="80">
        <f t="shared" si="2"/>
        <v>0</v>
      </c>
      <c r="C606" s="80">
        <v>603.0</v>
      </c>
      <c r="D606" s="106"/>
      <c r="E606" s="82"/>
      <c r="F606" s="107"/>
      <c r="G606" s="106"/>
      <c r="H606" s="108"/>
      <c r="I606" s="107"/>
      <c r="J606" s="107"/>
    </row>
    <row r="607" ht="22.5" customHeight="1">
      <c r="A607" s="79" t="str">
        <f t="shared" si="1"/>
        <v>0</v>
      </c>
      <c r="B607" s="80">
        <f t="shared" si="2"/>
        <v>0</v>
      </c>
      <c r="C607" s="80">
        <v>604.0</v>
      </c>
      <c r="D607" s="106"/>
      <c r="E607" s="82"/>
      <c r="F607" s="107"/>
      <c r="G607" s="106"/>
      <c r="H607" s="108"/>
      <c r="I607" s="107"/>
      <c r="J607" s="107"/>
    </row>
    <row r="608" ht="22.5" customHeight="1">
      <c r="A608" s="79" t="str">
        <f t="shared" si="1"/>
        <v>0</v>
      </c>
      <c r="B608" s="80">
        <f t="shared" si="2"/>
        <v>0</v>
      </c>
      <c r="C608" s="80">
        <v>605.0</v>
      </c>
      <c r="D608" s="106"/>
      <c r="E608" s="82"/>
      <c r="F608" s="107"/>
      <c r="G608" s="106"/>
      <c r="H608" s="108"/>
      <c r="I608" s="107"/>
      <c r="J608" s="107"/>
    </row>
    <row r="609" ht="22.5" customHeight="1">
      <c r="A609" s="79" t="str">
        <f t="shared" si="1"/>
        <v>0</v>
      </c>
      <c r="B609" s="80">
        <f t="shared" si="2"/>
        <v>0</v>
      </c>
      <c r="C609" s="80">
        <v>606.0</v>
      </c>
      <c r="D609" s="106"/>
      <c r="E609" s="82"/>
      <c r="F609" s="107"/>
      <c r="G609" s="106"/>
      <c r="H609" s="108"/>
      <c r="I609" s="107"/>
      <c r="J609" s="107"/>
    </row>
    <row r="610" ht="22.5" customHeight="1">
      <c r="A610" s="79" t="str">
        <f t="shared" si="1"/>
        <v>0</v>
      </c>
      <c r="B610" s="80">
        <f t="shared" si="2"/>
        <v>0</v>
      </c>
      <c r="C610" s="80">
        <v>607.0</v>
      </c>
      <c r="D610" s="106"/>
      <c r="E610" s="82"/>
      <c r="F610" s="107"/>
      <c r="G610" s="106"/>
      <c r="H610" s="108"/>
      <c r="I610" s="107"/>
      <c r="J610" s="107"/>
    </row>
    <row r="611" ht="22.5" customHeight="1">
      <c r="A611" s="79" t="str">
        <f t="shared" si="1"/>
        <v>0</v>
      </c>
      <c r="B611" s="80">
        <f t="shared" si="2"/>
        <v>0</v>
      </c>
      <c r="C611" s="80">
        <v>608.0</v>
      </c>
      <c r="D611" s="106"/>
      <c r="E611" s="82"/>
      <c r="F611" s="107"/>
      <c r="G611" s="106"/>
      <c r="H611" s="108"/>
      <c r="I611" s="107"/>
      <c r="J611" s="107"/>
    </row>
    <row r="612" ht="22.5" customHeight="1">
      <c r="A612" s="79" t="str">
        <f t="shared" si="1"/>
        <v>0</v>
      </c>
      <c r="B612" s="80">
        <f t="shared" si="2"/>
        <v>0</v>
      </c>
      <c r="C612" s="80">
        <v>609.0</v>
      </c>
      <c r="D612" s="106"/>
      <c r="E612" s="82"/>
      <c r="F612" s="107"/>
      <c r="G612" s="106"/>
      <c r="H612" s="108"/>
      <c r="I612" s="107"/>
      <c r="J612" s="107"/>
    </row>
    <row r="613" ht="22.5" customHeight="1">
      <c r="A613" s="79" t="str">
        <f t="shared" si="1"/>
        <v>0</v>
      </c>
      <c r="B613" s="80">
        <f t="shared" si="2"/>
        <v>0</v>
      </c>
      <c r="C613" s="80">
        <v>610.0</v>
      </c>
      <c r="D613" s="106"/>
      <c r="E613" s="82"/>
      <c r="F613" s="107"/>
      <c r="G613" s="106"/>
      <c r="H613" s="108"/>
      <c r="I613" s="107"/>
      <c r="J613" s="107"/>
    </row>
    <row r="614" ht="22.5" customHeight="1">
      <c r="A614" s="79" t="str">
        <f t="shared" si="1"/>
        <v>0</v>
      </c>
      <c r="B614" s="80">
        <f t="shared" si="2"/>
        <v>0</v>
      </c>
      <c r="C614" s="80">
        <v>611.0</v>
      </c>
      <c r="D614" s="106"/>
      <c r="E614" s="82"/>
      <c r="F614" s="107"/>
      <c r="G614" s="106"/>
      <c r="H614" s="108"/>
      <c r="I614" s="107"/>
      <c r="J614" s="107"/>
    </row>
    <row r="615" ht="22.5" customHeight="1">
      <c r="A615" s="79" t="str">
        <f t="shared" si="1"/>
        <v>0</v>
      </c>
      <c r="B615" s="80">
        <f t="shared" si="2"/>
        <v>0</v>
      </c>
      <c r="C615" s="80">
        <v>612.0</v>
      </c>
      <c r="D615" s="106"/>
      <c r="E615" s="82"/>
      <c r="F615" s="107"/>
      <c r="G615" s="106"/>
      <c r="H615" s="108"/>
      <c r="I615" s="107"/>
      <c r="J615" s="107"/>
    </row>
    <row r="616" ht="22.5" customHeight="1">
      <c r="A616" s="79" t="str">
        <f t="shared" si="1"/>
        <v>0</v>
      </c>
      <c r="B616" s="80">
        <f t="shared" si="2"/>
        <v>0</v>
      </c>
      <c r="C616" s="80">
        <v>613.0</v>
      </c>
      <c r="D616" s="106"/>
      <c r="E616" s="82"/>
      <c r="F616" s="107"/>
      <c r="G616" s="106"/>
      <c r="H616" s="108"/>
      <c r="I616" s="107"/>
      <c r="J616" s="107"/>
    </row>
    <row r="617" ht="22.5" customHeight="1">
      <c r="A617" s="79" t="str">
        <f t="shared" si="1"/>
        <v>0</v>
      </c>
      <c r="B617" s="80">
        <f t="shared" si="2"/>
        <v>0</v>
      </c>
      <c r="C617" s="80">
        <v>614.0</v>
      </c>
      <c r="D617" s="106"/>
      <c r="E617" s="82"/>
      <c r="F617" s="107"/>
      <c r="G617" s="106"/>
      <c r="H617" s="108"/>
      <c r="I617" s="107"/>
      <c r="J617" s="107"/>
    </row>
    <row r="618" ht="22.5" customHeight="1">
      <c r="A618" s="79" t="str">
        <f t="shared" si="1"/>
        <v>0</v>
      </c>
      <c r="B618" s="80">
        <f t="shared" si="2"/>
        <v>0</v>
      </c>
      <c r="C618" s="80">
        <v>615.0</v>
      </c>
      <c r="D618" s="106"/>
      <c r="E618" s="82"/>
      <c r="F618" s="107"/>
      <c r="G618" s="106"/>
      <c r="H618" s="108"/>
      <c r="I618" s="107"/>
      <c r="J618" s="107"/>
    </row>
    <row r="619" ht="22.5" customHeight="1">
      <c r="A619" s="79" t="str">
        <f t="shared" si="1"/>
        <v>0</v>
      </c>
      <c r="B619" s="80">
        <f t="shared" si="2"/>
        <v>0</v>
      </c>
      <c r="C619" s="80">
        <v>616.0</v>
      </c>
      <c r="D619" s="106"/>
      <c r="E619" s="82"/>
      <c r="F619" s="107"/>
      <c r="G619" s="106"/>
      <c r="H619" s="108"/>
      <c r="I619" s="107"/>
      <c r="J619" s="107"/>
    </row>
    <row r="620" ht="22.5" customHeight="1">
      <c r="A620" s="79" t="str">
        <f t="shared" si="1"/>
        <v>0</v>
      </c>
      <c r="B620" s="80">
        <f t="shared" si="2"/>
        <v>0</v>
      </c>
      <c r="C620" s="80">
        <v>617.0</v>
      </c>
      <c r="D620" s="106"/>
      <c r="E620" s="82"/>
      <c r="F620" s="107"/>
      <c r="G620" s="106"/>
      <c r="H620" s="108"/>
      <c r="I620" s="107"/>
      <c r="J620" s="107"/>
    </row>
    <row r="621" ht="22.5" customHeight="1">
      <c r="A621" s="79" t="str">
        <f t="shared" si="1"/>
        <v>0</v>
      </c>
      <c r="B621" s="80">
        <f t="shared" si="2"/>
        <v>0</v>
      </c>
      <c r="C621" s="80">
        <v>618.0</v>
      </c>
      <c r="D621" s="106"/>
      <c r="E621" s="82"/>
      <c r="F621" s="107"/>
      <c r="G621" s="106"/>
      <c r="H621" s="108"/>
      <c r="I621" s="107"/>
      <c r="J621" s="107"/>
    </row>
    <row r="622" ht="22.5" customHeight="1">
      <c r="A622" s="79" t="str">
        <f t="shared" si="1"/>
        <v>0</v>
      </c>
      <c r="B622" s="80">
        <f t="shared" si="2"/>
        <v>0</v>
      </c>
      <c r="C622" s="80">
        <v>619.0</v>
      </c>
      <c r="D622" s="106"/>
      <c r="E622" s="82"/>
      <c r="F622" s="107"/>
      <c r="G622" s="106"/>
      <c r="H622" s="108"/>
      <c r="I622" s="107"/>
      <c r="J622" s="107"/>
    </row>
    <row r="623" ht="22.5" customHeight="1">
      <c r="A623" s="79" t="str">
        <f t="shared" si="1"/>
        <v>0</v>
      </c>
      <c r="B623" s="80">
        <f t="shared" si="2"/>
        <v>0</v>
      </c>
      <c r="C623" s="80">
        <v>620.0</v>
      </c>
      <c r="D623" s="106"/>
      <c r="E623" s="82"/>
      <c r="F623" s="107"/>
      <c r="G623" s="106"/>
      <c r="H623" s="108"/>
      <c r="I623" s="107"/>
      <c r="J623" s="107"/>
    </row>
    <row r="624" ht="22.5" customHeight="1">
      <c r="A624" s="79" t="str">
        <f t="shared" si="1"/>
        <v>0</v>
      </c>
      <c r="B624" s="80">
        <f t="shared" si="2"/>
        <v>0</v>
      </c>
      <c r="C624" s="80">
        <v>621.0</v>
      </c>
      <c r="D624" s="106"/>
      <c r="E624" s="82"/>
      <c r="F624" s="107"/>
      <c r="G624" s="106"/>
      <c r="H624" s="108"/>
      <c r="I624" s="107"/>
      <c r="J624" s="107"/>
    </row>
    <row r="625" ht="22.5" customHeight="1">
      <c r="A625" s="79" t="str">
        <f t="shared" si="1"/>
        <v>0</v>
      </c>
      <c r="B625" s="80">
        <f t="shared" si="2"/>
        <v>0</v>
      </c>
      <c r="C625" s="80">
        <v>622.0</v>
      </c>
      <c r="D625" s="106"/>
      <c r="E625" s="82"/>
      <c r="F625" s="107"/>
      <c r="G625" s="106"/>
      <c r="H625" s="108"/>
      <c r="I625" s="107"/>
      <c r="J625" s="107"/>
    </row>
    <row r="626" ht="22.5" customHeight="1">
      <c r="A626" s="79" t="str">
        <f t="shared" si="1"/>
        <v>0</v>
      </c>
      <c r="B626" s="80">
        <f t="shared" si="2"/>
        <v>0</v>
      </c>
      <c r="C626" s="80">
        <v>623.0</v>
      </c>
      <c r="D626" s="106"/>
      <c r="E626" s="82"/>
      <c r="F626" s="107"/>
      <c r="G626" s="106"/>
      <c r="H626" s="108"/>
      <c r="I626" s="107"/>
      <c r="J626" s="107"/>
    </row>
    <row r="627" ht="22.5" customHeight="1">
      <c r="A627" s="79" t="str">
        <f t="shared" si="1"/>
        <v>0</v>
      </c>
      <c r="B627" s="80">
        <f t="shared" si="2"/>
        <v>0</v>
      </c>
      <c r="C627" s="80">
        <v>624.0</v>
      </c>
      <c r="D627" s="106"/>
      <c r="E627" s="82"/>
      <c r="F627" s="107"/>
      <c r="G627" s="106"/>
      <c r="H627" s="108"/>
      <c r="I627" s="107"/>
      <c r="J627" s="107"/>
    </row>
    <row r="628" ht="22.5" customHeight="1">
      <c r="A628" s="79" t="str">
        <f t="shared" si="1"/>
        <v>0</v>
      </c>
      <c r="B628" s="80">
        <f t="shared" si="2"/>
        <v>0</v>
      </c>
      <c r="C628" s="80">
        <v>625.0</v>
      </c>
      <c r="D628" s="106"/>
      <c r="E628" s="82"/>
      <c r="F628" s="107"/>
      <c r="G628" s="106"/>
      <c r="H628" s="108"/>
      <c r="I628" s="107"/>
      <c r="J628" s="107"/>
    </row>
    <row r="629" ht="22.5" customHeight="1">
      <c r="A629" s="79" t="str">
        <f t="shared" si="1"/>
        <v>0</v>
      </c>
      <c r="B629" s="80">
        <f t="shared" si="2"/>
        <v>0</v>
      </c>
      <c r="C629" s="80">
        <v>626.0</v>
      </c>
      <c r="D629" s="106"/>
      <c r="E629" s="82"/>
      <c r="F629" s="107"/>
      <c r="G629" s="106"/>
      <c r="H629" s="108"/>
      <c r="I629" s="107"/>
      <c r="J629" s="107"/>
    </row>
    <row r="630" ht="22.5" customHeight="1">
      <c r="A630" s="79" t="str">
        <f t="shared" si="1"/>
        <v>0</v>
      </c>
      <c r="B630" s="80">
        <f t="shared" si="2"/>
        <v>0</v>
      </c>
      <c r="C630" s="80">
        <v>627.0</v>
      </c>
      <c r="D630" s="106"/>
      <c r="E630" s="82"/>
      <c r="F630" s="107"/>
      <c r="G630" s="106"/>
      <c r="H630" s="108"/>
      <c r="I630" s="107"/>
      <c r="J630" s="107"/>
    </row>
    <row r="631" ht="22.5" customHeight="1">
      <c r="A631" s="79" t="str">
        <f t="shared" si="1"/>
        <v>0</v>
      </c>
      <c r="B631" s="80">
        <f t="shared" si="2"/>
        <v>0</v>
      </c>
      <c r="C631" s="80">
        <v>628.0</v>
      </c>
      <c r="D631" s="106"/>
      <c r="E631" s="82"/>
      <c r="F631" s="107"/>
      <c r="G631" s="106"/>
      <c r="H631" s="108"/>
      <c r="I631" s="107"/>
      <c r="J631" s="107"/>
    </row>
    <row r="632" ht="22.5" customHeight="1">
      <c r="A632" s="79" t="str">
        <f t="shared" si="1"/>
        <v>0</v>
      </c>
      <c r="B632" s="80">
        <f t="shared" si="2"/>
        <v>0</v>
      </c>
      <c r="C632" s="80">
        <v>629.0</v>
      </c>
      <c r="D632" s="106"/>
      <c r="E632" s="82"/>
      <c r="F632" s="107"/>
      <c r="G632" s="106"/>
      <c r="H632" s="108"/>
      <c r="I632" s="107"/>
      <c r="J632" s="107"/>
    </row>
    <row r="633" ht="22.5" customHeight="1">
      <c r="A633" s="79" t="str">
        <f t="shared" si="1"/>
        <v>0</v>
      </c>
      <c r="B633" s="80">
        <f t="shared" si="2"/>
        <v>0</v>
      </c>
      <c r="C633" s="80">
        <v>630.0</v>
      </c>
      <c r="D633" s="106"/>
      <c r="E633" s="82"/>
      <c r="F633" s="107"/>
      <c r="G633" s="106"/>
      <c r="H633" s="108"/>
      <c r="I633" s="107"/>
      <c r="J633" s="107"/>
    </row>
    <row r="634" ht="22.5" customHeight="1">
      <c r="A634" s="79" t="str">
        <f t="shared" si="1"/>
        <v>0</v>
      </c>
      <c r="B634" s="80">
        <f t="shared" si="2"/>
        <v>0</v>
      </c>
      <c r="C634" s="80">
        <v>631.0</v>
      </c>
      <c r="D634" s="106"/>
      <c r="E634" s="82"/>
      <c r="F634" s="107"/>
      <c r="G634" s="106"/>
      <c r="H634" s="108"/>
      <c r="I634" s="107"/>
      <c r="J634" s="107"/>
    </row>
    <row r="635" ht="22.5" customHeight="1">
      <c r="A635" s="79" t="str">
        <f t="shared" si="1"/>
        <v>0</v>
      </c>
      <c r="B635" s="80">
        <f t="shared" si="2"/>
        <v>0</v>
      </c>
      <c r="C635" s="80">
        <v>632.0</v>
      </c>
      <c r="D635" s="106"/>
      <c r="E635" s="82"/>
      <c r="F635" s="107"/>
      <c r="G635" s="106"/>
      <c r="H635" s="108"/>
      <c r="I635" s="107"/>
      <c r="J635" s="107"/>
    </row>
    <row r="636" ht="22.5" customHeight="1">
      <c r="A636" s="79" t="str">
        <f t="shared" si="1"/>
        <v>0</v>
      </c>
      <c r="B636" s="80">
        <f t="shared" si="2"/>
        <v>0</v>
      </c>
      <c r="C636" s="80">
        <v>633.0</v>
      </c>
      <c r="D636" s="106"/>
      <c r="E636" s="82"/>
      <c r="F636" s="107"/>
      <c r="G636" s="106"/>
      <c r="H636" s="108"/>
      <c r="I636" s="107"/>
      <c r="J636" s="107"/>
    </row>
    <row r="637" ht="22.5" customHeight="1">
      <c r="A637" s="79" t="str">
        <f t="shared" si="1"/>
        <v>0</v>
      </c>
      <c r="B637" s="80">
        <f t="shared" si="2"/>
        <v>0</v>
      </c>
      <c r="C637" s="80">
        <v>634.0</v>
      </c>
      <c r="D637" s="106"/>
      <c r="E637" s="82"/>
      <c r="F637" s="107"/>
      <c r="G637" s="106"/>
      <c r="H637" s="108"/>
      <c r="I637" s="107"/>
      <c r="J637" s="107"/>
    </row>
    <row r="638" ht="22.5" customHeight="1">
      <c r="A638" s="79" t="str">
        <f t="shared" si="1"/>
        <v>0</v>
      </c>
      <c r="B638" s="80">
        <f t="shared" si="2"/>
        <v>0</v>
      </c>
      <c r="C638" s="80">
        <v>635.0</v>
      </c>
      <c r="D638" s="106"/>
      <c r="E638" s="82"/>
      <c r="F638" s="107"/>
      <c r="G638" s="106"/>
      <c r="H638" s="108"/>
      <c r="I638" s="107"/>
      <c r="J638" s="107"/>
    </row>
    <row r="639" ht="22.5" customHeight="1">
      <c r="A639" s="79" t="str">
        <f t="shared" si="1"/>
        <v>0</v>
      </c>
      <c r="B639" s="80">
        <f t="shared" si="2"/>
        <v>0</v>
      </c>
      <c r="C639" s="80">
        <v>636.0</v>
      </c>
      <c r="D639" s="106"/>
      <c r="E639" s="82"/>
      <c r="F639" s="107"/>
      <c r="G639" s="106"/>
      <c r="H639" s="108"/>
      <c r="I639" s="107"/>
      <c r="J639" s="107"/>
    </row>
    <row r="640" ht="22.5" customHeight="1">
      <c r="A640" s="79" t="str">
        <f t="shared" si="1"/>
        <v>0</v>
      </c>
      <c r="B640" s="80">
        <f t="shared" si="2"/>
        <v>0</v>
      </c>
      <c r="C640" s="80">
        <v>637.0</v>
      </c>
      <c r="D640" s="106"/>
      <c r="E640" s="82"/>
      <c r="F640" s="107"/>
      <c r="G640" s="106"/>
      <c r="H640" s="108"/>
      <c r="I640" s="107"/>
      <c r="J640" s="107"/>
    </row>
    <row r="641" ht="22.5" customHeight="1">
      <c r="A641" s="79" t="str">
        <f t="shared" si="1"/>
        <v>0</v>
      </c>
      <c r="B641" s="80">
        <f t="shared" si="2"/>
        <v>0</v>
      </c>
      <c r="C641" s="80">
        <v>638.0</v>
      </c>
      <c r="D641" s="106"/>
      <c r="E641" s="82"/>
      <c r="F641" s="107"/>
      <c r="G641" s="106"/>
      <c r="H641" s="108"/>
      <c r="I641" s="107"/>
      <c r="J641" s="107"/>
    </row>
    <row r="642" ht="22.5" customHeight="1">
      <c r="A642" s="79" t="str">
        <f t="shared" si="1"/>
        <v>0</v>
      </c>
      <c r="B642" s="80">
        <f t="shared" si="2"/>
        <v>0</v>
      </c>
      <c r="C642" s="80">
        <v>639.0</v>
      </c>
      <c r="D642" s="106"/>
      <c r="E642" s="82"/>
      <c r="F642" s="107"/>
      <c r="G642" s="106"/>
      <c r="H642" s="108"/>
      <c r="I642" s="107"/>
      <c r="J642" s="107"/>
    </row>
    <row r="643" ht="22.5" customHeight="1">
      <c r="A643" s="79" t="str">
        <f t="shared" si="1"/>
        <v>0</v>
      </c>
      <c r="B643" s="80">
        <f t="shared" si="2"/>
        <v>0</v>
      </c>
      <c r="C643" s="80">
        <v>640.0</v>
      </c>
      <c r="D643" s="106"/>
      <c r="E643" s="82"/>
      <c r="F643" s="107"/>
      <c r="G643" s="106"/>
      <c r="H643" s="108"/>
      <c r="I643" s="107"/>
      <c r="J643" s="107"/>
    </row>
    <row r="644" ht="22.5" customHeight="1">
      <c r="A644" s="79" t="str">
        <f t="shared" si="1"/>
        <v>0</v>
      </c>
      <c r="B644" s="80">
        <f t="shared" si="2"/>
        <v>0</v>
      </c>
      <c r="C644" s="80">
        <v>641.0</v>
      </c>
      <c r="D644" s="106"/>
      <c r="E644" s="82"/>
      <c r="F644" s="107"/>
      <c r="G644" s="106"/>
      <c r="H644" s="108"/>
      <c r="I644" s="107"/>
      <c r="J644" s="107"/>
    </row>
    <row r="645" ht="22.5" customHeight="1">
      <c r="A645" s="79" t="str">
        <f t="shared" si="1"/>
        <v>0</v>
      </c>
      <c r="B645" s="80">
        <f t="shared" si="2"/>
        <v>0</v>
      </c>
      <c r="C645" s="80">
        <v>642.0</v>
      </c>
      <c r="D645" s="106"/>
      <c r="E645" s="82"/>
      <c r="F645" s="107"/>
      <c r="G645" s="106"/>
      <c r="H645" s="108"/>
      <c r="I645" s="107"/>
      <c r="J645" s="107"/>
    </row>
    <row r="646" ht="22.5" customHeight="1">
      <c r="A646" s="79" t="str">
        <f t="shared" si="1"/>
        <v>0</v>
      </c>
      <c r="B646" s="80">
        <f t="shared" si="2"/>
        <v>0</v>
      </c>
      <c r="C646" s="80">
        <v>643.0</v>
      </c>
      <c r="D646" s="106"/>
      <c r="E646" s="82"/>
      <c r="F646" s="107"/>
      <c r="G646" s="106"/>
      <c r="H646" s="108"/>
      <c r="I646" s="107"/>
      <c r="J646" s="107"/>
    </row>
    <row r="647" ht="22.5" customHeight="1">
      <c r="A647" s="79" t="str">
        <f t="shared" si="1"/>
        <v>0</v>
      </c>
      <c r="B647" s="80">
        <f t="shared" si="2"/>
        <v>0</v>
      </c>
      <c r="C647" s="80">
        <v>644.0</v>
      </c>
      <c r="D647" s="106"/>
      <c r="E647" s="82"/>
      <c r="F647" s="107"/>
      <c r="G647" s="106"/>
      <c r="H647" s="108"/>
      <c r="I647" s="107"/>
      <c r="J647" s="107"/>
    </row>
    <row r="648" ht="22.5" customHeight="1">
      <c r="A648" s="79" t="str">
        <f t="shared" si="1"/>
        <v>0</v>
      </c>
      <c r="B648" s="80">
        <f t="shared" si="2"/>
        <v>0</v>
      </c>
      <c r="C648" s="80">
        <v>645.0</v>
      </c>
      <c r="D648" s="106"/>
      <c r="E648" s="82"/>
      <c r="F648" s="107"/>
      <c r="G648" s="106"/>
      <c r="H648" s="108"/>
      <c r="I648" s="107"/>
      <c r="J648" s="107"/>
    </row>
    <row r="649" ht="22.5" customHeight="1">
      <c r="A649" s="79" t="str">
        <f t="shared" si="1"/>
        <v>0</v>
      </c>
      <c r="B649" s="80">
        <f t="shared" si="2"/>
        <v>0</v>
      </c>
      <c r="C649" s="80">
        <v>646.0</v>
      </c>
      <c r="D649" s="106"/>
      <c r="E649" s="82"/>
      <c r="F649" s="107"/>
      <c r="G649" s="106"/>
      <c r="H649" s="108"/>
      <c r="I649" s="107"/>
      <c r="J649" s="107"/>
    </row>
    <row r="650" ht="22.5" customHeight="1">
      <c r="A650" s="79" t="str">
        <f t="shared" si="1"/>
        <v>0</v>
      </c>
      <c r="B650" s="80">
        <f t="shared" si="2"/>
        <v>0</v>
      </c>
      <c r="C650" s="80">
        <v>647.0</v>
      </c>
      <c r="D650" s="106"/>
      <c r="E650" s="82"/>
      <c r="F650" s="107"/>
      <c r="G650" s="106"/>
      <c r="H650" s="108"/>
      <c r="I650" s="107"/>
      <c r="J650" s="107"/>
    </row>
    <row r="651" ht="22.5" customHeight="1">
      <c r="A651" s="79" t="str">
        <f t="shared" si="1"/>
        <v>0</v>
      </c>
      <c r="B651" s="80">
        <f t="shared" si="2"/>
        <v>0</v>
      </c>
      <c r="C651" s="80">
        <v>648.0</v>
      </c>
      <c r="D651" s="106"/>
      <c r="E651" s="82"/>
      <c r="F651" s="107"/>
      <c r="G651" s="106"/>
      <c r="H651" s="108"/>
      <c r="I651" s="107"/>
      <c r="J651" s="107"/>
    </row>
    <row r="652" ht="22.5" customHeight="1">
      <c r="A652" s="79" t="str">
        <f t="shared" si="1"/>
        <v>0</v>
      </c>
      <c r="B652" s="80">
        <f t="shared" si="2"/>
        <v>0</v>
      </c>
      <c r="C652" s="80">
        <v>649.0</v>
      </c>
      <c r="D652" s="106"/>
      <c r="E652" s="82"/>
      <c r="F652" s="107"/>
      <c r="G652" s="106"/>
      <c r="H652" s="108"/>
      <c r="I652" s="107"/>
      <c r="J652" s="107"/>
    </row>
    <row r="653" ht="22.5" customHeight="1">
      <c r="A653" s="79" t="str">
        <f t="shared" si="1"/>
        <v>0</v>
      </c>
      <c r="B653" s="80">
        <f t="shared" si="2"/>
        <v>0</v>
      </c>
      <c r="C653" s="80">
        <v>650.0</v>
      </c>
      <c r="D653" s="106"/>
      <c r="E653" s="82"/>
      <c r="F653" s="107"/>
      <c r="G653" s="106"/>
      <c r="H653" s="108"/>
      <c r="I653" s="107"/>
      <c r="J653" s="107"/>
    </row>
    <row r="654" ht="22.5" customHeight="1">
      <c r="A654" s="79" t="str">
        <f t="shared" si="1"/>
        <v>0</v>
      </c>
      <c r="B654" s="80">
        <f t="shared" si="2"/>
        <v>0</v>
      </c>
      <c r="C654" s="80">
        <v>651.0</v>
      </c>
      <c r="D654" s="106"/>
      <c r="E654" s="82"/>
      <c r="F654" s="107"/>
      <c r="G654" s="106"/>
      <c r="H654" s="108"/>
      <c r="I654" s="107"/>
      <c r="J654" s="107"/>
    </row>
    <row r="655" ht="22.5" customHeight="1">
      <c r="A655" s="79" t="str">
        <f t="shared" si="1"/>
        <v>0</v>
      </c>
      <c r="B655" s="80">
        <f t="shared" si="2"/>
        <v>0</v>
      </c>
      <c r="C655" s="80">
        <v>652.0</v>
      </c>
      <c r="D655" s="106"/>
      <c r="E655" s="82"/>
      <c r="F655" s="107"/>
      <c r="G655" s="106"/>
      <c r="H655" s="108"/>
      <c r="I655" s="107"/>
      <c r="J655" s="107"/>
    </row>
    <row r="656" ht="22.5" customHeight="1">
      <c r="A656" s="79" t="str">
        <f t="shared" si="1"/>
        <v>0</v>
      </c>
      <c r="B656" s="80">
        <f t="shared" si="2"/>
        <v>0</v>
      </c>
      <c r="C656" s="80">
        <v>653.0</v>
      </c>
      <c r="D656" s="106"/>
      <c r="E656" s="82"/>
      <c r="F656" s="107"/>
      <c r="G656" s="106"/>
      <c r="H656" s="108"/>
      <c r="I656" s="107"/>
      <c r="J656" s="107"/>
    </row>
    <row r="657" ht="22.5" customHeight="1">
      <c r="A657" s="79" t="str">
        <f t="shared" si="1"/>
        <v>0</v>
      </c>
      <c r="B657" s="80">
        <f t="shared" si="2"/>
        <v>0</v>
      </c>
      <c r="C657" s="80">
        <v>654.0</v>
      </c>
      <c r="D657" s="106"/>
      <c r="E657" s="82"/>
      <c r="F657" s="107"/>
      <c r="G657" s="106"/>
      <c r="H657" s="108"/>
      <c r="I657" s="107"/>
      <c r="J657" s="107"/>
    </row>
    <row r="658" ht="22.5" customHeight="1">
      <c r="A658" s="79" t="str">
        <f t="shared" si="1"/>
        <v>0</v>
      </c>
      <c r="B658" s="80">
        <f t="shared" si="2"/>
        <v>0</v>
      </c>
      <c r="C658" s="80">
        <v>655.0</v>
      </c>
      <c r="D658" s="106"/>
      <c r="E658" s="82"/>
      <c r="F658" s="107"/>
      <c r="G658" s="106"/>
      <c r="H658" s="108"/>
      <c r="I658" s="107"/>
      <c r="J658" s="107"/>
    </row>
    <row r="659" ht="22.5" customHeight="1">
      <c r="A659" s="79" t="str">
        <f t="shared" si="1"/>
        <v>0</v>
      </c>
      <c r="B659" s="80">
        <f t="shared" si="2"/>
        <v>0</v>
      </c>
      <c r="C659" s="80">
        <v>656.0</v>
      </c>
      <c r="D659" s="106"/>
      <c r="E659" s="82"/>
      <c r="F659" s="107"/>
      <c r="G659" s="106"/>
      <c r="H659" s="108"/>
      <c r="I659" s="107"/>
      <c r="J659" s="107"/>
    </row>
    <row r="660" ht="22.5" customHeight="1">
      <c r="A660" s="79" t="str">
        <f t="shared" si="1"/>
        <v>0</v>
      </c>
      <c r="B660" s="80">
        <f t="shared" si="2"/>
        <v>0</v>
      </c>
      <c r="C660" s="80">
        <v>657.0</v>
      </c>
      <c r="D660" s="106"/>
      <c r="E660" s="82"/>
      <c r="F660" s="107"/>
      <c r="G660" s="106"/>
      <c r="H660" s="108"/>
      <c r="I660" s="107"/>
      <c r="J660" s="107"/>
    </row>
    <row r="661" ht="22.5" customHeight="1">
      <c r="A661" s="79" t="str">
        <f t="shared" si="1"/>
        <v>0</v>
      </c>
      <c r="B661" s="80">
        <f t="shared" si="2"/>
        <v>0</v>
      </c>
      <c r="C661" s="80">
        <v>658.0</v>
      </c>
      <c r="D661" s="106"/>
      <c r="E661" s="82"/>
      <c r="F661" s="107"/>
      <c r="G661" s="106"/>
      <c r="H661" s="108"/>
      <c r="I661" s="107"/>
      <c r="J661" s="107"/>
    </row>
    <row r="662" ht="22.5" customHeight="1">
      <c r="A662" s="79" t="str">
        <f t="shared" si="1"/>
        <v>0</v>
      </c>
      <c r="B662" s="80">
        <f t="shared" si="2"/>
        <v>0</v>
      </c>
      <c r="C662" s="80">
        <v>659.0</v>
      </c>
      <c r="D662" s="106"/>
      <c r="E662" s="82"/>
      <c r="F662" s="107"/>
      <c r="G662" s="106"/>
      <c r="H662" s="108"/>
      <c r="I662" s="107"/>
      <c r="J662" s="107"/>
    </row>
    <row r="663" ht="22.5" customHeight="1">
      <c r="A663" s="79" t="str">
        <f t="shared" si="1"/>
        <v>0</v>
      </c>
      <c r="B663" s="80">
        <f t="shared" si="2"/>
        <v>0</v>
      </c>
      <c r="C663" s="80">
        <v>660.0</v>
      </c>
      <c r="D663" s="106"/>
      <c r="E663" s="82"/>
      <c r="F663" s="107"/>
      <c r="G663" s="106"/>
      <c r="H663" s="108"/>
      <c r="I663" s="107"/>
      <c r="J663" s="107"/>
    </row>
    <row r="664" ht="22.5" customHeight="1">
      <c r="A664" s="79" t="str">
        <f t="shared" si="1"/>
        <v>0</v>
      </c>
      <c r="B664" s="80">
        <f t="shared" si="2"/>
        <v>0</v>
      </c>
      <c r="C664" s="80">
        <v>661.0</v>
      </c>
      <c r="D664" s="106"/>
      <c r="E664" s="82"/>
      <c r="F664" s="107"/>
      <c r="G664" s="106"/>
      <c r="H664" s="108"/>
      <c r="I664" s="107"/>
      <c r="J664" s="107"/>
    </row>
    <row r="665" ht="22.5" customHeight="1">
      <c r="A665" s="79" t="str">
        <f t="shared" si="1"/>
        <v>0</v>
      </c>
      <c r="B665" s="80">
        <f t="shared" si="2"/>
        <v>0</v>
      </c>
      <c r="C665" s="80">
        <v>662.0</v>
      </c>
      <c r="D665" s="106"/>
      <c r="E665" s="82"/>
      <c r="F665" s="107"/>
      <c r="G665" s="106"/>
      <c r="H665" s="108"/>
      <c r="I665" s="107"/>
      <c r="J665" s="107"/>
    </row>
    <row r="666" ht="22.5" customHeight="1">
      <c r="A666" s="79" t="str">
        <f t="shared" si="1"/>
        <v>0</v>
      </c>
      <c r="B666" s="80">
        <f t="shared" si="2"/>
        <v>0</v>
      </c>
      <c r="C666" s="80">
        <v>663.0</v>
      </c>
      <c r="D666" s="106"/>
      <c r="E666" s="82"/>
      <c r="F666" s="107"/>
      <c r="G666" s="106"/>
      <c r="H666" s="108"/>
      <c r="I666" s="107"/>
      <c r="J666" s="107"/>
    </row>
    <row r="667" ht="22.5" customHeight="1">
      <c r="A667" s="79" t="str">
        <f t="shared" si="1"/>
        <v>0</v>
      </c>
      <c r="B667" s="80">
        <f t="shared" si="2"/>
        <v>0</v>
      </c>
      <c r="C667" s="80">
        <v>664.0</v>
      </c>
      <c r="D667" s="106"/>
      <c r="E667" s="82"/>
      <c r="F667" s="107"/>
      <c r="G667" s="106"/>
      <c r="H667" s="108"/>
      <c r="I667" s="107"/>
      <c r="J667" s="107"/>
    </row>
    <row r="668" ht="22.5" customHeight="1">
      <c r="A668" s="79" t="str">
        <f t="shared" si="1"/>
        <v>0</v>
      </c>
      <c r="B668" s="80">
        <f t="shared" si="2"/>
        <v>0</v>
      </c>
      <c r="C668" s="80">
        <v>665.0</v>
      </c>
      <c r="D668" s="106"/>
      <c r="E668" s="82"/>
      <c r="F668" s="107"/>
      <c r="G668" s="106"/>
      <c r="H668" s="108"/>
      <c r="I668" s="107"/>
      <c r="J668" s="107"/>
    </row>
    <row r="669" ht="22.5" customHeight="1">
      <c r="A669" s="79" t="str">
        <f t="shared" si="1"/>
        <v>0</v>
      </c>
      <c r="B669" s="80">
        <f t="shared" si="2"/>
        <v>0</v>
      </c>
      <c r="C669" s="80">
        <v>666.0</v>
      </c>
      <c r="D669" s="106"/>
      <c r="E669" s="82"/>
      <c r="F669" s="107"/>
      <c r="G669" s="106"/>
      <c r="H669" s="108"/>
      <c r="I669" s="107"/>
      <c r="J669" s="107"/>
    </row>
    <row r="670" ht="22.5" customHeight="1">
      <c r="A670" s="79" t="str">
        <f t="shared" si="1"/>
        <v>0</v>
      </c>
      <c r="B670" s="80">
        <f t="shared" si="2"/>
        <v>0</v>
      </c>
      <c r="C670" s="80">
        <v>667.0</v>
      </c>
      <c r="D670" s="106"/>
      <c r="E670" s="82"/>
      <c r="F670" s="107"/>
      <c r="G670" s="106"/>
      <c r="H670" s="108"/>
      <c r="I670" s="107"/>
      <c r="J670" s="107"/>
    </row>
    <row r="671" ht="22.5" customHeight="1">
      <c r="A671" s="79" t="str">
        <f t="shared" si="1"/>
        <v>0</v>
      </c>
      <c r="B671" s="80">
        <f t="shared" si="2"/>
        <v>0</v>
      </c>
      <c r="C671" s="80">
        <v>668.0</v>
      </c>
      <c r="D671" s="106"/>
      <c r="E671" s="82"/>
      <c r="F671" s="107"/>
      <c r="G671" s="106"/>
      <c r="H671" s="108"/>
      <c r="I671" s="107"/>
      <c r="J671" s="107"/>
    </row>
    <row r="672" ht="22.5" customHeight="1">
      <c r="A672" s="79" t="str">
        <f t="shared" si="1"/>
        <v>0</v>
      </c>
      <c r="B672" s="80">
        <f t="shared" si="2"/>
        <v>0</v>
      </c>
      <c r="C672" s="80">
        <v>669.0</v>
      </c>
      <c r="D672" s="106"/>
      <c r="E672" s="82"/>
      <c r="F672" s="107"/>
      <c r="G672" s="106"/>
      <c r="H672" s="108"/>
      <c r="I672" s="107"/>
      <c r="J672" s="107"/>
    </row>
    <row r="673" ht="22.5" customHeight="1">
      <c r="A673" s="79" t="str">
        <f t="shared" si="1"/>
        <v>0</v>
      </c>
      <c r="B673" s="80">
        <f t="shared" si="2"/>
        <v>0</v>
      </c>
      <c r="C673" s="80">
        <v>670.0</v>
      </c>
      <c r="D673" s="106"/>
      <c r="E673" s="82"/>
      <c r="F673" s="107"/>
      <c r="G673" s="106"/>
      <c r="H673" s="108"/>
      <c r="I673" s="107"/>
      <c r="J673" s="107"/>
    </row>
    <row r="674" ht="22.5" customHeight="1">
      <c r="A674" s="79" t="str">
        <f t="shared" si="1"/>
        <v>0</v>
      </c>
      <c r="B674" s="80">
        <f t="shared" si="2"/>
        <v>0</v>
      </c>
      <c r="C674" s="80">
        <v>671.0</v>
      </c>
      <c r="D674" s="106"/>
      <c r="E674" s="82"/>
      <c r="F674" s="107"/>
      <c r="G674" s="106"/>
      <c r="H674" s="108"/>
      <c r="I674" s="107"/>
      <c r="J674" s="107"/>
    </row>
    <row r="675" ht="22.5" customHeight="1">
      <c r="A675" s="79" t="str">
        <f t="shared" si="1"/>
        <v>0</v>
      </c>
      <c r="B675" s="80">
        <f t="shared" si="2"/>
        <v>0</v>
      </c>
      <c r="C675" s="80">
        <v>672.0</v>
      </c>
      <c r="D675" s="106"/>
      <c r="E675" s="82"/>
      <c r="F675" s="107"/>
      <c r="G675" s="106"/>
      <c r="H675" s="108"/>
      <c r="I675" s="107"/>
      <c r="J675" s="107"/>
    </row>
    <row r="676" ht="22.5" customHeight="1">
      <c r="A676" s="79" t="str">
        <f t="shared" si="1"/>
        <v>0</v>
      </c>
      <c r="B676" s="80">
        <f t="shared" si="2"/>
        <v>0</v>
      </c>
      <c r="C676" s="80">
        <v>673.0</v>
      </c>
      <c r="D676" s="106"/>
      <c r="E676" s="82"/>
      <c r="F676" s="107"/>
      <c r="G676" s="106"/>
      <c r="H676" s="108"/>
      <c r="I676" s="107"/>
      <c r="J676" s="107"/>
    </row>
    <row r="677" ht="22.5" customHeight="1">
      <c r="A677" s="79" t="str">
        <f t="shared" si="1"/>
        <v>0</v>
      </c>
      <c r="B677" s="80">
        <f t="shared" si="2"/>
        <v>0</v>
      </c>
      <c r="C677" s="80">
        <v>674.0</v>
      </c>
      <c r="D677" s="106"/>
      <c r="E677" s="82"/>
      <c r="F677" s="107"/>
      <c r="G677" s="106"/>
      <c r="H677" s="108"/>
      <c r="I677" s="107"/>
      <c r="J677" s="107"/>
    </row>
    <row r="678" ht="22.5" customHeight="1">
      <c r="A678" s="79" t="str">
        <f t="shared" si="1"/>
        <v>0</v>
      </c>
      <c r="B678" s="80">
        <f t="shared" si="2"/>
        <v>0</v>
      </c>
      <c r="C678" s="80">
        <v>675.0</v>
      </c>
      <c r="D678" s="106"/>
      <c r="E678" s="82"/>
      <c r="F678" s="107"/>
      <c r="G678" s="106"/>
      <c r="H678" s="108"/>
      <c r="I678" s="107"/>
      <c r="J678" s="107"/>
    </row>
    <row r="679" ht="22.5" customHeight="1">
      <c r="A679" s="79" t="str">
        <f t="shared" si="1"/>
        <v>0</v>
      </c>
      <c r="B679" s="80">
        <f t="shared" si="2"/>
        <v>0</v>
      </c>
      <c r="C679" s="80">
        <v>676.0</v>
      </c>
      <c r="D679" s="106"/>
      <c r="E679" s="82"/>
      <c r="F679" s="107"/>
      <c r="G679" s="106"/>
      <c r="H679" s="108"/>
      <c r="I679" s="107"/>
      <c r="J679" s="107"/>
    </row>
    <row r="680" ht="22.5" customHeight="1">
      <c r="A680" s="79" t="str">
        <f t="shared" si="1"/>
        <v>0</v>
      </c>
      <c r="B680" s="80">
        <f t="shared" si="2"/>
        <v>0</v>
      </c>
      <c r="C680" s="80">
        <v>677.0</v>
      </c>
      <c r="D680" s="106"/>
      <c r="E680" s="82"/>
      <c r="F680" s="107"/>
      <c r="G680" s="106"/>
      <c r="H680" s="108"/>
      <c r="I680" s="107"/>
      <c r="J680" s="107"/>
    </row>
    <row r="681" ht="22.5" customHeight="1">
      <c r="A681" s="79" t="str">
        <f t="shared" si="1"/>
        <v>0</v>
      </c>
      <c r="B681" s="80">
        <f t="shared" si="2"/>
        <v>0</v>
      </c>
      <c r="C681" s="80">
        <v>678.0</v>
      </c>
      <c r="D681" s="106"/>
      <c r="E681" s="82"/>
      <c r="F681" s="107"/>
      <c r="G681" s="106"/>
      <c r="H681" s="108"/>
      <c r="I681" s="107"/>
      <c r="J681" s="107"/>
    </row>
    <row r="682" ht="22.5" customHeight="1">
      <c r="A682" s="79" t="str">
        <f t="shared" si="1"/>
        <v>0</v>
      </c>
      <c r="B682" s="80">
        <f t="shared" si="2"/>
        <v>0</v>
      </c>
      <c r="C682" s="80">
        <v>679.0</v>
      </c>
      <c r="D682" s="106"/>
      <c r="E682" s="82"/>
      <c r="F682" s="107"/>
      <c r="G682" s="106"/>
      <c r="H682" s="108"/>
      <c r="I682" s="107"/>
      <c r="J682" s="107"/>
    </row>
    <row r="683" ht="22.5" customHeight="1">
      <c r="A683" s="79" t="str">
        <f t="shared" si="1"/>
        <v>0</v>
      </c>
      <c r="B683" s="80">
        <f t="shared" si="2"/>
        <v>0</v>
      </c>
      <c r="C683" s="80">
        <v>680.0</v>
      </c>
      <c r="D683" s="106"/>
      <c r="E683" s="82"/>
      <c r="F683" s="107"/>
      <c r="G683" s="106"/>
      <c r="H683" s="108"/>
      <c r="I683" s="107"/>
      <c r="J683" s="107"/>
    </row>
    <row r="684" ht="22.5" customHeight="1">
      <c r="A684" s="79" t="str">
        <f t="shared" si="1"/>
        <v>0</v>
      </c>
      <c r="B684" s="80">
        <f t="shared" si="2"/>
        <v>0</v>
      </c>
      <c r="C684" s="80">
        <v>681.0</v>
      </c>
      <c r="D684" s="106"/>
      <c r="E684" s="82"/>
      <c r="F684" s="107"/>
      <c r="G684" s="106"/>
      <c r="H684" s="108"/>
      <c r="I684" s="107"/>
      <c r="J684" s="107"/>
    </row>
    <row r="685" ht="22.5" customHeight="1">
      <c r="A685" s="79" t="str">
        <f t="shared" si="1"/>
        <v>0</v>
      </c>
      <c r="B685" s="80">
        <f t="shared" si="2"/>
        <v>0</v>
      </c>
      <c r="C685" s="80">
        <v>682.0</v>
      </c>
      <c r="D685" s="106"/>
      <c r="E685" s="82"/>
      <c r="F685" s="107"/>
      <c r="G685" s="106"/>
      <c r="H685" s="108"/>
      <c r="I685" s="107"/>
      <c r="J685" s="107"/>
    </row>
    <row r="686" ht="22.5" customHeight="1">
      <c r="A686" s="79" t="str">
        <f t="shared" si="1"/>
        <v>0</v>
      </c>
      <c r="B686" s="80">
        <f t="shared" si="2"/>
        <v>0</v>
      </c>
      <c r="C686" s="80">
        <v>683.0</v>
      </c>
      <c r="D686" s="106"/>
      <c r="E686" s="82"/>
      <c r="F686" s="107"/>
      <c r="G686" s="106"/>
      <c r="H686" s="108"/>
      <c r="I686" s="107"/>
      <c r="J686" s="107"/>
    </row>
    <row r="687" ht="22.5" customHeight="1">
      <c r="A687" s="79" t="str">
        <f t="shared" si="1"/>
        <v>0</v>
      </c>
      <c r="B687" s="80">
        <f t="shared" si="2"/>
        <v>0</v>
      </c>
      <c r="C687" s="80">
        <v>684.0</v>
      </c>
      <c r="D687" s="106"/>
      <c r="E687" s="82"/>
      <c r="F687" s="107"/>
      <c r="G687" s="106"/>
      <c r="H687" s="108"/>
      <c r="I687" s="107"/>
      <c r="J687" s="107"/>
    </row>
    <row r="688" ht="22.5" customHeight="1">
      <c r="A688" s="79" t="str">
        <f t="shared" si="1"/>
        <v>0</v>
      </c>
      <c r="B688" s="80">
        <f t="shared" si="2"/>
        <v>0</v>
      </c>
      <c r="C688" s="80">
        <v>685.0</v>
      </c>
      <c r="D688" s="106"/>
      <c r="E688" s="82"/>
      <c r="F688" s="107"/>
      <c r="G688" s="106"/>
      <c r="H688" s="108"/>
      <c r="I688" s="107"/>
      <c r="J688" s="107"/>
    </row>
    <row r="689" ht="22.5" customHeight="1">
      <c r="A689" s="79" t="str">
        <f t="shared" si="1"/>
        <v>0</v>
      </c>
      <c r="B689" s="80">
        <f t="shared" si="2"/>
        <v>0</v>
      </c>
      <c r="C689" s="80">
        <v>686.0</v>
      </c>
      <c r="D689" s="106"/>
      <c r="E689" s="82"/>
      <c r="F689" s="107"/>
      <c r="G689" s="106"/>
      <c r="H689" s="108"/>
      <c r="I689" s="107"/>
      <c r="J689" s="107"/>
    </row>
    <row r="690" ht="22.5" customHeight="1">
      <c r="A690" s="79" t="str">
        <f t="shared" si="1"/>
        <v>0</v>
      </c>
      <c r="B690" s="80">
        <f t="shared" si="2"/>
        <v>0</v>
      </c>
      <c r="C690" s="80">
        <v>687.0</v>
      </c>
      <c r="D690" s="106"/>
      <c r="E690" s="82"/>
      <c r="F690" s="107"/>
      <c r="G690" s="106"/>
      <c r="H690" s="108"/>
      <c r="I690" s="107"/>
      <c r="J690" s="107"/>
    </row>
    <row r="691" ht="22.5" customHeight="1">
      <c r="A691" s="79" t="str">
        <f t="shared" si="1"/>
        <v>0</v>
      </c>
      <c r="B691" s="80">
        <f t="shared" si="2"/>
        <v>0</v>
      </c>
      <c r="C691" s="80">
        <v>688.0</v>
      </c>
      <c r="D691" s="106"/>
      <c r="E691" s="82"/>
      <c r="F691" s="107"/>
      <c r="G691" s="106"/>
      <c r="H691" s="108"/>
      <c r="I691" s="107"/>
      <c r="J691" s="107"/>
    </row>
    <row r="692" ht="22.5" customHeight="1">
      <c r="A692" s="79" t="str">
        <f t="shared" si="1"/>
        <v>0</v>
      </c>
      <c r="B692" s="80">
        <f t="shared" si="2"/>
        <v>0</v>
      </c>
      <c r="C692" s="80">
        <v>689.0</v>
      </c>
      <c r="D692" s="106"/>
      <c r="E692" s="82"/>
      <c r="F692" s="107"/>
      <c r="G692" s="106"/>
      <c r="H692" s="108"/>
      <c r="I692" s="107"/>
      <c r="J692" s="107"/>
    </row>
    <row r="693" ht="22.5" customHeight="1">
      <c r="A693" s="79" t="str">
        <f t="shared" si="1"/>
        <v>0</v>
      </c>
      <c r="B693" s="80">
        <f t="shared" si="2"/>
        <v>0</v>
      </c>
      <c r="C693" s="80">
        <v>690.0</v>
      </c>
      <c r="D693" s="106"/>
      <c r="E693" s="82"/>
      <c r="F693" s="107"/>
      <c r="G693" s="106"/>
      <c r="H693" s="108"/>
      <c r="I693" s="107"/>
      <c r="J693" s="107"/>
    </row>
    <row r="694" ht="22.5" customHeight="1">
      <c r="A694" s="79" t="str">
        <f t="shared" si="1"/>
        <v>0</v>
      </c>
      <c r="B694" s="80">
        <f t="shared" si="2"/>
        <v>0</v>
      </c>
      <c r="C694" s="80">
        <v>691.0</v>
      </c>
      <c r="D694" s="106"/>
      <c r="E694" s="82"/>
      <c r="F694" s="107"/>
      <c r="G694" s="106"/>
      <c r="H694" s="108"/>
      <c r="I694" s="107"/>
      <c r="J694" s="107"/>
    </row>
    <row r="695" ht="22.5" customHeight="1">
      <c r="A695" s="79" t="str">
        <f t="shared" si="1"/>
        <v>0</v>
      </c>
      <c r="B695" s="80">
        <f t="shared" si="2"/>
        <v>0</v>
      </c>
      <c r="C695" s="80">
        <v>692.0</v>
      </c>
      <c r="D695" s="106"/>
      <c r="E695" s="82"/>
      <c r="F695" s="107"/>
      <c r="G695" s="106"/>
      <c r="H695" s="108"/>
      <c r="I695" s="107"/>
      <c r="J695" s="107"/>
    </row>
    <row r="696" ht="22.5" customHeight="1">
      <c r="A696" s="79" t="str">
        <f t="shared" si="1"/>
        <v>0</v>
      </c>
      <c r="B696" s="80">
        <f t="shared" si="2"/>
        <v>0</v>
      </c>
      <c r="C696" s="80">
        <v>693.0</v>
      </c>
      <c r="D696" s="106"/>
      <c r="E696" s="82"/>
      <c r="F696" s="107"/>
      <c r="G696" s="106"/>
      <c r="H696" s="108"/>
      <c r="I696" s="107"/>
      <c r="J696" s="107"/>
    </row>
    <row r="697" ht="22.5" customHeight="1">
      <c r="A697" s="79" t="str">
        <f t="shared" si="1"/>
        <v>0</v>
      </c>
      <c r="B697" s="80">
        <f t="shared" si="2"/>
        <v>0</v>
      </c>
      <c r="C697" s="80">
        <v>694.0</v>
      </c>
      <c r="D697" s="106"/>
      <c r="E697" s="82"/>
      <c r="F697" s="107"/>
      <c r="G697" s="106"/>
      <c r="H697" s="108"/>
      <c r="I697" s="107"/>
      <c r="J697" s="107"/>
    </row>
    <row r="698" ht="22.5" customHeight="1">
      <c r="A698" s="79" t="str">
        <f t="shared" si="1"/>
        <v>0</v>
      </c>
      <c r="B698" s="80">
        <f t="shared" si="2"/>
        <v>0</v>
      </c>
      <c r="C698" s="80">
        <v>695.0</v>
      </c>
      <c r="D698" s="106"/>
      <c r="E698" s="82"/>
      <c r="F698" s="107"/>
      <c r="G698" s="106"/>
      <c r="H698" s="108"/>
      <c r="I698" s="107"/>
      <c r="J698" s="107"/>
    </row>
    <row r="699" ht="22.5" customHeight="1">
      <c r="A699" s="79" t="str">
        <f t="shared" si="1"/>
        <v>0</v>
      </c>
      <c r="B699" s="80">
        <f t="shared" si="2"/>
        <v>0</v>
      </c>
      <c r="C699" s="80">
        <v>696.0</v>
      </c>
      <c r="D699" s="106"/>
      <c r="E699" s="82"/>
      <c r="F699" s="107"/>
      <c r="G699" s="106"/>
      <c r="H699" s="108"/>
      <c r="I699" s="107"/>
      <c r="J699" s="107"/>
    </row>
    <row r="700" ht="22.5" customHeight="1">
      <c r="A700" s="79" t="str">
        <f t="shared" si="1"/>
        <v>0</v>
      </c>
      <c r="B700" s="80">
        <f t="shared" si="2"/>
        <v>0</v>
      </c>
      <c r="C700" s="80">
        <v>697.0</v>
      </c>
      <c r="D700" s="106"/>
      <c r="E700" s="82"/>
      <c r="F700" s="107"/>
      <c r="G700" s="106"/>
      <c r="H700" s="108"/>
      <c r="I700" s="107"/>
      <c r="J700" s="107"/>
    </row>
    <row r="701" ht="22.5" customHeight="1">
      <c r="A701" s="79" t="str">
        <f t="shared" si="1"/>
        <v>0</v>
      </c>
      <c r="B701" s="80">
        <f t="shared" si="2"/>
        <v>0</v>
      </c>
      <c r="C701" s="80">
        <v>698.0</v>
      </c>
      <c r="D701" s="106"/>
      <c r="E701" s="82"/>
      <c r="F701" s="107"/>
      <c r="G701" s="106"/>
      <c r="H701" s="108"/>
      <c r="I701" s="107"/>
      <c r="J701" s="107"/>
    </row>
    <row r="702" ht="22.5" customHeight="1">
      <c r="A702" s="79" t="str">
        <f t="shared" si="1"/>
        <v>0</v>
      </c>
      <c r="B702" s="80">
        <f t="shared" si="2"/>
        <v>0</v>
      </c>
      <c r="C702" s="80">
        <v>699.0</v>
      </c>
      <c r="D702" s="106"/>
      <c r="E702" s="82"/>
      <c r="F702" s="107"/>
      <c r="G702" s="106"/>
      <c r="H702" s="108"/>
      <c r="I702" s="107"/>
      <c r="J702" s="107"/>
    </row>
    <row r="703" ht="22.5" customHeight="1">
      <c r="A703" s="79" t="str">
        <f t="shared" si="1"/>
        <v>0</v>
      </c>
      <c r="B703" s="80">
        <f t="shared" si="2"/>
        <v>0</v>
      </c>
      <c r="C703" s="80">
        <v>700.0</v>
      </c>
      <c r="D703" s="106"/>
      <c r="E703" s="82"/>
      <c r="F703" s="107"/>
      <c r="G703" s="106"/>
      <c r="H703" s="108"/>
      <c r="I703" s="107"/>
      <c r="J703" s="107"/>
    </row>
    <row r="704" ht="22.5" customHeight="1">
      <c r="A704" s="79" t="str">
        <f t="shared" si="1"/>
        <v>0</v>
      </c>
      <c r="B704" s="80">
        <f t="shared" si="2"/>
        <v>0</v>
      </c>
      <c r="C704" s="80">
        <v>701.0</v>
      </c>
      <c r="D704" s="106"/>
      <c r="E704" s="82"/>
      <c r="F704" s="107"/>
      <c r="G704" s="106"/>
      <c r="H704" s="108"/>
      <c r="I704" s="107"/>
      <c r="J704" s="107"/>
    </row>
    <row r="705" ht="22.5" customHeight="1">
      <c r="A705" s="79" t="str">
        <f t="shared" si="1"/>
        <v>0</v>
      </c>
      <c r="B705" s="80">
        <f t="shared" si="2"/>
        <v>0</v>
      </c>
      <c r="C705" s="80">
        <v>702.0</v>
      </c>
      <c r="D705" s="106"/>
      <c r="E705" s="82"/>
      <c r="F705" s="107"/>
      <c r="G705" s="106"/>
      <c r="H705" s="108"/>
      <c r="I705" s="107"/>
      <c r="J705" s="107"/>
    </row>
    <row r="706" ht="22.5" customHeight="1">
      <c r="A706" s="79" t="str">
        <f t="shared" si="1"/>
        <v>0</v>
      </c>
      <c r="B706" s="80">
        <f t="shared" si="2"/>
        <v>0</v>
      </c>
      <c r="C706" s="80">
        <v>703.0</v>
      </c>
      <c r="D706" s="106"/>
      <c r="E706" s="82"/>
      <c r="F706" s="107"/>
      <c r="G706" s="106"/>
      <c r="H706" s="108"/>
      <c r="I706" s="107"/>
      <c r="J706" s="107"/>
    </row>
    <row r="707" ht="22.5" customHeight="1">
      <c r="A707" s="79" t="str">
        <f t="shared" si="1"/>
        <v>0</v>
      </c>
      <c r="B707" s="80">
        <f t="shared" si="2"/>
        <v>0</v>
      </c>
      <c r="C707" s="80">
        <v>704.0</v>
      </c>
      <c r="D707" s="106"/>
      <c r="E707" s="82"/>
      <c r="F707" s="107"/>
      <c r="G707" s="106"/>
      <c r="H707" s="108"/>
      <c r="I707" s="107"/>
      <c r="J707" s="107"/>
    </row>
    <row r="708" ht="22.5" customHeight="1">
      <c r="A708" s="79" t="str">
        <f t="shared" si="1"/>
        <v>0</v>
      </c>
      <c r="B708" s="80">
        <f t="shared" si="2"/>
        <v>0</v>
      </c>
      <c r="C708" s="80">
        <v>705.0</v>
      </c>
      <c r="D708" s="106"/>
      <c r="E708" s="82"/>
      <c r="F708" s="107"/>
      <c r="G708" s="106"/>
      <c r="H708" s="108"/>
      <c r="I708" s="107"/>
      <c r="J708" s="107"/>
    </row>
    <row r="709" ht="22.5" customHeight="1">
      <c r="A709" s="79" t="str">
        <f t="shared" si="1"/>
        <v>0</v>
      </c>
      <c r="B709" s="80">
        <f t="shared" si="2"/>
        <v>0</v>
      </c>
      <c r="C709" s="80">
        <v>706.0</v>
      </c>
      <c r="D709" s="106"/>
      <c r="E709" s="82"/>
      <c r="F709" s="107"/>
      <c r="G709" s="106"/>
      <c r="H709" s="108"/>
      <c r="I709" s="107"/>
      <c r="J709" s="107"/>
    </row>
    <row r="710" ht="22.5" customHeight="1">
      <c r="A710" s="79" t="str">
        <f t="shared" si="1"/>
        <v>0</v>
      </c>
      <c r="B710" s="80">
        <f t="shared" si="2"/>
        <v>0</v>
      </c>
      <c r="C710" s="80">
        <v>707.0</v>
      </c>
      <c r="D710" s="106"/>
      <c r="E710" s="82"/>
      <c r="F710" s="107"/>
      <c r="G710" s="106"/>
      <c r="H710" s="108"/>
      <c r="I710" s="107"/>
      <c r="J710" s="107"/>
    </row>
    <row r="711" ht="22.5" customHeight="1">
      <c r="A711" s="79" t="str">
        <f t="shared" si="1"/>
        <v>0</v>
      </c>
      <c r="B711" s="80">
        <f t="shared" si="2"/>
        <v>0</v>
      </c>
      <c r="C711" s="80">
        <v>708.0</v>
      </c>
      <c r="D711" s="106"/>
      <c r="E711" s="82"/>
      <c r="F711" s="107"/>
      <c r="G711" s="106"/>
      <c r="H711" s="108"/>
      <c r="I711" s="107"/>
      <c r="J711" s="107"/>
    </row>
    <row r="712" ht="22.5" customHeight="1">
      <c r="A712" s="79" t="str">
        <f t="shared" si="1"/>
        <v>0</v>
      </c>
      <c r="B712" s="80">
        <f t="shared" si="2"/>
        <v>0</v>
      </c>
      <c r="C712" s="80">
        <v>709.0</v>
      </c>
      <c r="D712" s="106"/>
      <c r="E712" s="82"/>
      <c r="F712" s="107"/>
      <c r="G712" s="106"/>
      <c r="H712" s="108"/>
      <c r="I712" s="107"/>
      <c r="J712" s="107"/>
    </row>
    <row r="713" ht="22.5" customHeight="1">
      <c r="A713" s="79" t="str">
        <f t="shared" si="1"/>
        <v>0</v>
      </c>
      <c r="B713" s="80">
        <f t="shared" si="2"/>
        <v>0</v>
      </c>
      <c r="C713" s="80">
        <v>710.0</v>
      </c>
      <c r="D713" s="106"/>
      <c r="E713" s="82"/>
      <c r="F713" s="107"/>
      <c r="G713" s="106"/>
      <c r="H713" s="108"/>
      <c r="I713" s="107"/>
      <c r="J713" s="107"/>
    </row>
    <row r="714" ht="22.5" customHeight="1">
      <c r="A714" s="79" t="str">
        <f t="shared" si="1"/>
        <v>0</v>
      </c>
      <c r="B714" s="80">
        <f t="shared" si="2"/>
        <v>0</v>
      </c>
      <c r="C714" s="80">
        <v>711.0</v>
      </c>
      <c r="D714" s="106"/>
      <c r="E714" s="82"/>
      <c r="F714" s="107"/>
      <c r="G714" s="106"/>
      <c r="H714" s="108"/>
      <c r="I714" s="107"/>
      <c r="J714" s="107"/>
    </row>
    <row r="715" ht="22.5" customHeight="1">
      <c r="A715" s="79" t="str">
        <f t="shared" si="1"/>
        <v>0</v>
      </c>
      <c r="B715" s="80">
        <f t="shared" si="2"/>
        <v>0</v>
      </c>
      <c r="C715" s="80">
        <v>712.0</v>
      </c>
      <c r="D715" s="106"/>
      <c r="E715" s="82"/>
      <c r="F715" s="107"/>
      <c r="G715" s="106"/>
      <c r="H715" s="108"/>
      <c r="I715" s="107"/>
      <c r="J715" s="107"/>
    </row>
    <row r="716" ht="22.5" customHeight="1">
      <c r="A716" s="79" t="str">
        <f t="shared" si="1"/>
        <v>0</v>
      </c>
      <c r="B716" s="80">
        <f t="shared" si="2"/>
        <v>0</v>
      </c>
      <c r="C716" s="80">
        <v>713.0</v>
      </c>
      <c r="D716" s="106"/>
      <c r="E716" s="82"/>
      <c r="F716" s="107"/>
      <c r="G716" s="106"/>
      <c r="H716" s="108"/>
      <c r="I716" s="107"/>
      <c r="J716" s="107"/>
    </row>
    <row r="717" ht="22.5" customHeight="1">
      <c r="A717" s="79" t="str">
        <f t="shared" si="1"/>
        <v>0</v>
      </c>
      <c r="B717" s="80">
        <f t="shared" si="2"/>
        <v>0</v>
      </c>
      <c r="C717" s="80">
        <v>714.0</v>
      </c>
      <c r="D717" s="106"/>
      <c r="E717" s="82"/>
      <c r="F717" s="107"/>
      <c r="G717" s="106"/>
      <c r="H717" s="108"/>
      <c r="I717" s="107"/>
      <c r="J717" s="107"/>
    </row>
    <row r="718" ht="22.5" customHeight="1">
      <c r="A718" s="79" t="str">
        <f t="shared" si="1"/>
        <v>0</v>
      </c>
      <c r="B718" s="80">
        <f t="shared" si="2"/>
        <v>0</v>
      </c>
      <c r="C718" s="80">
        <v>715.0</v>
      </c>
      <c r="D718" s="106"/>
      <c r="E718" s="82"/>
      <c r="F718" s="107"/>
      <c r="G718" s="106"/>
      <c r="H718" s="108"/>
      <c r="I718" s="107"/>
      <c r="J718" s="107"/>
    </row>
    <row r="719" ht="22.5" customHeight="1">
      <c r="A719" s="79" t="str">
        <f t="shared" si="1"/>
        <v>0</v>
      </c>
      <c r="B719" s="80">
        <f t="shared" si="2"/>
        <v>0</v>
      </c>
      <c r="C719" s="80">
        <v>716.0</v>
      </c>
      <c r="D719" s="106"/>
      <c r="E719" s="82"/>
      <c r="F719" s="107"/>
      <c r="G719" s="106"/>
      <c r="H719" s="108"/>
      <c r="I719" s="107"/>
      <c r="J719" s="107"/>
    </row>
    <row r="720" ht="22.5" customHeight="1">
      <c r="A720" s="79" t="str">
        <f t="shared" si="1"/>
        <v>0</v>
      </c>
      <c r="B720" s="80">
        <f t="shared" si="2"/>
        <v>0</v>
      </c>
      <c r="C720" s="80">
        <v>717.0</v>
      </c>
      <c r="D720" s="106"/>
      <c r="E720" s="82"/>
      <c r="F720" s="107"/>
      <c r="G720" s="106"/>
      <c r="H720" s="108"/>
      <c r="I720" s="107"/>
      <c r="J720" s="107"/>
    </row>
    <row r="721" ht="22.5" customHeight="1">
      <c r="A721" s="79" t="str">
        <f t="shared" si="1"/>
        <v>0</v>
      </c>
      <c r="B721" s="80">
        <f t="shared" si="2"/>
        <v>0</v>
      </c>
      <c r="C721" s="80">
        <v>718.0</v>
      </c>
      <c r="D721" s="106"/>
      <c r="E721" s="82"/>
      <c r="F721" s="107"/>
      <c r="G721" s="106"/>
      <c r="H721" s="108"/>
      <c r="I721" s="107"/>
      <c r="J721" s="107"/>
    </row>
    <row r="722" ht="22.5" customHeight="1">
      <c r="A722" s="79" t="str">
        <f t="shared" si="1"/>
        <v>0</v>
      </c>
      <c r="B722" s="80">
        <f t="shared" si="2"/>
        <v>0</v>
      </c>
      <c r="C722" s="80">
        <v>719.0</v>
      </c>
      <c r="D722" s="106"/>
      <c r="E722" s="82"/>
      <c r="F722" s="107"/>
      <c r="G722" s="106"/>
      <c r="H722" s="108"/>
      <c r="I722" s="107"/>
      <c r="J722" s="107"/>
    </row>
    <row r="723" ht="22.5" customHeight="1">
      <c r="A723" s="79" t="str">
        <f t="shared" si="1"/>
        <v>0</v>
      </c>
      <c r="B723" s="80">
        <f t="shared" si="2"/>
        <v>0</v>
      </c>
      <c r="C723" s="80">
        <v>720.0</v>
      </c>
      <c r="D723" s="106"/>
      <c r="E723" s="82"/>
      <c r="F723" s="107"/>
      <c r="G723" s="106"/>
      <c r="H723" s="108"/>
      <c r="I723" s="107"/>
      <c r="J723" s="107"/>
    </row>
    <row r="724" ht="22.5" customHeight="1">
      <c r="A724" s="79" t="str">
        <f t="shared" si="1"/>
        <v>0</v>
      </c>
      <c r="B724" s="80">
        <f t="shared" si="2"/>
        <v>0</v>
      </c>
      <c r="C724" s="80">
        <v>721.0</v>
      </c>
      <c r="D724" s="106"/>
      <c r="E724" s="82"/>
      <c r="F724" s="107"/>
      <c r="G724" s="106"/>
      <c r="H724" s="108"/>
      <c r="I724" s="107"/>
      <c r="J724" s="107"/>
    </row>
    <row r="725" ht="22.5" customHeight="1">
      <c r="A725" s="79" t="str">
        <f t="shared" si="1"/>
        <v>0</v>
      </c>
      <c r="B725" s="80">
        <f t="shared" si="2"/>
        <v>0</v>
      </c>
      <c r="C725" s="80">
        <v>722.0</v>
      </c>
      <c r="D725" s="106"/>
      <c r="E725" s="82"/>
      <c r="F725" s="107"/>
      <c r="G725" s="106"/>
      <c r="H725" s="108"/>
      <c r="I725" s="107"/>
      <c r="J725" s="107"/>
    </row>
    <row r="726" ht="22.5" customHeight="1">
      <c r="A726" s="79" t="str">
        <f t="shared" si="1"/>
        <v>0</v>
      </c>
      <c r="B726" s="80">
        <f t="shared" si="2"/>
        <v>0</v>
      </c>
      <c r="C726" s="80">
        <v>723.0</v>
      </c>
      <c r="D726" s="106"/>
      <c r="E726" s="82"/>
      <c r="F726" s="107"/>
      <c r="G726" s="106"/>
      <c r="H726" s="108"/>
      <c r="I726" s="107"/>
      <c r="J726" s="107"/>
    </row>
    <row r="727" ht="22.5" customHeight="1">
      <c r="A727" s="79" t="str">
        <f t="shared" si="1"/>
        <v>0</v>
      </c>
      <c r="B727" s="80">
        <f t="shared" si="2"/>
        <v>0</v>
      </c>
      <c r="C727" s="80">
        <v>724.0</v>
      </c>
      <c r="D727" s="106"/>
      <c r="E727" s="82"/>
      <c r="F727" s="107"/>
      <c r="G727" s="106"/>
      <c r="H727" s="108"/>
      <c r="I727" s="107"/>
      <c r="J727" s="107"/>
    </row>
    <row r="728" ht="22.5" customHeight="1">
      <c r="A728" s="79" t="str">
        <f t="shared" si="1"/>
        <v>0</v>
      </c>
      <c r="B728" s="80">
        <f t="shared" si="2"/>
        <v>0</v>
      </c>
      <c r="C728" s="80">
        <v>725.0</v>
      </c>
      <c r="D728" s="106"/>
      <c r="E728" s="82"/>
      <c r="F728" s="107"/>
      <c r="G728" s="106"/>
      <c r="H728" s="108"/>
      <c r="I728" s="107"/>
      <c r="J728" s="107"/>
    </row>
    <row r="729" ht="22.5" customHeight="1">
      <c r="A729" s="79" t="str">
        <f t="shared" si="1"/>
        <v>0</v>
      </c>
      <c r="B729" s="80">
        <f t="shared" si="2"/>
        <v>0</v>
      </c>
      <c r="C729" s="80">
        <v>726.0</v>
      </c>
      <c r="D729" s="106"/>
      <c r="E729" s="82"/>
      <c r="F729" s="107"/>
      <c r="G729" s="106"/>
      <c r="H729" s="108"/>
      <c r="I729" s="107"/>
      <c r="J729" s="107"/>
    </row>
    <row r="730" ht="22.5" customHeight="1">
      <c r="A730" s="79" t="str">
        <f t="shared" si="1"/>
        <v>0</v>
      </c>
      <c r="B730" s="80">
        <f t="shared" si="2"/>
        <v>0</v>
      </c>
      <c r="C730" s="80">
        <v>727.0</v>
      </c>
      <c r="D730" s="106"/>
      <c r="E730" s="82"/>
      <c r="F730" s="107"/>
      <c r="G730" s="106"/>
      <c r="H730" s="108"/>
      <c r="I730" s="107"/>
      <c r="J730" s="107"/>
    </row>
    <row r="731" ht="22.5" customHeight="1">
      <c r="A731" s="79" t="str">
        <f t="shared" si="1"/>
        <v>0</v>
      </c>
      <c r="B731" s="80">
        <f t="shared" si="2"/>
        <v>0</v>
      </c>
      <c r="C731" s="80">
        <v>728.0</v>
      </c>
      <c r="D731" s="106"/>
      <c r="E731" s="82"/>
      <c r="F731" s="107"/>
      <c r="G731" s="106"/>
      <c r="H731" s="108"/>
      <c r="I731" s="107"/>
      <c r="J731" s="107"/>
    </row>
    <row r="732" ht="22.5" customHeight="1">
      <c r="A732" s="79" t="str">
        <f t="shared" si="1"/>
        <v>0</v>
      </c>
      <c r="B732" s="80">
        <f t="shared" si="2"/>
        <v>0</v>
      </c>
      <c r="C732" s="80">
        <v>729.0</v>
      </c>
      <c r="D732" s="106"/>
      <c r="E732" s="82"/>
      <c r="F732" s="107"/>
      <c r="G732" s="106"/>
      <c r="H732" s="108"/>
      <c r="I732" s="107"/>
      <c r="J732" s="107"/>
    </row>
    <row r="733" ht="22.5" customHeight="1">
      <c r="A733" s="79" t="str">
        <f t="shared" si="1"/>
        <v>0</v>
      </c>
      <c r="B733" s="80">
        <f t="shared" si="2"/>
        <v>0</v>
      </c>
      <c r="C733" s="80">
        <v>730.0</v>
      </c>
      <c r="D733" s="106"/>
      <c r="E733" s="82"/>
      <c r="F733" s="107"/>
      <c r="G733" s="106"/>
      <c r="H733" s="108"/>
      <c r="I733" s="107"/>
      <c r="J733" s="107"/>
    </row>
    <row r="734" ht="22.5" customHeight="1">
      <c r="A734" s="79" t="str">
        <f t="shared" si="1"/>
        <v>0</v>
      </c>
      <c r="B734" s="80">
        <f t="shared" si="2"/>
        <v>0</v>
      </c>
      <c r="C734" s="80">
        <v>731.0</v>
      </c>
      <c r="D734" s="106"/>
      <c r="E734" s="82"/>
      <c r="F734" s="107"/>
      <c r="G734" s="106"/>
      <c r="H734" s="108"/>
      <c r="I734" s="107"/>
      <c r="J734" s="107"/>
    </row>
    <row r="735" ht="22.5" customHeight="1">
      <c r="A735" s="79" t="str">
        <f t="shared" si="1"/>
        <v>0</v>
      </c>
      <c r="B735" s="80">
        <f t="shared" si="2"/>
        <v>0</v>
      </c>
      <c r="C735" s="80">
        <v>732.0</v>
      </c>
      <c r="D735" s="106"/>
      <c r="E735" s="82"/>
      <c r="F735" s="107"/>
      <c r="G735" s="106"/>
      <c r="H735" s="108"/>
      <c r="I735" s="107"/>
      <c r="J735" s="107"/>
    </row>
    <row r="736" ht="22.5" customHeight="1">
      <c r="A736" s="79" t="str">
        <f t="shared" si="1"/>
        <v>0</v>
      </c>
      <c r="B736" s="80">
        <f t="shared" si="2"/>
        <v>0</v>
      </c>
      <c r="C736" s="80">
        <v>733.0</v>
      </c>
      <c r="D736" s="106"/>
      <c r="E736" s="82"/>
      <c r="F736" s="107"/>
      <c r="G736" s="106"/>
      <c r="H736" s="108"/>
      <c r="I736" s="107"/>
      <c r="J736" s="107"/>
    </row>
    <row r="737" ht="22.5" customHeight="1">
      <c r="A737" s="79" t="str">
        <f t="shared" si="1"/>
        <v>0</v>
      </c>
      <c r="B737" s="80">
        <f t="shared" si="2"/>
        <v>0</v>
      </c>
      <c r="C737" s="80">
        <v>734.0</v>
      </c>
      <c r="D737" s="106"/>
      <c r="E737" s="82"/>
      <c r="F737" s="107"/>
      <c r="G737" s="106"/>
      <c r="H737" s="108"/>
      <c r="I737" s="107"/>
      <c r="J737" s="107"/>
    </row>
    <row r="738" ht="22.5" customHeight="1">
      <c r="A738" s="79" t="str">
        <f t="shared" si="1"/>
        <v>0</v>
      </c>
      <c r="B738" s="80">
        <f t="shared" si="2"/>
        <v>0</v>
      </c>
      <c r="C738" s="80">
        <v>735.0</v>
      </c>
      <c r="D738" s="106"/>
      <c r="E738" s="82"/>
      <c r="F738" s="107"/>
      <c r="G738" s="106"/>
      <c r="H738" s="108"/>
      <c r="I738" s="107"/>
      <c r="J738" s="107"/>
    </row>
    <row r="739" ht="22.5" customHeight="1">
      <c r="A739" s="79" t="str">
        <f t="shared" si="1"/>
        <v>0</v>
      </c>
      <c r="B739" s="80">
        <f t="shared" si="2"/>
        <v>0</v>
      </c>
      <c r="C739" s="80">
        <v>736.0</v>
      </c>
      <c r="D739" s="106"/>
      <c r="E739" s="82"/>
      <c r="F739" s="107"/>
      <c r="G739" s="106"/>
      <c r="H739" s="108"/>
      <c r="I739" s="107"/>
      <c r="J739" s="107"/>
    </row>
    <row r="740" ht="22.5" customHeight="1">
      <c r="A740" s="79" t="str">
        <f t="shared" si="1"/>
        <v>0</v>
      </c>
      <c r="B740" s="80">
        <f t="shared" si="2"/>
        <v>0</v>
      </c>
      <c r="C740" s="80">
        <v>737.0</v>
      </c>
      <c r="D740" s="106"/>
      <c r="E740" s="82"/>
      <c r="F740" s="107"/>
      <c r="G740" s="106"/>
      <c r="H740" s="108"/>
      <c r="I740" s="107"/>
      <c r="J740" s="107"/>
    </row>
    <row r="741" ht="22.5" customHeight="1">
      <c r="A741" s="79" t="str">
        <f t="shared" si="1"/>
        <v>0</v>
      </c>
      <c r="B741" s="80">
        <f t="shared" si="2"/>
        <v>0</v>
      </c>
      <c r="C741" s="80">
        <v>738.0</v>
      </c>
      <c r="D741" s="106"/>
      <c r="E741" s="82"/>
      <c r="F741" s="107"/>
      <c r="G741" s="106"/>
      <c r="H741" s="108"/>
      <c r="I741" s="107"/>
      <c r="J741" s="107"/>
    </row>
    <row r="742" ht="22.5" customHeight="1">
      <c r="A742" s="79" t="str">
        <f t="shared" si="1"/>
        <v>0</v>
      </c>
      <c r="B742" s="80">
        <f t="shared" si="2"/>
        <v>0</v>
      </c>
      <c r="C742" s="80">
        <v>739.0</v>
      </c>
      <c r="D742" s="106"/>
      <c r="E742" s="82"/>
      <c r="F742" s="107"/>
      <c r="G742" s="106"/>
      <c r="H742" s="108"/>
      <c r="I742" s="107"/>
      <c r="J742" s="107"/>
    </row>
    <row r="743" ht="22.5" customHeight="1">
      <c r="A743" s="79" t="str">
        <f t="shared" si="1"/>
        <v>0</v>
      </c>
      <c r="B743" s="80">
        <f t="shared" si="2"/>
        <v>0</v>
      </c>
      <c r="C743" s="80">
        <v>740.0</v>
      </c>
      <c r="D743" s="106"/>
      <c r="E743" s="82"/>
      <c r="F743" s="107"/>
      <c r="G743" s="106"/>
      <c r="H743" s="108"/>
      <c r="I743" s="107"/>
      <c r="J743" s="107"/>
    </row>
    <row r="744" ht="22.5" customHeight="1">
      <c r="A744" s="79" t="str">
        <f t="shared" si="1"/>
        <v>0</v>
      </c>
      <c r="B744" s="80">
        <f t="shared" si="2"/>
        <v>0</v>
      </c>
      <c r="C744" s="80">
        <v>741.0</v>
      </c>
      <c r="D744" s="106"/>
      <c r="E744" s="82"/>
      <c r="F744" s="107"/>
      <c r="G744" s="106"/>
      <c r="H744" s="108"/>
      <c r="I744" s="107"/>
      <c r="J744" s="107"/>
    </row>
    <row r="745" ht="22.5" customHeight="1">
      <c r="A745" s="79" t="str">
        <f t="shared" si="1"/>
        <v>0</v>
      </c>
      <c r="B745" s="80">
        <f t="shared" si="2"/>
        <v>0</v>
      </c>
      <c r="C745" s="80">
        <v>742.0</v>
      </c>
      <c r="D745" s="106"/>
      <c r="E745" s="82"/>
      <c r="F745" s="107"/>
      <c r="G745" s="106"/>
      <c r="H745" s="108"/>
      <c r="I745" s="107"/>
      <c r="J745" s="107"/>
    </row>
    <row r="746" ht="22.5" customHeight="1">
      <c r="A746" s="79" t="str">
        <f t="shared" si="1"/>
        <v>0</v>
      </c>
      <c r="B746" s="80">
        <f t="shared" si="2"/>
        <v>0</v>
      </c>
      <c r="C746" s="80">
        <v>743.0</v>
      </c>
      <c r="D746" s="106"/>
      <c r="E746" s="82"/>
      <c r="F746" s="107"/>
      <c r="G746" s="106"/>
      <c r="H746" s="108"/>
      <c r="I746" s="107"/>
      <c r="J746" s="107"/>
    </row>
    <row r="747" ht="22.5" customHeight="1">
      <c r="A747" s="79" t="str">
        <f t="shared" si="1"/>
        <v>0</v>
      </c>
      <c r="B747" s="80">
        <f t="shared" si="2"/>
        <v>0</v>
      </c>
      <c r="C747" s="80">
        <v>744.0</v>
      </c>
      <c r="D747" s="106"/>
      <c r="E747" s="82"/>
      <c r="F747" s="107"/>
      <c r="G747" s="106"/>
      <c r="H747" s="108"/>
      <c r="I747" s="107"/>
      <c r="J747" s="107"/>
    </row>
    <row r="748" ht="22.5" customHeight="1">
      <c r="A748" s="79" t="str">
        <f t="shared" si="1"/>
        <v>0</v>
      </c>
      <c r="B748" s="80">
        <f t="shared" si="2"/>
        <v>0</v>
      </c>
      <c r="C748" s="80">
        <v>745.0</v>
      </c>
      <c r="D748" s="106"/>
      <c r="E748" s="82"/>
      <c r="F748" s="107"/>
      <c r="G748" s="106"/>
      <c r="H748" s="108"/>
      <c r="I748" s="107"/>
      <c r="J748" s="107"/>
    </row>
    <row r="749" ht="22.5" customHeight="1">
      <c r="A749" s="79" t="str">
        <f t="shared" si="1"/>
        <v>0</v>
      </c>
      <c r="B749" s="80">
        <f t="shared" si="2"/>
        <v>0</v>
      </c>
      <c r="C749" s="80">
        <v>746.0</v>
      </c>
      <c r="D749" s="106"/>
      <c r="E749" s="82"/>
      <c r="F749" s="107"/>
      <c r="G749" s="106"/>
      <c r="H749" s="108"/>
      <c r="I749" s="107"/>
      <c r="J749" s="107"/>
    </row>
    <row r="750" ht="22.5" customHeight="1">
      <c r="A750" s="79" t="str">
        <f t="shared" si="1"/>
        <v>0</v>
      </c>
      <c r="B750" s="80">
        <f t="shared" si="2"/>
        <v>0</v>
      </c>
      <c r="C750" s="80">
        <v>747.0</v>
      </c>
      <c r="D750" s="106"/>
      <c r="E750" s="82"/>
      <c r="F750" s="107"/>
      <c r="G750" s="106"/>
      <c r="H750" s="108"/>
      <c r="I750" s="107"/>
      <c r="J750" s="107"/>
    </row>
    <row r="751" ht="22.5" customHeight="1">
      <c r="A751" s="79" t="str">
        <f t="shared" si="1"/>
        <v>0</v>
      </c>
      <c r="B751" s="80">
        <f t="shared" si="2"/>
        <v>0</v>
      </c>
      <c r="C751" s="80">
        <v>748.0</v>
      </c>
      <c r="D751" s="106"/>
      <c r="E751" s="82"/>
      <c r="F751" s="107"/>
      <c r="G751" s="106"/>
      <c r="H751" s="108"/>
      <c r="I751" s="107"/>
      <c r="J751" s="107"/>
    </row>
    <row r="752" ht="22.5" customHeight="1">
      <c r="A752" s="79" t="str">
        <f t="shared" si="1"/>
        <v>0</v>
      </c>
      <c r="B752" s="80">
        <f t="shared" si="2"/>
        <v>0</v>
      </c>
      <c r="C752" s="80">
        <v>749.0</v>
      </c>
      <c r="D752" s="106"/>
      <c r="E752" s="82"/>
      <c r="F752" s="107"/>
      <c r="G752" s="106"/>
      <c r="H752" s="108"/>
      <c r="I752" s="107"/>
      <c r="J752" s="107"/>
    </row>
    <row r="753" ht="22.5" customHeight="1">
      <c r="A753" s="79" t="str">
        <f t="shared" si="1"/>
        <v>0</v>
      </c>
      <c r="B753" s="80">
        <f t="shared" si="2"/>
        <v>0</v>
      </c>
      <c r="C753" s="80">
        <v>750.0</v>
      </c>
      <c r="D753" s="106"/>
      <c r="E753" s="82"/>
      <c r="F753" s="107"/>
      <c r="G753" s="106"/>
      <c r="H753" s="108"/>
      <c r="I753" s="107"/>
      <c r="J753" s="107"/>
    </row>
    <row r="754" ht="22.5" customHeight="1">
      <c r="A754" s="79" t="str">
        <f t="shared" si="1"/>
        <v>0</v>
      </c>
      <c r="B754" s="80">
        <f t="shared" si="2"/>
        <v>0</v>
      </c>
      <c r="C754" s="80">
        <v>751.0</v>
      </c>
      <c r="D754" s="106"/>
      <c r="E754" s="82"/>
      <c r="F754" s="107"/>
      <c r="G754" s="106"/>
      <c r="H754" s="108"/>
      <c r="I754" s="107"/>
      <c r="J754" s="107"/>
    </row>
    <row r="755" ht="22.5" customHeight="1">
      <c r="A755" s="79" t="str">
        <f t="shared" si="1"/>
        <v>0</v>
      </c>
      <c r="B755" s="80">
        <f t="shared" si="2"/>
        <v>0</v>
      </c>
      <c r="C755" s="80">
        <v>752.0</v>
      </c>
      <c r="D755" s="106"/>
      <c r="E755" s="82"/>
      <c r="F755" s="107"/>
      <c r="G755" s="106"/>
      <c r="H755" s="108"/>
      <c r="I755" s="107"/>
      <c r="J755" s="107"/>
    </row>
    <row r="756" ht="22.5" customHeight="1">
      <c r="A756" s="79" t="str">
        <f t="shared" si="1"/>
        <v>0</v>
      </c>
      <c r="B756" s="80">
        <f t="shared" si="2"/>
        <v>0</v>
      </c>
      <c r="C756" s="80">
        <v>753.0</v>
      </c>
      <c r="D756" s="106"/>
      <c r="E756" s="82"/>
      <c r="F756" s="107"/>
      <c r="G756" s="106"/>
      <c r="H756" s="108"/>
      <c r="I756" s="107"/>
      <c r="J756" s="107"/>
    </row>
    <row r="757" ht="22.5" customHeight="1">
      <c r="A757" s="79" t="str">
        <f t="shared" si="1"/>
        <v>0</v>
      </c>
      <c r="B757" s="80">
        <f t="shared" si="2"/>
        <v>0</v>
      </c>
      <c r="C757" s="80">
        <v>754.0</v>
      </c>
      <c r="D757" s="106"/>
      <c r="E757" s="82"/>
      <c r="F757" s="107"/>
      <c r="G757" s="106"/>
      <c r="H757" s="108"/>
      <c r="I757" s="107"/>
      <c r="J757" s="107"/>
    </row>
    <row r="758" ht="22.5" customHeight="1">
      <c r="A758" s="79" t="str">
        <f t="shared" si="1"/>
        <v>0</v>
      </c>
      <c r="B758" s="80">
        <f t="shared" si="2"/>
        <v>0</v>
      </c>
      <c r="C758" s="80">
        <v>755.0</v>
      </c>
      <c r="D758" s="106"/>
      <c r="E758" s="82"/>
      <c r="F758" s="107"/>
      <c r="G758" s="106"/>
      <c r="H758" s="108"/>
      <c r="I758" s="107"/>
      <c r="J758" s="107"/>
    </row>
    <row r="759" ht="22.5" customHeight="1">
      <c r="A759" s="79" t="str">
        <f t="shared" si="1"/>
        <v>0</v>
      </c>
      <c r="B759" s="80">
        <f t="shared" si="2"/>
        <v>0</v>
      </c>
      <c r="C759" s="80">
        <v>756.0</v>
      </c>
      <c r="D759" s="106"/>
      <c r="E759" s="82"/>
      <c r="F759" s="107"/>
      <c r="G759" s="106"/>
      <c r="H759" s="108"/>
      <c r="I759" s="107"/>
      <c r="J759" s="107"/>
    </row>
    <row r="760" ht="22.5" customHeight="1">
      <c r="A760" s="79" t="str">
        <f t="shared" si="1"/>
        <v>0</v>
      </c>
      <c r="B760" s="80">
        <f t="shared" si="2"/>
        <v>0</v>
      </c>
      <c r="C760" s="80">
        <v>757.0</v>
      </c>
      <c r="D760" s="106"/>
      <c r="E760" s="82"/>
      <c r="F760" s="107"/>
      <c r="G760" s="106"/>
      <c r="H760" s="108"/>
      <c r="I760" s="107"/>
      <c r="J760" s="107"/>
    </row>
    <row r="761" ht="22.5" customHeight="1">
      <c r="A761" s="79" t="str">
        <f t="shared" si="1"/>
        <v>0</v>
      </c>
      <c r="B761" s="80">
        <f t="shared" si="2"/>
        <v>0</v>
      </c>
      <c r="C761" s="80">
        <v>758.0</v>
      </c>
      <c r="D761" s="106"/>
      <c r="E761" s="82"/>
      <c r="F761" s="107"/>
      <c r="G761" s="106"/>
      <c r="H761" s="108"/>
      <c r="I761" s="107"/>
      <c r="J761" s="107"/>
    </row>
    <row r="762" ht="22.5" customHeight="1">
      <c r="A762" s="79" t="str">
        <f t="shared" si="1"/>
        <v>0</v>
      </c>
      <c r="B762" s="80">
        <f t="shared" si="2"/>
        <v>0</v>
      </c>
      <c r="C762" s="80">
        <v>759.0</v>
      </c>
      <c r="D762" s="106"/>
      <c r="E762" s="82"/>
      <c r="F762" s="107"/>
      <c r="G762" s="106"/>
      <c r="H762" s="108"/>
      <c r="I762" s="107"/>
      <c r="J762" s="107"/>
    </row>
    <row r="763" ht="22.5" customHeight="1">
      <c r="A763" s="79" t="str">
        <f t="shared" si="1"/>
        <v>0</v>
      </c>
      <c r="B763" s="80">
        <f t="shared" si="2"/>
        <v>0</v>
      </c>
      <c r="C763" s="80">
        <v>760.0</v>
      </c>
      <c r="D763" s="106"/>
      <c r="E763" s="82"/>
      <c r="F763" s="107"/>
      <c r="G763" s="106"/>
      <c r="H763" s="108"/>
      <c r="I763" s="107"/>
      <c r="J763" s="107"/>
    </row>
    <row r="764" ht="22.5" customHeight="1">
      <c r="A764" s="79" t="str">
        <f t="shared" si="1"/>
        <v>0</v>
      </c>
      <c r="B764" s="80">
        <f t="shared" si="2"/>
        <v>0</v>
      </c>
      <c r="C764" s="80">
        <v>761.0</v>
      </c>
      <c r="D764" s="106"/>
      <c r="E764" s="82"/>
      <c r="F764" s="107"/>
      <c r="G764" s="106"/>
      <c r="H764" s="108"/>
      <c r="I764" s="107"/>
      <c r="J764" s="107"/>
    </row>
    <row r="765" ht="22.5" customHeight="1">
      <c r="A765" s="79" t="str">
        <f t="shared" si="1"/>
        <v>0</v>
      </c>
      <c r="B765" s="80">
        <f t="shared" si="2"/>
        <v>0</v>
      </c>
      <c r="C765" s="80">
        <v>762.0</v>
      </c>
      <c r="D765" s="106"/>
      <c r="E765" s="82"/>
      <c r="F765" s="107"/>
      <c r="G765" s="106"/>
      <c r="H765" s="108"/>
      <c r="I765" s="107"/>
      <c r="J765" s="107"/>
    </row>
    <row r="766" ht="22.5" customHeight="1">
      <c r="A766" s="79" t="str">
        <f t="shared" si="1"/>
        <v>0</v>
      </c>
      <c r="B766" s="80">
        <f t="shared" si="2"/>
        <v>0</v>
      </c>
      <c r="C766" s="80">
        <v>763.0</v>
      </c>
      <c r="D766" s="106"/>
      <c r="E766" s="82"/>
      <c r="F766" s="107"/>
      <c r="G766" s="106"/>
      <c r="H766" s="108"/>
      <c r="I766" s="107"/>
      <c r="J766" s="107"/>
    </row>
    <row r="767" ht="22.5" customHeight="1">
      <c r="A767" s="79" t="str">
        <f t="shared" si="1"/>
        <v>0</v>
      </c>
      <c r="B767" s="80">
        <f t="shared" si="2"/>
        <v>0</v>
      </c>
      <c r="C767" s="80">
        <v>764.0</v>
      </c>
      <c r="D767" s="106"/>
      <c r="E767" s="82"/>
      <c r="F767" s="107"/>
      <c r="G767" s="106"/>
      <c r="H767" s="108"/>
      <c r="I767" s="107"/>
      <c r="J767" s="107"/>
    </row>
    <row r="768" ht="22.5" customHeight="1">
      <c r="A768" s="79" t="str">
        <f t="shared" si="1"/>
        <v>0</v>
      </c>
      <c r="B768" s="80">
        <f t="shared" si="2"/>
        <v>0</v>
      </c>
      <c r="C768" s="80">
        <v>765.0</v>
      </c>
      <c r="D768" s="106"/>
      <c r="E768" s="82"/>
      <c r="F768" s="107"/>
      <c r="G768" s="106"/>
      <c r="H768" s="108"/>
      <c r="I768" s="107"/>
      <c r="J768" s="107"/>
    </row>
    <row r="769" ht="22.5" customHeight="1">
      <c r="A769" s="79" t="str">
        <f t="shared" si="1"/>
        <v>0</v>
      </c>
      <c r="B769" s="80">
        <f t="shared" si="2"/>
        <v>0</v>
      </c>
      <c r="C769" s="80">
        <v>766.0</v>
      </c>
      <c r="D769" s="106"/>
      <c r="E769" s="82"/>
      <c r="F769" s="107"/>
      <c r="G769" s="106"/>
      <c r="H769" s="108"/>
      <c r="I769" s="107"/>
      <c r="J769" s="107"/>
    </row>
    <row r="770" ht="22.5" customHeight="1">
      <c r="A770" s="79" t="str">
        <f t="shared" si="1"/>
        <v>0</v>
      </c>
      <c r="B770" s="80">
        <f t="shared" si="2"/>
        <v>0</v>
      </c>
      <c r="C770" s="80">
        <v>767.0</v>
      </c>
      <c r="D770" s="106"/>
      <c r="E770" s="82"/>
      <c r="F770" s="107"/>
      <c r="G770" s="106"/>
      <c r="H770" s="108"/>
      <c r="I770" s="107"/>
      <c r="J770" s="107"/>
    </row>
    <row r="771" ht="22.5" customHeight="1">
      <c r="A771" s="79" t="str">
        <f t="shared" si="1"/>
        <v>0</v>
      </c>
      <c r="B771" s="80">
        <f t="shared" si="2"/>
        <v>0</v>
      </c>
      <c r="C771" s="80">
        <v>768.0</v>
      </c>
      <c r="D771" s="106"/>
      <c r="E771" s="82"/>
      <c r="F771" s="107"/>
      <c r="G771" s="106"/>
      <c r="H771" s="108"/>
      <c r="I771" s="107"/>
      <c r="J771" s="107"/>
    </row>
    <row r="772" ht="22.5" customHeight="1">
      <c r="A772" s="79" t="str">
        <f t="shared" si="1"/>
        <v>0</v>
      </c>
      <c r="B772" s="80">
        <f t="shared" si="2"/>
        <v>0</v>
      </c>
      <c r="C772" s="80">
        <v>769.0</v>
      </c>
      <c r="D772" s="106"/>
      <c r="E772" s="82"/>
      <c r="F772" s="107"/>
      <c r="G772" s="106"/>
      <c r="H772" s="108"/>
      <c r="I772" s="107"/>
      <c r="J772" s="107"/>
    </row>
    <row r="773" ht="22.5" customHeight="1">
      <c r="A773" s="79" t="str">
        <f t="shared" si="1"/>
        <v>0</v>
      </c>
      <c r="B773" s="80">
        <f t="shared" si="2"/>
        <v>0</v>
      </c>
      <c r="C773" s="80">
        <v>770.0</v>
      </c>
      <c r="D773" s="106"/>
      <c r="E773" s="82"/>
      <c r="F773" s="107"/>
      <c r="G773" s="106"/>
      <c r="H773" s="108"/>
      <c r="I773" s="107"/>
      <c r="J773" s="107"/>
    </row>
    <row r="774" ht="22.5" customHeight="1">
      <c r="A774" s="79" t="str">
        <f t="shared" si="1"/>
        <v>0</v>
      </c>
      <c r="B774" s="80">
        <f t="shared" si="2"/>
        <v>0</v>
      </c>
      <c r="C774" s="80">
        <v>771.0</v>
      </c>
      <c r="D774" s="106"/>
      <c r="E774" s="82"/>
      <c r="F774" s="107"/>
      <c r="G774" s="106"/>
      <c r="H774" s="108"/>
      <c r="I774" s="107"/>
      <c r="J774" s="107"/>
    </row>
    <row r="775" ht="22.5" customHeight="1">
      <c r="A775" s="79" t="str">
        <f t="shared" si="1"/>
        <v>0</v>
      </c>
      <c r="B775" s="80">
        <f t="shared" si="2"/>
        <v>0</v>
      </c>
      <c r="C775" s="80">
        <v>772.0</v>
      </c>
      <c r="D775" s="106"/>
      <c r="E775" s="82"/>
      <c r="F775" s="107"/>
      <c r="G775" s="106"/>
      <c r="H775" s="108"/>
      <c r="I775" s="107"/>
      <c r="J775" s="107"/>
    </row>
    <row r="776" ht="22.5" customHeight="1">
      <c r="A776" s="79" t="str">
        <f t="shared" si="1"/>
        <v>0</v>
      </c>
      <c r="B776" s="80">
        <f t="shared" si="2"/>
        <v>0</v>
      </c>
      <c r="C776" s="80">
        <v>773.0</v>
      </c>
      <c r="D776" s="106"/>
      <c r="E776" s="82"/>
      <c r="F776" s="107"/>
      <c r="G776" s="106"/>
      <c r="H776" s="108"/>
      <c r="I776" s="107"/>
      <c r="J776" s="107"/>
    </row>
    <row r="777" ht="22.5" customHeight="1">
      <c r="A777" s="79" t="str">
        <f t="shared" si="1"/>
        <v>0</v>
      </c>
      <c r="B777" s="80">
        <f t="shared" si="2"/>
        <v>0</v>
      </c>
      <c r="C777" s="80">
        <v>774.0</v>
      </c>
      <c r="D777" s="106"/>
      <c r="E777" s="82"/>
      <c r="F777" s="107"/>
      <c r="G777" s="106"/>
      <c r="H777" s="108"/>
      <c r="I777" s="107"/>
      <c r="J777" s="107"/>
    </row>
    <row r="778" ht="22.5" customHeight="1">
      <c r="A778" s="79" t="str">
        <f t="shared" si="1"/>
        <v>0</v>
      </c>
      <c r="B778" s="80">
        <f t="shared" si="2"/>
        <v>0</v>
      </c>
      <c r="C778" s="80">
        <v>775.0</v>
      </c>
      <c r="D778" s="106"/>
      <c r="E778" s="82"/>
      <c r="F778" s="107"/>
      <c r="G778" s="106"/>
      <c r="H778" s="108"/>
      <c r="I778" s="107"/>
      <c r="J778" s="107"/>
    </row>
    <row r="779" ht="22.5" customHeight="1">
      <c r="A779" s="79" t="str">
        <f t="shared" si="1"/>
        <v>0</v>
      </c>
      <c r="B779" s="80">
        <f t="shared" si="2"/>
        <v>0</v>
      </c>
      <c r="C779" s="80">
        <v>776.0</v>
      </c>
      <c r="D779" s="106"/>
      <c r="E779" s="82"/>
      <c r="F779" s="107"/>
      <c r="G779" s="106"/>
      <c r="H779" s="108"/>
      <c r="I779" s="107"/>
      <c r="J779" s="107"/>
    </row>
    <row r="780" ht="22.5" customHeight="1">
      <c r="A780" s="79" t="str">
        <f t="shared" si="1"/>
        <v>0</v>
      </c>
      <c r="B780" s="80">
        <f t="shared" si="2"/>
        <v>0</v>
      </c>
      <c r="C780" s="80">
        <v>777.0</v>
      </c>
      <c r="D780" s="106"/>
      <c r="E780" s="82"/>
      <c r="F780" s="107"/>
      <c r="G780" s="106"/>
      <c r="H780" s="108"/>
      <c r="I780" s="107"/>
      <c r="J780" s="107"/>
    </row>
    <row r="781" ht="22.5" customHeight="1">
      <c r="A781" s="79" t="str">
        <f t="shared" si="1"/>
        <v>0</v>
      </c>
      <c r="B781" s="80">
        <f t="shared" si="2"/>
        <v>0</v>
      </c>
      <c r="C781" s="80">
        <v>778.0</v>
      </c>
      <c r="D781" s="106"/>
      <c r="E781" s="82"/>
      <c r="F781" s="107"/>
      <c r="G781" s="106"/>
      <c r="H781" s="108"/>
      <c r="I781" s="107"/>
      <c r="J781" s="107"/>
    </row>
    <row r="782" ht="22.5" customHeight="1">
      <c r="A782" s="79" t="str">
        <f t="shared" si="1"/>
        <v>0</v>
      </c>
      <c r="B782" s="80">
        <f t="shared" si="2"/>
        <v>0</v>
      </c>
      <c r="C782" s="80">
        <v>779.0</v>
      </c>
      <c r="D782" s="106"/>
      <c r="E782" s="82"/>
      <c r="F782" s="107"/>
      <c r="G782" s="106"/>
      <c r="H782" s="108"/>
      <c r="I782" s="107"/>
      <c r="J782" s="107"/>
    </row>
    <row r="783" ht="22.5" customHeight="1">
      <c r="A783" s="79" t="str">
        <f t="shared" si="1"/>
        <v>0</v>
      </c>
      <c r="B783" s="80">
        <f t="shared" si="2"/>
        <v>0</v>
      </c>
      <c r="C783" s="80">
        <v>780.0</v>
      </c>
      <c r="D783" s="106"/>
      <c r="E783" s="82"/>
      <c r="F783" s="107"/>
      <c r="G783" s="106"/>
      <c r="H783" s="108"/>
      <c r="I783" s="107"/>
      <c r="J783" s="107"/>
    </row>
    <row r="784" ht="22.5" customHeight="1">
      <c r="A784" s="79" t="str">
        <f t="shared" si="1"/>
        <v>0</v>
      </c>
      <c r="B784" s="80">
        <f t="shared" si="2"/>
        <v>0</v>
      </c>
      <c r="C784" s="80">
        <v>781.0</v>
      </c>
      <c r="D784" s="106"/>
      <c r="E784" s="82"/>
      <c r="F784" s="107"/>
      <c r="G784" s="106"/>
      <c r="H784" s="108"/>
      <c r="I784" s="107"/>
      <c r="J784" s="107"/>
    </row>
    <row r="785" ht="22.5" customHeight="1">
      <c r="A785" s="79" t="str">
        <f t="shared" si="1"/>
        <v>0</v>
      </c>
      <c r="B785" s="80">
        <f t="shared" si="2"/>
        <v>0</v>
      </c>
      <c r="C785" s="80">
        <v>782.0</v>
      </c>
      <c r="D785" s="106"/>
      <c r="E785" s="82"/>
      <c r="F785" s="107"/>
      <c r="G785" s="106"/>
      <c r="H785" s="108"/>
      <c r="I785" s="107"/>
      <c r="J785" s="107"/>
    </row>
    <row r="786" ht="22.5" customHeight="1">
      <c r="A786" s="79" t="str">
        <f t="shared" si="1"/>
        <v>0</v>
      </c>
      <c r="B786" s="80">
        <f t="shared" si="2"/>
        <v>0</v>
      </c>
      <c r="C786" s="80">
        <v>783.0</v>
      </c>
      <c r="D786" s="106"/>
      <c r="E786" s="82"/>
      <c r="F786" s="107"/>
      <c r="G786" s="106"/>
      <c r="H786" s="108"/>
      <c r="I786" s="107"/>
      <c r="J786" s="107"/>
    </row>
    <row r="787" ht="22.5" customHeight="1">
      <c r="A787" s="79" t="str">
        <f t="shared" si="1"/>
        <v>0</v>
      </c>
      <c r="B787" s="80">
        <f t="shared" si="2"/>
        <v>0</v>
      </c>
      <c r="C787" s="80">
        <v>784.0</v>
      </c>
      <c r="D787" s="106"/>
      <c r="E787" s="82"/>
      <c r="F787" s="107"/>
      <c r="G787" s="106"/>
      <c r="H787" s="108"/>
      <c r="I787" s="107"/>
      <c r="J787" s="107"/>
    </row>
    <row r="788" ht="22.5" customHeight="1">
      <c r="A788" s="79" t="str">
        <f t="shared" si="1"/>
        <v>0</v>
      </c>
      <c r="B788" s="80">
        <f t="shared" si="2"/>
        <v>0</v>
      </c>
      <c r="C788" s="80">
        <v>785.0</v>
      </c>
      <c r="D788" s="106"/>
      <c r="E788" s="82"/>
      <c r="F788" s="107"/>
      <c r="G788" s="106"/>
      <c r="H788" s="108"/>
      <c r="I788" s="107"/>
      <c r="J788" s="107"/>
    </row>
    <row r="789" ht="22.5" customHeight="1">
      <c r="A789" s="79" t="str">
        <f t="shared" si="1"/>
        <v>0</v>
      </c>
      <c r="B789" s="80">
        <f t="shared" si="2"/>
        <v>0</v>
      </c>
      <c r="C789" s="80">
        <v>786.0</v>
      </c>
      <c r="D789" s="106"/>
      <c r="E789" s="82"/>
      <c r="F789" s="107"/>
      <c r="G789" s="106"/>
      <c r="H789" s="108"/>
      <c r="I789" s="107"/>
      <c r="J789" s="107"/>
    </row>
    <row r="790" ht="22.5" customHeight="1">
      <c r="A790" s="79" t="str">
        <f t="shared" si="1"/>
        <v>0</v>
      </c>
      <c r="B790" s="80">
        <f t="shared" si="2"/>
        <v>0</v>
      </c>
      <c r="C790" s="80">
        <v>787.0</v>
      </c>
      <c r="D790" s="106"/>
      <c r="E790" s="82"/>
      <c r="F790" s="107"/>
      <c r="G790" s="106"/>
      <c r="H790" s="108"/>
      <c r="I790" s="107"/>
      <c r="J790" s="107"/>
    </row>
    <row r="791" ht="22.5" customHeight="1">
      <c r="A791" s="79" t="str">
        <f t="shared" si="1"/>
        <v>0</v>
      </c>
      <c r="B791" s="80">
        <f t="shared" si="2"/>
        <v>0</v>
      </c>
      <c r="C791" s="80">
        <v>788.0</v>
      </c>
      <c r="D791" s="106"/>
      <c r="E791" s="82"/>
      <c r="F791" s="107"/>
      <c r="G791" s="106"/>
      <c r="H791" s="108"/>
      <c r="I791" s="107"/>
      <c r="J791" s="107"/>
    </row>
    <row r="792" ht="22.5" customHeight="1">
      <c r="A792" s="79" t="str">
        <f t="shared" si="1"/>
        <v>0</v>
      </c>
      <c r="B792" s="80">
        <f t="shared" si="2"/>
        <v>0</v>
      </c>
      <c r="C792" s="80">
        <v>789.0</v>
      </c>
      <c r="D792" s="106"/>
      <c r="E792" s="82"/>
      <c r="F792" s="107"/>
      <c r="G792" s="106"/>
      <c r="H792" s="108"/>
      <c r="I792" s="107"/>
      <c r="J792" s="107"/>
    </row>
    <row r="793" ht="22.5" customHeight="1">
      <c r="A793" s="79" t="str">
        <f t="shared" si="1"/>
        <v>0</v>
      </c>
      <c r="B793" s="80">
        <f t="shared" si="2"/>
        <v>0</v>
      </c>
      <c r="C793" s="80">
        <v>790.0</v>
      </c>
      <c r="D793" s="106"/>
      <c r="E793" s="82"/>
      <c r="F793" s="107"/>
      <c r="G793" s="106"/>
      <c r="H793" s="108"/>
      <c r="I793" s="107"/>
      <c r="J793" s="107"/>
    </row>
    <row r="794" ht="22.5" customHeight="1">
      <c r="A794" s="79" t="str">
        <f t="shared" si="1"/>
        <v>0</v>
      </c>
      <c r="B794" s="80">
        <f t="shared" si="2"/>
        <v>0</v>
      </c>
      <c r="C794" s="80">
        <v>791.0</v>
      </c>
      <c r="D794" s="106"/>
      <c r="E794" s="82"/>
      <c r="F794" s="107"/>
      <c r="G794" s="106"/>
      <c r="H794" s="108"/>
      <c r="I794" s="107"/>
      <c r="J794" s="107"/>
    </row>
    <row r="795" ht="22.5" customHeight="1">
      <c r="A795" s="79" t="str">
        <f t="shared" si="1"/>
        <v>0</v>
      </c>
      <c r="B795" s="80">
        <f t="shared" si="2"/>
        <v>0</v>
      </c>
      <c r="C795" s="80">
        <v>792.0</v>
      </c>
      <c r="D795" s="106"/>
      <c r="E795" s="82"/>
      <c r="F795" s="107"/>
      <c r="G795" s="106"/>
      <c r="H795" s="108"/>
      <c r="I795" s="107"/>
      <c r="J795" s="107"/>
    </row>
    <row r="796" ht="22.5" customHeight="1">
      <c r="A796" s="79" t="str">
        <f t="shared" si="1"/>
        <v>0</v>
      </c>
      <c r="B796" s="80">
        <f t="shared" si="2"/>
        <v>0</v>
      </c>
      <c r="C796" s="80">
        <v>793.0</v>
      </c>
      <c r="D796" s="106"/>
      <c r="E796" s="82"/>
      <c r="F796" s="107"/>
      <c r="G796" s="106"/>
      <c r="H796" s="108"/>
      <c r="I796" s="107"/>
      <c r="J796" s="107"/>
    </row>
    <row r="797" ht="22.5" customHeight="1">
      <c r="A797" s="79" t="str">
        <f t="shared" si="1"/>
        <v>0</v>
      </c>
      <c r="B797" s="80">
        <f t="shared" si="2"/>
        <v>0</v>
      </c>
      <c r="C797" s="80">
        <v>794.0</v>
      </c>
      <c r="D797" s="106"/>
      <c r="E797" s="82"/>
      <c r="F797" s="107"/>
      <c r="G797" s="106"/>
      <c r="H797" s="108"/>
      <c r="I797" s="107"/>
      <c r="J797" s="107"/>
    </row>
    <row r="798" ht="22.5" customHeight="1">
      <c r="A798" s="79" t="str">
        <f t="shared" si="1"/>
        <v>0</v>
      </c>
      <c r="B798" s="80">
        <f t="shared" si="2"/>
        <v>0</v>
      </c>
      <c r="C798" s="80">
        <v>795.0</v>
      </c>
      <c r="D798" s="106"/>
      <c r="E798" s="82"/>
      <c r="F798" s="107"/>
      <c r="G798" s="106"/>
      <c r="H798" s="108"/>
      <c r="I798" s="107"/>
      <c r="J798" s="107"/>
    </row>
    <row r="799" ht="22.5" customHeight="1">
      <c r="A799" s="79" t="str">
        <f t="shared" si="1"/>
        <v>0</v>
      </c>
      <c r="B799" s="80">
        <f t="shared" si="2"/>
        <v>0</v>
      </c>
      <c r="C799" s="80">
        <v>796.0</v>
      </c>
      <c r="D799" s="106"/>
      <c r="E799" s="82"/>
      <c r="F799" s="107"/>
      <c r="G799" s="106"/>
      <c r="H799" s="108"/>
      <c r="I799" s="107"/>
      <c r="J799" s="107"/>
    </row>
    <row r="800" ht="22.5" customHeight="1">
      <c r="A800" s="79" t="str">
        <f t="shared" si="1"/>
        <v>0</v>
      </c>
      <c r="B800" s="80">
        <f t="shared" si="2"/>
        <v>0</v>
      </c>
      <c r="C800" s="80">
        <v>797.0</v>
      </c>
      <c r="D800" s="106"/>
      <c r="E800" s="82"/>
      <c r="F800" s="107"/>
      <c r="G800" s="106"/>
      <c r="H800" s="108"/>
      <c r="I800" s="107"/>
      <c r="J800" s="107"/>
    </row>
    <row r="801" ht="22.5" customHeight="1">
      <c r="A801" s="79" t="str">
        <f t="shared" si="1"/>
        <v>0</v>
      </c>
      <c r="B801" s="80">
        <f t="shared" si="2"/>
        <v>0</v>
      </c>
      <c r="C801" s="80">
        <v>798.0</v>
      </c>
      <c r="D801" s="106"/>
      <c r="E801" s="82"/>
      <c r="F801" s="107"/>
      <c r="G801" s="106"/>
      <c r="H801" s="108"/>
      <c r="I801" s="107"/>
      <c r="J801" s="107"/>
    </row>
    <row r="802" ht="22.5" customHeight="1">
      <c r="A802" s="79" t="str">
        <f t="shared" si="1"/>
        <v>0</v>
      </c>
      <c r="B802" s="80">
        <f t="shared" si="2"/>
        <v>0</v>
      </c>
      <c r="C802" s="80">
        <v>799.0</v>
      </c>
      <c r="D802" s="106"/>
      <c r="E802" s="82"/>
      <c r="F802" s="107"/>
      <c r="G802" s="106"/>
      <c r="H802" s="108"/>
      <c r="I802" s="107"/>
      <c r="J802" s="107"/>
    </row>
    <row r="803" ht="22.5" customHeight="1">
      <c r="A803" s="79" t="str">
        <f t="shared" si="1"/>
        <v>0</v>
      </c>
      <c r="B803" s="80">
        <f t="shared" si="2"/>
        <v>0</v>
      </c>
      <c r="C803" s="80">
        <v>800.0</v>
      </c>
      <c r="D803" s="106"/>
      <c r="E803" s="82"/>
      <c r="F803" s="107"/>
      <c r="G803" s="106"/>
      <c r="H803" s="108"/>
      <c r="I803" s="107"/>
      <c r="J803" s="107"/>
    </row>
  </sheetData>
  <autoFilter ref="$A$3:$J$803"/>
  <mergeCells count="1">
    <mergeCell ref="C1:J1"/>
  </mergeCells>
  <dataValidations>
    <dataValidation type="list" allowBlank="1" showErrorMessage="1" sqref="H4:H803">
      <formula1>'FUENTE DE DATOS'!$D$2:$D$39</formula1>
    </dataValidation>
    <dataValidation type="list" allowBlank="1" showErrorMessage="1" sqref="D4:D803">
      <formula1>'FUENTE DE DATOS'!$B$2:$B$76</formula1>
    </dataValidation>
    <dataValidation type="list" allowBlank="1" showErrorMessage="1" sqref="J4:J803">
      <formula1>'FUENTE DE DATOS'!$I$2:$I$14</formula1>
    </dataValidation>
    <dataValidation type="list" allowBlank="1" showErrorMessage="1" sqref="E4:E803">
      <formula1>'FUENTE DE DATOS'!$F$2:$F$62</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63"/>
    <col customWidth="1" min="2" max="2" width="3.75"/>
    <col customWidth="1" min="3" max="44" width="1.63"/>
    <col customWidth="1" min="45" max="47" width="0.38"/>
    <col customWidth="1" min="48" max="48" width="3.0"/>
    <col customWidth="1" min="49" max="49" width="0.63"/>
    <col customWidth="1" min="50" max="50" width="5.0"/>
    <col customWidth="1" min="51" max="52" width="0.38"/>
    <col customWidth="1" min="53" max="53" width="2.13"/>
    <col customWidth="1" min="54" max="55" width="1.63"/>
    <col customWidth="1" min="56" max="56" width="0.38"/>
    <col customWidth="1" min="57" max="62" width="1.63"/>
    <col customWidth="1" min="63" max="63" width="12.25"/>
    <col customWidth="1" min="64" max="64" width="6.63"/>
    <col customWidth="1" min="65" max="65" width="66.88"/>
    <col customWidth="1" min="66" max="66" width="5.13"/>
    <col customWidth="1" min="67" max="70" width="8.63"/>
    <col customWidth="1" min="71" max="71" width="48.63"/>
  </cols>
  <sheetData>
    <row r="2" ht="12.0" customHeight="1">
      <c r="BL2" s="109" t="s">
        <v>390</v>
      </c>
    </row>
    <row r="3">
      <c r="BL3" s="109" t="s">
        <v>391</v>
      </c>
      <c r="BM3" s="110">
        <v>44939.0</v>
      </c>
      <c r="BN3" s="111"/>
      <c r="BO3" s="111"/>
      <c r="BP3" s="111"/>
      <c r="BQ3" s="111"/>
      <c r="BR3" s="111"/>
      <c r="BS3" s="111"/>
    </row>
    <row r="4">
      <c r="BL4" s="109" t="s">
        <v>392</v>
      </c>
      <c r="BM4" s="112" t="s">
        <v>69</v>
      </c>
      <c r="BN4" s="113"/>
      <c r="BO4" s="113"/>
      <c r="BP4" s="113"/>
      <c r="BQ4" s="113"/>
      <c r="BR4" s="113"/>
      <c r="BS4" s="113"/>
    </row>
    <row r="6" ht="32.25" customHeight="1">
      <c r="H6" s="114"/>
      <c r="I6" s="115" t="str">
        <f>VLOOKUP("AUDITORIA FUAS"&amp;Z7,'Numeración'!$A$4:$F$39,6,0)</f>
        <v>ACTA N°  747-2024-OS-DIRIS-LC</v>
      </c>
    </row>
    <row r="7" ht="27.0" customHeight="1">
      <c r="A7" s="116"/>
      <c r="B7" s="116"/>
      <c r="C7" s="116"/>
      <c r="D7" s="116"/>
      <c r="E7" s="116"/>
      <c r="F7" s="116"/>
      <c r="G7" s="116"/>
      <c r="H7" s="117" t="s">
        <v>393</v>
      </c>
      <c r="I7" s="114"/>
      <c r="J7" s="118"/>
      <c r="K7" s="118"/>
      <c r="L7" s="118"/>
      <c r="M7" s="118"/>
      <c r="N7" s="118"/>
      <c r="O7" s="118"/>
      <c r="P7" s="118"/>
      <c r="Q7" s="118"/>
      <c r="R7" s="118"/>
      <c r="S7" s="118"/>
      <c r="T7" s="118"/>
      <c r="U7" s="118"/>
      <c r="V7" s="118"/>
      <c r="W7" s="118"/>
      <c r="X7" s="118"/>
      <c r="Y7" s="119"/>
      <c r="Z7" s="120" t="s">
        <v>235</v>
      </c>
      <c r="AR7" s="118"/>
      <c r="AS7" s="118"/>
      <c r="AT7" s="118"/>
      <c r="AU7" s="121" t="s">
        <v>391</v>
      </c>
      <c r="AV7" s="122"/>
      <c r="AW7" s="122"/>
      <c r="AX7" s="122">
        <f>VLOOKUP("AUDITORIA FUAS"&amp;Z7,'Numeración'!$A$4:$F$39,5,0)</f>
        <v>45356</v>
      </c>
      <c r="BE7" s="114"/>
      <c r="BF7" s="114"/>
      <c r="BG7" s="114"/>
      <c r="BH7" s="114"/>
      <c r="BI7" s="114"/>
      <c r="BJ7" s="114"/>
      <c r="BK7" s="114"/>
    </row>
    <row r="8">
      <c r="A8" s="123"/>
      <c r="B8" s="123"/>
      <c r="C8" s="123"/>
      <c r="D8" s="123"/>
      <c r="E8" s="123"/>
      <c r="F8" s="123"/>
      <c r="G8" s="123"/>
      <c r="H8" s="124" t="str">
        <f>"Se inicia con la evaluación prestacional a cargo de "&amp;'Numeración'!D2&amp;", Profesional de supervisión prestacional de la Oficina de Seguros de la DIRIS Lima Centro, para realizar la auditoria de las FUAs producidas por el establecimiento de salud"</f>
        <v>Se inicia con la evaluación prestacional a cargo de Carolina Helen LLontop Jaime, Profesional de supervisión prestacional de la Oficina de Seguros de la DIRIS Lima Centro, para realizar la auditoria de las FUAs producidas por el establecimiento de salud</v>
      </c>
      <c r="BE8" s="125"/>
      <c r="BF8" s="125"/>
      <c r="BG8" s="125"/>
      <c r="BH8" s="125"/>
      <c r="BI8" s="125"/>
      <c r="BJ8" s="125"/>
      <c r="BK8" s="125"/>
    </row>
    <row r="9" ht="21.75" customHeight="1">
      <c r="A9" s="126"/>
      <c r="B9" s="126"/>
      <c r="C9" s="126"/>
      <c r="D9" s="126"/>
      <c r="E9" s="126"/>
      <c r="F9" s="126"/>
      <c r="G9" s="126"/>
      <c r="H9" s="127" t="s">
        <v>394</v>
      </c>
      <c r="BE9" s="127"/>
      <c r="BF9" s="127"/>
      <c r="BG9" s="127"/>
      <c r="BH9" s="127"/>
      <c r="BI9" s="127"/>
      <c r="BJ9" s="127"/>
      <c r="BK9" s="127"/>
    </row>
    <row r="10" ht="183.0" customHeight="1">
      <c r="A10" s="123"/>
      <c r="B10" s="123"/>
      <c r="C10" s="123"/>
      <c r="D10" s="123"/>
      <c r="E10" s="123"/>
      <c r="F10" s="123"/>
      <c r="G10" s="123"/>
      <c r="H10" s="125" t="s">
        <v>395</v>
      </c>
      <c r="BE10" s="125"/>
      <c r="BF10" s="125"/>
      <c r="BG10" s="125"/>
      <c r="BH10" s="125"/>
      <c r="BI10" s="125"/>
      <c r="BJ10" s="125"/>
      <c r="BK10" s="125"/>
    </row>
    <row r="11" ht="21.75" customHeight="1">
      <c r="A11" s="126"/>
      <c r="B11" s="126"/>
      <c r="C11" s="126"/>
      <c r="D11" s="126"/>
      <c r="E11" s="126"/>
      <c r="F11" s="126"/>
      <c r="G11" s="126"/>
      <c r="H11" s="127" t="s">
        <v>396</v>
      </c>
    </row>
    <row r="12" ht="17.25" customHeight="1">
      <c r="A12" s="123"/>
      <c r="B12" s="123"/>
      <c r="C12" s="123"/>
      <c r="D12" s="123"/>
      <c r="E12" s="123"/>
      <c r="F12" s="123"/>
      <c r="G12" s="123"/>
      <c r="H12" s="125" t="s">
        <v>397</v>
      </c>
    </row>
    <row r="13" ht="21.0" customHeight="1">
      <c r="H13" s="114"/>
      <c r="I13" s="114"/>
      <c r="J13" s="114"/>
      <c r="K13" s="128"/>
      <c r="L13" s="128"/>
      <c r="M13" s="128"/>
      <c r="N13" s="128"/>
      <c r="O13" s="128"/>
      <c r="P13" s="128"/>
      <c r="Q13" s="128"/>
      <c r="R13" s="129" t="s">
        <v>398</v>
      </c>
      <c r="S13" s="130"/>
      <c r="T13" s="130"/>
      <c r="U13" s="130"/>
      <c r="V13" s="130"/>
      <c r="W13" s="130"/>
      <c r="X13" s="130"/>
      <c r="Y13" s="130"/>
      <c r="Z13" s="131"/>
      <c r="AA13" s="129" t="s">
        <v>399</v>
      </c>
      <c r="AB13" s="130"/>
      <c r="AC13" s="130"/>
      <c r="AD13" s="130"/>
      <c r="AE13" s="130"/>
      <c r="AF13" s="130"/>
      <c r="AG13" s="130"/>
      <c r="AH13" s="130"/>
      <c r="AI13" s="131"/>
      <c r="AJ13" s="129" t="s">
        <v>400</v>
      </c>
      <c r="AK13" s="130"/>
      <c r="AL13" s="130"/>
      <c r="AM13" s="130"/>
      <c r="AN13" s="130"/>
      <c r="AO13" s="130"/>
      <c r="AP13" s="130"/>
      <c r="AQ13" s="130"/>
      <c r="AR13" s="131"/>
      <c r="AS13" s="124"/>
      <c r="AT13" s="124"/>
      <c r="AU13" s="124"/>
      <c r="AV13" s="128"/>
      <c r="AW13" s="128"/>
      <c r="AX13" s="128"/>
      <c r="AY13" s="128"/>
      <c r="AZ13" s="128"/>
      <c r="BA13" s="128"/>
      <c r="BB13" s="128"/>
      <c r="BC13" s="128"/>
      <c r="BD13" s="128"/>
      <c r="BE13" s="128"/>
      <c r="BF13" s="128"/>
      <c r="BG13" s="128"/>
      <c r="BH13" s="128"/>
      <c r="BI13" s="128"/>
      <c r="BJ13" s="128"/>
      <c r="BK13" s="128"/>
    </row>
    <row r="14" ht="21.0" customHeight="1">
      <c r="H14" s="114"/>
      <c r="I14" s="114"/>
      <c r="J14" s="114"/>
      <c r="K14" s="128"/>
      <c r="L14" s="128"/>
      <c r="M14" s="128"/>
      <c r="N14" s="128"/>
      <c r="O14" s="128"/>
      <c r="P14" s="128"/>
      <c r="Q14" s="128"/>
      <c r="R14" s="132">
        <f>AJ14-AA14</f>
        <v>88</v>
      </c>
      <c r="S14" s="130"/>
      <c r="T14" s="130"/>
      <c r="U14" s="130"/>
      <c r="V14" s="130"/>
      <c r="W14" s="130"/>
      <c r="X14" s="130"/>
      <c r="Y14" s="130"/>
      <c r="Z14" s="131"/>
      <c r="AA14" s="132">
        <f>SUM(BL39:BL158)</f>
        <v>12</v>
      </c>
      <c r="AB14" s="130"/>
      <c r="AC14" s="130"/>
      <c r="AD14" s="130"/>
      <c r="AE14" s="130"/>
      <c r="AF14" s="130"/>
      <c r="AG14" s="130"/>
      <c r="AH14" s="130"/>
      <c r="AI14" s="131"/>
      <c r="AJ14" s="133">
        <v>100.0</v>
      </c>
      <c r="AK14" s="130"/>
      <c r="AL14" s="130"/>
      <c r="AM14" s="130"/>
      <c r="AN14" s="130"/>
      <c r="AO14" s="130"/>
      <c r="AP14" s="130"/>
      <c r="AQ14" s="130"/>
      <c r="AR14" s="131"/>
      <c r="AS14" s="124"/>
      <c r="AT14" s="124"/>
      <c r="AU14" s="124"/>
      <c r="AV14" s="128"/>
      <c r="AW14" s="128"/>
      <c r="AX14" s="128"/>
      <c r="AY14" s="128"/>
      <c r="AZ14" s="128"/>
      <c r="BA14" s="128"/>
      <c r="BB14" s="128"/>
      <c r="BC14" s="128"/>
      <c r="BD14" s="128"/>
      <c r="BE14" s="128"/>
      <c r="BF14" s="128"/>
      <c r="BG14" s="128"/>
      <c r="BH14" s="128"/>
      <c r="BI14" s="128"/>
      <c r="BJ14" s="128"/>
      <c r="BK14" s="128"/>
    </row>
    <row r="15" ht="21.0" customHeight="1">
      <c r="H15" s="114"/>
      <c r="I15" s="114"/>
      <c r="J15" s="114"/>
      <c r="K15" s="128"/>
      <c r="L15" s="128"/>
      <c r="M15" s="128"/>
      <c r="N15" s="128"/>
      <c r="O15" s="128"/>
      <c r="P15" s="128"/>
      <c r="Q15" s="128"/>
      <c r="R15" s="134">
        <f>R14/AJ14</f>
        <v>0.88</v>
      </c>
      <c r="S15" s="130"/>
      <c r="T15" s="130"/>
      <c r="U15" s="130"/>
      <c r="V15" s="130"/>
      <c r="W15" s="130"/>
      <c r="X15" s="130"/>
      <c r="Y15" s="130"/>
      <c r="Z15" s="131"/>
      <c r="AA15" s="134">
        <f>AA14/AJ14</f>
        <v>0.12</v>
      </c>
      <c r="AB15" s="130"/>
      <c r="AC15" s="130"/>
      <c r="AD15" s="130"/>
      <c r="AE15" s="130"/>
      <c r="AF15" s="130"/>
      <c r="AG15" s="130"/>
      <c r="AH15" s="130"/>
      <c r="AI15" s="131"/>
      <c r="AJ15" s="134">
        <v>1.0</v>
      </c>
      <c r="AK15" s="130"/>
      <c r="AL15" s="130"/>
      <c r="AM15" s="130"/>
      <c r="AN15" s="130"/>
      <c r="AO15" s="130"/>
      <c r="AP15" s="130"/>
      <c r="AQ15" s="130"/>
      <c r="AR15" s="131"/>
      <c r="AS15" s="124"/>
      <c r="AT15" s="124"/>
      <c r="AU15" s="124"/>
      <c r="AV15" s="128"/>
      <c r="AW15" s="128"/>
      <c r="AX15" s="128"/>
      <c r="AY15" s="128"/>
      <c r="AZ15" s="128"/>
      <c r="BA15" s="128"/>
      <c r="BB15" s="128"/>
      <c r="BC15" s="128"/>
      <c r="BD15" s="128"/>
      <c r="BE15" s="128"/>
      <c r="BF15" s="128"/>
      <c r="BG15" s="128"/>
      <c r="BH15" s="128"/>
      <c r="BI15" s="128"/>
      <c r="BJ15" s="128"/>
      <c r="BK15" s="128"/>
    </row>
    <row r="16" ht="41.25" customHeight="1">
      <c r="A16" s="123"/>
      <c r="B16" s="123"/>
      <c r="C16" s="123"/>
      <c r="D16" s="123"/>
      <c r="E16" s="123"/>
      <c r="F16" s="123"/>
      <c r="G16" s="123"/>
      <c r="H16" s="125" t="s">
        <v>401</v>
      </c>
      <c r="BE16" s="125"/>
      <c r="BF16" s="125"/>
      <c r="BG16" s="125"/>
      <c r="BH16" s="125"/>
      <c r="BI16" s="125"/>
      <c r="BJ16" s="125"/>
      <c r="BK16" s="125"/>
    </row>
    <row r="17" ht="20.25" customHeight="1">
      <c r="A17" s="116"/>
      <c r="B17" s="116"/>
      <c r="C17" s="116"/>
      <c r="D17" s="116"/>
      <c r="E17" s="116"/>
      <c r="F17" s="116"/>
      <c r="G17" s="116"/>
      <c r="H17" s="117" t="s">
        <v>402</v>
      </c>
      <c r="I17" s="114"/>
      <c r="J17" s="114"/>
      <c r="K17" s="128"/>
      <c r="L17" s="128"/>
      <c r="M17" s="128"/>
      <c r="N17" s="128"/>
      <c r="O17" s="128"/>
      <c r="P17" s="128"/>
      <c r="Q17" s="128"/>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8"/>
      <c r="AW17" s="128"/>
      <c r="AX17" s="128"/>
      <c r="AY17" s="128"/>
      <c r="AZ17" s="128"/>
      <c r="BA17" s="128"/>
      <c r="BB17" s="128"/>
      <c r="BC17" s="128"/>
      <c r="BD17" s="128"/>
      <c r="BE17" s="128"/>
      <c r="BF17" s="128"/>
      <c r="BG17" s="128"/>
      <c r="BH17" s="128"/>
      <c r="BI17" s="128"/>
      <c r="BJ17" s="128"/>
      <c r="BK17" s="128"/>
    </row>
    <row r="18" ht="45.0" customHeight="1">
      <c r="A18" s="135"/>
      <c r="B18" s="135"/>
      <c r="C18" s="135"/>
      <c r="D18" s="135"/>
      <c r="E18" s="135"/>
      <c r="F18" s="135"/>
      <c r="G18" s="135"/>
      <c r="H18" s="124" t="s">
        <v>403</v>
      </c>
      <c r="BE18" s="124"/>
      <c r="BF18" s="124"/>
      <c r="BG18" s="124"/>
      <c r="BH18" s="124"/>
      <c r="BI18" s="124"/>
      <c r="BJ18" s="124"/>
      <c r="BK18" s="124"/>
    </row>
    <row r="19" ht="42.75" customHeight="1">
      <c r="A19" s="135"/>
      <c r="B19" s="135"/>
      <c r="C19" s="135"/>
      <c r="D19" s="135"/>
      <c r="E19" s="135"/>
      <c r="F19" s="135"/>
      <c r="G19" s="135"/>
      <c r="H19" s="124" t="s">
        <v>404</v>
      </c>
      <c r="BE19" s="124"/>
      <c r="BF19" s="124"/>
      <c r="BG19" s="124"/>
      <c r="BH19" s="124"/>
      <c r="BI19" s="124"/>
      <c r="BJ19" s="124"/>
      <c r="BK19" s="124"/>
    </row>
    <row r="20">
      <c r="H20" s="136" t="str">
        <f>VLOOKUP("AUDITORIA FUAS"&amp;Z7,'Numeración'!$A$4:$G$39,7,0)</f>
        <v>ACTA N°  748-2024-OS-DIRIS-LC</v>
      </c>
    </row>
    <row r="21"/>
    <row r="22" ht="12.0" customHeight="1"/>
    <row r="23" ht="6.75" customHeight="1"/>
    <row r="24" ht="8.25" customHeight="1"/>
    <row r="25" ht="48.0" customHeight="1">
      <c r="I25" s="137"/>
      <c r="J25" s="137"/>
      <c r="K25" s="138" t="s">
        <v>405</v>
      </c>
      <c r="L25" s="139"/>
      <c r="M25" s="139"/>
      <c r="N25" s="139"/>
      <c r="O25" s="139"/>
      <c r="P25" s="139"/>
      <c r="Q25" s="139"/>
      <c r="R25" s="139"/>
      <c r="S25" s="139"/>
      <c r="T25" s="139"/>
      <c r="U25" s="139"/>
      <c r="V25" s="139"/>
      <c r="W25" s="139"/>
      <c r="X25" s="139"/>
      <c r="Y25" s="139"/>
      <c r="Z25" s="139"/>
      <c r="AG25" s="140" t="s">
        <v>406</v>
      </c>
      <c r="AH25" s="139"/>
      <c r="AI25" s="139"/>
      <c r="AJ25" s="139"/>
      <c r="AK25" s="139"/>
      <c r="AL25" s="139"/>
      <c r="AM25" s="139"/>
      <c r="AN25" s="139"/>
      <c r="AO25" s="139"/>
      <c r="AP25" s="139"/>
      <c r="AQ25" s="139"/>
      <c r="AR25" s="139"/>
      <c r="AS25" s="139"/>
      <c r="AT25" s="139"/>
      <c r="AU25" s="139"/>
      <c r="AV25" s="139"/>
    </row>
    <row r="26"/>
    <row r="27" ht="12.0" customHeight="1"/>
    <row r="28"/>
    <row r="29"/>
    <row r="30"/>
    <row r="31"/>
    <row r="32" ht="10.5" customHeight="1"/>
    <row r="33" ht="3.0" customHeight="1"/>
    <row r="34">
      <c r="A34" s="69"/>
      <c r="B34" s="69"/>
      <c r="C34" s="69"/>
      <c r="D34" s="141" t="s">
        <v>407</v>
      </c>
    </row>
    <row r="35">
      <c r="A35" s="142"/>
      <c r="B35" s="142"/>
      <c r="C35" s="142"/>
      <c r="D35" s="142"/>
      <c r="E35" s="142"/>
      <c r="F35" s="142"/>
      <c r="G35" s="142"/>
      <c r="H35" s="143" t="s">
        <v>408</v>
      </c>
      <c r="I35" s="144"/>
      <c r="J35" s="144"/>
      <c r="K35" s="144"/>
      <c r="L35" s="144"/>
      <c r="M35" s="144"/>
      <c r="N35" s="144"/>
      <c r="O35" s="144"/>
      <c r="P35" s="144"/>
      <c r="Q35" s="144"/>
      <c r="R35" s="144"/>
      <c r="S35" s="144"/>
      <c r="T35" s="144"/>
      <c r="U35" s="144"/>
      <c r="V35" s="144"/>
      <c r="W35" s="144"/>
      <c r="X35" s="144"/>
      <c r="Y35" s="144"/>
      <c r="Z35" s="144"/>
      <c r="AA35" s="144"/>
      <c r="AB35" s="145"/>
    </row>
    <row r="36" ht="15.75" customHeight="1">
      <c r="A36" s="142"/>
      <c r="B36" s="142"/>
      <c r="C36" s="142"/>
      <c r="D36" s="142"/>
      <c r="E36" s="142"/>
      <c r="F36" s="142"/>
      <c r="G36" s="142"/>
      <c r="H36" s="146" t="s">
        <v>409</v>
      </c>
      <c r="I36" s="147"/>
      <c r="J36" s="147"/>
      <c r="K36" s="147"/>
      <c r="M36" s="147" t="str">
        <f>Z7</f>
        <v>P.S. SAN JUAN MASIAS</v>
      </c>
      <c r="AU36" s="148" t="s">
        <v>391</v>
      </c>
      <c r="AV36" s="149"/>
      <c r="AW36" s="149"/>
      <c r="AX36" s="149"/>
      <c r="AY36" s="149"/>
      <c r="AZ36" s="149"/>
      <c r="BA36" s="150">
        <f>AX7</f>
        <v>45356</v>
      </c>
    </row>
    <row r="37" ht="1.5" customHeight="1"/>
    <row r="38" ht="20.25" customHeight="1">
      <c r="A38" s="151"/>
      <c r="B38" s="151"/>
      <c r="C38" s="151"/>
      <c r="D38" s="152" t="s">
        <v>324</v>
      </c>
      <c r="E38" s="131"/>
      <c r="F38" s="153" t="s">
        <v>342</v>
      </c>
      <c r="G38" s="130"/>
      <c r="H38" s="131"/>
      <c r="I38" s="152" t="s">
        <v>343</v>
      </c>
      <c r="J38" s="130"/>
      <c r="K38" s="130"/>
      <c r="L38" s="130"/>
      <c r="M38" s="131"/>
      <c r="N38" s="154" t="s">
        <v>410</v>
      </c>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1"/>
      <c r="BB38" s="152" t="s">
        <v>345</v>
      </c>
      <c r="BC38" s="130"/>
      <c r="BD38" s="130"/>
      <c r="BE38" s="130"/>
      <c r="BF38" s="130"/>
      <c r="BG38" s="130"/>
      <c r="BH38" s="131"/>
    </row>
    <row r="39" ht="20.25" customHeight="1">
      <c r="A39" s="155"/>
      <c r="B39" s="155"/>
      <c r="C39" s="155"/>
      <c r="D39" s="156">
        <v>1.0</v>
      </c>
      <c r="E39" s="131"/>
      <c r="F39" s="157" t="str">
        <f>IFERROR(VLOOKUP($M$36&amp;D39,Auditoria!$A$4:$J$803,5,0),"")</f>
        <v>SC</v>
      </c>
      <c r="G39" s="130"/>
      <c r="H39" s="131"/>
      <c r="I39" s="157">
        <f>IFERROR(VLOOKUP($M$36&amp;D39,Auditoria!$A$4:$J$803,6,0),"")</f>
        <v>18568</v>
      </c>
      <c r="J39" s="130"/>
      <c r="K39" s="130"/>
      <c r="L39" s="130"/>
      <c r="M39" s="131"/>
      <c r="N39" s="158" t="str">
        <f>IFERROR(VLOOKUP($M$36&amp;D39,Auditoria!$A$4:$J$803,7,0),"")&amp;" - "&amp;IFERROR(VLOOKUP($M$36&amp;D39,Auditoria!$A$4:$J$803,8,0),"")</f>
        <v>FALTA HORA, UPS Y CODIGO PRESTACIONAL - Observaciones encontrados en la auditoria</v>
      </c>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1"/>
      <c r="BB39" s="157" t="str">
        <f>IFERROR(VLOOKUP($M$36&amp;D39,Auditoria!$A$4:$J$803,9,0),"")</f>
        <v>DRA. NEYRA</v>
      </c>
      <c r="BC39" s="130"/>
      <c r="BD39" s="130"/>
      <c r="BE39" s="130"/>
      <c r="BF39" s="130"/>
      <c r="BG39" s="130"/>
      <c r="BH39" s="131"/>
      <c r="BL39" s="75">
        <f t="shared" ref="BL39:BL73" si="1">IF(BB39&lt;&gt;"",1,0)</f>
        <v>1</v>
      </c>
    </row>
    <row r="40" ht="20.25" customHeight="1">
      <c r="A40" s="155"/>
      <c r="B40" s="155"/>
      <c r="C40" s="155"/>
      <c r="D40" s="156">
        <v>2.0</v>
      </c>
      <c r="E40" s="131"/>
      <c r="F40" s="157" t="str">
        <f>IFERROR(VLOOKUP($M$36&amp;D40,Auditoria!$A$4:$J$803,5,0),"")</f>
        <v>056</v>
      </c>
      <c r="G40" s="130"/>
      <c r="H40" s="131"/>
      <c r="I40" s="157">
        <f>IFERROR(VLOOKUP($M$36&amp;D40,Auditoria!$A$4:$J$803,6,0),"")</f>
        <v>18547</v>
      </c>
      <c r="J40" s="130"/>
      <c r="K40" s="130"/>
      <c r="L40" s="130"/>
      <c r="M40" s="131"/>
      <c r="N40" s="158" t="str">
        <f>IFERROR(VLOOKUP($M$36&amp;D40,Auditoria!$A$4:$J$803,7,0),"")&amp;" - "&amp;IFERROR(VLOOKUP($M$36&amp;D40,Auditoria!$A$4:$J$803,8,0),"")</f>
        <v>CAMBIAR POR ITU DE GESTANTE - Diagnóstico y/o CIE 10 de prestación.</v>
      </c>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1"/>
      <c r="BB40" s="157" t="str">
        <f>IFERROR(VLOOKUP($M$36&amp;D40,Auditoria!$A$4:$J$803,9,0),"")</f>
        <v>DR. RONCAL</v>
      </c>
      <c r="BC40" s="130"/>
      <c r="BD40" s="130"/>
      <c r="BE40" s="130"/>
      <c r="BF40" s="130"/>
      <c r="BG40" s="130"/>
      <c r="BH40" s="131"/>
      <c r="BI40" s="159"/>
      <c r="BJ40" s="159"/>
      <c r="BK40" s="159"/>
      <c r="BL40" s="75">
        <f t="shared" si="1"/>
        <v>1</v>
      </c>
    </row>
    <row r="41" ht="20.25" customHeight="1">
      <c r="A41" s="155"/>
      <c r="B41" s="155"/>
      <c r="C41" s="155"/>
      <c r="D41" s="156">
        <v>3.0</v>
      </c>
      <c r="E41" s="131"/>
      <c r="F41" s="157" t="str">
        <f>IFERROR(VLOOKUP($M$36&amp;D41,Auditoria!$A$4:$J$803,5,0),"")</f>
        <v>008</v>
      </c>
      <c r="G41" s="130"/>
      <c r="H41" s="131"/>
      <c r="I41" s="157">
        <f>IFERROR(VLOOKUP($M$36&amp;D41,Auditoria!$A$4:$J$803,6,0),"")</f>
        <v>18543</v>
      </c>
      <c r="J41" s="130"/>
      <c r="K41" s="130"/>
      <c r="L41" s="130"/>
      <c r="M41" s="131"/>
      <c r="N41" s="158" t="str">
        <f>IFERROR(VLOOKUP($M$36&amp;D41,Auditoria!$A$4:$J$803,7,0),"")&amp;" - "&amp;IFERROR(VLOOKUP($M$36&amp;D41,Auditoria!$A$4:$J$803,8,0),"")</f>
        <v> - Sello y/o firma de quien realizo el procedimiento en el reverso del FUA.</v>
      </c>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1"/>
      <c r="BB41" s="157" t="str">
        <f>IFERROR(VLOOKUP($M$36&amp;D41,Auditoria!$A$4:$J$803,9,0),"")</f>
        <v>DR. RONCAL</v>
      </c>
      <c r="BC41" s="130"/>
      <c r="BD41" s="130"/>
      <c r="BE41" s="130"/>
      <c r="BF41" s="130"/>
      <c r="BG41" s="130"/>
      <c r="BH41" s="131"/>
      <c r="BI41" s="159"/>
      <c r="BJ41" s="159"/>
      <c r="BK41" s="159"/>
      <c r="BL41" s="75">
        <f t="shared" si="1"/>
        <v>1</v>
      </c>
    </row>
    <row r="42" ht="20.25" customHeight="1">
      <c r="A42" s="155"/>
      <c r="B42" s="155"/>
      <c r="C42" s="155"/>
      <c r="D42" s="156">
        <v>4.0</v>
      </c>
      <c r="E42" s="131"/>
      <c r="F42" s="157" t="str">
        <f>IFERROR(VLOOKUP($M$36&amp;D42,Auditoria!$A$4:$J$803,5,0),"")</f>
        <v>056</v>
      </c>
      <c r="G42" s="130"/>
      <c r="H42" s="131"/>
      <c r="I42" s="157">
        <f>IFERROR(VLOOKUP($M$36&amp;D42,Auditoria!$A$4:$J$803,6,0),"")</f>
        <v>18343</v>
      </c>
      <c r="J42" s="130"/>
      <c r="K42" s="130"/>
      <c r="L42" s="130"/>
      <c r="M42" s="131"/>
      <c r="N42" s="158" t="str">
        <f>IFERROR(VLOOKUP($M$36&amp;D42,Auditoria!$A$4:$J$803,7,0),"")&amp;" - "&amp;IFERROR(VLOOKUP($M$36&amp;D42,Auditoria!$A$4:$J$803,8,0),"")</f>
        <v>EDAD GESTACIONAL - Salud materna (FPP, CPN,CP, EG y/o AU).</v>
      </c>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1"/>
      <c r="BB42" s="157" t="str">
        <f>IFERROR(VLOOKUP($M$36&amp;D42,Auditoria!$A$4:$J$803,9,0),"")</f>
        <v>DRA. NEYRA</v>
      </c>
      <c r="BC42" s="130"/>
      <c r="BD42" s="130"/>
      <c r="BE42" s="130"/>
      <c r="BF42" s="130"/>
      <c r="BG42" s="130"/>
      <c r="BH42" s="131"/>
      <c r="BI42" s="159"/>
      <c r="BJ42" s="159"/>
      <c r="BK42" s="159"/>
      <c r="BL42" s="75">
        <f t="shared" si="1"/>
        <v>1</v>
      </c>
    </row>
    <row r="43" ht="20.25" customHeight="1">
      <c r="A43" s="155"/>
      <c r="B43" s="155"/>
      <c r="C43" s="155"/>
      <c r="D43" s="156">
        <v>5.0</v>
      </c>
      <c r="E43" s="131"/>
      <c r="F43" s="157" t="str">
        <f>IFERROR(VLOOKUP($M$36&amp;D43,Auditoria!$A$4:$J$803,5,0),"")</f>
        <v>009</v>
      </c>
      <c r="G43" s="130"/>
      <c r="H43" s="131"/>
      <c r="I43" s="157">
        <f>IFERROR(VLOOKUP($M$36&amp;D43,Auditoria!$A$4:$J$803,6,0),"")</f>
        <v>18380</v>
      </c>
      <c r="J43" s="130"/>
      <c r="K43" s="130"/>
      <c r="L43" s="130"/>
      <c r="M43" s="131"/>
      <c r="N43" s="158" t="str">
        <f>IFERROR(VLOOKUP($M$36&amp;D43,Auditoria!$A$4:$J$803,7,0),"")&amp;" - "&amp;IFERROR(VLOOKUP($M$36&amp;D43,Auditoria!$A$4:$J$803,8,0),"")</f>
        <v>DATOS MATERNOS - Salud materna (FPP, CPN,CP, EG y/o AU).</v>
      </c>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1"/>
      <c r="BB43" s="157" t="str">
        <f>IFERROR(VLOOKUP($M$36&amp;D43,Auditoria!$A$4:$J$803,9,0),"")</f>
        <v>LIC. CHUCUYA</v>
      </c>
      <c r="BC43" s="130"/>
      <c r="BD43" s="130"/>
      <c r="BE43" s="130"/>
      <c r="BF43" s="130"/>
      <c r="BG43" s="130"/>
      <c r="BH43" s="131"/>
      <c r="BI43" s="159"/>
      <c r="BJ43" s="159"/>
      <c r="BK43" s="159"/>
      <c r="BL43" s="75">
        <f t="shared" si="1"/>
        <v>1</v>
      </c>
    </row>
    <row r="44" ht="20.25" customHeight="1">
      <c r="A44" s="155"/>
      <c r="B44" s="155"/>
      <c r="C44" s="155"/>
      <c r="D44" s="156">
        <v>6.0</v>
      </c>
      <c r="E44" s="131"/>
      <c r="F44" s="157" t="str">
        <f>IFERROR(VLOOKUP($M$36&amp;D44,Auditoria!$A$4:$J$803,5,0),"")</f>
        <v>018</v>
      </c>
      <c r="G44" s="130"/>
      <c r="H44" s="131"/>
      <c r="I44" s="157">
        <f>IFERROR(VLOOKUP($M$36&amp;D44,Auditoria!$A$4:$J$803,6,0),"")</f>
        <v>18407</v>
      </c>
      <c r="J44" s="130"/>
      <c r="K44" s="130"/>
      <c r="L44" s="130"/>
      <c r="M44" s="131"/>
      <c r="N44" s="158" t="str">
        <f>IFERROR(VLOOKUP($M$36&amp;D44,Auditoria!$A$4:$J$803,7,0),"")&amp;" - "&amp;IFERROR(VLOOKUP($M$36&amp;D44,Auditoria!$A$4:$J$803,8,0),"")</f>
        <v>ERROR EN CODIGO - Código prestacional.</v>
      </c>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1"/>
      <c r="BB44" s="157" t="str">
        <f>IFERROR(VLOOKUP($M$36&amp;D44,Auditoria!$A$4:$J$803,9,0),"")</f>
        <v>LIC. CHUCUYA</v>
      </c>
      <c r="BC44" s="130"/>
      <c r="BD44" s="130"/>
      <c r="BE44" s="130"/>
      <c r="BF44" s="130"/>
      <c r="BG44" s="130"/>
      <c r="BH44" s="131"/>
      <c r="BI44" s="159"/>
      <c r="BJ44" s="159"/>
      <c r="BK44" s="159"/>
      <c r="BL44" s="75">
        <f t="shared" si="1"/>
        <v>1</v>
      </c>
    </row>
    <row r="45" ht="20.25" customHeight="1">
      <c r="A45" s="155"/>
      <c r="B45" s="155"/>
      <c r="C45" s="155"/>
      <c r="D45" s="156">
        <v>7.0</v>
      </c>
      <c r="E45" s="131"/>
      <c r="F45" s="157" t="str">
        <f>IFERROR(VLOOKUP($M$36&amp;D45,Auditoria!$A$4:$J$803,5,0),"")</f>
        <v>056</v>
      </c>
      <c r="G45" s="130"/>
      <c r="H45" s="131"/>
      <c r="I45" s="157">
        <f>IFERROR(VLOOKUP($M$36&amp;D45,Auditoria!$A$4:$J$803,6,0),"")</f>
        <v>17531</v>
      </c>
      <c r="J45" s="130"/>
      <c r="K45" s="130"/>
      <c r="L45" s="130"/>
      <c r="M45" s="131"/>
      <c r="N45" s="158" t="str">
        <f>IFERROR(VLOOKUP($M$36&amp;D45,Auditoria!$A$4:$J$803,7,0),"")&amp;" - "&amp;IFERROR(VLOOKUP($M$36&amp;D45,Auditoria!$A$4:$J$803,8,0),"")</f>
        <v> - Documento de identidad.</v>
      </c>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1"/>
      <c r="BB45" s="157" t="str">
        <f>IFERROR(VLOOKUP($M$36&amp;D45,Auditoria!$A$4:$J$803,9,0),"")</f>
        <v>ADMISION</v>
      </c>
      <c r="BC45" s="130"/>
      <c r="BD45" s="130"/>
      <c r="BE45" s="130"/>
      <c r="BF45" s="130"/>
      <c r="BG45" s="130"/>
      <c r="BH45" s="131"/>
      <c r="BI45" s="159"/>
      <c r="BJ45" s="159"/>
      <c r="BK45" s="159"/>
      <c r="BL45" s="75">
        <f t="shared" si="1"/>
        <v>1</v>
      </c>
    </row>
    <row r="46" ht="20.25" customHeight="1">
      <c r="A46" s="155"/>
      <c r="B46" s="155"/>
      <c r="C46" s="155"/>
      <c r="D46" s="156">
        <v>8.0</v>
      </c>
      <c r="E46" s="131"/>
      <c r="F46" s="157" t="str">
        <f>IFERROR(VLOOKUP($M$36&amp;D46,Auditoria!$A$4:$J$803,5,0),"")</f>
        <v>056</v>
      </c>
      <c r="G46" s="130"/>
      <c r="H46" s="131"/>
      <c r="I46" s="157">
        <f>IFERROR(VLOOKUP($M$36&amp;D46,Auditoria!$A$4:$J$803,6,0),"")</f>
        <v>18366</v>
      </c>
      <c r="J46" s="130"/>
      <c r="K46" s="130"/>
      <c r="L46" s="130"/>
      <c r="M46" s="131"/>
      <c r="N46" s="158" t="str">
        <f>IFERROR(VLOOKUP($M$36&amp;D46,Auditoria!$A$4:$J$803,7,0),"")&amp;" - "&amp;IFERROR(VLOOKUP($M$36&amp;D46,Auditoria!$A$4:$J$803,8,0),"")</f>
        <v>ANULADA - Diagnóstico y/o CIE 10 de prestación.</v>
      </c>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1"/>
      <c r="BB46" s="157" t="str">
        <f>IFERROR(VLOOKUP($M$36&amp;D46,Auditoria!$A$4:$J$803,9,0),"")</f>
        <v>DRA. SANTISTEBAN</v>
      </c>
      <c r="BC46" s="130"/>
      <c r="BD46" s="130"/>
      <c r="BE46" s="130"/>
      <c r="BF46" s="130"/>
      <c r="BG46" s="130"/>
      <c r="BH46" s="131"/>
      <c r="BI46" s="159"/>
      <c r="BJ46" s="159"/>
      <c r="BK46" s="159"/>
      <c r="BL46" s="75">
        <f t="shared" si="1"/>
        <v>1</v>
      </c>
    </row>
    <row r="47" ht="20.25" customHeight="1">
      <c r="A47" s="155"/>
      <c r="B47" s="155"/>
      <c r="C47" s="155"/>
      <c r="D47" s="156">
        <v>9.0</v>
      </c>
      <c r="E47" s="131"/>
      <c r="F47" s="157" t="str">
        <f>IFERROR(VLOOKUP($M$36&amp;D47,Auditoria!$A$4:$J$803,5,0),"")</f>
        <v>056</v>
      </c>
      <c r="G47" s="130"/>
      <c r="H47" s="131"/>
      <c r="I47" s="157">
        <f>IFERROR(VLOOKUP($M$36&amp;D47,Auditoria!$A$4:$J$803,6,0),"")</f>
        <v>18220</v>
      </c>
      <c r="J47" s="130"/>
      <c r="K47" s="130"/>
      <c r="L47" s="130"/>
      <c r="M47" s="131"/>
      <c r="N47" s="158" t="str">
        <f>IFERROR(VLOOKUP($M$36&amp;D47,Auditoria!$A$4:$J$803,7,0),"")&amp;" - "&amp;IFERROR(VLOOKUP($M$36&amp;D47,Auditoria!$A$4:$J$803,8,0),"")</f>
        <v> - Salud materna (FPP, CPN,CP, EG y/o AU).</v>
      </c>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1"/>
      <c r="BB47" s="157" t="str">
        <f>IFERROR(VLOOKUP($M$36&amp;D47,Auditoria!$A$4:$J$803,9,0),"")</f>
        <v>DR. RONCAL</v>
      </c>
      <c r="BC47" s="130"/>
      <c r="BD47" s="130"/>
      <c r="BE47" s="130"/>
      <c r="BF47" s="130"/>
      <c r="BG47" s="130"/>
      <c r="BH47" s="131"/>
      <c r="BI47" s="159"/>
      <c r="BJ47" s="159"/>
      <c r="BK47" s="159"/>
      <c r="BL47" s="75">
        <f t="shared" si="1"/>
        <v>1</v>
      </c>
    </row>
    <row r="48" ht="20.25" customHeight="1">
      <c r="A48" s="155"/>
      <c r="B48" s="155"/>
      <c r="C48" s="155"/>
      <c r="D48" s="156">
        <v>10.0</v>
      </c>
      <c r="E48" s="131"/>
      <c r="F48" s="157" t="str">
        <f>IFERROR(VLOOKUP($M$36&amp;D48,Auditoria!$A$4:$J$803,5,0),"")</f>
        <v>056</v>
      </c>
      <c r="G48" s="130"/>
      <c r="H48" s="131"/>
      <c r="I48" s="157">
        <f>IFERROR(VLOOKUP($M$36&amp;D48,Auditoria!$A$4:$J$803,6,0),"")</f>
        <v>18217</v>
      </c>
      <c r="J48" s="130"/>
      <c r="K48" s="130"/>
      <c r="L48" s="130"/>
      <c r="M48" s="131"/>
      <c r="N48" s="158" t="str">
        <f>IFERROR(VLOOKUP($M$36&amp;D48,Auditoria!$A$4:$J$803,7,0),"")&amp;" - "&amp;IFERROR(VLOOKUP($M$36&amp;D48,Auditoria!$A$4:$J$803,8,0),"")</f>
        <v>FALTAN DATOS DE REFERNCIA - Referencia y/o contrarreferencia.</v>
      </c>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1"/>
      <c r="BB48" s="157" t="str">
        <f>IFERROR(VLOOKUP($M$36&amp;D48,Auditoria!$A$4:$J$803,9,0),"")</f>
        <v>DR. RONCAL</v>
      </c>
      <c r="BC48" s="130"/>
      <c r="BD48" s="130"/>
      <c r="BE48" s="130"/>
      <c r="BF48" s="130"/>
      <c r="BG48" s="130"/>
      <c r="BH48" s="131"/>
      <c r="BI48" s="159"/>
      <c r="BJ48" s="159"/>
      <c r="BK48" s="159"/>
      <c r="BL48" s="75">
        <f t="shared" si="1"/>
        <v>1</v>
      </c>
    </row>
    <row r="49" ht="20.25" customHeight="1">
      <c r="A49" s="155"/>
      <c r="B49" s="155"/>
      <c r="C49" s="155"/>
      <c r="D49" s="156">
        <v>11.0</v>
      </c>
      <c r="E49" s="131"/>
      <c r="F49" s="157" t="str">
        <f>IFERROR(VLOOKUP($M$36&amp;D49,Auditoria!$A$4:$J$803,5,0),"")</f>
        <v>061</v>
      </c>
      <c r="G49" s="130"/>
      <c r="H49" s="131"/>
      <c r="I49" s="157">
        <f>IFERROR(VLOOKUP($M$36&amp;D49,Auditoria!$A$4:$J$803,6,0),"")</f>
        <v>18193</v>
      </c>
      <c r="J49" s="130"/>
      <c r="K49" s="130"/>
      <c r="L49" s="130"/>
      <c r="M49" s="131"/>
      <c r="N49" s="158" t="str">
        <f>IFERROR(VLOOKUP($M$36&amp;D49,Auditoria!$A$4:$J$803,7,0),"")&amp;" - "&amp;IFERROR(VLOOKUP($M$36&amp;D49,Auditoria!$A$4:$J$803,8,0),"")</f>
        <v>ANULADO EN EESS - Anulación del FUA</v>
      </c>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1"/>
      <c r="BB49" s="157" t="str">
        <f>IFERROR(VLOOKUP($M$36&amp;D49,Auditoria!$A$4:$J$803,9,0),"")</f>
        <v>NA</v>
      </c>
      <c r="BC49" s="130"/>
      <c r="BD49" s="130"/>
      <c r="BE49" s="130"/>
      <c r="BF49" s="130"/>
      <c r="BG49" s="130"/>
      <c r="BH49" s="131"/>
      <c r="BI49" s="159"/>
      <c r="BJ49" s="159"/>
      <c r="BK49" s="159"/>
      <c r="BL49" s="75">
        <f t="shared" si="1"/>
        <v>1</v>
      </c>
    </row>
    <row r="50" ht="20.25" customHeight="1">
      <c r="A50" s="155"/>
      <c r="B50" s="155"/>
      <c r="C50" s="155"/>
      <c r="D50" s="156">
        <v>12.0</v>
      </c>
      <c r="E50" s="131"/>
      <c r="F50" s="157" t="str">
        <f>IFERROR(VLOOKUP($M$36&amp;D50,Auditoria!$A$4:$J$803,5,0),"")</f>
        <v>061</v>
      </c>
      <c r="G50" s="130"/>
      <c r="H50" s="131"/>
      <c r="I50" s="157">
        <f>IFERROR(VLOOKUP($M$36&amp;D50,Auditoria!$A$4:$J$803,6,0),"")</f>
        <v>18191</v>
      </c>
      <c r="J50" s="130"/>
      <c r="K50" s="130"/>
      <c r="L50" s="130"/>
      <c r="M50" s="131"/>
      <c r="N50" s="158" t="str">
        <f>IFERROR(VLOOKUP($M$36&amp;D50,Auditoria!$A$4:$J$803,7,0),"")&amp;" - "&amp;IFERROR(VLOOKUP($M$36&amp;D50,Auditoria!$A$4:$J$803,8,0),"")</f>
        <v>FECHA PROBABLE DE PARTO - Salud materna (FPP, CPN,CP, EG y/o AU).</v>
      </c>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1"/>
      <c r="BB50" s="157" t="str">
        <f>IFERROR(VLOOKUP($M$36&amp;D50,Auditoria!$A$4:$J$803,9,0),"")</f>
        <v>LIC. ANTEZANA</v>
      </c>
      <c r="BC50" s="130"/>
      <c r="BD50" s="130"/>
      <c r="BE50" s="130"/>
      <c r="BF50" s="130"/>
      <c r="BG50" s="130"/>
      <c r="BH50" s="131"/>
      <c r="BI50" s="159"/>
      <c r="BJ50" s="159"/>
      <c r="BK50" s="159"/>
      <c r="BL50" s="75">
        <f t="shared" si="1"/>
        <v>1</v>
      </c>
    </row>
    <row r="51" ht="20.25" customHeight="1">
      <c r="A51" s="155"/>
      <c r="B51" s="155"/>
      <c r="C51" s="155"/>
      <c r="D51" s="156">
        <v>13.0</v>
      </c>
      <c r="E51" s="131"/>
      <c r="F51" s="157" t="str">
        <f>IFERROR(VLOOKUP($M$36&amp;D51,Auditoria!$A$4:$J$803,5,0),"")</f>
        <v/>
      </c>
      <c r="G51" s="130"/>
      <c r="H51" s="131"/>
      <c r="I51" s="157" t="str">
        <f>IFERROR(VLOOKUP($M$36&amp;D51,Auditoria!$A$4:$J$803,6,0),"")</f>
        <v/>
      </c>
      <c r="J51" s="130"/>
      <c r="K51" s="130"/>
      <c r="L51" s="130"/>
      <c r="M51" s="131"/>
      <c r="N51" s="158" t="str">
        <f>IFERROR(VLOOKUP($M$36&amp;D51,Auditoria!$A$4:$J$803,7,0),"")&amp;" - "&amp;IFERROR(VLOOKUP($M$36&amp;D51,Auditoria!$A$4:$J$803,8,0),"")</f>
        <v> - </v>
      </c>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1"/>
      <c r="BB51" s="157" t="str">
        <f>IFERROR(VLOOKUP($M$36&amp;D51,Auditoria!$A$4:$J$803,9,0),"")</f>
        <v/>
      </c>
      <c r="BC51" s="130"/>
      <c r="BD51" s="130"/>
      <c r="BE51" s="130"/>
      <c r="BF51" s="130"/>
      <c r="BG51" s="130"/>
      <c r="BH51" s="131"/>
      <c r="BI51" s="159"/>
      <c r="BJ51" s="159"/>
      <c r="BK51" s="159"/>
      <c r="BL51" s="75">
        <f t="shared" si="1"/>
        <v>0</v>
      </c>
    </row>
    <row r="52" ht="20.25" customHeight="1">
      <c r="A52" s="155"/>
      <c r="B52" s="155"/>
      <c r="C52" s="155"/>
      <c r="D52" s="156">
        <v>14.0</v>
      </c>
      <c r="E52" s="131"/>
      <c r="F52" s="157" t="str">
        <f>IFERROR(VLOOKUP($M$36&amp;D52,Auditoria!$A$4:$J$803,5,0),"")</f>
        <v/>
      </c>
      <c r="G52" s="130"/>
      <c r="H52" s="131"/>
      <c r="I52" s="157" t="str">
        <f>IFERROR(VLOOKUP($M$36&amp;D52,Auditoria!$A$4:$J$803,6,0),"")</f>
        <v/>
      </c>
      <c r="J52" s="130"/>
      <c r="K52" s="130"/>
      <c r="L52" s="130"/>
      <c r="M52" s="131"/>
      <c r="N52" s="158" t="str">
        <f>IFERROR(VLOOKUP($M$36&amp;D52,Auditoria!$A$4:$J$803,7,0),"")&amp;" - "&amp;IFERROR(VLOOKUP($M$36&amp;D52,Auditoria!$A$4:$J$803,8,0),"")</f>
        <v> - </v>
      </c>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1"/>
      <c r="BB52" s="157" t="str">
        <f>IFERROR(VLOOKUP($M$36&amp;D52,Auditoria!$A$4:$J$803,9,0),"")</f>
        <v/>
      </c>
      <c r="BC52" s="130"/>
      <c r="BD52" s="130"/>
      <c r="BE52" s="130"/>
      <c r="BF52" s="130"/>
      <c r="BG52" s="130"/>
      <c r="BH52" s="131"/>
      <c r="BI52" s="159"/>
      <c r="BJ52" s="159"/>
      <c r="BK52" s="159"/>
      <c r="BL52" s="75">
        <f t="shared" si="1"/>
        <v>0</v>
      </c>
    </row>
    <row r="53" ht="20.25" customHeight="1">
      <c r="A53" s="155"/>
      <c r="B53" s="155"/>
      <c r="C53" s="155"/>
      <c r="D53" s="156">
        <v>15.0</v>
      </c>
      <c r="E53" s="131"/>
      <c r="F53" s="157" t="str">
        <f>IFERROR(VLOOKUP($M$36&amp;D53,Auditoria!$A$4:$J$803,5,0),"")</f>
        <v/>
      </c>
      <c r="G53" s="130"/>
      <c r="H53" s="131"/>
      <c r="I53" s="157" t="str">
        <f>IFERROR(VLOOKUP($M$36&amp;D53,Auditoria!$A$4:$J$803,6,0),"")</f>
        <v/>
      </c>
      <c r="J53" s="130"/>
      <c r="K53" s="130"/>
      <c r="L53" s="130"/>
      <c r="M53" s="131"/>
      <c r="N53" s="158" t="str">
        <f>IFERROR(VLOOKUP($M$36&amp;D53,Auditoria!$A$4:$J$803,7,0),"")&amp;" - "&amp;IFERROR(VLOOKUP($M$36&amp;D53,Auditoria!$A$4:$J$803,8,0),"")</f>
        <v> - </v>
      </c>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1"/>
      <c r="BB53" s="157" t="str">
        <f>IFERROR(VLOOKUP($M$36&amp;D53,Auditoria!$A$4:$J$803,9,0),"")</f>
        <v/>
      </c>
      <c r="BC53" s="130"/>
      <c r="BD53" s="130"/>
      <c r="BE53" s="130"/>
      <c r="BF53" s="130"/>
      <c r="BG53" s="130"/>
      <c r="BH53" s="131"/>
      <c r="BI53" s="159"/>
      <c r="BJ53" s="159"/>
      <c r="BK53" s="159"/>
      <c r="BL53" s="75">
        <f t="shared" si="1"/>
        <v>0</v>
      </c>
    </row>
    <row r="54" ht="20.25" customHeight="1">
      <c r="A54" s="155"/>
      <c r="B54" s="155"/>
      <c r="C54" s="155"/>
      <c r="D54" s="156">
        <v>16.0</v>
      </c>
      <c r="E54" s="131"/>
      <c r="F54" s="157" t="str">
        <f>IFERROR(VLOOKUP($M$36&amp;D54,Auditoria!$A$4:$J$803,5,0),"")</f>
        <v/>
      </c>
      <c r="G54" s="130"/>
      <c r="H54" s="131"/>
      <c r="I54" s="157" t="str">
        <f>IFERROR(VLOOKUP($M$36&amp;D54,Auditoria!$A$4:$J$803,6,0),"")</f>
        <v/>
      </c>
      <c r="J54" s="130"/>
      <c r="K54" s="130"/>
      <c r="L54" s="130"/>
      <c r="M54" s="131"/>
      <c r="N54" s="158" t="str">
        <f>IFERROR(VLOOKUP($M$36&amp;D54,Auditoria!$A$4:$J$803,7,0),"")&amp;" - "&amp;IFERROR(VLOOKUP($M$36&amp;D54,Auditoria!$A$4:$J$803,8,0),"")</f>
        <v> - </v>
      </c>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1"/>
      <c r="BB54" s="157" t="str">
        <f>IFERROR(VLOOKUP($M$36&amp;D54,Auditoria!$A$4:$J$803,9,0),"")</f>
        <v/>
      </c>
      <c r="BC54" s="130"/>
      <c r="BD54" s="130"/>
      <c r="BE54" s="130"/>
      <c r="BF54" s="130"/>
      <c r="BG54" s="130"/>
      <c r="BH54" s="131"/>
      <c r="BI54" s="159"/>
      <c r="BJ54" s="159"/>
      <c r="BK54" s="159"/>
      <c r="BL54" s="75">
        <f t="shared" si="1"/>
        <v>0</v>
      </c>
    </row>
    <row r="55" ht="20.25" customHeight="1">
      <c r="A55" s="155"/>
      <c r="B55" s="155"/>
      <c r="C55" s="155"/>
      <c r="D55" s="156">
        <v>17.0</v>
      </c>
      <c r="E55" s="131"/>
      <c r="F55" s="157" t="str">
        <f>IFERROR(VLOOKUP($M$36&amp;D55,Auditoria!$A$4:$J$803,5,0),"")</f>
        <v/>
      </c>
      <c r="G55" s="130"/>
      <c r="H55" s="131"/>
      <c r="I55" s="157" t="str">
        <f>IFERROR(VLOOKUP($M$36&amp;D55,Auditoria!$A$4:$J$803,6,0),"")</f>
        <v/>
      </c>
      <c r="J55" s="130"/>
      <c r="K55" s="130"/>
      <c r="L55" s="130"/>
      <c r="M55" s="131"/>
      <c r="N55" s="158" t="str">
        <f>IFERROR(VLOOKUP($M$36&amp;D55,Auditoria!$A$4:$J$803,7,0),"")&amp;" - "&amp;IFERROR(VLOOKUP($M$36&amp;D55,Auditoria!$A$4:$J$803,8,0),"")</f>
        <v> - </v>
      </c>
      <c r="O55" s="130"/>
      <c r="P55" s="130"/>
      <c r="Q55" s="13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1"/>
      <c r="BB55" s="157" t="str">
        <f>IFERROR(VLOOKUP($M$36&amp;D55,Auditoria!$A$4:$J$803,9,0),"")</f>
        <v/>
      </c>
      <c r="BC55" s="130"/>
      <c r="BD55" s="130"/>
      <c r="BE55" s="130"/>
      <c r="BF55" s="130"/>
      <c r="BG55" s="130"/>
      <c r="BH55" s="131"/>
      <c r="BI55" s="159"/>
      <c r="BJ55" s="159"/>
      <c r="BK55" s="159"/>
      <c r="BL55" s="75">
        <f t="shared" si="1"/>
        <v>0</v>
      </c>
    </row>
    <row r="56" ht="20.25" customHeight="1">
      <c r="A56" s="155"/>
      <c r="B56" s="155"/>
      <c r="C56" s="155"/>
      <c r="D56" s="156">
        <v>18.0</v>
      </c>
      <c r="E56" s="131"/>
      <c r="F56" s="157" t="str">
        <f>IFERROR(VLOOKUP($M$36&amp;D56,Auditoria!$A$4:$J$803,5,0),"")</f>
        <v/>
      </c>
      <c r="G56" s="130"/>
      <c r="H56" s="131"/>
      <c r="I56" s="157" t="str">
        <f>IFERROR(VLOOKUP($M$36&amp;D56,Auditoria!$A$4:$J$803,6,0),"")</f>
        <v/>
      </c>
      <c r="J56" s="130"/>
      <c r="K56" s="130"/>
      <c r="L56" s="130"/>
      <c r="M56" s="131"/>
      <c r="N56" s="158" t="str">
        <f>IFERROR(VLOOKUP($M$36&amp;D56,Auditoria!$A$4:$J$803,7,0),"")&amp;" - "&amp;IFERROR(VLOOKUP($M$36&amp;D56,Auditoria!$A$4:$J$803,8,0),"")</f>
        <v> - </v>
      </c>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1"/>
      <c r="BB56" s="157" t="str">
        <f>IFERROR(VLOOKUP($M$36&amp;D56,Auditoria!$A$4:$J$803,9,0),"")</f>
        <v/>
      </c>
      <c r="BC56" s="130"/>
      <c r="BD56" s="130"/>
      <c r="BE56" s="130"/>
      <c r="BF56" s="130"/>
      <c r="BG56" s="130"/>
      <c r="BH56" s="131"/>
      <c r="BI56" s="159"/>
      <c r="BJ56" s="159"/>
      <c r="BK56" s="159"/>
      <c r="BL56" s="75">
        <f t="shared" si="1"/>
        <v>0</v>
      </c>
    </row>
    <row r="57" ht="20.25" customHeight="1">
      <c r="A57" s="155"/>
      <c r="B57" s="155"/>
      <c r="C57" s="155"/>
      <c r="D57" s="156">
        <v>19.0</v>
      </c>
      <c r="E57" s="131"/>
      <c r="F57" s="157" t="str">
        <f>IFERROR(VLOOKUP($M$36&amp;D57,Auditoria!$A$4:$J$803,5,0),"")</f>
        <v/>
      </c>
      <c r="G57" s="130"/>
      <c r="H57" s="131"/>
      <c r="I57" s="157" t="str">
        <f>IFERROR(VLOOKUP($M$36&amp;D57,Auditoria!$A$4:$J$803,6,0),"")</f>
        <v/>
      </c>
      <c r="J57" s="130"/>
      <c r="K57" s="130"/>
      <c r="L57" s="130"/>
      <c r="M57" s="131"/>
      <c r="N57" s="158" t="str">
        <f>IFERROR(VLOOKUP($M$36&amp;D57,Auditoria!$A$4:$J$803,7,0),"")&amp;" - "&amp;IFERROR(VLOOKUP($M$36&amp;D57,Auditoria!$A$4:$J$803,8,0),"")</f>
        <v> - </v>
      </c>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1"/>
      <c r="BB57" s="157" t="str">
        <f>IFERROR(VLOOKUP($M$36&amp;D57,Auditoria!$A$4:$J$803,9,0),"")</f>
        <v/>
      </c>
      <c r="BC57" s="130"/>
      <c r="BD57" s="130"/>
      <c r="BE57" s="130"/>
      <c r="BF57" s="130"/>
      <c r="BG57" s="130"/>
      <c r="BH57" s="131"/>
      <c r="BI57" s="159"/>
      <c r="BJ57" s="159"/>
      <c r="BK57" s="159"/>
      <c r="BL57" s="75">
        <f t="shared" si="1"/>
        <v>0</v>
      </c>
    </row>
    <row r="58" ht="20.25" customHeight="1">
      <c r="A58" s="155"/>
      <c r="B58" s="155"/>
      <c r="C58" s="155"/>
      <c r="D58" s="156">
        <v>20.0</v>
      </c>
      <c r="E58" s="131"/>
      <c r="F58" s="157" t="str">
        <f>IFERROR(VLOOKUP($M$36&amp;D58,Auditoria!$A$4:$J$803,5,0),"")</f>
        <v/>
      </c>
      <c r="G58" s="130"/>
      <c r="H58" s="131"/>
      <c r="I58" s="157" t="str">
        <f>IFERROR(VLOOKUP($M$36&amp;D58,Auditoria!$A$4:$J$803,6,0),"")</f>
        <v/>
      </c>
      <c r="J58" s="130"/>
      <c r="K58" s="130"/>
      <c r="L58" s="130"/>
      <c r="M58" s="131"/>
      <c r="N58" s="158" t="str">
        <f>IFERROR(VLOOKUP($M$36&amp;D58,Auditoria!$A$4:$J$803,7,0),"")&amp;" - "&amp;IFERROR(VLOOKUP($M$36&amp;D58,Auditoria!$A$4:$J$803,8,0),"")</f>
        <v> - </v>
      </c>
      <c r="O58" s="130"/>
      <c r="P58" s="130"/>
      <c r="Q58" s="13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1"/>
      <c r="BB58" s="157" t="str">
        <f>IFERROR(VLOOKUP($M$36&amp;D58,Auditoria!$A$4:$J$803,9,0),"")</f>
        <v/>
      </c>
      <c r="BC58" s="130"/>
      <c r="BD58" s="130"/>
      <c r="BE58" s="130"/>
      <c r="BF58" s="130"/>
      <c r="BG58" s="130"/>
      <c r="BH58" s="131"/>
      <c r="BI58" s="159"/>
      <c r="BJ58" s="159"/>
      <c r="BK58" s="159"/>
      <c r="BL58" s="75">
        <f t="shared" si="1"/>
        <v>0</v>
      </c>
    </row>
    <row r="59" ht="20.25" customHeight="1">
      <c r="A59" s="155"/>
      <c r="B59" s="155"/>
      <c r="C59" s="155"/>
      <c r="D59" s="156">
        <v>21.0</v>
      </c>
      <c r="E59" s="131"/>
      <c r="F59" s="157" t="str">
        <f>IFERROR(VLOOKUP($M$36&amp;D59,Auditoria!$A$4:$J$803,5,0),"")</f>
        <v/>
      </c>
      <c r="G59" s="130"/>
      <c r="H59" s="131"/>
      <c r="I59" s="157" t="str">
        <f>IFERROR(VLOOKUP($M$36&amp;D59,Auditoria!$A$4:$J$803,6,0),"")</f>
        <v/>
      </c>
      <c r="J59" s="130"/>
      <c r="K59" s="130"/>
      <c r="L59" s="130"/>
      <c r="M59" s="131"/>
      <c r="N59" s="158" t="str">
        <f>IFERROR(VLOOKUP($M$36&amp;D59,Auditoria!$A$4:$J$803,7,0),"")&amp;" - "&amp;IFERROR(VLOOKUP($M$36&amp;D59,Auditoria!$A$4:$J$803,8,0),"")</f>
        <v> - </v>
      </c>
      <c r="O59" s="130"/>
      <c r="P59" s="130"/>
      <c r="Q59" s="13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1"/>
      <c r="BB59" s="157" t="str">
        <f>IFERROR(VLOOKUP($M$36&amp;D59,Auditoria!$A$4:$J$803,9,0),"")</f>
        <v/>
      </c>
      <c r="BC59" s="130"/>
      <c r="BD59" s="130"/>
      <c r="BE59" s="130"/>
      <c r="BF59" s="130"/>
      <c r="BG59" s="130"/>
      <c r="BH59" s="131"/>
      <c r="BI59" s="159"/>
      <c r="BJ59" s="159"/>
      <c r="BK59" s="159"/>
      <c r="BL59" s="75">
        <f t="shared" si="1"/>
        <v>0</v>
      </c>
    </row>
    <row r="60" ht="20.25" customHeight="1">
      <c r="A60" s="155"/>
      <c r="B60" s="155"/>
      <c r="C60" s="155"/>
      <c r="D60" s="156">
        <v>22.0</v>
      </c>
      <c r="E60" s="131"/>
      <c r="F60" s="157" t="str">
        <f>IFERROR(VLOOKUP($M$36&amp;D60,Auditoria!$A$4:$J$803,5,0),"")</f>
        <v/>
      </c>
      <c r="G60" s="130"/>
      <c r="H60" s="131"/>
      <c r="I60" s="157" t="str">
        <f>IFERROR(VLOOKUP($M$36&amp;D60,Auditoria!$A$4:$J$803,6,0),"")</f>
        <v/>
      </c>
      <c r="J60" s="130"/>
      <c r="K60" s="130"/>
      <c r="L60" s="130"/>
      <c r="M60" s="131"/>
      <c r="N60" s="158" t="str">
        <f>IFERROR(VLOOKUP($M$36&amp;D60,Auditoria!$A$4:$J$803,7,0),"")&amp;" - "&amp;IFERROR(VLOOKUP($M$36&amp;D60,Auditoria!$A$4:$J$803,8,0),"")</f>
        <v> - </v>
      </c>
      <c r="O60" s="130"/>
      <c r="P60" s="130"/>
      <c r="Q60" s="13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1"/>
      <c r="BB60" s="157" t="str">
        <f>IFERROR(VLOOKUP($M$36&amp;D60,Auditoria!$A$4:$J$803,9,0),"")</f>
        <v/>
      </c>
      <c r="BC60" s="130"/>
      <c r="BD60" s="130"/>
      <c r="BE60" s="130"/>
      <c r="BF60" s="130"/>
      <c r="BG60" s="130"/>
      <c r="BH60" s="131"/>
      <c r="BI60" s="159"/>
      <c r="BJ60" s="159"/>
      <c r="BK60" s="159"/>
      <c r="BL60" s="75">
        <f t="shared" si="1"/>
        <v>0</v>
      </c>
    </row>
    <row r="61" ht="20.25" customHeight="1">
      <c r="A61" s="155"/>
      <c r="B61" s="155"/>
      <c r="C61" s="155"/>
      <c r="D61" s="156">
        <v>23.0</v>
      </c>
      <c r="E61" s="131"/>
      <c r="F61" s="157" t="str">
        <f>IFERROR(VLOOKUP($M$36&amp;D61,Auditoria!$A$4:$J$803,5,0),"")</f>
        <v/>
      </c>
      <c r="G61" s="130"/>
      <c r="H61" s="131"/>
      <c r="I61" s="157" t="str">
        <f>IFERROR(VLOOKUP($M$36&amp;D61,Auditoria!$A$4:$J$803,6,0),"")</f>
        <v/>
      </c>
      <c r="J61" s="130"/>
      <c r="K61" s="130"/>
      <c r="L61" s="130"/>
      <c r="M61" s="131"/>
      <c r="N61" s="158" t="str">
        <f>IFERROR(VLOOKUP($M$36&amp;D61,Auditoria!$A$4:$J$803,7,0),"")&amp;" - "&amp;IFERROR(VLOOKUP($M$36&amp;D61,Auditoria!$A$4:$J$803,8,0),"")</f>
        <v> - </v>
      </c>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1"/>
      <c r="BB61" s="157" t="str">
        <f>IFERROR(VLOOKUP($M$36&amp;D61,Auditoria!$A$4:$J$803,9,0),"")</f>
        <v/>
      </c>
      <c r="BC61" s="130"/>
      <c r="BD61" s="130"/>
      <c r="BE61" s="130"/>
      <c r="BF61" s="130"/>
      <c r="BG61" s="130"/>
      <c r="BH61" s="131"/>
      <c r="BI61" s="159"/>
      <c r="BJ61" s="159"/>
      <c r="BK61" s="159"/>
      <c r="BL61" s="75">
        <f t="shared" si="1"/>
        <v>0</v>
      </c>
    </row>
    <row r="62" ht="20.25" customHeight="1">
      <c r="A62" s="155"/>
      <c r="B62" s="155"/>
      <c r="C62" s="155"/>
      <c r="D62" s="156">
        <v>24.0</v>
      </c>
      <c r="E62" s="131"/>
      <c r="F62" s="157" t="str">
        <f>IFERROR(VLOOKUP($M$36&amp;D62,Auditoria!$A$4:$J$803,5,0),"")</f>
        <v/>
      </c>
      <c r="G62" s="130"/>
      <c r="H62" s="131"/>
      <c r="I62" s="157" t="str">
        <f>IFERROR(VLOOKUP($M$36&amp;D62,Auditoria!$A$4:$J$803,6,0),"")</f>
        <v/>
      </c>
      <c r="J62" s="130"/>
      <c r="K62" s="130"/>
      <c r="L62" s="130"/>
      <c r="M62" s="131"/>
      <c r="N62" s="158" t="str">
        <f>IFERROR(VLOOKUP($M$36&amp;D62,Auditoria!$A$4:$J$803,7,0),"")&amp;" - "&amp;IFERROR(VLOOKUP($M$36&amp;D62,Auditoria!$A$4:$J$803,8,0),"")</f>
        <v> - </v>
      </c>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1"/>
      <c r="BB62" s="157" t="str">
        <f>IFERROR(VLOOKUP($M$36&amp;D62,Auditoria!$A$4:$J$803,9,0),"")</f>
        <v/>
      </c>
      <c r="BC62" s="130"/>
      <c r="BD62" s="130"/>
      <c r="BE62" s="130"/>
      <c r="BF62" s="130"/>
      <c r="BG62" s="130"/>
      <c r="BH62" s="131"/>
      <c r="BI62" s="159"/>
      <c r="BJ62" s="159"/>
      <c r="BK62" s="159"/>
      <c r="BL62" s="75">
        <f t="shared" si="1"/>
        <v>0</v>
      </c>
    </row>
    <row r="63" ht="20.25" customHeight="1">
      <c r="A63" s="155"/>
      <c r="B63" s="155"/>
      <c r="C63" s="155"/>
      <c r="D63" s="156">
        <v>25.0</v>
      </c>
      <c r="E63" s="131"/>
      <c r="F63" s="157" t="str">
        <f>IFERROR(VLOOKUP($M$36&amp;D63,Auditoria!$A$4:$J$803,5,0),"")</f>
        <v/>
      </c>
      <c r="G63" s="130"/>
      <c r="H63" s="131"/>
      <c r="I63" s="157" t="str">
        <f>IFERROR(VLOOKUP($M$36&amp;D63,Auditoria!$A$4:$J$803,6,0),"")</f>
        <v/>
      </c>
      <c r="J63" s="130"/>
      <c r="K63" s="130"/>
      <c r="L63" s="130"/>
      <c r="M63" s="131"/>
      <c r="N63" s="158" t="str">
        <f>IFERROR(VLOOKUP($M$36&amp;D63,Auditoria!$A$4:$J$803,7,0),"")&amp;" - "&amp;IFERROR(VLOOKUP($M$36&amp;D63,Auditoria!$A$4:$J$803,8,0),"")</f>
        <v> - </v>
      </c>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1"/>
      <c r="BB63" s="157" t="str">
        <f>IFERROR(VLOOKUP($M$36&amp;D63,Auditoria!$A$4:$J$803,9,0),"")</f>
        <v/>
      </c>
      <c r="BC63" s="130"/>
      <c r="BD63" s="130"/>
      <c r="BE63" s="130"/>
      <c r="BF63" s="130"/>
      <c r="BG63" s="130"/>
      <c r="BH63" s="131"/>
      <c r="BI63" s="159"/>
      <c r="BJ63" s="159"/>
      <c r="BK63" s="159"/>
      <c r="BL63" s="75">
        <f t="shared" si="1"/>
        <v>0</v>
      </c>
    </row>
    <row r="64" ht="20.25" customHeight="1">
      <c r="A64" s="155"/>
      <c r="B64" s="155"/>
      <c r="C64" s="155"/>
      <c r="D64" s="156">
        <v>26.0</v>
      </c>
      <c r="E64" s="131"/>
      <c r="F64" s="157" t="str">
        <f>IFERROR(VLOOKUP($M$36&amp;D64,Auditoria!$A$4:$J$803,5,0),"")</f>
        <v/>
      </c>
      <c r="G64" s="130"/>
      <c r="H64" s="131"/>
      <c r="I64" s="157" t="str">
        <f>IFERROR(VLOOKUP($M$36&amp;D64,Auditoria!$A$4:$J$803,6,0),"")</f>
        <v/>
      </c>
      <c r="J64" s="130"/>
      <c r="K64" s="130"/>
      <c r="L64" s="130"/>
      <c r="M64" s="131"/>
      <c r="N64" s="158" t="str">
        <f>IFERROR(VLOOKUP($M$36&amp;D64,Auditoria!$A$4:$J$803,7,0),"")&amp;" - "&amp;IFERROR(VLOOKUP($M$36&amp;D64,Auditoria!$A$4:$J$803,8,0),"")</f>
        <v> - </v>
      </c>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1"/>
      <c r="BB64" s="157" t="str">
        <f>IFERROR(VLOOKUP($M$36&amp;D64,Auditoria!$A$4:$J$803,9,0),"")</f>
        <v/>
      </c>
      <c r="BC64" s="130"/>
      <c r="BD64" s="130"/>
      <c r="BE64" s="130"/>
      <c r="BF64" s="130"/>
      <c r="BG64" s="130"/>
      <c r="BH64" s="131"/>
      <c r="BI64" s="159"/>
      <c r="BJ64" s="159"/>
      <c r="BK64" s="159"/>
      <c r="BL64" s="75">
        <f t="shared" si="1"/>
        <v>0</v>
      </c>
    </row>
    <row r="65" ht="20.25" customHeight="1">
      <c r="A65" s="155"/>
      <c r="B65" s="155"/>
      <c r="C65" s="155"/>
      <c r="D65" s="156">
        <v>27.0</v>
      </c>
      <c r="E65" s="131"/>
      <c r="F65" s="157" t="str">
        <f>IFERROR(VLOOKUP($M$36&amp;D65,Auditoria!$A$4:$J$803,5,0),"")</f>
        <v/>
      </c>
      <c r="G65" s="130"/>
      <c r="H65" s="131"/>
      <c r="I65" s="157" t="str">
        <f>IFERROR(VLOOKUP($M$36&amp;D65,Auditoria!$A$4:$J$803,6,0),"")</f>
        <v/>
      </c>
      <c r="J65" s="130"/>
      <c r="K65" s="130"/>
      <c r="L65" s="130"/>
      <c r="M65" s="131"/>
      <c r="N65" s="158" t="str">
        <f>IFERROR(VLOOKUP($M$36&amp;D65,Auditoria!$A$4:$J$803,7,0),"")&amp;" - "&amp;IFERROR(VLOOKUP($M$36&amp;D65,Auditoria!$A$4:$J$803,8,0),"")</f>
        <v> - </v>
      </c>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1"/>
      <c r="BB65" s="157" t="str">
        <f>IFERROR(VLOOKUP($M$36&amp;D65,Auditoria!$A$4:$J$803,9,0),"")</f>
        <v/>
      </c>
      <c r="BC65" s="130"/>
      <c r="BD65" s="130"/>
      <c r="BE65" s="130"/>
      <c r="BF65" s="130"/>
      <c r="BG65" s="130"/>
      <c r="BH65" s="131"/>
      <c r="BI65" s="159"/>
      <c r="BJ65" s="159"/>
      <c r="BK65" s="159"/>
      <c r="BL65" s="75">
        <f t="shared" si="1"/>
        <v>0</v>
      </c>
    </row>
    <row r="66" ht="20.25" customHeight="1">
      <c r="A66" s="155"/>
      <c r="B66" s="155"/>
      <c r="C66" s="155"/>
      <c r="D66" s="156">
        <v>28.0</v>
      </c>
      <c r="E66" s="131"/>
      <c r="F66" s="157" t="str">
        <f>IFERROR(VLOOKUP($M$36&amp;D66,Auditoria!$A$4:$J$803,5,0),"")</f>
        <v/>
      </c>
      <c r="G66" s="130"/>
      <c r="H66" s="131"/>
      <c r="I66" s="157" t="str">
        <f>IFERROR(VLOOKUP($M$36&amp;D66,Auditoria!$A$4:$J$803,6,0),"")</f>
        <v/>
      </c>
      <c r="J66" s="130"/>
      <c r="K66" s="130"/>
      <c r="L66" s="130"/>
      <c r="M66" s="131"/>
      <c r="N66" s="158" t="str">
        <f>IFERROR(VLOOKUP($M$36&amp;D66,Auditoria!$A$4:$J$803,7,0),"")&amp;" - "&amp;IFERROR(VLOOKUP($M$36&amp;D66,Auditoria!$A$4:$J$803,8,0),"")</f>
        <v> - </v>
      </c>
      <c r="O66" s="130"/>
      <c r="P66" s="130"/>
      <c r="Q66" s="13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1"/>
      <c r="BB66" s="157" t="str">
        <f>IFERROR(VLOOKUP($M$36&amp;D66,Auditoria!$A$4:$J$803,9,0),"")</f>
        <v/>
      </c>
      <c r="BC66" s="130"/>
      <c r="BD66" s="130"/>
      <c r="BE66" s="130"/>
      <c r="BF66" s="130"/>
      <c r="BG66" s="130"/>
      <c r="BH66" s="131"/>
      <c r="BI66" s="159"/>
      <c r="BJ66" s="159"/>
      <c r="BK66" s="159"/>
      <c r="BL66" s="75">
        <f t="shared" si="1"/>
        <v>0</v>
      </c>
    </row>
    <row r="67" ht="20.25" customHeight="1">
      <c r="A67" s="155"/>
      <c r="B67" s="155"/>
      <c r="C67" s="155"/>
      <c r="D67" s="156">
        <v>29.0</v>
      </c>
      <c r="E67" s="131"/>
      <c r="F67" s="157" t="str">
        <f>IFERROR(VLOOKUP($M$36&amp;D67,Auditoria!$A$4:$J$803,5,0),"")</f>
        <v/>
      </c>
      <c r="G67" s="130"/>
      <c r="H67" s="131"/>
      <c r="I67" s="157" t="str">
        <f>IFERROR(VLOOKUP($M$36&amp;D67,Auditoria!$A$4:$J$803,6,0),"")</f>
        <v/>
      </c>
      <c r="J67" s="130"/>
      <c r="K67" s="130"/>
      <c r="L67" s="130"/>
      <c r="M67" s="131"/>
      <c r="N67" s="158" t="str">
        <f>IFERROR(VLOOKUP($M$36&amp;D67,Auditoria!$A$4:$J$803,7,0),"")&amp;" - "&amp;IFERROR(VLOOKUP($M$36&amp;D67,Auditoria!$A$4:$J$803,8,0),"")</f>
        <v> - </v>
      </c>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1"/>
      <c r="BB67" s="157" t="str">
        <f>IFERROR(VLOOKUP($M$36&amp;D67,Auditoria!$A$4:$J$803,9,0),"")</f>
        <v/>
      </c>
      <c r="BC67" s="130"/>
      <c r="BD67" s="130"/>
      <c r="BE67" s="130"/>
      <c r="BF67" s="130"/>
      <c r="BG67" s="130"/>
      <c r="BH67" s="131"/>
      <c r="BI67" s="159"/>
      <c r="BJ67" s="159"/>
      <c r="BK67" s="159"/>
      <c r="BL67" s="75">
        <f t="shared" si="1"/>
        <v>0</v>
      </c>
    </row>
    <row r="68" ht="20.25" customHeight="1">
      <c r="A68" s="155"/>
      <c r="B68" s="155"/>
      <c r="C68" s="155"/>
      <c r="D68" s="156">
        <v>30.0</v>
      </c>
      <c r="E68" s="131"/>
      <c r="F68" s="157" t="str">
        <f>IFERROR(VLOOKUP($M$36&amp;D68,Auditoria!$A$4:$J$803,5,0),"")</f>
        <v/>
      </c>
      <c r="G68" s="130"/>
      <c r="H68" s="131"/>
      <c r="I68" s="157" t="str">
        <f>IFERROR(VLOOKUP($M$36&amp;D68,Auditoria!$A$4:$J$803,6,0),"")</f>
        <v/>
      </c>
      <c r="J68" s="130"/>
      <c r="K68" s="130"/>
      <c r="L68" s="130"/>
      <c r="M68" s="131"/>
      <c r="N68" s="158" t="str">
        <f>IFERROR(VLOOKUP($M$36&amp;D68,Auditoria!$A$4:$J$803,7,0),"")&amp;" - "&amp;IFERROR(VLOOKUP($M$36&amp;D68,Auditoria!$A$4:$J$803,8,0),"")</f>
        <v> - </v>
      </c>
      <c r="O68" s="130"/>
      <c r="P68" s="130"/>
      <c r="Q68" s="13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1"/>
      <c r="BB68" s="157" t="str">
        <f>IFERROR(VLOOKUP($M$36&amp;D68,Auditoria!$A$4:$J$803,9,0),"")</f>
        <v/>
      </c>
      <c r="BC68" s="130"/>
      <c r="BD68" s="130"/>
      <c r="BE68" s="130"/>
      <c r="BF68" s="130"/>
      <c r="BG68" s="130"/>
      <c r="BH68" s="131"/>
      <c r="BI68" s="159"/>
      <c r="BJ68" s="159"/>
      <c r="BK68" s="159"/>
      <c r="BL68" s="75">
        <f t="shared" si="1"/>
        <v>0</v>
      </c>
    </row>
    <row r="69" ht="20.25" customHeight="1">
      <c r="A69" s="155"/>
      <c r="B69" s="155"/>
      <c r="C69" s="155"/>
      <c r="D69" s="156">
        <v>31.0</v>
      </c>
      <c r="E69" s="131"/>
      <c r="F69" s="157" t="str">
        <f>IFERROR(VLOOKUP($M$36&amp;D69,Auditoria!$A$4:$J$803,5,0),"")</f>
        <v/>
      </c>
      <c r="G69" s="130"/>
      <c r="H69" s="131"/>
      <c r="I69" s="157" t="str">
        <f>IFERROR(VLOOKUP($M$36&amp;D69,Auditoria!$A$4:$J$803,6,0),"")</f>
        <v/>
      </c>
      <c r="J69" s="130"/>
      <c r="K69" s="130"/>
      <c r="L69" s="130"/>
      <c r="M69" s="131"/>
      <c r="N69" s="158" t="str">
        <f>IFERROR(VLOOKUP($M$36&amp;D69,Auditoria!$A$4:$J$803,7,0),"")&amp;" - "&amp;IFERROR(VLOOKUP($M$36&amp;D69,Auditoria!$A$4:$J$803,8,0),"")</f>
        <v> - </v>
      </c>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1"/>
      <c r="BB69" s="157" t="str">
        <f>IFERROR(VLOOKUP($M$36&amp;D69,Auditoria!$A$4:$J$803,9,0),"")</f>
        <v/>
      </c>
      <c r="BC69" s="130"/>
      <c r="BD69" s="130"/>
      <c r="BE69" s="130"/>
      <c r="BF69" s="130"/>
      <c r="BG69" s="130"/>
      <c r="BH69" s="131"/>
      <c r="BI69" s="159"/>
      <c r="BJ69" s="159"/>
      <c r="BK69" s="159"/>
      <c r="BL69" s="75">
        <f t="shared" si="1"/>
        <v>0</v>
      </c>
    </row>
    <row r="70" ht="20.25" customHeight="1">
      <c r="A70" s="155"/>
      <c r="B70" s="155"/>
      <c r="C70" s="155"/>
      <c r="D70" s="156">
        <v>32.0</v>
      </c>
      <c r="E70" s="131"/>
      <c r="F70" s="157" t="str">
        <f>IFERROR(VLOOKUP($M$36&amp;D70,Auditoria!$A$4:$J$803,5,0),"")</f>
        <v/>
      </c>
      <c r="G70" s="130"/>
      <c r="H70" s="131"/>
      <c r="I70" s="157" t="str">
        <f>IFERROR(VLOOKUP($M$36&amp;D70,Auditoria!$A$4:$J$803,6,0),"")</f>
        <v/>
      </c>
      <c r="J70" s="130"/>
      <c r="K70" s="130"/>
      <c r="L70" s="130"/>
      <c r="M70" s="131"/>
      <c r="N70" s="158" t="str">
        <f>IFERROR(VLOOKUP($M$36&amp;D70,Auditoria!$A$4:$J$803,7,0),"")&amp;" - "&amp;IFERROR(VLOOKUP($M$36&amp;D70,Auditoria!$A$4:$J$803,8,0),"")</f>
        <v> - </v>
      </c>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1"/>
      <c r="BB70" s="157" t="str">
        <f>IFERROR(VLOOKUP($M$36&amp;D70,Auditoria!$A$4:$J$803,9,0),"")</f>
        <v/>
      </c>
      <c r="BC70" s="130"/>
      <c r="BD70" s="130"/>
      <c r="BE70" s="130"/>
      <c r="BF70" s="130"/>
      <c r="BG70" s="130"/>
      <c r="BH70" s="131"/>
      <c r="BI70" s="159"/>
      <c r="BJ70" s="159"/>
      <c r="BK70" s="159"/>
      <c r="BL70" s="75">
        <f t="shared" si="1"/>
        <v>0</v>
      </c>
    </row>
    <row r="71" ht="20.25" customHeight="1">
      <c r="D71" s="156">
        <v>33.0</v>
      </c>
      <c r="E71" s="131"/>
      <c r="F71" s="157" t="str">
        <f>IFERROR(VLOOKUP($M$36&amp;D71,Auditoria!$A$4:$J$803,5,0),"")</f>
        <v/>
      </c>
      <c r="G71" s="130"/>
      <c r="H71" s="131"/>
      <c r="I71" s="157" t="str">
        <f>IFERROR(VLOOKUP($M$36&amp;D71,Auditoria!$A$4:$J$803,6,0),"")</f>
        <v/>
      </c>
      <c r="J71" s="130"/>
      <c r="K71" s="130"/>
      <c r="L71" s="130"/>
      <c r="M71" s="131"/>
      <c r="N71" s="158" t="str">
        <f>IFERROR(VLOOKUP($M$36&amp;D71,Auditoria!$A$4:$J$803,7,0),"")&amp;" - "&amp;IFERROR(VLOOKUP($M$36&amp;D71,Auditoria!$A$4:$J$803,8,0),"")</f>
        <v> - </v>
      </c>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1"/>
      <c r="BB71" s="157" t="str">
        <f>IFERROR(VLOOKUP($M$36&amp;D71,Auditoria!$A$4:$J$803,9,0),"")</f>
        <v/>
      </c>
      <c r="BC71" s="130"/>
      <c r="BD71" s="130"/>
      <c r="BE71" s="130"/>
      <c r="BF71" s="130"/>
      <c r="BG71" s="130"/>
      <c r="BH71" s="131"/>
      <c r="BL71" s="75">
        <f t="shared" si="1"/>
        <v>0</v>
      </c>
    </row>
    <row r="72" ht="20.25" customHeight="1">
      <c r="D72" s="160">
        <v>34.0</v>
      </c>
      <c r="E72" s="131"/>
      <c r="F72" s="157" t="str">
        <f>IFERROR(VLOOKUP($M$36&amp;D72,Auditoria!$A$4:$J$803,5,0),"")</f>
        <v/>
      </c>
      <c r="G72" s="130"/>
      <c r="H72" s="131"/>
      <c r="I72" s="157" t="str">
        <f>IFERROR(VLOOKUP($M$36&amp;D72,Auditoria!$A$4:$J$803,6,0),"")</f>
        <v/>
      </c>
      <c r="J72" s="130"/>
      <c r="K72" s="130"/>
      <c r="L72" s="130"/>
      <c r="M72" s="131"/>
      <c r="N72" s="158" t="str">
        <f>IFERROR(VLOOKUP($M$36&amp;D72,Auditoria!$A$4:$J$803,7,0),"")&amp;" - "&amp;IFERROR(VLOOKUP($M$36&amp;D72,Auditoria!$A$4:$J$803,8,0),"")</f>
        <v> - </v>
      </c>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1"/>
      <c r="BB72" s="157" t="str">
        <f>IFERROR(VLOOKUP($M$36&amp;D72,Auditoria!$A$4:$J$803,9,0),"")</f>
        <v/>
      </c>
      <c r="BC72" s="130"/>
      <c r="BD72" s="130"/>
      <c r="BE72" s="130"/>
      <c r="BF72" s="130"/>
      <c r="BG72" s="130"/>
      <c r="BH72" s="131"/>
      <c r="BL72" s="75">
        <f t="shared" si="1"/>
        <v>0</v>
      </c>
    </row>
    <row r="73" ht="20.25" customHeight="1">
      <c r="D73" s="160">
        <v>35.0</v>
      </c>
      <c r="E73" s="131"/>
      <c r="F73" s="157" t="str">
        <f>IFERROR(VLOOKUP($M$36&amp;D73,Auditoria!$A$4:$J$803,5,0),"")</f>
        <v/>
      </c>
      <c r="G73" s="130"/>
      <c r="H73" s="131"/>
      <c r="I73" s="157" t="str">
        <f>IFERROR(VLOOKUP($M$36&amp;D73,Auditoria!$A$4:$J$803,6,0),"")</f>
        <v/>
      </c>
      <c r="J73" s="130"/>
      <c r="K73" s="130"/>
      <c r="L73" s="130"/>
      <c r="M73" s="131"/>
      <c r="N73" s="158" t="str">
        <f>IFERROR(VLOOKUP($M$36&amp;D73,Auditoria!$A$4:$J$803,7,0),"")&amp;" - "&amp;IFERROR(VLOOKUP($M$36&amp;D73,Auditoria!$A$4:$J$803,8,0),"")</f>
        <v> - </v>
      </c>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1"/>
      <c r="BB73" s="157" t="str">
        <f>IFERROR(VLOOKUP($M$36&amp;D73,Auditoria!$A$4:$J$803,9,0),"")</f>
        <v/>
      </c>
      <c r="BC73" s="130"/>
      <c r="BD73" s="130"/>
      <c r="BE73" s="130"/>
      <c r="BF73" s="130"/>
      <c r="BG73" s="130"/>
      <c r="BH73" s="131"/>
      <c r="BL73" s="75">
        <f t="shared" si="1"/>
        <v>0</v>
      </c>
    </row>
    <row r="74"/>
    <row r="75"/>
    <row r="76"/>
    <row r="77"/>
    <row r="78" ht="3.0" customHeight="1"/>
    <row r="79" ht="18.0" customHeight="1">
      <c r="A79" s="69"/>
      <c r="B79" s="69"/>
      <c r="C79" s="69"/>
      <c r="D79" s="141" t="s">
        <v>407</v>
      </c>
    </row>
    <row r="80" hidden="1">
      <c r="A80" s="142"/>
      <c r="B80" s="142"/>
      <c r="C80" s="142"/>
      <c r="D80" s="142"/>
      <c r="E80" s="142"/>
      <c r="F80" s="142"/>
      <c r="G80" s="142"/>
      <c r="H80" s="146" t="s">
        <v>411</v>
      </c>
      <c r="I80" s="146"/>
      <c r="J80" s="146"/>
      <c r="K80" s="146"/>
      <c r="L80" s="146"/>
      <c r="M80" s="146"/>
      <c r="Q80" s="161" t="str">
        <f>IFERROR(VLOOKUP(($M$36&amp;" - "&amp;$N$38&amp;" - "&amp;D84),Completo!$A$2:$N$1401,12,0),"")</f>
        <v/>
      </c>
    </row>
    <row r="81" ht="15.75" hidden="1" customHeight="1">
      <c r="A81" s="142"/>
      <c r="B81" s="142"/>
      <c r="C81" s="142"/>
      <c r="D81" s="142"/>
      <c r="E81" s="142"/>
      <c r="F81" s="142"/>
      <c r="G81" s="142"/>
      <c r="H81" s="146" t="s">
        <v>409</v>
      </c>
      <c r="I81" s="147"/>
      <c r="J81" s="147"/>
      <c r="K81" s="147"/>
      <c r="M81" s="147" t="str">
        <f>Z50</f>
        <v/>
      </c>
      <c r="AU81" s="148" t="s">
        <v>391</v>
      </c>
      <c r="AV81" s="149"/>
      <c r="AW81" s="149"/>
      <c r="AX81" s="149"/>
      <c r="AY81" s="149"/>
      <c r="AZ81" s="149"/>
      <c r="BA81" s="150" t="str">
        <f>AX50</f>
        <v/>
      </c>
    </row>
    <row r="82" ht="1.5" customHeight="1"/>
    <row r="83" ht="20.25" customHeight="1">
      <c r="A83" s="151"/>
      <c r="B83" s="151"/>
      <c r="C83" s="151"/>
      <c r="D83" s="152" t="s">
        <v>324</v>
      </c>
      <c r="E83" s="131"/>
      <c r="F83" s="153" t="s">
        <v>342</v>
      </c>
      <c r="G83" s="130"/>
      <c r="H83" s="131"/>
      <c r="I83" s="152" t="s">
        <v>343</v>
      </c>
      <c r="J83" s="130"/>
      <c r="K83" s="130"/>
      <c r="L83" s="130"/>
      <c r="M83" s="131"/>
      <c r="N83" s="154" t="s">
        <v>410</v>
      </c>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1"/>
      <c r="BB83" s="152" t="s">
        <v>345</v>
      </c>
      <c r="BC83" s="130"/>
      <c r="BD83" s="130"/>
      <c r="BE83" s="130"/>
      <c r="BF83" s="130"/>
      <c r="BG83" s="130"/>
      <c r="BH83" s="131"/>
    </row>
    <row r="84" ht="20.25" customHeight="1">
      <c r="A84" s="155"/>
      <c r="B84" s="155"/>
      <c r="C84" s="155"/>
      <c r="D84" s="160">
        <v>36.0</v>
      </c>
      <c r="E84" s="131"/>
      <c r="F84" s="157" t="str">
        <f>IFERROR(VLOOKUP($M$36&amp;D84,Auditoria!$A$4:$J$803,5,0),"")</f>
        <v/>
      </c>
      <c r="G84" s="130"/>
      <c r="H84" s="131"/>
      <c r="I84" s="157" t="str">
        <f>IFERROR(VLOOKUP($M$36&amp;D84,Auditoria!$A$4:$J$803,6,0),"")</f>
        <v/>
      </c>
      <c r="J84" s="130"/>
      <c r="K84" s="130"/>
      <c r="L84" s="130"/>
      <c r="M84" s="131"/>
      <c r="N84" s="158" t="str">
        <f>IFERROR(VLOOKUP($M$36&amp;D84,Auditoria!$A$4:$J$803,7,0),"")&amp;" - "&amp;IFERROR(VLOOKUP($M$36&amp;D84,Auditoria!$A$4:$J$803,8,0),"")</f>
        <v> - </v>
      </c>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1"/>
      <c r="BB84" s="157" t="str">
        <f>IFERROR(VLOOKUP($M$36&amp;D84,Auditoria!$A$4:$J$803,9,0),"")</f>
        <v/>
      </c>
      <c r="BC84" s="130"/>
      <c r="BD84" s="130"/>
      <c r="BE84" s="130"/>
      <c r="BF84" s="130"/>
      <c r="BG84" s="130"/>
      <c r="BH84" s="131"/>
      <c r="BL84" s="75">
        <f t="shared" ref="BL84:BL118" si="2">IF(BB84&lt;&gt;"",1,0)</f>
        <v>0</v>
      </c>
    </row>
    <row r="85" ht="20.25" customHeight="1">
      <c r="A85" s="155"/>
      <c r="B85" s="155"/>
      <c r="C85" s="155"/>
      <c r="D85" s="160">
        <v>37.0</v>
      </c>
      <c r="E85" s="131"/>
      <c r="F85" s="157" t="str">
        <f>IFERROR(VLOOKUP($M$36&amp;D85,Auditoria!$A$4:$J$803,5,0),"")</f>
        <v/>
      </c>
      <c r="G85" s="130"/>
      <c r="H85" s="131"/>
      <c r="I85" s="157" t="str">
        <f>IFERROR(VLOOKUP($M$36&amp;D85,Auditoria!$A$4:$J$803,6,0),"")</f>
        <v/>
      </c>
      <c r="J85" s="130"/>
      <c r="K85" s="130"/>
      <c r="L85" s="130"/>
      <c r="M85" s="131"/>
      <c r="N85" s="158" t="str">
        <f>IFERROR(VLOOKUP($M$36&amp;D85,Auditoria!$A$4:$J$803,7,0),"")&amp;" - "&amp;IFERROR(VLOOKUP($M$36&amp;D85,Auditoria!$A$4:$J$803,8,0),"")</f>
        <v> - </v>
      </c>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1"/>
      <c r="BB85" s="157" t="str">
        <f>IFERROR(VLOOKUP($M$36&amp;D85,Auditoria!$A$4:$J$803,9,0),"")</f>
        <v/>
      </c>
      <c r="BC85" s="130"/>
      <c r="BD85" s="130"/>
      <c r="BE85" s="130"/>
      <c r="BF85" s="130"/>
      <c r="BG85" s="130"/>
      <c r="BH85" s="131"/>
      <c r="BI85" s="159"/>
      <c r="BJ85" s="159"/>
      <c r="BK85" s="159"/>
      <c r="BL85" s="75">
        <f t="shared" si="2"/>
        <v>0</v>
      </c>
    </row>
    <row r="86" ht="20.25" customHeight="1">
      <c r="A86" s="155"/>
      <c r="B86" s="155"/>
      <c r="C86" s="155"/>
      <c r="D86" s="160">
        <v>38.0</v>
      </c>
      <c r="E86" s="131"/>
      <c r="F86" s="157" t="str">
        <f>IFERROR(VLOOKUP($M$36&amp;D86,Auditoria!$A$4:$J$803,5,0),"")</f>
        <v/>
      </c>
      <c r="G86" s="130"/>
      <c r="H86" s="131"/>
      <c r="I86" s="157" t="str">
        <f>IFERROR(VLOOKUP($M$36&amp;D86,Auditoria!$A$4:$J$803,6,0),"")</f>
        <v/>
      </c>
      <c r="J86" s="130"/>
      <c r="K86" s="130"/>
      <c r="L86" s="130"/>
      <c r="M86" s="131"/>
      <c r="N86" s="158" t="str">
        <f>IFERROR(VLOOKUP($M$36&amp;D86,Auditoria!$A$4:$J$803,7,0),"")&amp;" - "&amp;IFERROR(VLOOKUP($M$36&amp;D86,Auditoria!$A$4:$J$803,8,0),"")</f>
        <v> - </v>
      </c>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1"/>
      <c r="BB86" s="157" t="str">
        <f>IFERROR(VLOOKUP($M$36&amp;D86,Auditoria!$A$4:$J$803,9,0),"")</f>
        <v/>
      </c>
      <c r="BC86" s="130"/>
      <c r="BD86" s="130"/>
      <c r="BE86" s="130"/>
      <c r="BF86" s="130"/>
      <c r="BG86" s="130"/>
      <c r="BH86" s="131"/>
      <c r="BI86" s="159"/>
      <c r="BJ86" s="159"/>
      <c r="BK86" s="159"/>
      <c r="BL86" s="75">
        <f t="shared" si="2"/>
        <v>0</v>
      </c>
    </row>
    <row r="87" ht="20.25" customHeight="1">
      <c r="A87" s="155"/>
      <c r="B87" s="155"/>
      <c r="C87" s="155"/>
      <c r="D87" s="160">
        <v>39.0</v>
      </c>
      <c r="E87" s="131"/>
      <c r="F87" s="157" t="str">
        <f>IFERROR(VLOOKUP($M$36&amp;D87,Auditoria!$A$4:$J$803,5,0),"")</f>
        <v/>
      </c>
      <c r="G87" s="130"/>
      <c r="H87" s="131"/>
      <c r="I87" s="157" t="str">
        <f>IFERROR(VLOOKUP($M$36&amp;D87,Auditoria!$A$4:$J$803,6,0),"")</f>
        <v/>
      </c>
      <c r="J87" s="130"/>
      <c r="K87" s="130"/>
      <c r="L87" s="130"/>
      <c r="M87" s="131"/>
      <c r="N87" s="158" t="str">
        <f>IFERROR(VLOOKUP($M$36&amp;D87,Auditoria!$A$4:$J$803,7,0),"")&amp;" - "&amp;IFERROR(VLOOKUP($M$36&amp;D87,Auditoria!$A$4:$J$803,8,0),"")</f>
        <v> - </v>
      </c>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1"/>
      <c r="BB87" s="157" t="str">
        <f>IFERROR(VLOOKUP($M$36&amp;D87,Auditoria!$A$4:$J$803,9,0),"")</f>
        <v/>
      </c>
      <c r="BC87" s="130"/>
      <c r="BD87" s="130"/>
      <c r="BE87" s="130"/>
      <c r="BF87" s="130"/>
      <c r="BG87" s="130"/>
      <c r="BH87" s="131"/>
      <c r="BI87" s="159"/>
      <c r="BJ87" s="159"/>
      <c r="BK87" s="159"/>
      <c r="BL87" s="75">
        <f t="shared" si="2"/>
        <v>0</v>
      </c>
    </row>
    <row r="88" ht="20.25" customHeight="1">
      <c r="A88" s="155"/>
      <c r="B88" s="155"/>
      <c r="C88" s="155"/>
      <c r="D88" s="160">
        <v>40.0</v>
      </c>
      <c r="E88" s="131"/>
      <c r="F88" s="157" t="str">
        <f>IFERROR(VLOOKUP($M$36&amp;D88,Auditoria!$A$4:$J$803,5,0),"")</f>
        <v/>
      </c>
      <c r="G88" s="130"/>
      <c r="H88" s="131"/>
      <c r="I88" s="157" t="str">
        <f>IFERROR(VLOOKUP($M$36&amp;D88,Auditoria!$A$4:$J$803,6,0),"")</f>
        <v/>
      </c>
      <c r="J88" s="130"/>
      <c r="K88" s="130"/>
      <c r="L88" s="130"/>
      <c r="M88" s="131"/>
      <c r="N88" s="158" t="str">
        <f>IFERROR(VLOOKUP($M$36&amp;D88,Auditoria!$A$4:$J$803,7,0),"")&amp;" - "&amp;IFERROR(VLOOKUP($M$36&amp;D88,Auditoria!$A$4:$J$803,8,0),"")</f>
        <v> - </v>
      </c>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1"/>
      <c r="BB88" s="157" t="str">
        <f>IFERROR(VLOOKUP($M$36&amp;D88,Auditoria!$A$4:$J$803,9,0),"")</f>
        <v/>
      </c>
      <c r="BC88" s="130"/>
      <c r="BD88" s="130"/>
      <c r="BE88" s="130"/>
      <c r="BF88" s="130"/>
      <c r="BG88" s="130"/>
      <c r="BH88" s="131"/>
      <c r="BI88" s="159"/>
      <c r="BJ88" s="159"/>
      <c r="BK88" s="159"/>
      <c r="BL88" s="75">
        <f t="shared" si="2"/>
        <v>0</v>
      </c>
    </row>
    <row r="89" ht="20.25" customHeight="1">
      <c r="A89" s="155"/>
      <c r="B89" s="155"/>
      <c r="C89" s="155"/>
      <c r="D89" s="160">
        <v>41.0</v>
      </c>
      <c r="E89" s="131"/>
      <c r="F89" s="157" t="str">
        <f>IFERROR(VLOOKUP($M$36&amp;D89,Auditoria!$A$4:$J$803,5,0),"")</f>
        <v/>
      </c>
      <c r="G89" s="130"/>
      <c r="H89" s="131"/>
      <c r="I89" s="157" t="str">
        <f>IFERROR(VLOOKUP($M$36&amp;D89,Auditoria!$A$4:$J$803,6,0),"")</f>
        <v/>
      </c>
      <c r="J89" s="130"/>
      <c r="K89" s="130"/>
      <c r="L89" s="130"/>
      <c r="M89" s="131"/>
      <c r="N89" s="158" t="str">
        <f>IFERROR(VLOOKUP($M$36&amp;D89,Auditoria!$A$4:$J$803,7,0),"")&amp;" - "&amp;IFERROR(VLOOKUP($M$36&amp;D89,Auditoria!$A$4:$J$803,8,0),"")</f>
        <v> - </v>
      </c>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1"/>
      <c r="BB89" s="157" t="str">
        <f>IFERROR(VLOOKUP($M$36&amp;D89,Auditoria!$A$4:$J$803,9,0),"")</f>
        <v/>
      </c>
      <c r="BC89" s="130"/>
      <c r="BD89" s="130"/>
      <c r="BE89" s="130"/>
      <c r="BF89" s="130"/>
      <c r="BG89" s="130"/>
      <c r="BH89" s="131"/>
      <c r="BI89" s="159"/>
      <c r="BJ89" s="159"/>
      <c r="BK89" s="159"/>
      <c r="BL89" s="75">
        <f t="shared" si="2"/>
        <v>0</v>
      </c>
    </row>
    <row r="90" ht="20.25" customHeight="1">
      <c r="A90" s="155"/>
      <c r="B90" s="155"/>
      <c r="C90" s="155"/>
      <c r="D90" s="160">
        <v>42.0</v>
      </c>
      <c r="E90" s="131"/>
      <c r="F90" s="157" t="str">
        <f>IFERROR(VLOOKUP($M$36&amp;D90,Auditoria!$A$4:$J$803,5,0),"")</f>
        <v/>
      </c>
      <c r="G90" s="130"/>
      <c r="H90" s="131"/>
      <c r="I90" s="157" t="str">
        <f>IFERROR(VLOOKUP($M$36&amp;D90,Auditoria!$A$4:$J$803,6,0),"")</f>
        <v/>
      </c>
      <c r="J90" s="130"/>
      <c r="K90" s="130"/>
      <c r="L90" s="130"/>
      <c r="M90" s="131"/>
      <c r="N90" s="158" t="str">
        <f>IFERROR(VLOOKUP($M$36&amp;D90,Auditoria!$A$4:$J$803,7,0),"")&amp;" - "&amp;IFERROR(VLOOKUP($M$36&amp;D90,Auditoria!$A$4:$J$803,8,0),"")</f>
        <v> - </v>
      </c>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1"/>
      <c r="BB90" s="157" t="str">
        <f>IFERROR(VLOOKUP($M$36&amp;D90,Auditoria!$A$4:$J$803,9,0),"")</f>
        <v/>
      </c>
      <c r="BC90" s="130"/>
      <c r="BD90" s="130"/>
      <c r="BE90" s="130"/>
      <c r="BF90" s="130"/>
      <c r="BG90" s="130"/>
      <c r="BH90" s="131"/>
      <c r="BI90" s="159"/>
      <c r="BJ90" s="159"/>
      <c r="BK90" s="159"/>
      <c r="BL90" s="75">
        <f t="shared" si="2"/>
        <v>0</v>
      </c>
    </row>
    <row r="91" ht="20.25" customHeight="1">
      <c r="A91" s="155"/>
      <c r="B91" s="155"/>
      <c r="C91" s="155"/>
      <c r="D91" s="160">
        <v>43.0</v>
      </c>
      <c r="E91" s="131"/>
      <c r="F91" s="157" t="str">
        <f>IFERROR(VLOOKUP($M$36&amp;D91,Auditoria!$A$4:$J$803,5,0),"")</f>
        <v/>
      </c>
      <c r="G91" s="130"/>
      <c r="H91" s="131"/>
      <c r="I91" s="157" t="str">
        <f>IFERROR(VLOOKUP($M$36&amp;D91,Auditoria!$A$4:$J$803,6,0),"")</f>
        <v/>
      </c>
      <c r="J91" s="130"/>
      <c r="K91" s="130"/>
      <c r="L91" s="130"/>
      <c r="M91" s="131"/>
      <c r="N91" s="158" t="str">
        <f>IFERROR(VLOOKUP($M$36&amp;D91,Auditoria!$A$4:$J$803,7,0),"")&amp;" - "&amp;IFERROR(VLOOKUP($M$36&amp;D91,Auditoria!$A$4:$J$803,8,0),"")</f>
        <v> - </v>
      </c>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1"/>
      <c r="BB91" s="157" t="str">
        <f>IFERROR(VLOOKUP($M$36&amp;D91,Auditoria!$A$4:$J$803,9,0),"")</f>
        <v/>
      </c>
      <c r="BC91" s="130"/>
      <c r="BD91" s="130"/>
      <c r="BE91" s="130"/>
      <c r="BF91" s="130"/>
      <c r="BG91" s="130"/>
      <c r="BH91" s="131"/>
      <c r="BI91" s="159"/>
      <c r="BJ91" s="159"/>
      <c r="BK91" s="159"/>
      <c r="BL91" s="75">
        <f t="shared" si="2"/>
        <v>0</v>
      </c>
    </row>
    <row r="92" ht="20.25" customHeight="1">
      <c r="A92" s="155"/>
      <c r="B92" s="155"/>
      <c r="C92" s="155"/>
      <c r="D92" s="160">
        <v>44.0</v>
      </c>
      <c r="E92" s="131"/>
      <c r="F92" s="157" t="str">
        <f>IFERROR(VLOOKUP($M$36&amp;D92,Auditoria!$A$4:$J$803,5,0),"")</f>
        <v/>
      </c>
      <c r="G92" s="130"/>
      <c r="H92" s="131"/>
      <c r="I92" s="157" t="str">
        <f>IFERROR(VLOOKUP($M$36&amp;D92,Auditoria!$A$4:$J$803,6,0),"")</f>
        <v/>
      </c>
      <c r="J92" s="130"/>
      <c r="K92" s="130"/>
      <c r="L92" s="130"/>
      <c r="M92" s="131"/>
      <c r="N92" s="158" t="str">
        <f>IFERROR(VLOOKUP($M$36&amp;D92,Auditoria!$A$4:$J$803,7,0),"")&amp;" - "&amp;IFERROR(VLOOKUP($M$36&amp;D92,Auditoria!$A$4:$J$803,8,0),"")</f>
        <v> - </v>
      </c>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1"/>
      <c r="BB92" s="157" t="str">
        <f>IFERROR(VLOOKUP($M$36&amp;D92,Auditoria!$A$4:$J$803,9,0),"")</f>
        <v/>
      </c>
      <c r="BC92" s="130"/>
      <c r="BD92" s="130"/>
      <c r="BE92" s="130"/>
      <c r="BF92" s="130"/>
      <c r="BG92" s="130"/>
      <c r="BH92" s="131"/>
      <c r="BI92" s="159"/>
      <c r="BJ92" s="159"/>
      <c r="BK92" s="159"/>
      <c r="BL92" s="75">
        <f t="shared" si="2"/>
        <v>0</v>
      </c>
    </row>
    <row r="93" ht="20.25" customHeight="1">
      <c r="A93" s="155"/>
      <c r="B93" s="155"/>
      <c r="C93" s="155"/>
      <c r="D93" s="160">
        <v>45.0</v>
      </c>
      <c r="E93" s="131"/>
      <c r="F93" s="157" t="str">
        <f>IFERROR(VLOOKUP($M$36&amp;D93,Auditoria!$A$4:$J$803,5,0),"")</f>
        <v/>
      </c>
      <c r="G93" s="130"/>
      <c r="H93" s="131"/>
      <c r="I93" s="157" t="str">
        <f>IFERROR(VLOOKUP($M$36&amp;D93,Auditoria!$A$4:$J$803,6,0),"")</f>
        <v/>
      </c>
      <c r="J93" s="130"/>
      <c r="K93" s="130"/>
      <c r="L93" s="130"/>
      <c r="M93" s="131"/>
      <c r="N93" s="158" t="str">
        <f>IFERROR(VLOOKUP($M$36&amp;D93,Auditoria!$A$4:$J$803,7,0),"")&amp;" - "&amp;IFERROR(VLOOKUP($M$36&amp;D93,Auditoria!$A$4:$J$803,8,0),"")</f>
        <v> - </v>
      </c>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1"/>
      <c r="BB93" s="157" t="str">
        <f>IFERROR(VLOOKUP($M$36&amp;D93,Auditoria!$A$4:$J$803,9,0),"")</f>
        <v/>
      </c>
      <c r="BC93" s="130"/>
      <c r="BD93" s="130"/>
      <c r="BE93" s="130"/>
      <c r="BF93" s="130"/>
      <c r="BG93" s="130"/>
      <c r="BH93" s="131"/>
      <c r="BI93" s="159"/>
      <c r="BJ93" s="159"/>
      <c r="BK93" s="159"/>
      <c r="BL93" s="75">
        <f t="shared" si="2"/>
        <v>0</v>
      </c>
    </row>
    <row r="94" ht="20.25" customHeight="1">
      <c r="A94" s="155"/>
      <c r="B94" s="155"/>
      <c r="C94" s="155"/>
      <c r="D94" s="160">
        <v>46.0</v>
      </c>
      <c r="E94" s="131"/>
      <c r="F94" s="157" t="str">
        <f>IFERROR(VLOOKUP($M$36&amp;D94,Auditoria!$A$4:$J$803,5,0),"")</f>
        <v/>
      </c>
      <c r="G94" s="130"/>
      <c r="H94" s="131"/>
      <c r="I94" s="157" t="str">
        <f>IFERROR(VLOOKUP($M$36&amp;D94,Auditoria!$A$4:$J$803,6,0),"")</f>
        <v/>
      </c>
      <c r="J94" s="130"/>
      <c r="K94" s="130"/>
      <c r="L94" s="130"/>
      <c r="M94" s="131"/>
      <c r="N94" s="158" t="str">
        <f>IFERROR(VLOOKUP($M$36&amp;D94,Auditoria!$A$4:$J$803,7,0),"")&amp;" - "&amp;IFERROR(VLOOKUP($M$36&amp;D94,Auditoria!$A$4:$J$803,8,0),"")</f>
        <v> - </v>
      </c>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1"/>
      <c r="BB94" s="157" t="str">
        <f>IFERROR(VLOOKUP($M$36&amp;D94,Auditoria!$A$4:$J$803,9,0),"")</f>
        <v/>
      </c>
      <c r="BC94" s="130"/>
      <c r="BD94" s="130"/>
      <c r="BE94" s="130"/>
      <c r="BF94" s="130"/>
      <c r="BG94" s="130"/>
      <c r="BH94" s="131"/>
      <c r="BI94" s="159"/>
      <c r="BJ94" s="159"/>
      <c r="BK94" s="159"/>
      <c r="BL94" s="75">
        <f t="shared" si="2"/>
        <v>0</v>
      </c>
    </row>
    <row r="95" ht="20.25" customHeight="1">
      <c r="A95" s="155"/>
      <c r="B95" s="155"/>
      <c r="C95" s="155"/>
      <c r="D95" s="160">
        <v>47.0</v>
      </c>
      <c r="E95" s="131"/>
      <c r="F95" s="157" t="str">
        <f>IFERROR(VLOOKUP($M$36&amp;D95,Auditoria!$A$4:$J$803,5,0),"")</f>
        <v/>
      </c>
      <c r="G95" s="130"/>
      <c r="H95" s="131"/>
      <c r="I95" s="157" t="str">
        <f>IFERROR(VLOOKUP($M$36&amp;D95,Auditoria!$A$4:$J$803,6,0),"")</f>
        <v/>
      </c>
      <c r="J95" s="130"/>
      <c r="K95" s="130"/>
      <c r="L95" s="130"/>
      <c r="M95" s="131"/>
      <c r="N95" s="158" t="str">
        <f>IFERROR(VLOOKUP($M$36&amp;D95,Auditoria!$A$4:$J$803,7,0),"")&amp;" - "&amp;IFERROR(VLOOKUP($M$36&amp;D95,Auditoria!$A$4:$J$803,8,0),"")</f>
        <v> - </v>
      </c>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1"/>
      <c r="BB95" s="157" t="str">
        <f>IFERROR(VLOOKUP($M$36&amp;D95,Auditoria!$A$4:$J$803,9,0),"")</f>
        <v/>
      </c>
      <c r="BC95" s="130"/>
      <c r="BD95" s="130"/>
      <c r="BE95" s="130"/>
      <c r="BF95" s="130"/>
      <c r="BG95" s="130"/>
      <c r="BH95" s="131"/>
      <c r="BI95" s="159"/>
      <c r="BJ95" s="159"/>
      <c r="BK95" s="159"/>
      <c r="BL95" s="75">
        <f t="shared" si="2"/>
        <v>0</v>
      </c>
    </row>
    <row r="96" ht="20.25" customHeight="1">
      <c r="A96" s="155"/>
      <c r="B96" s="155"/>
      <c r="C96" s="155"/>
      <c r="D96" s="160">
        <v>48.0</v>
      </c>
      <c r="E96" s="131"/>
      <c r="F96" s="157" t="str">
        <f>IFERROR(VLOOKUP($M$36&amp;D96,Auditoria!$A$4:$J$803,5,0),"")</f>
        <v/>
      </c>
      <c r="G96" s="130"/>
      <c r="H96" s="131"/>
      <c r="I96" s="157" t="str">
        <f>IFERROR(VLOOKUP($M$36&amp;D96,Auditoria!$A$4:$J$803,6,0),"")</f>
        <v/>
      </c>
      <c r="J96" s="130"/>
      <c r="K96" s="130"/>
      <c r="L96" s="130"/>
      <c r="M96" s="131"/>
      <c r="N96" s="158" t="str">
        <f>IFERROR(VLOOKUP($M$36&amp;D96,Auditoria!$A$4:$J$803,7,0),"")&amp;" - "&amp;IFERROR(VLOOKUP($M$36&amp;D96,Auditoria!$A$4:$J$803,8,0),"")</f>
        <v> - </v>
      </c>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1"/>
      <c r="BB96" s="157" t="str">
        <f>IFERROR(VLOOKUP($M$36&amp;D96,Auditoria!$A$4:$J$803,9,0),"")</f>
        <v/>
      </c>
      <c r="BC96" s="130"/>
      <c r="BD96" s="130"/>
      <c r="BE96" s="130"/>
      <c r="BF96" s="130"/>
      <c r="BG96" s="130"/>
      <c r="BH96" s="131"/>
      <c r="BI96" s="159"/>
      <c r="BJ96" s="159"/>
      <c r="BK96" s="159"/>
      <c r="BL96" s="75">
        <f t="shared" si="2"/>
        <v>0</v>
      </c>
    </row>
    <row r="97" ht="20.25" customHeight="1">
      <c r="A97" s="155"/>
      <c r="B97" s="155"/>
      <c r="C97" s="155"/>
      <c r="D97" s="160">
        <v>49.0</v>
      </c>
      <c r="E97" s="131"/>
      <c r="F97" s="157" t="str">
        <f>IFERROR(VLOOKUP($M$36&amp;D97,Auditoria!$A$4:$J$803,5,0),"")</f>
        <v/>
      </c>
      <c r="G97" s="130"/>
      <c r="H97" s="131"/>
      <c r="I97" s="157" t="str">
        <f>IFERROR(VLOOKUP($M$36&amp;D97,Auditoria!$A$4:$J$803,6,0),"")</f>
        <v/>
      </c>
      <c r="J97" s="130"/>
      <c r="K97" s="130"/>
      <c r="L97" s="130"/>
      <c r="M97" s="131"/>
      <c r="N97" s="158" t="str">
        <f>IFERROR(VLOOKUP($M$36&amp;D97,Auditoria!$A$4:$J$803,7,0),"")&amp;" - "&amp;IFERROR(VLOOKUP($M$36&amp;D97,Auditoria!$A$4:$J$803,8,0),"")</f>
        <v> - </v>
      </c>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1"/>
      <c r="BB97" s="157" t="str">
        <f>IFERROR(VLOOKUP($M$36&amp;D97,Auditoria!$A$4:$J$803,9,0),"")</f>
        <v/>
      </c>
      <c r="BC97" s="130"/>
      <c r="BD97" s="130"/>
      <c r="BE97" s="130"/>
      <c r="BF97" s="130"/>
      <c r="BG97" s="130"/>
      <c r="BH97" s="131"/>
      <c r="BI97" s="159"/>
      <c r="BJ97" s="159"/>
      <c r="BK97" s="159"/>
      <c r="BL97" s="75">
        <f t="shared" si="2"/>
        <v>0</v>
      </c>
    </row>
    <row r="98" ht="20.25" customHeight="1">
      <c r="A98" s="155"/>
      <c r="B98" s="155"/>
      <c r="C98" s="155"/>
      <c r="D98" s="160">
        <v>50.0</v>
      </c>
      <c r="E98" s="131"/>
      <c r="F98" s="157" t="str">
        <f>IFERROR(VLOOKUP($M$36&amp;D98,Auditoria!$A$4:$J$803,5,0),"")</f>
        <v/>
      </c>
      <c r="G98" s="130"/>
      <c r="H98" s="131"/>
      <c r="I98" s="157" t="str">
        <f>IFERROR(VLOOKUP($M$36&amp;D98,Auditoria!$A$4:$J$803,6,0),"")</f>
        <v/>
      </c>
      <c r="J98" s="130"/>
      <c r="K98" s="130"/>
      <c r="L98" s="130"/>
      <c r="M98" s="131"/>
      <c r="N98" s="158" t="str">
        <f>IFERROR(VLOOKUP($M$36&amp;D98,Auditoria!$A$4:$J$803,7,0),"")&amp;" - "&amp;IFERROR(VLOOKUP($M$36&amp;D98,Auditoria!$A$4:$J$803,8,0),"")</f>
        <v> - </v>
      </c>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1"/>
      <c r="BB98" s="157" t="str">
        <f>IFERROR(VLOOKUP($M$36&amp;D98,Auditoria!$A$4:$J$803,9,0),"")</f>
        <v/>
      </c>
      <c r="BC98" s="130"/>
      <c r="BD98" s="130"/>
      <c r="BE98" s="130"/>
      <c r="BF98" s="130"/>
      <c r="BG98" s="130"/>
      <c r="BH98" s="131"/>
      <c r="BI98" s="159"/>
      <c r="BJ98" s="159"/>
      <c r="BK98" s="159"/>
      <c r="BL98" s="75">
        <f t="shared" si="2"/>
        <v>0</v>
      </c>
    </row>
    <row r="99" ht="20.25" customHeight="1">
      <c r="A99" s="155"/>
      <c r="B99" s="155"/>
      <c r="C99" s="155"/>
      <c r="D99" s="160">
        <v>51.0</v>
      </c>
      <c r="E99" s="131"/>
      <c r="F99" s="157" t="str">
        <f>IFERROR(VLOOKUP($M$36&amp;D99,Auditoria!$A$4:$J$803,5,0),"")</f>
        <v/>
      </c>
      <c r="G99" s="130"/>
      <c r="H99" s="131"/>
      <c r="I99" s="157" t="str">
        <f>IFERROR(VLOOKUP($M$36&amp;D99,Auditoria!$A$4:$J$803,6,0),"")</f>
        <v/>
      </c>
      <c r="J99" s="130"/>
      <c r="K99" s="130"/>
      <c r="L99" s="130"/>
      <c r="M99" s="131"/>
      <c r="N99" s="158" t="str">
        <f>IFERROR(VLOOKUP($M$36&amp;D99,Auditoria!$A$4:$J$803,7,0),"")&amp;" - "&amp;IFERROR(VLOOKUP($M$36&amp;D99,Auditoria!$A$4:$J$803,8,0),"")</f>
        <v> - </v>
      </c>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1"/>
      <c r="BB99" s="157" t="str">
        <f>IFERROR(VLOOKUP($M$36&amp;D99,Auditoria!$A$4:$J$803,9,0),"")</f>
        <v/>
      </c>
      <c r="BC99" s="130"/>
      <c r="BD99" s="130"/>
      <c r="BE99" s="130"/>
      <c r="BF99" s="130"/>
      <c r="BG99" s="130"/>
      <c r="BH99" s="131"/>
      <c r="BI99" s="159"/>
      <c r="BJ99" s="159"/>
      <c r="BK99" s="159"/>
      <c r="BL99" s="75">
        <f t="shared" si="2"/>
        <v>0</v>
      </c>
    </row>
    <row r="100" ht="20.25" customHeight="1">
      <c r="A100" s="155"/>
      <c r="B100" s="155"/>
      <c r="C100" s="155"/>
      <c r="D100" s="160">
        <v>52.0</v>
      </c>
      <c r="E100" s="131"/>
      <c r="F100" s="157" t="str">
        <f>IFERROR(VLOOKUP($M$36&amp;D100,Auditoria!$A$4:$J$803,5,0),"")</f>
        <v/>
      </c>
      <c r="G100" s="130"/>
      <c r="H100" s="131"/>
      <c r="I100" s="157" t="str">
        <f>IFERROR(VLOOKUP($M$36&amp;D100,Auditoria!$A$4:$J$803,6,0),"")</f>
        <v/>
      </c>
      <c r="J100" s="130"/>
      <c r="K100" s="130"/>
      <c r="L100" s="130"/>
      <c r="M100" s="131"/>
      <c r="N100" s="158" t="str">
        <f>IFERROR(VLOOKUP($M$36&amp;D100,Auditoria!$A$4:$J$803,7,0),"")&amp;" - "&amp;IFERROR(VLOOKUP($M$36&amp;D100,Auditoria!$A$4:$J$803,8,0),"")</f>
        <v> - </v>
      </c>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1"/>
      <c r="BB100" s="157" t="str">
        <f>IFERROR(VLOOKUP($M$36&amp;D100,Auditoria!$A$4:$J$803,9,0),"")</f>
        <v/>
      </c>
      <c r="BC100" s="130"/>
      <c r="BD100" s="130"/>
      <c r="BE100" s="130"/>
      <c r="BF100" s="130"/>
      <c r="BG100" s="130"/>
      <c r="BH100" s="131"/>
      <c r="BI100" s="159"/>
      <c r="BJ100" s="159"/>
      <c r="BK100" s="159"/>
      <c r="BL100" s="75">
        <f t="shared" si="2"/>
        <v>0</v>
      </c>
    </row>
    <row r="101" ht="20.25" customHeight="1">
      <c r="A101" s="155"/>
      <c r="B101" s="155"/>
      <c r="C101" s="155"/>
      <c r="D101" s="160">
        <v>53.0</v>
      </c>
      <c r="E101" s="131"/>
      <c r="F101" s="157" t="str">
        <f>IFERROR(VLOOKUP($M$36&amp;D101,Auditoria!$A$4:$J$803,5,0),"")</f>
        <v/>
      </c>
      <c r="G101" s="130"/>
      <c r="H101" s="131"/>
      <c r="I101" s="157" t="str">
        <f>IFERROR(VLOOKUP($M$36&amp;D101,Auditoria!$A$4:$J$803,6,0),"")</f>
        <v/>
      </c>
      <c r="J101" s="130"/>
      <c r="K101" s="130"/>
      <c r="L101" s="130"/>
      <c r="M101" s="131"/>
      <c r="N101" s="158" t="str">
        <f>IFERROR(VLOOKUP($M$36&amp;D101,Auditoria!$A$4:$J$803,7,0),"")&amp;" - "&amp;IFERROR(VLOOKUP($M$36&amp;D101,Auditoria!$A$4:$J$803,8,0),"")</f>
        <v> - </v>
      </c>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1"/>
      <c r="BB101" s="157" t="str">
        <f>IFERROR(VLOOKUP($M$36&amp;D101,Auditoria!$A$4:$J$803,9,0),"")</f>
        <v/>
      </c>
      <c r="BC101" s="130"/>
      <c r="BD101" s="130"/>
      <c r="BE101" s="130"/>
      <c r="BF101" s="130"/>
      <c r="BG101" s="130"/>
      <c r="BH101" s="131"/>
      <c r="BI101" s="159"/>
      <c r="BJ101" s="159"/>
      <c r="BK101" s="159"/>
      <c r="BL101" s="75">
        <f t="shared" si="2"/>
        <v>0</v>
      </c>
    </row>
    <row r="102" ht="20.25" customHeight="1">
      <c r="A102" s="155"/>
      <c r="B102" s="155"/>
      <c r="C102" s="155"/>
      <c r="D102" s="160">
        <v>54.0</v>
      </c>
      <c r="E102" s="131"/>
      <c r="F102" s="157" t="str">
        <f>IFERROR(VLOOKUP($M$36&amp;D102,Auditoria!$A$4:$J$803,5,0),"")</f>
        <v/>
      </c>
      <c r="G102" s="130"/>
      <c r="H102" s="131"/>
      <c r="I102" s="157" t="str">
        <f>IFERROR(VLOOKUP($M$36&amp;D102,Auditoria!$A$4:$J$803,6,0),"")</f>
        <v/>
      </c>
      <c r="J102" s="130"/>
      <c r="K102" s="130"/>
      <c r="L102" s="130"/>
      <c r="M102" s="131"/>
      <c r="N102" s="158" t="str">
        <f>IFERROR(VLOOKUP($M$36&amp;D102,Auditoria!$A$4:$J$803,7,0),"")&amp;" - "&amp;IFERROR(VLOOKUP($M$36&amp;D102,Auditoria!$A$4:$J$803,8,0),"")</f>
        <v> - </v>
      </c>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1"/>
      <c r="BB102" s="157" t="str">
        <f>IFERROR(VLOOKUP($M$36&amp;D102,Auditoria!$A$4:$J$803,9,0),"")</f>
        <v/>
      </c>
      <c r="BC102" s="130"/>
      <c r="BD102" s="130"/>
      <c r="BE102" s="130"/>
      <c r="BF102" s="130"/>
      <c r="BG102" s="130"/>
      <c r="BH102" s="131"/>
      <c r="BI102" s="159"/>
      <c r="BJ102" s="159"/>
      <c r="BK102" s="159"/>
      <c r="BL102" s="75">
        <f t="shared" si="2"/>
        <v>0</v>
      </c>
    </row>
    <row r="103" ht="20.25" customHeight="1">
      <c r="A103" s="155"/>
      <c r="B103" s="155"/>
      <c r="C103" s="155"/>
      <c r="D103" s="160">
        <v>55.0</v>
      </c>
      <c r="E103" s="131"/>
      <c r="F103" s="157" t="str">
        <f>IFERROR(VLOOKUP($M$36&amp;D103,Auditoria!$A$4:$J$803,5,0),"")</f>
        <v/>
      </c>
      <c r="G103" s="130"/>
      <c r="H103" s="131"/>
      <c r="I103" s="157" t="str">
        <f>IFERROR(VLOOKUP($M$36&amp;D103,Auditoria!$A$4:$J$803,6,0),"")</f>
        <v/>
      </c>
      <c r="J103" s="130"/>
      <c r="K103" s="130"/>
      <c r="L103" s="130"/>
      <c r="M103" s="131"/>
      <c r="N103" s="158" t="str">
        <f>IFERROR(VLOOKUP($M$36&amp;D103,Auditoria!$A$4:$J$803,7,0),"")&amp;" - "&amp;IFERROR(VLOOKUP($M$36&amp;D103,Auditoria!$A$4:$J$803,8,0),"")</f>
        <v> - </v>
      </c>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1"/>
      <c r="BB103" s="157" t="str">
        <f>IFERROR(VLOOKUP($M$36&amp;D103,Auditoria!$A$4:$J$803,9,0),"")</f>
        <v/>
      </c>
      <c r="BC103" s="130"/>
      <c r="BD103" s="130"/>
      <c r="BE103" s="130"/>
      <c r="BF103" s="130"/>
      <c r="BG103" s="130"/>
      <c r="BH103" s="131"/>
      <c r="BI103" s="159"/>
      <c r="BJ103" s="159"/>
      <c r="BK103" s="159"/>
      <c r="BL103" s="75">
        <f t="shared" si="2"/>
        <v>0</v>
      </c>
    </row>
    <row r="104" ht="20.25" customHeight="1">
      <c r="A104" s="155"/>
      <c r="B104" s="155"/>
      <c r="C104" s="155"/>
      <c r="D104" s="160">
        <v>56.0</v>
      </c>
      <c r="E104" s="131"/>
      <c r="F104" s="157" t="str">
        <f>IFERROR(VLOOKUP($M$36&amp;D104,Auditoria!$A$4:$J$803,5,0),"")</f>
        <v/>
      </c>
      <c r="G104" s="130"/>
      <c r="H104" s="131"/>
      <c r="I104" s="157" t="str">
        <f>IFERROR(VLOOKUP($M$36&amp;D104,Auditoria!$A$4:$J$803,6,0),"")</f>
        <v/>
      </c>
      <c r="J104" s="130"/>
      <c r="K104" s="130"/>
      <c r="L104" s="130"/>
      <c r="M104" s="131"/>
      <c r="N104" s="158" t="str">
        <f>IFERROR(VLOOKUP($M$36&amp;D104,Auditoria!$A$4:$J$803,7,0),"")&amp;" - "&amp;IFERROR(VLOOKUP($M$36&amp;D104,Auditoria!$A$4:$J$803,8,0),"")</f>
        <v> - </v>
      </c>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1"/>
      <c r="BB104" s="157" t="str">
        <f>IFERROR(VLOOKUP($M$36&amp;D104,Auditoria!$A$4:$J$803,9,0),"")</f>
        <v/>
      </c>
      <c r="BC104" s="130"/>
      <c r="BD104" s="130"/>
      <c r="BE104" s="130"/>
      <c r="BF104" s="130"/>
      <c r="BG104" s="130"/>
      <c r="BH104" s="131"/>
      <c r="BI104" s="159"/>
      <c r="BJ104" s="159"/>
      <c r="BK104" s="159"/>
      <c r="BL104" s="75">
        <f t="shared" si="2"/>
        <v>0</v>
      </c>
    </row>
    <row r="105" ht="20.25" customHeight="1">
      <c r="A105" s="155"/>
      <c r="B105" s="155"/>
      <c r="C105" s="155"/>
      <c r="D105" s="160">
        <v>57.0</v>
      </c>
      <c r="E105" s="131"/>
      <c r="F105" s="157" t="str">
        <f>IFERROR(VLOOKUP($M$36&amp;D105,Auditoria!$A$4:$J$803,5,0),"")</f>
        <v/>
      </c>
      <c r="G105" s="130"/>
      <c r="H105" s="131"/>
      <c r="I105" s="157" t="str">
        <f>IFERROR(VLOOKUP($M$36&amp;D105,Auditoria!$A$4:$J$803,6,0),"")</f>
        <v/>
      </c>
      <c r="J105" s="130"/>
      <c r="K105" s="130"/>
      <c r="L105" s="130"/>
      <c r="M105" s="131"/>
      <c r="N105" s="158" t="str">
        <f>IFERROR(VLOOKUP($M$36&amp;D105,Auditoria!$A$4:$J$803,7,0),"")&amp;" - "&amp;IFERROR(VLOOKUP($M$36&amp;D105,Auditoria!$A$4:$J$803,8,0),"")</f>
        <v> - </v>
      </c>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1"/>
      <c r="BB105" s="157" t="str">
        <f>IFERROR(VLOOKUP($M$36&amp;D105,Auditoria!$A$4:$J$803,9,0),"")</f>
        <v/>
      </c>
      <c r="BC105" s="130"/>
      <c r="BD105" s="130"/>
      <c r="BE105" s="130"/>
      <c r="BF105" s="130"/>
      <c r="BG105" s="130"/>
      <c r="BH105" s="131"/>
      <c r="BI105" s="159"/>
      <c r="BJ105" s="159"/>
      <c r="BK105" s="159"/>
      <c r="BL105" s="75">
        <f t="shared" si="2"/>
        <v>0</v>
      </c>
    </row>
    <row r="106" ht="20.25" customHeight="1">
      <c r="A106" s="155"/>
      <c r="B106" s="155"/>
      <c r="C106" s="155"/>
      <c r="D106" s="160">
        <v>58.0</v>
      </c>
      <c r="E106" s="131"/>
      <c r="F106" s="157" t="str">
        <f>IFERROR(VLOOKUP($M$36&amp;D106,Auditoria!$A$4:$J$803,5,0),"")</f>
        <v/>
      </c>
      <c r="G106" s="130"/>
      <c r="H106" s="131"/>
      <c r="I106" s="157" t="str">
        <f>IFERROR(VLOOKUP($M$36&amp;D106,Auditoria!$A$4:$J$803,6,0),"")</f>
        <v/>
      </c>
      <c r="J106" s="130"/>
      <c r="K106" s="130"/>
      <c r="L106" s="130"/>
      <c r="M106" s="131"/>
      <c r="N106" s="158" t="str">
        <f>IFERROR(VLOOKUP($M$36&amp;D106,Auditoria!$A$4:$J$803,7,0),"")&amp;" - "&amp;IFERROR(VLOOKUP($M$36&amp;D106,Auditoria!$A$4:$J$803,8,0),"")</f>
        <v> - </v>
      </c>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1"/>
      <c r="BB106" s="157" t="str">
        <f>IFERROR(VLOOKUP($M$36&amp;D106,Auditoria!$A$4:$J$803,9,0),"")</f>
        <v/>
      </c>
      <c r="BC106" s="130"/>
      <c r="BD106" s="130"/>
      <c r="BE106" s="130"/>
      <c r="BF106" s="130"/>
      <c r="BG106" s="130"/>
      <c r="BH106" s="131"/>
      <c r="BI106" s="159"/>
      <c r="BJ106" s="159"/>
      <c r="BK106" s="159"/>
      <c r="BL106" s="75">
        <f t="shared" si="2"/>
        <v>0</v>
      </c>
    </row>
    <row r="107" ht="20.25" customHeight="1">
      <c r="A107" s="155"/>
      <c r="B107" s="155"/>
      <c r="C107" s="155"/>
      <c r="D107" s="160">
        <v>59.0</v>
      </c>
      <c r="E107" s="131"/>
      <c r="F107" s="157" t="str">
        <f>IFERROR(VLOOKUP($M$36&amp;D107,Auditoria!$A$4:$J$803,5,0),"")</f>
        <v/>
      </c>
      <c r="G107" s="130"/>
      <c r="H107" s="131"/>
      <c r="I107" s="157" t="str">
        <f>IFERROR(VLOOKUP($M$36&amp;D107,Auditoria!$A$4:$J$803,6,0),"")</f>
        <v/>
      </c>
      <c r="J107" s="130"/>
      <c r="K107" s="130"/>
      <c r="L107" s="130"/>
      <c r="M107" s="131"/>
      <c r="N107" s="158" t="str">
        <f>IFERROR(VLOOKUP($M$36&amp;D107,Auditoria!$A$4:$J$803,7,0),"")&amp;" - "&amp;IFERROR(VLOOKUP($M$36&amp;D107,Auditoria!$A$4:$J$803,8,0),"")</f>
        <v> - </v>
      </c>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1"/>
      <c r="BB107" s="157" t="str">
        <f>IFERROR(VLOOKUP($M$36&amp;D107,Auditoria!$A$4:$J$803,9,0),"")</f>
        <v/>
      </c>
      <c r="BC107" s="130"/>
      <c r="BD107" s="130"/>
      <c r="BE107" s="130"/>
      <c r="BF107" s="130"/>
      <c r="BG107" s="130"/>
      <c r="BH107" s="131"/>
      <c r="BI107" s="159"/>
      <c r="BJ107" s="159"/>
      <c r="BK107" s="159"/>
      <c r="BL107" s="75">
        <f t="shared" si="2"/>
        <v>0</v>
      </c>
    </row>
    <row r="108" ht="20.25" customHeight="1">
      <c r="A108" s="155"/>
      <c r="B108" s="155"/>
      <c r="C108" s="155"/>
      <c r="D108" s="160">
        <v>60.0</v>
      </c>
      <c r="E108" s="131"/>
      <c r="F108" s="157" t="str">
        <f>IFERROR(VLOOKUP($M$36&amp;D108,Auditoria!$A$4:$J$803,5,0),"")</f>
        <v/>
      </c>
      <c r="G108" s="130"/>
      <c r="H108" s="131"/>
      <c r="I108" s="157" t="str">
        <f>IFERROR(VLOOKUP($M$36&amp;D108,Auditoria!$A$4:$J$803,6,0),"")</f>
        <v/>
      </c>
      <c r="J108" s="130"/>
      <c r="K108" s="130"/>
      <c r="L108" s="130"/>
      <c r="M108" s="131"/>
      <c r="N108" s="158" t="str">
        <f>IFERROR(VLOOKUP($M$36&amp;D108,Auditoria!$A$4:$J$803,7,0),"")&amp;" - "&amp;IFERROR(VLOOKUP($M$36&amp;D108,Auditoria!$A$4:$J$803,8,0),"")</f>
        <v> - </v>
      </c>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1"/>
      <c r="BB108" s="157" t="str">
        <f>IFERROR(VLOOKUP($M$36&amp;D108,Auditoria!$A$4:$J$803,9,0),"")</f>
        <v/>
      </c>
      <c r="BC108" s="130"/>
      <c r="BD108" s="130"/>
      <c r="BE108" s="130"/>
      <c r="BF108" s="130"/>
      <c r="BG108" s="130"/>
      <c r="BH108" s="131"/>
      <c r="BI108" s="159"/>
      <c r="BJ108" s="159"/>
      <c r="BK108" s="159"/>
      <c r="BL108" s="75">
        <f t="shared" si="2"/>
        <v>0</v>
      </c>
    </row>
    <row r="109" ht="20.25" customHeight="1">
      <c r="A109" s="155"/>
      <c r="B109" s="155"/>
      <c r="C109" s="155"/>
      <c r="D109" s="160">
        <v>61.0</v>
      </c>
      <c r="E109" s="131"/>
      <c r="F109" s="157" t="str">
        <f>IFERROR(VLOOKUP($M$36&amp;D109,Auditoria!$A$4:$J$803,5,0),"")</f>
        <v/>
      </c>
      <c r="G109" s="130"/>
      <c r="H109" s="131"/>
      <c r="I109" s="157" t="str">
        <f>IFERROR(VLOOKUP($M$36&amp;D109,Auditoria!$A$4:$J$803,6,0),"")</f>
        <v/>
      </c>
      <c r="J109" s="130"/>
      <c r="K109" s="130"/>
      <c r="L109" s="130"/>
      <c r="M109" s="131"/>
      <c r="N109" s="158" t="str">
        <f>IFERROR(VLOOKUP($M$36&amp;D109,Auditoria!$A$4:$J$803,7,0),"")&amp;" - "&amp;IFERROR(VLOOKUP($M$36&amp;D109,Auditoria!$A$4:$J$803,8,0),"")</f>
        <v> - </v>
      </c>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1"/>
      <c r="BB109" s="157" t="str">
        <f>IFERROR(VLOOKUP($M$36&amp;D109,Auditoria!$A$4:$J$803,9,0),"")</f>
        <v/>
      </c>
      <c r="BC109" s="130"/>
      <c r="BD109" s="130"/>
      <c r="BE109" s="130"/>
      <c r="BF109" s="130"/>
      <c r="BG109" s="130"/>
      <c r="BH109" s="131"/>
      <c r="BI109" s="159"/>
      <c r="BJ109" s="159"/>
      <c r="BK109" s="159"/>
      <c r="BL109" s="75">
        <f t="shared" si="2"/>
        <v>0</v>
      </c>
    </row>
    <row r="110" ht="20.25" customHeight="1">
      <c r="A110" s="155"/>
      <c r="B110" s="155"/>
      <c r="C110" s="155"/>
      <c r="D110" s="160">
        <v>62.0</v>
      </c>
      <c r="E110" s="131"/>
      <c r="F110" s="157" t="str">
        <f>IFERROR(VLOOKUP($M$36&amp;D110,Auditoria!$A$4:$J$803,5,0),"")</f>
        <v/>
      </c>
      <c r="G110" s="130"/>
      <c r="H110" s="131"/>
      <c r="I110" s="157" t="str">
        <f>IFERROR(VLOOKUP($M$36&amp;D110,Auditoria!$A$4:$J$803,6,0),"")</f>
        <v/>
      </c>
      <c r="J110" s="130"/>
      <c r="K110" s="130"/>
      <c r="L110" s="130"/>
      <c r="M110" s="131"/>
      <c r="N110" s="158" t="str">
        <f>IFERROR(VLOOKUP($M$36&amp;D110,Auditoria!$A$4:$J$803,7,0),"")&amp;" - "&amp;IFERROR(VLOOKUP($M$36&amp;D110,Auditoria!$A$4:$J$803,8,0),"")</f>
        <v> - </v>
      </c>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1"/>
      <c r="BB110" s="157" t="str">
        <f>IFERROR(VLOOKUP($M$36&amp;D110,Auditoria!$A$4:$J$803,9,0),"")</f>
        <v/>
      </c>
      <c r="BC110" s="130"/>
      <c r="BD110" s="130"/>
      <c r="BE110" s="130"/>
      <c r="BF110" s="130"/>
      <c r="BG110" s="130"/>
      <c r="BH110" s="131"/>
      <c r="BI110" s="159"/>
      <c r="BJ110" s="159"/>
      <c r="BK110" s="159"/>
      <c r="BL110" s="75">
        <f t="shared" si="2"/>
        <v>0</v>
      </c>
    </row>
    <row r="111" ht="20.25" customHeight="1">
      <c r="A111" s="155"/>
      <c r="B111" s="155"/>
      <c r="C111" s="155"/>
      <c r="D111" s="160">
        <v>63.0</v>
      </c>
      <c r="E111" s="131"/>
      <c r="F111" s="157" t="str">
        <f>IFERROR(VLOOKUP($M$36&amp;D111,Auditoria!$A$4:$J$803,5,0),"")</f>
        <v/>
      </c>
      <c r="G111" s="130"/>
      <c r="H111" s="131"/>
      <c r="I111" s="157" t="str">
        <f>IFERROR(VLOOKUP($M$36&amp;D111,Auditoria!$A$4:$J$803,6,0),"")</f>
        <v/>
      </c>
      <c r="J111" s="130"/>
      <c r="K111" s="130"/>
      <c r="L111" s="130"/>
      <c r="M111" s="131"/>
      <c r="N111" s="158" t="str">
        <f>IFERROR(VLOOKUP($M$36&amp;D111,Auditoria!$A$4:$J$803,7,0),"")&amp;" - "&amp;IFERROR(VLOOKUP($M$36&amp;D111,Auditoria!$A$4:$J$803,8,0),"")</f>
        <v> - </v>
      </c>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1"/>
      <c r="BB111" s="157" t="str">
        <f>IFERROR(VLOOKUP($M$36&amp;D111,Auditoria!$A$4:$J$803,9,0),"")</f>
        <v/>
      </c>
      <c r="BC111" s="130"/>
      <c r="BD111" s="130"/>
      <c r="BE111" s="130"/>
      <c r="BF111" s="130"/>
      <c r="BG111" s="130"/>
      <c r="BH111" s="131"/>
      <c r="BI111" s="159"/>
      <c r="BJ111" s="159"/>
      <c r="BK111" s="159"/>
      <c r="BL111" s="75">
        <f t="shared" si="2"/>
        <v>0</v>
      </c>
    </row>
    <row r="112" ht="20.25" customHeight="1">
      <c r="A112" s="155"/>
      <c r="B112" s="155"/>
      <c r="C112" s="155"/>
      <c r="D112" s="160">
        <v>64.0</v>
      </c>
      <c r="E112" s="131"/>
      <c r="F112" s="157" t="str">
        <f>IFERROR(VLOOKUP($M$36&amp;D112,Auditoria!$A$4:$J$803,5,0),"")</f>
        <v/>
      </c>
      <c r="G112" s="130"/>
      <c r="H112" s="131"/>
      <c r="I112" s="157" t="str">
        <f>IFERROR(VLOOKUP($M$36&amp;D112,Auditoria!$A$4:$J$803,6,0),"")</f>
        <v/>
      </c>
      <c r="J112" s="130"/>
      <c r="K112" s="130"/>
      <c r="L112" s="130"/>
      <c r="M112" s="131"/>
      <c r="N112" s="158" t="str">
        <f>IFERROR(VLOOKUP($M$36&amp;D112,Auditoria!$A$4:$J$803,7,0),"")&amp;" - "&amp;IFERROR(VLOOKUP($M$36&amp;D112,Auditoria!$A$4:$J$803,8,0),"")</f>
        <v> - </v>
      </c>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1"/>
      <c r="BB112" s="157" t="str">
        <f>IFERROR(VLOOKUP($M$36&amp;D112,Auditoria!$A$4:$J$803,9,0),"")</f>
        <v/>
      </c>
      <c r="BC112" s="130"/>
      <c r="BD112" s="130"/>
      <c r="BE112" s="130"/>
      <c r="BF112" s="130"/>
      <c r="BG112" s="130"/>
      <c r="BH112" s="131"/>
      <c r="BI112" s="159"/>
      <c r="BJ112" s="159"/>
      <c r="BK112" s="159"/>
      <c r="BL112" s="75">
        <f t="shared" si="2"/>
        <v>0</v>
      </c>
    </row>
    <row r="113" ht="20.25" customHeight="1">
      <c r="A113" s="155"/>
      <c r="B113" s="155"/>
      <c r="C113" s="155"/>
      <c r="D113" s="160">
        <v>65.0</v>
      </c>
      <c r="E113" s="131"/>
      <c r="F113" s="157" t="str">
        <f>IFERROR(VLOOKUP($M$36&amp;D113,Auditoria!$A$4:$J$803,5,0),"")</f>
        <v/>
      </c>
      <c r="G113" s="130"/>
      <c r="H113" s="131"/>
      <c r="I113" s="157" t="str">
        <f>IFERROR(VLOOKUP($M$36&amp;D113,Auditoria!$A$4:$J$803,6,0),"")</f>
        <v/>
      </c>
      <c r="J113" s="130"/>
      <c r="K113" s="130"/>
      <c r="L113" s="130"/>
      <c r="M113" s="131"/>
      <c r="N113" s="158" t="str">
        <f>IFERROR(VLOOKUP($M$36&amp;D113,Auditoria!$A$4:$J$803,7,0),"")&amp;" - "&amp;IFERROR(VLOOKUP($M$36&amp;D113,Auditoria!$A$4:$J$803,8,0),"")</f>
        <v> - </v>
      </c>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1"/>
      <c r="BB113" s="157" t="str">
        <f>IFERROR(VLOOKUP($M$36&amp;D113,Auditoria!$A$4:$J$803,9,0),"")</f>
        <v/>
      </c>
      <c r="BC113" s="130"/>
      <c r="BD113" s="130"/>
      <c r="BE113" s="130"/>
      <c r="BF113" s="130"/>
      <c r="BG113" s="130"/>
      <c r="BH113" s="131"/>
      <c r="BI113" s="159"/>
      <c r="BJ113" s="159"/>
      <c r="BK113" s="159"/>
      <c r="BL113" s="75">
        <f t="shared" si="2"/>
        <v>0</v>
      </c>
    </row>
    <row r="114" ht="20.25" customHeight="1">
      <c r="A114" s="155"/>
      <c r="B114" s="155"/>
      <c r="C114" s="155"/>
      <c r="D114" s="160">
        <v>66.0</v>
      </c>
      <c r="E114" s="131"/>
      <c r="F114" s="157" t="str">
        <f>IFERROR(VLOOKUP($M$36&amp;D114,Auditoria!$A$4:$J$803,5,0),"")</f>
        <v/>
      </c>
      <c r="G114" s="130"/>
      <c r="H114" s="131"/>
      <c r="I114" s="157" t="str">
        <f>IFERROR(VLOOKUP($M$36&amp;D114,Auditoria!$A$4:$J$803,6,0),"")</f>
        <v/>
      </c>
      <c r="J114" s="130"/>
      <c r="K114" s="130"/>
      <c r="L114" s="130"/>
      <c r="M114" s="131"/>
      <c r="N114" s="158" t="str">
        <f>IFERROR(VLOOKUP($M$36&amp;D114,Auditoria!$A$4:$J$803,7,0),"")&amp;" - "&amp;IFERROR(VLOOKUP($M$36&amp;D114,Auditoria!$A$4:$J$803,8,0),"")</f>
        <v> - </v>
      </c>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1"/>
      <c r="BB114" s="157" t="str">
        <f>IFERROR(VLOOKUP($M$36&amp;D114,Auditoria!$A$4:$J$803,9,0),"")</f>
        <v/>
      </c>
      <c r="BC114" s="130"/>
      <c r="BD114" s="130"/>
      <c r="BE114" s="130"/>
      <c r="BF114" s="130"/>
      <c r="BG114" s="130"/>
      <c r="BH114" s="131"/>
      <c r="BI114" s="159"/>
      <c r="BJ114" s="159"/>
      <c r="BK114" s="159"/>
      <c r="BL114" s="75">
        <f t="shared" si="2"/>
        <v>0</v>
      </c>
    </row>
    <row r="115" ht="20.25" customHeight="1">
      <c r="A115" s="155"/>
      <c r="B115" s="155"/>
      <c r="C115" s="155"/>
      <c r="D115" s="160">
        <v>67.0</v>
      </c>
      <c r="E115" s="131"/>
      <c r="F115" s="157" t="str">
        <f>IFERROR(VLOOKUP($M$36&amp;D115,Auditoria!$A$4:$J$803,5,0),"")</f>
        <v/>
      </c>
      <c r="G115" s="130"/>
      <c r="H115" s="131"/>
      <c r="I115" s="157" t="str">
        <f>IFERROR(VLOOKUP($M$36&amp;D115,Auditoria!$A$4:$J$803,6,0),"")</f>
        <v/>
      </c>
      <c r="J115" s="130"/>
      <c r="K115" s="130"/>
      <c r="L115" s="130"/>
      <c r="M115" s="131"/>
      <c r="N115" s="158" t="str">
        <f>IFERROR(VLOOKUP($M$36&amp;D115,Auditoria!$A$4:$J$803,7,0),"")&amp;" - "&amp;IFERROR(VLOOKUP($M$36&amp;D115,Auditoria!$A$4:$J$803,8,0),"")</f>
        <v> - </v>
      </c>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1"/>
      <c r="BB115" s="157" t="str">
        <f>IFERROR(VLOOKUP($M$36&amp;D115,Auditoria!$A$4:$J$803,9,0),"")</f>
        <v/>
      </c>
      <c r="BC115" s="130"/>
      <c r="BD115" s="130"/>
      <c r="BE115" s="130"/>
      <c r="BF115" s="130"/>
      <c r="BG115" s="130"/>
      <c r="BH115" s="131"/>
      <c r="BI115" s="159"/>
      <c r="BJ115" s="159"/>
      <c r="BK115" s="159"/>
      <c r="BL115" s="75">
        <f t="shared" si="2"/>
        <v>0</v>
      </c>
    </row>
    <row r="116" ht="20.25" customHeight="1">
      <c r="D116" s="160">
        <v>68.0</v>
      </c>
      <c r="E116" s="131"/>
      <c r="F116" s="157" t="str">
        <f>IFERROR(VLOOKUP($M$36&amp;D116,Auditoria!$A$4:$J$803,5,0),"")</f>
        <v/>
      </c>
      <c r="G116" s="130"/>
      <c r="H116" s="131"/>
      <c r="I116" s="157" t="str">
        <f>IFERROR(VLOOKUP($M$36&amp;D116,Auditoria!$A$4:$J$803,6,0),"")</f>
        <v/>
      </c>
      <c r="J116" s="130"/>
      <c r="K116" s="130"/>
      <c r="L116" s="130"/>
      <c r="M116" s="131"/>
      <c r="N116" s="158" t="str">
        <f>IFERROR(VLOOKUP($M$36&amp;D116,Auditoria!$A$4:$J$803,7,0),"")&amp;" - "&amp;IFERROR(VLOOKUP($M$36&amp;D116,Auditoria!$A$4:$J$803,8,0),"")</f>
        <v> - </v>
      </c>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1"/>
      <c r="BB116" s="157" t="str">
        <f>IFERROR(VLOOKUP($M$36&amp;D116,Auditoria!$A$4:$J$803,9,0),"")</f>
        <v/>
      </c>
      <c r="BC116" s="130"/>
      <c r="BD116" s="130"/>
      <c r="BE116" s="130"/>
      <c r="BF116" s="130"/>
      <c r="BG116" s="130"/>
      <c r="BH116" s="131"/>
      <c r="BL116" s="75">
        <f t="shared" si="2"/>
        <v>0</v>
      </c>
    </row>
    <row r="117" ht="20.25" customHeight="1">
      <c r="D117" s="160">
        <v>69.0</v>
      </c>
      <c r="E117" s="131"/>
      <c r="F117" s="157" t="str">
        <f>IFERROR(VLOOKUP($M$36&amp;D117,Auditoria!$A$4:$J$803,5,0),"")</f>
        <v/>
      </c>
      <c r="G117" s="130"/>
      <c r="H117" s="131"/>
      <c r="I117" s="157" t="str">
        <f>IFERROR(VLOOKUP($M$36&amp;D117,Auditoria!$A$4:$J$803,6,0),"")</f>
        <v/>
      </c>
      <c r="J117" s="130"/>
      <c r="K117" s="130"/>
      <c r="L117" s="130"/>
      <c r="M117" s="131"/>
      <c r="N117" s="158" t="str">
        <f>IFERROR(VLOOKUP($M$36&amp;D117,Auditoria!$A$4:$J$803,7,0),"")&amp;" - "&amp;IFERROR(VLOOKUP($M$36&amp;D117,Auditoria!$A$4:$J$803,8,0),"")</f>
        <v> - </v>
      </c>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1"/>
      <c r="BB117" s="157" t="str">
        <f>IFERROR(VLOOKUP($M$36&amp;D117,Auditoria!$A$4:$J$803,9,0),"")</f>
        <v/>
      </c>
      <c r="BC117" s="130"/>
      <c r="BD117" s="130"/>
      <c r="BE117" s="130"/>
      <c r="BF117" s="130"/>
      <c r="BG117" s="130"/>
      <c r="BH117" s="131"/>
      <c r="BL117" s="75">
        <f t="shared" si="2"/>
        <v>0</v>
      </c>
    </row>
    <row r="118" ht="20.25" customHeight="1">
      <c r="D118" s="160">
        <v>70.0</v>
      </c>
      <c r="E118" s="131"/>
      <c r="F118" s="157" t="str">
        <f>IFERROR(VLOOKUP($M$36&amp;D118,Auditoria!$A$4:$J$803,5,0),"")</f>
        <v/>
      </c>
      <c r="G118" s="130"/>
      <c r="H118" s="131"/>
      <c r="I118" s="157" t="str">
        <f>IFERROR(VLOOKUP($M$36&amp;D118,Auditoria!$A$4:$J$803,6,0),"")</f>
        <v/>
      </c>
      <c r="J118" s="130"/>
      <c r="K118" s="130"/>
      <c r="L118" s="130"/>
      <c r="M118" s="131"/>
      <c r="N118" s="158" t="str">
        <f>IFERROR(VLOOKUP($M$36&amp;D118,Auditoria!$A$4:$J$803,7,0),"")&amp;" - "&amp;IFERROR(VLOOKUP($M$36&amp;D118,Auditoria!$A$4:$J$803,8,0),"")</f>
        <v> - </v>
      </c>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1"/>
      <c r="BB118" s="157" t="str">
        <f>IFERROR(VLOOKUP($M$36&amp;D118,Auditoria!$A$4:$J$803,9,0),"")</f>
        <v/>
      </c>
      <c r="BC118" s="130"/>
      <c r="BD118" s="130"/>
      <c r="BE118" s="130"/>
      <c r="BF118" s="130"/>
      <c r="BG118" s="130"/>
      <c r="BH118" s="131"/>
      <c r="BL118" s="75">
        <f t="shared" si="2"/>
        <v>0</v>
      </c>
    </row>
    <row r="119"/>
    <row r="120"/>
    <row r="121"/>
    <row r="122"/>
    <row r="123" ht="3.0" customHeight="1"/>
    <row r="124" ht="18.0" customHeight="1">
      <c r="A124" s="69"/>
      <c r="B124" s="69"/>
      <c r="C124" s="69"/>
      <c r="D124" s="141" t="s">
        <v>407</v>
      </c>
    </row>
    <row r="125" hidden="1">
      <c r="A125" s="142"/>
      <c r="B125" s="142"/>
      <c r="C125" s="142"/>
      <c r="D125" s="142"/>
      <c r="E125" s="142"/>
      <c r="F125" s="142"/>
      <c r="G125" s="142"/>
      <c r="H125" s="146" t="s">
        <v>411</v>
      </c>
      <c r="I125" s="146"/>
      <c r="J125" s="146"/>
      <c r="K125" s="146"/>
      <c r="L125" s="146"/>
      <c r="M125" s="146"/>
      <c r="Q125" s="161" t="str">
        <f>IFERROR(VLOOKUP(($M$36&amp;" - "&amp;$N$38&amp;" - "&amp;D129),Completo!$A$2:$N$1401,12,0),"")</f>
        <v/>
      </c>
    </row>
    <row r="126" ht="15.75" hidden="1" customHeight="1">
      <c r="A126" s="142"/>
      <c r="B126" s="142"/>
      <c r="C126" s="142"/>
      <c r="D126" s="142"/>
      <c r="E126" s="142"/>
      <c r="F126" s="142"/>
      <c r="G126" s="142"/>
      <c r="H126" s="146" t="s">
        <v>409</v>
      </c>
      <c r="I126" s="147"/>
      <c r="J126" s="147"/>
      <c r="K126" s="147"/>
      <c r="M126" s="147" t="str">
        <f>Z95</f>
        <v/>
      </c>
      <c r="AU126" s="148" t="s">
        <v>391</v>
      </c>
      <c r="AV126" s="149"/>
      <c r="AW126" s="149"/>
      <c r="AX126" s="149"/>
      <c r="AY126" s="149"/>
      <c r="AZ126" s="149"/>
      <c r="BA126" s="150" t="str">
        <f>AX95</f>
        <v/>
      </c>
    </row>
    <row r="127" ht="1.5" customHeight="1"/>
    <row r="128" ht="20.25" customHeight="1">
      <c r="A128" s="151"/>
      <c r="B128" s="151"/>
      <c r="C128" s="151"/>
      <c r="D128" s="152" t="s">
        <v>324</v>
      </c>
      <c r="E128" s="131"/>
      <c r="F128" s="153" t="s">
        <v>342</v>
      </c>
      <c r="G128" s="130"/>
      <c r="H128" s="131"/>
      <c r="I128" s="152" t="s">
        <v>343</v>
      </c>
      <c r="J128" s="130"/>
      <c r="K128" s="130"/>
      <c r="L128" s="130"/>
      <c r="M128" s="131"/>
      <c r="N128" s="154" t="s">
        <v>410</v>
      </c>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1"/>
      <c r="BB128" s="152" t="s">
        <v>345</v>
      </c>
      <c r="BC128" s="130"/>
      <c r="BD128" s="130"/>
      <c r="BE128" s="130"/>
      <c r="BF128" s="130"/>
      <c r="BG128" s="130"/>
      <c r="BH128" s="131"/>
    </row>
    <row r="129" ht="20.25" customHeight="1">
      <c r="A129" s="155"/>
      <c r="B129" s="155"/>
      <c r="C129" s="155"/>
      <c r="D129" s="160">
        <v>71.0</v>
      </c>
      <c r="E129" s="131"/>
      <c r="F129" s="157" t="str">
        <f>IFERROR(VLOOKUP($M$36&amp;D129,Auditoria!$A$4:$J$803,5,0),"")</f>
        <v/>
      </c>
      <c r="G129" s="130"/>
      <c r="H129" s="131"/>
      <c r="I129" s="157" t="str">
        <f>IFERROR(VLOOKUP($M$36&amp;D129,Auditoria!$A$4:$J$803,6,0),"")</f>
        <v/>
      </c>
      <c r="J129" s="130"/>
      <c r="K129" s="130"/>
      <c r="L129" s="130"/>
      <c r="M129" s="131"/>
      <c r="N129" s="158" t="str">
        <f>IFERROR(VLOOKUP($M$36&amp;D129,Auditoria!$A$4:$J$803,7,0),"")&amp;" - "&amp;IFERROR(VLOOKUP($M$36&amp;D129,Auditoria!$A$4:$J$803,8,0),"")</f>
        <v> - </v>
      </c>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1"/>
      <c r="BB129" s="157" t="str">
        <f>IFERROR(VLOOKUP($M$36&amp;D129,Auditoria!$A$4:$J$803,9,0),"")</f>
        <v/>
      </c>
      <c r="BC129" s="130"/>
      <c r="BD129" s="130"/>
      <c r="BE129" s="130"/>
      <c r="BF129" s="130"/>
      <c r="BG129" s="130"/>
      <c r="BH129" s="131"/>
      <c r="BL129" s="75">
        <f t="shared" ref="BL129:BL158" si="3">IF(BB129&lt;&gt;"",1,0)</f>
        <v>0</v>
      </c>
    </row>
    <row r="130" ht="20.25" customHeight="1">
      <c r="A130" s="155"/>
      <c r="B130" s="155"/>
      <c r="C130" s="155"/>
      <c r="D130" s="160">
        <v>72.0</v>
      </c>
      <c r="E130" s="131"/>
      <c r="F130" s="157" t="str">
        <f>IFERROR(VLOOKUP($M$36&amp;D130,Auditoria!$A$4:$J$803,5,0),"")</f>
        <v/>
      </c>
      <c r="G130" s="130"/>
      <c r="H130" s="131"/>
      <c r="I130" s="157" t="str">
        <f>IFERROR(VLOOKUP($M$36&amp;D130,Auditoria!$A$4:$J$803,6,0),"")</f>
        <v/>
      </c>
      <c r="J130" s="130"/>
      <c r="K130" s="130"/>
      <c r="L130" s="130"/>
      <c r="M130" s="131"/>
      <c r="N130" s="158" t="str">
        <f>IFERROR(VLOOKUP($M$36&amp;D130,Auditoria!$A$4:$J$803,7,0),"")&amp;" - "&amp;IFERROR(VLOOKUP($M$36&amp;D130,Auditoria!$A$4:$J$803,8,0),"")</f>
        <v> - </v>
      </c>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1"/>
      <c r="BB130" s="157" t="str">
        <f>IFERROR(VLOOKUP($M$36&amp;D130,Auditoria!$A$4:$J$803,9,0),"")</f>
        <v/>
      </c>
      <c r="BC130" s="130"/>
      <c r="BD130" s="130"/>
      <c r="BE130" s="130"/>
      <c r="BF130" s="130"/>
      <c r="BG130" s="130"/>
      <c r="BH130" s="131"/>
      <c r="BI130" s="159"/>
      <c r="BJ130" s="159"/>
      <c r="BK130" s="159"/>
      <c r="BL130" s="75">
        <f t="shared" si="3"/>
        <v>0</v>
      </c>
    </row>
    <row r="131" ht="20.25" customHeight="1">
      <c r="A131" s="155"/>
      <c r="B131" s="155"/>
      <c r="C131" s="155"/>
      <c r="D131" s="160">
        <v>73.0</v>
      </c>
      <c r="E131" s="131"/>
      <c r="F131" s="157" t="str">
        <f>IFERROR(VLOOKUP($M$36&amp;D131,Auditoria!$A$4:$J$803,5,0),"")</f>
        <v/>
      </c>
      <c r="G131" s="130"/>
      <c r="H131" s="131"/>
      <c r="I131" s="157" t="str">
        <f>IFERROR(VLOOKUP($M$36&amp;D131,Auditoria!$A$4:$J$803,6,0),"")</f>
        <v/>
      </c>
      <c r="J131" s="130"/>
      <c r="K131" s="130"/>
      <c r="L131" s="130"/>
      <c r="M131" s="131"/>
      <c r="N131" s="158" t="str">
        <f>IFERROR(VLOOKUP($M$36&amp;D131,Auditoria!$A$4:$J$803,7,0),"")&amp;" - "&amp;IFERROR(VLOOKUP($M$36&amp;D131,Auditoria!$A$4:$J$803,8,0),"")</f>
        <v> - </v>
      </c>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1"/>
      <c r="BB131" s="157" t="str">
        <f>IFERROR(VLOOKUP($M$36&amp;D131,Auditoria!$A$4:$J$803,9,0),"")</f>
        <v/>
      </c>
      <c r="BC131" s="130"/>
      <c r="BD131" s="130"/>
      <c r="BE131" s="130"/>
      <c r="BF131" s="130"/>
      <c r="BG131" s="130"/>
      <c r="BH131" s="131"/>
      <c r="BI131" s="159"/>
      <c r="BJ131" s="159"/>
      <c r="BK131" s="159"/>
      <c r="BL131" s="75">
        <f t="shared" si="3"/>
        <v>0</v>
      </c>
    </row>
    <row r="132" ht="20.25" customHeight="1">
      <c r="A132" s="155"/>
      <c r="B132" s="155"/>
      <c r="C132" s="155"/>
      <c r="D132" s="160">
        <v>74.0</v>
      </c>
      <c r="E132" s="131"/>
      <c r="F132" s="157" t="str">
        <f>IFERROR(VLOOKUP($M$36&amp;D132,Auditoria!$A$4:$J$803,5,0),"")</f>
        <v/>
      </c>
      <c r="G132" s="130"/>
      <c r="H132" s="131"/>
      <c r="I132" s="157" t="str">
        <f>IFERROR(VLOOKUP($M$36&amp;D132,Auditoria!$A$4:$J$803,6,0),"")</f>
        <v/>
      </c>
      <c r="J132" s="130"/>
      <c r="K132" s="130"/>
      <c r="L132" s="130"/>
      <c r="M132" s="131"/>
      <c r="N132" s="158" t="str">
        <f>IFERROR(VLOOKUP($M$36&amp;D132,Auditoria!$A$4:$J$803,7,0),"")&amp;" - "&amp;IFERROR(VLOOKUP($M$36&amp;D132,Auditoria!$A$4:$J$803,8,0),"")</f>
        <v> - </v>
      </c>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1"/>
      <c r="BB132" s="157" t="str">
        <f>IFERROR(VLOOKUP($M$36&amp;D132,Auditoria!$A$4:$J$803,9,0),"")</f>
        <v/>
      </c>
      <c r="BC132" s="130"/>
      <c r="BD132" s="130"/>
      <c r="BE132" s="130"/>
      <c r="BF132" s="130"/>
      <c r="BG132" s="130"/>
      <c r="BH132" s="131"/>
      <c r="BI132" s="159"/>
      <c r="BJ132" s="159"/>
      <c r="BK132" s="159"/>
      <c r="BL132" s="75">
        <f t="shared" si="3"/>
        <v>0</v>
      </c>
    </row>
    <row r="133" ht="20.25" customHeight="1">
      <c r="A133" s="155"/>
      <c r="B133" s="155"/>
      <c r="C133" s="155"/>
      <c r="D133" s="160">
        <v>75.0</v>
      </c>
      <c r="E133" s="131"/>
      <c r="F133" s="157" t="str">
        <f>IFERROR(VLOOKUP($M$36&amp;D133,Auditoria!$A$4:$J$803,5,0),"")</f>
        <v/>
      </c>
      <c r="G133" s="130"/>
      <c r="H133" s="131"/>
      <c r="I133" s="157" t="str">
        <f>IFERROR(VLOOKUP($M$36&amp;D133,Auditoria!$A$4:$J$803,6,0),"")</f>
        <v/>
      </c>
      <c r="J133" s="130"/>
      <c r="K133" s="130"/>
      <c r="L133" s="130"/>
      <c r="M133" s="131"/>
      <c r="N133" s="158" t="str">
        <f>IFERROR(VLOOKUP($M$36&amp;D133,Auditoria!$A$4:$J$803,7,0),"")&amp;" - "&amp;IFERROR(VLOOKUP($M$36&amp;D133,Auditoria!$A$4:$J$803,8,0),"")</f>
        <v> - </v>
      </c>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1"/>
      <c r="BB133" s="157" t="str">
        <f>IFERROR(VLOOKUP($M$36&amp;D133,Auditoria!$A$4:$J$803,9,0),"")</f>
        <v/>
      </c>
      <c r="BC133" s="130"/>
      <c r="BD133" s="130"/>
      <c r="BE133" s="130"/>
      <c r="BF133" s="130"/>
      <c r="BG133" s="130"/>
      <c r="BH133" s="131"/>
      <c r="BI133" s="159"/>
      <c r="BJ133" s="159"/>
      <c r="BK133" s="159"/>
      <c r="BL133" s="75">
        <f t="shared" si="3"/>
        <v>0</v>
      </c>
    </row>
    <row r="134" ht="20.25" customHeight="1">
      <c r="A134" s="155"/>
      <c r="B134" s="155"/>
      <c r="C134" s="155"/>
      <c r="D134" s="160">
        <v>76.0</v>
      </c>
      <c r="E134" s="131"/>
      <c r="F134" s="157" t="str">
        <f>IFERROR(VLOOKUP($M$36&amp;D134,Auditoria!$A$4:$J$803,5,0),"")</f>
        <v/>
      </c>
      <c r="G134" s="130"/>
      <c r="H134" s="131"/>
      <c r="I134" s="157" t="str">
        <f>IFERROR(VLOOKUP($M$36&amp;D134,Auditoria!$A$4:$J$803,6,0),"")</f>
        <v/>
      </c>
      <c r="J134" s="130"/>
      <c r="K134" s="130"/>
      <c r="L134" s="130"/>
      <c r="M134" s="131"/>
      <c r="N134" s="158" t="str">
        <f>IFERROR(VLOOKUP($M$36&amp;D134,Auditoria!$A$4:$J$803,7,0),"")&amp;" - "&amp;IFERROR(VLOOKUP($M$36&amp;D134,Auditoria!$A$4:$J$803,8,0),"")</f>
        <v> - </v>
      </c>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1"/>
      <c r="BB134" s="157" t="str">
        <f>IFERROR(VLOOKUP($M$36&amp;D134,Auditoria!$A$4:$J$803,9,0),"")</f>
        <v/>
      </c>
      <c r="BC134" s="130"/>
      <c r="BD134" s="130"/>
      <c r="BE134" s="130"/>
      <c r="BF134" s="130"/>
      <c r="BG134" s="130"/>
      <c r="BH134" s="131"/>
      <c r="BI134" s="159"/>
      <c r="BJ134" s="159"/>
      <c r="BK134" s="159"/>
      <c r="BL134" s="75">
        <f t="shared" si="3"/>
        <v>0</v>
      </c>
    </row>
    <row r="135" ht="20.25" customHeight="1">
      <c r="A135" s="155"/>
      <c r="B135" s="155"/>
      <c r="C135" s="155"/>
      <c r="D135" s="160">
        <v>77.0</v>
      </c>
      <c r="E135" s="131"/>
      <c r="F135" s="157" t="str">
        <f>IFERROR(VLOOKUP($M$36&amp;D135,Auditoria!$A$4:$J$803,5,0),"")</f>
        <v/>
      </c>
      <c r="G135" s="130"/>
      <c r="H135" s="131"/>
      <c r="I135" s="157" t="str">
        <f>IFERROR(VLOOKUP($M$36&amp;D135,Auditoria!$A$4:$J$803,6,0),"")</f>
        <v/>
      </c>
      <c r="J135" s="130"/>
      <c r="K135" s="130"/>
      <c r="L135" s="130"/>
      <c r="M135" s="131"/>
      <c r="N135" s="158" t="str">
        <f>IFERROR(VLOOKUP($M$36&amp;D135,Auditoria!$A$4:$J$803,7,0),"")&amp;" - "&amp;IFERROR(VLOOKUP($M$36&amp;D135,Auditoria!$A$4:$J$803,8,0),"")</f>
        <v> - </v>
      </c>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1"/>
      <c r="BB135" s="157" t="str">
        <f>IFERROR(VLOOKUP($M$36&amp;D135,Auditoria!$A$4:$J$803,9,0),"")</f>
        <v/>
      </c>
      <c r="BC135" s="130"/>
      <c r="BD135" s="130"/>
      <c r="BE135" s="130"/>
      <c r="BF135" s="130"/>
      <c r="BG135" s="130"/>
      <c r="BH135" s="131"/>
      <c r="BI135" s="159"/>
      <c r="BJ135" s="159"/>
      <c r="BK135" s="159"/>
      <c r="BL135" s="75">
        <f t="shared" si="3"/>
        <v>0</v>
      </c>
    </row>
    <row r="136" ht="20.25" customHeight="1">
      <c r="A136" s="155"/>
      <c r="B136" s="155"/>
      <c r="C136" s="155"/>
      <c r="D136" s="160">
        <v>78.0</v>
      </c>
      <c r="E136" s="131"/>
      <c r="F136" s="157" t="str">
        <f>IFERROR(VLOOKUP($M$36&amp;D136,Auditoria!$A$4:$J$803,5,0),"")</f>
        <v/>
      </c>
      <c r="G136" s="130"/>
      <c r="H136" s="131"/>
      <c r="I136" s="157" t="str">
        <f>IFERROR(VLOOKUP($M$36&amp;D136,Auditoria!$A$4:$J$803,6,0),"")</f>
        <v/>
      </c>
      <c r="J136" s="130"/>
      <c r="K136" s="130"/>
      <c r="L136" s="130"/>
      <c r="M136" s="131"/>
      <c r="N136" s="158" t="str">
        <f>IFERROR(VLOOKUP($M$36&amp;D136,Auditoria!$A$4:$J$803,7,0),"")&amp;" - "&amp;IFERROR(VLOOKUP($M$36&amp;D136,Auditoria!$A$4:$J$803,8,0),"")</f>
        <v> - </v>
      </c>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1"/>
      <c r="BB136" s="157" t="str">
        <f>IFERROR(VLOOKUP($M$36&amp;D136,Auditoria!$A$4:$J$803,9,0),"")</f>
        <v/>
      </c>
      <c r="BC136" s="130"/>
      <c r="BD136" s="130"/>
      <c r="BE136" s="130"/>
      <c r="BF136" s="130"/>
      <c r="BG136" s="130"/>
      <c r="BH136" s="131"/>
      <c r="BI136" s="159"/>
      <c r="BJ136" s="159"/>
      <c r="BK136" s="159"/>
      <c r="BL136" s="75">
        <f t="shared" si="3"/>
        <v>0</v>
      </c>
    </row>
    <row r="137" ht="20.25" customHeight="1">
      <c r="A137" s="155"/>
      <c r="B137" s="155"/>
      <c r="C137" s="155"/>
      <c r="D137" s="160">
        <v>79.0</v>
      </c>
      <c r="E137" s="131"/>
      <c r="F137" s="157" t="str">
        <f>IFERROR(VLOOKUP($M$36&amp;D137,Auditoria!$A$4:$J$803,5,0),"")</f>
        <v/>
      </c>
      <c r="G137" s="130"/>
      <c r="H137" s="131"/>
      <c r="I137" s="157" t="str">
        <f>IFERROR(VLOOKUP($M$36&amp;D137,Auditoria!$A$4:$J$803,6,0),"")</f>
        <v/>
      </c>
      <c r="J137" s="130"/>
      <c r="K137" s="130"/>
      <c r="L137" s="130"/>
      <c r="M137" s="131"/>
      <c r="N137" s="158" t="str">
        <f>IFERROR(VLOOKUP($M$36&amp;D137,Auditoria!$A$4:$J$803,7,0),"")&amp;" - "&amp;IFERROR(VLOOKUP($M$36&amp;D137,Auditoria!$A$4:$J$803,8,0),"")</f>
        <v> - </v>
      </c>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1"/>
      <c r="BB137" s="157" t="str">
        <f>IFERROR(VLOOKUP($M$36&amp;D137,Auditoria!$A$4:$J$803,9,0),"")</f>
        <v/>
      </c>
      <c r="BC137" s="130"/>
      <c r="BD137" s="130"/>
      <c r="BE137" s="130"/>
      <c r="BF137" s="130"/>
      <c r="BG137" s="130"/>
      <c r="BH137" s="131"/>
      <c r="BI137" s="159"/>
      <c r="BJ137" s="159"/>
      <c r="BK137" s="159"/>
      <c r="BL137" s="75">
        <f t="shared" si="3"/>
        <v>0</v>
      </c>
    </row>
    <row r="138" ht="20.25" customHeight="1">
      <c r="A138" s="155"/>
      <c r="B138" s="155"/>
      <c r="C138" s="155"/>
      <c r="D138" s="160">
        <v>80.0</v>
      </c>
      <c r="E138" s="131"/>
      <c r="F138" s="157" t="str">
        <f>IFERROR(VLOOKUP($M$36&amp;D138,Auditoria!$A$4:$J$803,5,0),"")</f>
        <v/>
      </c>
      <c r="G138" s="130"/>
      <c r="H138" s="131"/>
      <c r="I138" s="157" t="str">
        <f>IFERROR(VLOOKUP($M$36&amp;D138,Auditoria!$A$4:$J$803,6,0),"")</f>
        <v/>
      </c>
      <c r="J138" s="130"/>
      <c r="K138" s="130"/>
      <c r="L138" s="130"/>
      <c r="M138" s="131"/>
      <c r="N138" s="158" t="str">
        <f>IFERROR(VLOOKUP($M$36&amp;D138,Auditoria!$A$4:$J$803,7,0),"")&amp;" - "&amp;IFERROR(VLOOKUP($M$36&amp;D138,Auditoria!$A$4:$J$803,8,0),"")</f>
        <v> - </v>
      </c>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1"/>
      <c r="BB138" s="157" t="str">
        <f>IFERROR(VLOOKUP($M$36&amp;D138,Auditoria!$A$4:$J$803,9,0),"")</f>
        <v/>
      </c>
      <c r="BC138" s="130"/>
      <c r="BD138" s="130"/>
      <c r="BE138" s="130"/>
      <c r="BF138" s="130"/>
      <c r="BG138" s="130"/>
      <c r="BH138" s="131"/>
      <c r="BI138" s="159"/>
      <c r="BJ138" s="159"/>
      <c r="BK138" s="159"/>
      <c r="BL138" s="75">
        <f t="shared" si="3"/>
        <v>0</v>
      </c>
    </row>
    <row r="139" ht="20.25" customHeight="1">
      <c r="A139" s="155"/>
      <c r="B139" s="155"/>
      <c r="C139" s="155"/>
      <c r="D139" s="160">
        <v>81.0</v>
      </c>
      <c r="E139" s="131"/>
      <c r="F139" s="157" t="str">
        <f>IFERROR(VLOOKUP($M$36&amp;D139,Auditoria!$A$4:$J$803,5,0),"")</f>
        <v/>
      </c>
      <c r="G139" s="130"/>
      <c r="H139" s="131"/>
      <c r="I139" s="157" t="str">
        <f>IFERROR(VLOOKUP($M$36&amp;D139,Auditoria!$A$4:$J$803,6,0),"")</f>
        <v/>
      </c>
      <c r="J139" s="130"/>
      <c r="K139" s="130"/>
      <c r="L139" s="130"/>
      <c r="M139" s="131"/>
      <c r="N139" s="158" t="str">
        <f>IFERROR(VLOOKUP($M$36&amp;D139,Auditoria!$A$4:$J$803,7,0),"")&amp;" - "&amp;IFERROR(VLOOKUP($M$36&amp;D139,Auditoria!$A$4:$J$803,8,0),"")</f>
        <v> - </v>
      </c>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1"/>
      <c r="BB139" s="157" t="str">
        <f>IFERROR(VLOOKUP($M$36&amp;D139,Auditoria!$A$4:$J$803,9,0),"")</f>
        <v/>
      </c>
      <c r="BC139" s="130"/>
      <c r="BD139" s="130"/>
      <c r="BE139" s="130"/>
      <c r="BF139" s="130"/>
      <c r="BG139" s="130"/>
      <c r="BH139" s="131"/>
      <c r="BI139" s="159"/>
      <c r="BJ139" s="159"/>
      <c r="BK139" s="159"/>
      <c r="BL139" s="75">
        <f t="shared" si="3"/>
        <v>0</v>
      </c>
    </row>
    <row r="140" ht="20.25" customHeight="1">
      <c r="A140" s="155"/>
      <c r="B140" s="155"/>
      <c r="C140" s="155"/>
      <c r="D140" s="160">
        <v>82.0</v>
      </c>
      <c r="E140" s="131"/>
      <c r="F140" s="157" t="str">
        <f>IFERROR(VLOOKUP($M$36&amp;D140,Auditoria!$A$4:$J$803,5,0),"")</f>
        <v/>
      </c>
      <c r="G140" s="130"/>
      <c r="H140" s="131"/>
      <c r="I140" s="157" t="str">
        <f>IFERROR(VLOOKUP($M$36&amp;D140,Auditoria!$A$4:$J$803,6,0),"")</f>
        <v/>
      </c>
      <c r="J140" s="130"/>
      <c r="K140" s="130"/>
      <c r="L140" s="130"/>
      <c r="M140" s="131"/>
      <c r="N140" s="158" t="str">
        <f>IFERROR(VLOOKUP($M$36&amp;D140,Auditoria!$A$4:$J$803,7,0),"")&amp;" - "&amp;IFERROR(VLOOKUP($M$36&amp;D140,Auditoria!$A$4:$J$803,8,0),"")</f>
        <v> - </v>
      </c>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1"/>
      <c r="BB140" s="157" t="str">
        <f>IFERROR(VLOOKUP($M$36&amp;D140,Auditoria!$A$4:$J$803,9,0),"")</f>
        <v/>
      </c>
      <c r="BC140" s="130"/>
      <c r="BD140" s="130"/>
      <c r="BE140" s="130"/>
      <c r="BF140" s="130"/>
      <c r="BG140" s="130"/>
      <c r="BH140" s="131"/>
      <c r="BI140" s="159"/>
      <c r="BJ140" s="159"/>
      <c r="BK140" s="159"/>
      <c r="BL140" s="75">
        <f t="shared" si="3"/>
        <v>0</v>
      </c>
    </row>
    <row r="141" ht="20.25" customHeight="1">
      <c r="A141" s="155"/>
      <c r="B141" s="155"/>
      <c r="C141" s="155"/>
      <c r="D141" s="160">
        <v>83.0</v>
      </c>
      <c r="E141" s="131"/>
      <c r="F141" s="157" t="str">
        <f>IFERROR(VLOOKUP($M$36&amp;D141,Auditoria!$A$4:$J$803,5,0),"")</f>
        <v/>
      </c>
      <c r="G141" s="130"/>
      <c r="H141" s="131"/>
      <c r="I141" s="157" t="str">
        <f>IFERROR(VLOOKUP($M$36&amp;D141,Auditoria!$A$4:$J$803,6,0),"")</f>
        <v/>
      </c>
      <c r="J141" s="130"/>
      <c r="K141" s="130"/>
      <c r="L141" s="130"/>
      <c r="M141" s="131"/>
      <c r="N141" s="158" t="str">
        <f>IFERROR(VLOOKUP($M$36&amp;D141,Auditoria!$A$4:$J$803,7,0),"")&amp;" - "&amp;IFERROR(VLOOKUP($M$36&amp;D141,Auditoria!$A$4:$J$803,8,0),"")</f>
        <v> - </v>
      </c>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1"/>
      <c r="BB141" s="157" t="str">
        <f>IFERROR(VLOOKUP($M$36&amp;D141,Auditoria!$A$4:$J$803,9,0),"")</f>
        <v/>
      </c>
      <c r="BC141" s="130"/>
      <c r="BD141" s="130"/>
      <c r="BE141" s="130"/>
      <c r="BF141" s="130"/>
      <c r="BG141" s="130"/>
      <c r="BH141" s="131"/>
      <c r="BI141" s="159"/>
      <c r="BJ141" s="159"/>
      <c r="BK141" s="159"/>
      <c r="BL141" s="75">
        <f t="shared" si="3"/>
        <v>0</v>
      </c>
    </row>
    <row r="142" ht="20.25" customHeight="1">
      <c r="A142" s="155"/>
      <c r="B142" s="155"/>
      <c r="C142" s="155"/>
      <c r="D142" s="160">
        <v>84.0</v>
      </c>
      <c r="E142" s="131"/>
      <c r="F142" s="157" t="str">
        <f>IFERROR(VLOOKUP($M$36&amp;D142,Auditoria!$A$4:$J$803,5,0),"")</f>
        <v/>
      </c>
      <c r="G142" s="130"/>
      <c r="H142" s="131"/>
      <c r="I142" s="157" t="str">
        <f>IFERROR(VLOOKUP($M$36&amp;D142,Auditoria!$A$4:$J$803,6,0),"")</f>
        <v/>
      </c>
      <c r="J142" s="130"/>
      <c r="K142" s="130"/>
      <c r="L142" s="130"/>
      <c r="M142" s="131"/>
      <c r="N142" s="158" t="str">
        <f>IFERROR(VLOOKUP($M$36&amp;D142,Auditoria!$A$4:$J$803,7,0),"")&amp;" - "&amp;IFERROR(VLOOKUP($M$36&amp;D142,Auditoria!$A$4:$J$803,8,0),"")</f>
        <v> - </v>
      </c>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1"/>
      <c r="BB142" s="157" t="str">
        <f>IFERROR(VLOOKUP($M$36&amp;D142,Auditoria!$A$4:$J$803,9,0),"")</f>
        <v/>
      </c>
      <c r="BC142" s="130"/>
      <c r="BD142" s="130"/>
      <c r="BE142" s="130"/>
      <c r="BF142" s="130"/>
      <c r="BG142" s="130"/>
      <c r="BH142" s="131"/>
      <c r="BI142" s="159"/>
      <c r="BJ142" s="159"/>
      <c r="BK142" s="159"/>
      <c r="BL142" s="75">
        <f t="shared" si="3"/>
        <v>0</v>
      </c>
    </row>
    <row r="143" ht="20.25" customHeight="1">
      <c r="A143" s="155"/>
      <c r="B143" s="155"/>
      <c r="C143" s="155"/>
      <c r="D143" s="160">
        <v>85.0</v>
      </c>
      <c r="E143" s="131"/>
      <c r="F143" s="157" t="str">
        <f>IFERROR(VLOOKUP($M$36&amp;D143,Auditoria!$A$4:$J$803,5,0),"")</f>
        <v/>
      </c>
      <c r="G143" s="130"/>
      <c r="H143" s="131"/>
      <c r="I143" s="157" t="str">
        <f>IFERROR(VLOOKUP($M$36&amp;D143,Auditoria!$A$4:$J$803,6,0),"")</f>
        <v/>
      </c>
      <c r="J143" s="130"/>
      <c r="K143" s="130"/>
      <c r="L143" s="130"/>
      <c r="M143" s="131"/>
      <c r="N143" s="158" t="str">
        <f>IFERROR(VLOOKUP($M$36&amp;D143,Auditoria!$A$4:$J$803,7,0),"")&amp;" - "&amp;IFERROR(VLOOKUP($M$36&amp;D143,Auditoria!$A$4:$J$803,8,0),"")</f>
        <v> - </v>
      </c>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1"/>
      <c r="BB143" s="157" t="str">
        <f>IFERROR(VLOOKUP($M$36&amp;D143,Auditoria!$A$4:$J$803,9,0),"")</f>
        <v/>
      </c>
      <c r="BC143" s="130"/>
      <c r="BD143" s="130"/>
      <c r="BE143" s="130"/>
      <c r="BF143" s="130"/>
      <c r="BG143" s="130"/>
      <c r="BH143" s="131"/>
      <c r="BI143" s="159"/>
      <c r="BJ143" s="159"/>
      <c r="BK143" s="159"/>
      <c r="BL143" s="75">
        <f t="shared" si="3"/>
        <v>0</v>
      </c>
    </row>
    <row r="144" ht="20.25" customHeight="1">
      <c r="A144" s="155"/>
      <c r="B144" s="155"/>
      <c r="C144" s="155"/>
      <c r="D144" s="160">
        <v>86.0</v>
      </c>
      <c r="E144" s="131"/>
      <c r="F144" s="157" t="str">
        <f>IFERROR(VLOOKUP($M$36&amp;D144,Auditoria!$A$4:$J$803,5,0),"")</f>
        <v/>
      </c>
      <c r="G144" s="130"/>
      <c r="H144" s="131"/>
      <c r="I144" s="157" t="str">
        <f>IFERROR(VLOOKUP($M$36&amp;D144,Auditoria!$A$4:$J$803,6,0),"")</f>
        <v/>
      </c>
      <c r="J144" s="130"/>
      <c r="K144" s="130"/>
      <c r="L144" s="130"/>
      <c r="M144" s="131"/>
      <c r="N144" s="158" t="str">
        <f>IFERROR(VLOOKUP($M$36&amp;D144,Auditoria!$A$4:$J$803,7,0),"")&amp;" - "&amp;IFERROR(VLOOKUP($M$36&amp;D144,Auditoria!$A$4:$J$803,8,0),"")</f>
        <v> - </v>
      </c>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1"/>
      <c r="BB144" s="157" t="str">
        <f>IFERROR(VLOOKUP($M$36&amp;D144,Auditoria!$A$4:$J$803,9,0),"")</f>
        <v/>
      </c>
      <c r="BC144" s="130"/>
      <c r="BD144" s="130"/>
      <c r="BE144" s="130"/>
      <c r="BF144" s="130"/>
      <c r="BG144" s="130"/>
      <c r="BH144" s="131"/>
      <c r="BI144" s="159"/>
      <c r="BJ144" s="159"/>
      <c r="BK144" s="159"/>
      <c r="BL144" s="75">
        <f t="shared" si="3"/>
        <v>0</v>
      </c>
    </row>
    <row r="145" ht="20.25" customHeight="1">
      <c r="A145" s="155"/>
      <c r="B145" s="155"/>
      <c r="C145" s="155"/>
      <c r="D145" s="160">
        <v>87.0</v>
      </c>
      <c r="E145" s="131"/>
      <c r="F145" s="157" t="str">
        <f>IFERROR(VLOOKUP($M$36&amp;D145,Auditoria!$A$4:$J$803,5,0),"")</f>
        <v/>
      </c>
      <c r="G145" s="130"/>
      <c r="H145" s="131"/>
      <c r="I145" s="157" t="str">
        <f>IFERROR(VLOOKUP($M$36&amp;D145,Auditoria!$A$4:$J$803,6,0),"")</f>
        <v/>
      </c>
      <c r="J145" s="130"/>
      <c r="K145" s="130"/>
      <c r="L145" s="130"/>
      <c r="M145" s="131"/>
      <c r="N145" s="158" t="str">
        <f>IFERROR(VLOOKUP($M$36&amp;D145,Auditoria!$A$4:$J$803,7,0),"")&amp;" - "&amp;IFERROR(VLOOKUP($M$36&amp;D145,Auditoria!$A$4:$J$803,8,0),"")</f>
        <v> - </v>
      </c>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1"/>
      <c r="BB145" s="157" t="str">
        <f>IFERROR(VLOOKUP($M$36&amp;D145,Auditoria!$A$4:$J$803,9,0),"")</f>
        <v/>
      </c>
      <c r="BC145" s="130"/>
      <c r="BD145" s="130"/>
      <c r="BE145" s="130"/>
      <c r="BF145" s="130"/>
      <c r="BG145" s="130"/>
      <c r="BH145" s="131"/>
      <c r="BI145" s="159"/>
      <c r="BJ145" s="159"/>
      <c r="BK145" s="159"/>
      <c r="BL145" s="75">
        <f t="shared" si="3"/>
        <v>0</v>
      </c>
    </row>
    <row r="146" ht="20.25" customHeight="1">
      <c r="A146" s="155"/>
      <c r="B146" s="155"/>
      <c r="C146" s="155"/>
      <c r="D146" s="160">
        <v>88.0</v>
      </c>
      <c r="E146" s="131"/>
      <c r="F146" s="157" t="str">
        <f>IFERROR(VLOOKUP($M$36&amp;D146,Auditoria!$A$4:$J$803,5,0),"")</f>
        <v/>
      </c>
      <c r="G146" s="130"/>
      <c r="H146" s="131"/>
      <c r="I146" s="157" t="str">
        <f>IFERROR(VLOOKUP($M$36&amp;D146,Auditoria!$A$4:$J$803,6,0),"")</f>
        <v/>
      </c>
      <c r="J146" s="130"/>
      <c r="K146" s="130"/>
      <c r="L146" s="130"/>
      <c r="M146" s="131"/>
      <c r="N146" s="158" t="str">
        <f>IFERROR(VLOOKUP($M$36&amp;D146,Auditoria!$A$4:$J$803,7,0),"")&amp;" - "&amp;IFERROR(VLOOKUP($M$36&amp;D146,Auditoria!$A$4:$J$803,8,0),"")</f>
        <v> - </v>
      </c>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1"/>
      <c r="BB146" s="157" t="str">
        <f>IFERROR(VLOOKUP($M$36&amp;D146,Auditoria!$A$4:$J$803,9,0),"")</f>
        <v/>
      </c>
      <c r="BC146" s="130"/>
      <c r="BD146" s="130"/>
      <c r="BE146" s="130"/>
      <c r="BF146" s="130"/>
      <c r="BG146" s="130"/>
      <c r="BH146" s="131"/>
      <c r="BI146" s="159"/>
      <c r="BJ146" s="159"/>
      <c r="BK146" s="159"/>
      <c r="BL146" s="75">
        <f t="shared" si="3"/>
        <v>0</v>
      </c>
    </row>
    <row r="147" ht="20.25" customHeight="1">
      <c r="A147" s="155"/>
      <c r="B147" s="155"/>
      <c r="C147" s="155"/>
      <c r="D147" s="160">
        <v>89.0</v>
      </c>
      <c r="E147" s="131"/>
      <c r="F147" s="157" t="str">
        <f>IFERROR(VLOOKUP($M$36&amp;D147,Auditoria!$A$4:$J$803,5,0),"")</f>
        <v/>
      </c>
      <c r="G147" s="130"/>
      <c r="H147" s="131"/>
      <c r="I147" s="157" t="str">
        <f>IFERROR(VLOOKUP($M$36&amp;D147,Auditoria!$A$4:$J$803,6,0),"")</f>
        <v/>
      </c>
      <c r="J147" s="130"/>
      <c r="K147" s="130"/>
      <c r="L147" s="130"/>
      <c r="M147" s="131"/>
      <c r="N147" s="158" t="str">
        <f>IFERROR(VLOOKUP($M$36&amp;D147,Auditoria!$A$4:$J$803,7,0),"")&amp;" - "&amp;IFERROR(VLOOKUP($M$36&amp;D147,Auditoria!$A$4:$J$803,8,0),"")</f>
        <v> - </v>
      </c>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1"/>
      <c r="BB147" s="157" t="str">
        <f>IFERROR(VLOOKUP($M$36&amp;D147,Auditoria!$A$4:$J$803,9,0),"")</f>
        <v/>
      </c>
      <c r="BC147" s="130"/>
      <c r="BD147" s="130"/>
      <c r="BE147" s="130"/>
      <c r="BF147" s="130"/>
      <c r="BG147" s="130"/>
      <c r="BH147" s="131"/>
      <c r="BI147" s="159"/>
      <c r="BJ147" s="159"/>
      <c r="BK147" s="159"/>
      <c r="BL147" s="75">
        <f t="shared" si="3"/>
        <v>0</v>
      </c>
    </row>
    <row r="148" ht="20.25" customHeight="1">
      <c r="A148" s="155"/>
      <c r="B148" s="155"/>
      <c r="C148" s="155"/>
      <c r="D148" s="160">
        <v>90.0</v>
      </c>
      <c r="E148" s="131"/>
      <c r="F148" s="157" t="str">
        <f>IFERROR(VLOOKUP($M$36&amp;D148,Auditoria!$A$4:$J$803,5,0),"")</f>
        <v/>
      </c>
      <c r="G148" s="130"/>
      <c r="H148" s="131"/>
      <c r="I148" s="157" t="str">
        <f>IFERROR(VLOOKUP($M$36&amp;D148,Auditoria!$A$4:$J$803,6,0),"")</f>
        <v/>
      </c>
      <c r="J148" s="130"/>
      <c r="K148" s="130"/>
      <c r="L148" s="130"/>
      <c r="M148" s="131"/>
      <c r="N148" s="158" t="str">
        <f>IFERROR(VLOOKUP($M$36&amp;D148,Auditoria!$A$4:$J$803,7,0),"")&amp;" - "&amp;IFERROR(VLOOKUP($M$36&amp;D148,Auditoria!$A$4:$J$803,8,0),"")</f>
        <v> - </v>
      </c>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1"/>
      <c r="BB148" s="157" t="str">
        <f>IFERROR(VLOOKUP($M$36&amp;D148,Auditoria!$A$4:$J$803,9,0),"")</f>
        <v/>
      </c>
      <c r="BC148" s="130"/>
      <c r="BD148" s="130"/>
      <c r="BE148" s="130"/>
      <c r="BF148" s="130"/>
      <c r="BG148" s="130"/>
      <c r="BH148" s="131"/>
      <c r="BI148" s="159"/>
      <c r="BJ148" s="159"/>
      <c r="BK148" s="159"/>
      <c r="BL148" s="75">
        <f t="shared" si="3"/>
        <v>0</v>
      </c>
    </row>
    <row r="149" ht="20.25" customHeight="1">
      <c r="A149" s="155"/>
      <c r="B149" s="155"/>
      <c r="C149" s="155"/>
      <c r="D149" s="160">
        <v>91.0</v>
      </c>
      <c r="E149" s="131"/>
      <c r="F149" s="157" t="str">
        <f>IFERROR(VLOOKUP($M$36&amp;D149,Auditoria!$A$4:$J$803,5,0),"")</f>
        <v/>
      </c>
      <c r="G149" s="130"/>
      <c r="H149" s="131"/>
      <c r="I149" s="157" t="str">
        <f>IFERROR(VLOOKUP($M$36&amp;D149,Auditoria!$A$4:$J$803,6,0),"")</f>
        <v/>
      </c>
      <c r="J149" s="130"/>
      <c r="K149" s="130"/>
      <c r="L149" s="130"/>
      <c r="M149" s="131"/>
      <c r="N149" s="158" t="str">
        <f>IFERROR(VLOOKUP($M$36&amp;D149,Auditoria!$A$4:$J$803,7,0),"")&amp;" - "&amp;IFERROR(VLOOKUP($M$36&amp;D149,Auditoria!$A$4:$J$803,8,0),"")</f>
        <v> - </v>
      </c>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1"/>
      <c r="BB149" s="157" t="str">
        <f>IFERROR(VLOOKUP($M$36&amp;D149,Auditoria!$A$4:$J$803,9,0),"")</f>
        <v/>
      </c>
      <c r="BC149" s="130"/>
      <c r="BD149" s="130"/>
      <c r="BE149" s="130"/>
      <c r="BF149" s="130"/>
      <c r="BG149" s="130"/>
      <c r="BH149" s="131"/>
      <c r="BI149" s="159"/>
      <c r="BJ149" s="159"/>
      <c r="BK149" s="159"/>
      <c r="BL149" s="75">
        <f t="shared" si="3"/>
        <v>0</v>
      </c>
    </row>
    <row r="150" ht="20.25" customHeight="1">
      <c r="A150" s="155"/>
      <c r="B150" s="155"/>
      <c r="C150" s="155"/>
      <c r="D150" s="160">
        <v>92.0</v>
      </c>
      <c r="E150" s="131"/>
      <c r="F150" s="157" t="str">
        <f>IFERROR(VLOOKUP($M$36&amp;D150,Auditoria!$A$4:$J$803,5,0),"")</f>
        <v/>
      </c>
      <c r="G150" s="130"/>
      <c r="H150" s="131"/>
      <c r="I150" s="157" t="str">
        <f>IFERROR(VLOOKUP($M$36&amp;D150,Auditoria!$A$4:$J$803,6,0),"")</f>
        <v/>
      </c>
      <c r="J150" s="130"/>
      <c r="K150" s="130"/>
      <c r="L150" s="130"/>
      <c r="M150" s="131"/>
      <c r="N150" s="158" t="str">
        <f>IFERROR(VLOOKUP($M$36&amp;D150,Auditoria!$A$4:$J$803,7,0),"")&amp;" - "&amp;IFERROR(VLOOKUP($M$36&amp;D150,Auditoria!$A$4:$J$803,8,0),"")</f>
        <v> - </v>
      </c>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1"/>
      <c r="BB150" s="157" t="str">
        <f>IFERROR(VLOOKUP($M$36&amp;D150,Auditoria!$A$4:$J$803,9,0),"")</f>
        <v/>
      </c>
      <c r="BC150" s="130"/>
      <c r="BD150" s="130"/>
      <c r="BE150" s="130"/>
      <c r="BF150" s="130"/>
      <c r="BG150" s="130"/>
      <c r="BH150" s="131"/>
      <c r="BI150" s="159"/>
      <c r="BJ150" s="159"/>
      <c r="BK150" s="159"/>
      <c r="BL150" s="75">
        <f t="shared" si="3"/>
        <v>0</v>
      </c>
    </row>
    <row r="151" ht="20.25" customHeight="1">
      <c r="A151" s="155"/>
      <c r="B151" s="155"/>
      <c r="C151" s="155"/>
      <c r="D151" s="160">
        <v>93.0</v>
      </c>
      <c r="E151" s="131"/>
      <c r="F151" s="157" t="str">
        <f>IFERROR(VLOOKUP($M$36&amp;D151,Auditoria!$A$4:$J$803,5,0),"")</f>
        <v/>
      </c>
      <c r="G151" s="130"/>
      <c r="H151" s="131"/>
      <c r="I151" s="157" t="str">
        <f>IFERROR(VLOOKUP($M$36&amp;D151,Auditoria!$A$4:$J$803,6,0),"")</f>
        <v/>
      </c>
      <c r="J151" s="130"/>
      <c r="K151" s="130"/>
      <c r="L151" s="130"/>
      <c r="M151" s="131"/>
      <c r="N151" s="158" t="str">
        <f>IFERROR(VLOOKUP($M$36&amp;D151,Auditoria!$A$4:$J$803,7,0),"")&amp;" - "&amp;IFERROR(VLOOKUP($M$36&amp;D151,Auditoria!$A$4:$J$803,8,0),"")</f>
        <v> - </v>
      </c>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1"/>
      <c r="BB151" s="157" t="str">
        <f>IFERROR(VLOOKUP($M$36&amp;D151,Auditoria!$A$4:$J$803,9,0),"")</f>
        <v/>
      </c>
      <c r="BC151" s="130"/>
      <c r="BD151" s="130"/>
      <c r="BE151" s="130"/>
      <c r="BF151" s="130"/>
      <c r="BG151" s="130"/>
      <c r="BH151" s="131"/>
      <c r="BI151" s="159"/>
      <c r="BJ151" s="159"/>
      <c r="BK151" s="159"/>
      <c r="BL151" s="75">
        <f t="shared" si="3"/>
        <v>0</v>
      </c>
    </row>
    <row r="152" ht="20.25" customHeight="1">
      <c r="A152" s="155"/>
      <c r="B152" s="155"/>
      <c r="C152" s="155"/>
      <c r="D152" s="160">
        <v>94.0</v>
      </c>
      <c r="E152" s="131"/>
      <c r="F152" s="157" t="str">
        <f>IFERROR(VLOOKUP($M$36&amp;D152,Auditoria!$A$4:$J$803,5,0),"")</f>
        <v/>
      </c>
      <c r="G152" s="130"/>
      <c r="H152" s="131"/>
      <c r="I152" s="157" t="str">
        <f>IFERROR(VLOOKUP($M$36&amp;D152,Auditoria!$A$4:$J$803,6,0),"")</f>
        <v/>
      </c>
      <c r="J152" s="130"/>
      <c r="K152" s="130"/>
      <c r="L152" s="130"/>
      <c r="M152" s="131"/>
      <c r="N152" s="158" t="str">
        <f>IFERROR(VLOOKUP($M$36&amp;D152,Auditoria!$A$4:$J$803,7,0),"")&amp;" - "&amp;IFERROR(VLOOKUP($M$36&amp;D152,Auditoria!$A$4:$J$803,8,0),"")</f>
        <v> - </v>
      </c>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1"/>
      <c r="BB152" s="157" t="str">
        <f>IFERROR(VLOOKUP($M$36&amp;D152,Auditoria!$A$4:$J$803,9,0),"")</f>
        <v/>
      </c>
      <c r="BC152" s="130"/>
      <c r="BD152" s="130"/>
      <c r="BE152" s="130"/>
      <c r="BF152" s="130"/>
      <c r="BG152" s="130"/>
      <c r="BH152" s="131"/>
      <c r="BI152" s="159"/>
      <c r="BJ152" s="159"/>
      <c r="BK152" s="159"/>
      <c r="BL152" s="75">
        <f t="shared" si="3"/>
        <v>0</v>
      </c>
    </row>
    <row r="153" ht="20.25" customHeight="1">
      <c r="A153" s="155"/>
      <c r="B153" s="155"/>
      <c r="C153" s="155"/>
      <c r="D153" s="160">
        <v>95.0</v>
      </c>
      <c r="E153" s="131"/>
      <c r="F153" s="157" t="str">
        <f>IFERROR(VLOOKUP($M$36&amp;D153,Auditoria!$A$4:$J$803,5,0),"")</f>
        <v/>
      </c>
      <c r="G153" s="130"/>
      <c r="H153" s="131"/>
      <c r="I153" s="157" t="str">
        <f>IFERROR(VLOOKUP($M$36&amp;D153,Auditoria!$A$4:$J$803,6,0),"")</f>
        <v/>
      </c>
      <c r="J153" s="130"/>
      <c r="K153" s="130"/>
      <c r="L153" s="130"/>
      <c r="M153" s="131"/>
      <c r="N153" s="158" t="str">
        <f>IFERROR(VLOOKUP($M$36&amp;D153,Auditoria!$A$4:$J$803,7,0),"")&amp;" - "&amp;IFERROR(VLOOKUP($M$36&amp;D153,Auditoria!$A$4:$J$803,8,0),"")</f>
        <v> - </v>
      </c>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1"/>
      <c r="BB153" s="157" t="str">
        <f>IFERROR(VLOOKUP($M$36&amp;D153,Auditoria!$A$4:$J$803,9,0),"")</f>
        <v/>
      </c>
      <c r="BC153" s="130"/>
      <c r="BD153" s="130"/>
      <c r="BE153" s="130"/>
      <c r="BF153" s="130"/>
      <c r="BG153" s="130"/>
      <c r="BH153" s="131"/>
      <c r="BI153" s="159"/>
      <c r="BJ153" s="159"/>
      <c r="BK153" s="159"/>
      <c r="BL153" s="75">
        <f t="shared" si="3"/>
        <v>0</v>
      </c>
    </row>
    <row r="154" ht="20.25" customHeight="1">
      <c r="A154" s="155"/>
      <c r="B154" s="155"/>
      <c r="C154" s="155"/>
      <c r="D154" s="160">
        <v>96.0</v>
      </c>
      <c r="E154" s="131"/>
      <c r="F154" s="157" t="str">
        <f>IFERROR(VLOOKUP($M$36&amp;D154,Auditoria!$A$4:$J$803,5,0),"")</f>
        <v/>
      </c>
      <c r="G154" s="130"/>
      <c r="H154" s="131"/>
      <c r="I154" s="157" t="str">
        <f>IFERROR(VLOOKUP($M$36&amp;D154,Auditoria!$A$4:$J$803,6,0),"")</f>
        <v/>
      </c>
      <c r="J154" s="130"/>
      <c r="K154" s="130"/>
      <c r="L154" s="130"/>
      <c r="M154" s="131"/>
      <c r="N154" s="158" t="str">
        <f>IFERROR(VLOOKUP($M$36&amp;D154,Auditoria!$A$4:$J$803,7,0),"")&amp;" - "&amp;IFERROR(VLOOKUP($M$36&amp;D154,Auditoria!$A$4:$J$803,8,0),"")</f>
        <v> - </v>
      </c>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1"/>
      <c r="BB154" s="157" t="str">
        <f>IFERROR(VLOOKUP($M$36&amp;D154,Auditoria!$A$4:$J$803,9,0),"")</f>
        <v/>
      </c>
      <c r="BC154" s="130"/>
      <c r="BD154" s="130"/>
      <c r="BE154" s="130"/>
      <c r="BF154" s="130"/>
      <c r="BG154" s="130"/>
      <c r="BH154" s="131"/>
      <c r="BI154" s="159"/>
      <c r="BJ154" s="159"/>
      <c r="BK154" s="159"/>
      <c r="BL154" s="75">
        <f t="shared" si="3"/>
        <v>0</v>
      </c>
    </row>
    <row r="155" ht="20.25" customHeight="1">
      <c r="A155" s="155"/>
      <c r="B155" s="155"/>
      <c r="C155" s="155"/>
      <c r="D155" s="160">
        <v>97.0</v>
      </c>
      <c r="E155" s="131"/>
      <c r="F155" s="157" t="str">
        <f>IFERROR(VLOOKUP($M$36&amp;D155,Auditoria!$A$4:$J$803,5,0),"")</f>
        <v/>
      </c>
      <c r="G155" s="130"/>
      <c r="H155" s="131"/>
      <c r="I155" s="157" t="str">
        <f>IFERROR(VLOOKUP($M$36&amp;D155,Auditoria!$A$4:$J$803,6,0),"")</f>
        <v/>
      </c>
      <c r="J155" s="130"/>
      <c r="K155" s="130"/>
      <c r="L155" s="130"/>
      <c r="M155" s="131"/>
      <c r="N155" s="158" t="str">
        <f>IFERROR(VLOOKUP($M$36&amp;D155,Auditoria!$A$4:$J$803,7,0),"")&amp;" - "&amp;IFERROR(VLOOKUP($M$36&amp;D155,Auditoria!$A$4:$J$803,8,0),"")</f>
        <v> - </v>
      </c>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1"/>
      <c r="BB155" s="157" t="str">
        <f>IFERROR(VLOOKUP($M$36&amp;D155,Auditoria!$A$4:$J$803,9,0),"")</f>
        <v/>
      </c>
      <c r="BC155" s="130"/>
      <c r="BD155" s="130"/>
      <c r="BE155" s="130"/>
      <c r="BF155" s="130"/>
      <c r="BG155" s="130"/>
      <c r="BH155" s="131"/>
      <c r="BI155" s="159"/>
      <c r="BJ155" s="159"/>
      <c r="BK155" s="159"/>
      <c r="BL155" s="75">
        <f t="shared" si="3"/>
        <v>0</v>
      </c>
    </row>
    <row r="156" ht="20.25" customHeight="1">
      <c r="A156" s="155"/>
      <c r="B156" s="155"/>
      <c r="C156" s="155"/>
      <c r="D156" s="160">
        <v>98.0</v>
      </c>
      <c r="E156" s="131"/>
      <c r="F156" s="157" t="str">
        <f>IFERROR(VLOOKUP($M$36&amp;D156,Auditoria!$A$4:$J$803,5,0),"")</f>
        <v/>
      </c>
      <c r="G156" s="130"/>
      <c r="H156" s="131"/>
      <c r="I156" s="157" t="str">
        <f>IFERROR(VLOOKUP($M$36&amp;D156,Auditoria!$A$4:$J$803,6,0),"")</f>
        <v/>
      </c>
      <c r="J156" s="130"/>
      <c r="K156" s="130"/>
      <c r="L156" s="130"/>
      <c r="M156" s="131"/>
      <c r="N156" s="158" t="str">
        <f>IFERROR(VLOOKUP($M$36&amp;D156,Auditoria!$A$4:$J$803,7,0),"")&amp;" - "&amp;IFERROR(VLOOKUP($M$36&amp;D156,Auditoria!$A$4:$J$803,8,0),"")</f>
        <v> - </v>
      </c>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1"/>
      <c r="BB156" s="157" t="str">
        <f>IFERROR(VLOOKUP($M$36&amp;D156,Auditoria!$A$4:$J$803,9,0),"")</f>
        <v/>
      </c>
      <c r="BC156" s="130"/>
      <c r="BD156" s="130"/>
      <c r="BE156" s="130"/>
      <c r="BF156" s="130"/>
      <c r="BG156" s="130"/>
      <c r="BH156" s="131"/>
      <c r="BI156" s="159"/>
      <c r="BJ156" s="159"/>
      <c r="BK156" s="159"/>
      <c r="BL156" s="75">
        <f t="shared" si="3"/>
        <v>0</v>
      </c>
    </row>
    <row r="157" ht="20.25" customHeight="1">
      <c r="A157" s="155"/>
      <c r="B157" s="155"/>
      <c r="C157" s="155"/>
      <c r="D157" s="160">
        <v>99.0</v>
      </c>
      <c r="E157" s="131"/>
      <c r="F157" s="157" t="str">
        <f>IFERROR(VLOOKUP($M$36&amp;D157,Auditoria!$A$4:$J$803,5,0),"")</f>
        <v/>
      </c>
      <c r="G157" s="130"/>
      <c r="H157" s="131"/>
      <c r="I157" s="157" t="str">
        <f>IFERROR(VLOOKUP($M$36&amp;D157,Auditoria!$A$4:$J$803,6,0),"")</f>
        <v/>
      </c>
      <c r="J157" s="130"/>
      <c r="K157" s="130"/>
      <c r="L157" s="130"/>
      <c r="M157" s="131"/>
      <c r="N157" s="158" t="str">
        <f>IFERROR(VLOOKUP($M$36&amp;D157,Auditoria!$A$4:$J$803,7,0),"")&amp;" - "&amp;IFERROR(VLOOKUP($M$36&amp;D157,Auditoria!$A$4:$J$803,8,0),"")</f>
        <v> - </v>
      </c>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1"/>
      <c r="BB157" s="157" t="str">
        <f>IFERROR(VLOOKUP($M$36&amp;D157,Auditoria!$A$4:$J$803,9,0),"")</f>
        <v/>
      </c>
      <c r="BC157" s="130"/>
      <c r="BD157" s="130"/>
      <c r="BE157" s="130"/>
      <c r="BF157" s="130"/>
      <c r="BG157" s="130"/>
      <c r="BH157" s="131"/>
      <c r="BI157" s="159"/>
      <c r="BJ157" s="159"/>
      <c r="BK157" s="159"/>
      <c r="BL157" s="75">
        <f t="shared" si="3"/>
        <v>0</v>
      </c>
    </row>
    <row r="158" ht="20.25" customHeight="1">
      <c r="A158" s="155"/>
      <c r="B158" s="155"/>
      <c r="C158" s="155"/>
      <c r="D158" s="160">
        <v>100.0</v>
      </c>
      <c r="E158" s="131"/>
      <c r="F158" s="157" t="str">
        <f>IFERROR(VLOOKUP($M$36&amp;D158,Auditoria!$A$4:$J$803,5,0),"")</f>
        <v/>
      </c>
      <c r="G158" s="130"/>
      <c r="H158" s="131"/>
      <c r="I158" s="157" t="str">
        <f>IFERROR(VLOOKUP($M$36&amp;D158,Auditoria!$A$4:$J$803,6,0),"")</f>
        <v/>
      </c>
      <c r="J158" s="130"/>
      <c r="K158" s="130"/>
      <c r="L158" s="130"/>
      <c r="M158" s="131"/>
      <c r="N158" s="158" t="str">
        <f>IFERROR(VLOOKUP($M$36&amp;D158,Auditoria!$A$4:$J$803,7,0),"")&amp;" - "&amp;IFERROR(VLOOKUP($M$36&amp;D158,Auditoria!$A$4:$J$803,8,0),"")</f>
        <v> - </v>
      </c>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1"/>
      <c r="BB158" s="157" t="str">
        <f>IFERROR(VLOOKUP($M$36&amp;D158,Auditoria!$A$4:$J$803,9,0),"")</f>
        <v/>
      </c>
      <c r="BC158" s="130"/>
      <c r="BD158" s="130"/>
      <c r="BE158" s="130"/>
      <c r="BF158" s="130"/>
      <c r="BG158" s="130"/>
      <c r="BH158" s="131"/>
      <c r="BI158" s="159"/>
      <c r="BJ158" s="159"/>
      <c r="BK158" s="159"/>
      <c r="BL158" s="162">
        <f t="shared" si="3"/>
        <v>0</v>
      </c>
    </row>
    <row r="159" ht="20.25" customHeight="1">
      <c r="A159" s="155"/>
      <c r="B159" s="155"/>
      <c r="C159" s="155"/>
      <c r="D159" s="163"/>
      <c r="E159" s="163"/>
      <c r="F159" s="164"/>
      <c r="G159" s="164"/>
      <c r="H159" s="164"/>
      <c r="I159" s="164"/>
      <c r="J159" s="164"/>
      <c r="K159" s="164"/>
      <c r="L159" s="164"/>
      <c r="M159" s="164"/>
      <c r="N159" s="165"/>
      <c r="O159" s="165"/>
      <c r="P159" s="165"/>
      <c r="Q159" s="165"/>
      <c r="R159" s="165"/>
      <c r="S159" s="165"/>
      <c r="T159" s="165"/>
      <c r="U159" s="165"/>
      <c r="V159" s="165"/>
      <c r="W159" s="165"/>
      <c r="X159" s="165"/>
      <c r="Y159" s="165"/>
      <c r="Z159" s="165"/>
      <c r="AA159" s="165"/>
      <c r="AB159" s="165"/>
      <c r="AC159" s="165"/>
      <c r="AD159" s="165"/>
      <c r="AE159" s="165"/>
      <c r="AF159" s="165"/>
      <c r="AG159" s="165"/>
      <c r="AH159" s="165"/>
      <c r="AI159" s="165"/>
      <c r="AJ159" s="165"/>
      <c r="AK159" s="165"/>
      <c r="AL159" s="165"/>
      <c r="AM159" s="165"/>
      <c r="AN159" s="165"/>
      <c r="AO159" s="165"/>
      <c r="AP159" s="165"/>
      <c r="AQ159" s="165"/>
      <c r="AR159" s="165"/>
      <c r="AS159" s="165"/>
      <c r="AT159" s="165"/>
      <c r="AU159" s="165"/>
      <c r="AV159" s="165"/>
      <c r="AW159" s="165"/>
      <c r="AX159" s="165"/>
      <c r="AY159" s="165"/>
      <c r="AZ159" s="165"/>
      <c r="BA159" s="165"/>
      <c r="BB159" s="164"/>
      <c r="BC159" s="164"/>
      <c r="BD159" s="164"/>
      <c r="BE159" s="164"/>
      <c r="BF159" s="164"/>
      <c r="BG159" s="164"/>
      <c r="BH159" s="164"/>
      <c r="BI159" s="159"/>
      <c r="BJ159" s="159"/>
      <c r="BK159" s="159"/>
      <c r="BL159" s="166"/>
    </row>
    <row r="160" ht="20.25" customHeight="1">
      <c r="D160" s="163"/>
      <c r="E160" s="163"/>
      <c r="F160" s="164"/>
      <c r="G160" s="164"/>
      <c r="H160" s="164"/>
      <c r="I160" s="164"/>
      <c r="J160" s="164"/>
      <c r="K160" s="164"/>
      <c r="L160" s="164"/>
      <c r="M160" s="164"/>
      <c r="N160" s="165"/>
      <c r="O160" s="165"/>
      <c r="P160" s="165"/>
      <c r="Q160" s="165"/>
      <c r="R160" s="165"/>
      <c r="S160" s="165"/>
      <c r="T160" s="165"/>
      <c r="U160" s="165"/>
      <c r="V160" s="165"/>
      <c r="W160" s="165"/>
      <c r="X160" s="165"/>
      <c r="Y160" s="165"/>
      <c r="Z160" s="165"/>
      <c r="AA160" s="165"/>
      <c r="AB160" s="165"/>
      <c r="AC160" s="165"/>
      <c r="AD160" s="165"/>
      <c r="AE160" s="165"/>
      <c r="AF160" s="165"/>
      <c r="AG160" s="165"/>
      <c r="AH160" s="165"/>
      <c r="AI160" s="165"/>
      <c r="AJ160" s="165"/>
      <c r="AK160" s="165"/>
      <c r="AL160" s="165"/>
      <c r="AM160" s="165"/>
      <c r="AN160" s="165"/>
      <c r="AO160" s="165"/>
      <c r="AP160" s="165"/>
      <c r="AQ160" s="165"/>
      <c r="AR160" s="165"/>
      <c r="AS160" s="165"/>
      <c r="AT160" s="165"/>
      <c r="AU160" s="165"/>
      <c r="AV160" s="165"/>
      <c r="AW160" s="165"/>
      <c r="AX160" s="165"/>
      <c r="AY160" s="165"/>
      <c r="AZ160" s="165"/>
      <c r="BA160" s="165"/>
      <c r="BB160" s="164"/>
      <c r="BC160" s="164"/>
      <c r="BD160" s="164"/>
      <c r="BE160" s="164"/>
      <c r="BF160" s="164"/>
      <c r="BG160" s="164"/>
      <c r="BH160" s="164"/>
      <c r="BL160" s="166"/>
    </row>
    <row r="161" ht="20.25" customHeight="1">
      <c r="D161" s="163"/>
      <c r="E161" s="163"/>
      <c r="F161" s="164"/>
      <c r="G161" s="164"/>
      <c r="H161" s="164"/>
      <c r="I161" s="164"/>
      <c r="J161" s="164"/>
      <c r="K161" s="164"/>
      <c r="L161" s="164"/>
      <c r="M161" s="164"/>
      <c r="N161" s="165"/>
      <c r="O161" s="165"/>
      <c r="P161" s="165"/>
      <c r="Q161" s="165"/>
      <c r="R161" s="165"/>
      <c r="S161" s="165"/>
      <c r="T161" s="165"/>
      <c r="U161" s="165"/>
      <c r="V161" s="165"/>
      <c r="W161" s="165"/>
      <c r="X161" s="165"/>
      <c r="Y161" s="165"/>
      <c r="Z161" s="165"/>
      <c r="AA161" s="165"/>
      <c r="AB161" s="165"/>
      <c r="AC161" s="165"/>
      <c r="AD161" s="165"/>
      <c r="AE161" s="165"/>
      <c r="AF161" s="165"/>
      <c r="AG161" s="165"/>
      <c r="AH161" s="165"/>
      <c r="AI161" s="165"/>
      <c r="AJ161" s="165"/>
      <c r="AK161" s="165"/>
      <c r="AL161" s="165"/>
      <c r="AM161" s="165"/>
      <c r="AN161" s="165"/>
      <c r="AO161" s="165"/>
      <c r="AP161" s="165"/>
      <c r="AQ161" s="165"/>
      <c r="AR161" s="165"/>
      <c r="AS161" s="165"/>
      <c r="AT161" s="165"/>
      <c r="AU161" s="165"/>
      <c r="AV161" s="165"/>
      <c r="AW161" s="165"/>
      <c r="AX161" s="165"/>
      <c r="AY161" s="165"/>
      <c r="AZ161" s="165"/>
      <c r="BA161" s="165"/>
      <c r="BB161" s="164"/>
      <c r="BC161" s="164"/>
      <c r="BD161" s="164"/>
      <c r="BE161" s="164"/>
      <c r="BF161" s="164"/>
      <c r="BG161" s="164"/>
      <c r="BH161" s="164"/>
      <c r="BL161" s="166"/>
    </row>
    <row r="162"/>
    <row r="163"/>
    <row r="164"/>
    <row r="166" ht="12.0" customHeight="1"/>
    <row r="167">
      <c r="BM167" s="111"/>
      <c r="BN167" s="111"/>
      <c r="BO167" s="111"/>
      <c r="BP167" s="111"/>
      <c r="BQ167" s="111"/>
      <c r="BR167" s="111"/>
      <c r="BS167" s="111"/>
    </row>
    <row r="168">
      <c r="BM168" s="113"/>
      <c r="BN168" s="113"/>
      <c r="BO168" s="113"/>
      <c r="BP168" s="113"/>
      <c r="BQ168" s="113"/>
      <c r="BR168" s="113"/>
      <c r="BS168" s="113"/>
    </row>
    <row r="170" ht="32.25" customHeight="1">
      <c r="H170" s="114"/>
      <c r="I170" s="115" t="str">
        <f>VLOOKUP("PCPP"&amp;Z171,'Numeración'!$A$4:$F$39,6,0)</f>
        <v>#N/A</v>
      </c>
    </row>
    <row r="171" ht="27.0" customHeight="1">
      <c r="A171" s="116"/>
      <c r="B171" s="116"/>
      <c r="C171" s="116"/>
      <c r="D171" s="116"/>
      <c r="E171" s="116"/>
      <c r="F171" s="116"/>
      <c r="G171" s="116"/>
      <c r="H171" s="117" t="s">
        <v>393</v>
      </c>
      <c r="I171" s="114"/>
      <c r="J171" s="118"/>
      <c r="K171" s="118"/>
      <c r="L171" s="118"/>
      <c r="M171" s="118"/>
      <c r="N171" s="118"/>
      <c r="O171" s="118"/>
      <c r="P171" s="118"/>
      <c r="Q171" s="118"/>
      <c r="R171" s="118"/>
      <c r="S171" s="118"/>
      <c r="T171" s="118"/>
      <c r="U171" s="118"/>
      <c r="V171" s="118"/>
      <c r="W171" s="118"/>
      <c r="X171" s="118"/>
      <c r="Y171" s="119"/>
      <c r="Z171" s="120" t="str">
        <f>Z7</f>
        <v>P.S. SAN JUAN MASIAS</v>
      </c>
      <c r="AR171" s="118"/>
      <c r="AS171" s="118"/>
      <c r="AT171" s="118"/>
      <c r="AU171" s="121" t="s">
        <v>391</v>
      </c>
      <c r="AV171" s="122"/>
      <c r="AW171" s="122"/>
      <c r="AX171" s="122" t="str">
        <f>VLOOKUP("PCPP"&amp;Z7,'Numeración'!$A$4:$F$39,5,0)</f>
        <v>#N/A</v>
      </c>
      <c r="BE171" s="114"/>
      <c r="BF171" s="114"/>
      <c r="BG171" s="114"/>
      <c r="BH171" s="114"/>
      <c r="BI171" s="114"/>
      <c r="BJ171" s="114"/>
      <c r="BK171" s="114"/>
    </row>
    <row r="172">
      <c r="A172" s="123"/>
      <c r="B172" s="123"/>
      <c r="C172" s="123"/>
      <c r="D172" s="123"/>
      <c r="E172" s="123"/>
      <c r="F172" s="123"/>
      <c r="G172" s="123"/>
      <c r="H172" s="124" t="str">
        <f>"Se inicia con la evaluación prestacional a cargo de "&amp;'Numeración'!D2&amp;", Profesional de supervisión prestacional de la Oficina de Seguros de la DIRIS Lima Centro, para realizar la auditoria de las FUAs producidas por el establecimiento de salud"</f>
        <v>Se inicia con la evaluación prestacional a cargo de Carolina Helen LLontop Jaime, Profesional de supervisión prestacional de la Oficina de Seguros de la DIRIS Lima Centro, para realizar la auditoria de las FUAs producidas por el establecimiento de salud</v>
      </c>
      <c r="BE172" s="125"/>
      <c r="BF172" s="125"/>
      <c r="BG172" s="125"/>
      <c r="BH172" s="125"/>
      <c r="BI172" s="125"/>
      <c r="BJ172" s="125"/>
      <c r="BK172" s="125"/>
    </row>
    <row r="173" ht="21.75" customHeight="1">
      <c r="A173" s="126"/>
      <c r="B173" s="126"/>
      <c r="C173" s="126"/>
      <c r="D173" s="126"/>
      <c r="E173" s="126"/>
      <c r="F173" s="126"/>
      <c r="G173" s="126"/>
      <c r="H173" s="167" t="s">
        <v>412</v>
      </c>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row>
    <row r="174" ht="220.5" customHeight="1">
      <c r="A174" s="126"/>
      <c r="B174" s="126"/>
      <c r="C174" s="126"/>
      <c r="D174" s="126"/>
      <c r="E174" s="126"/>
      <c r="F174" s="126"/>
      <c r="G174" s="126"/>
      <c r="H174" s="125" t="s">
        <v>413</v>
      </c>
      <c r="BE174" s="127"/>
      <c r="BF174" s="127"/>
      <c r="BG174" s="127"/>
      <c r="BH174" s="127"/>
      <c r="BI174" s="127"/>
      <c r="BJ174" s="127"/>
      <c r="BK174" s="127"/>
    </row>
    <row r="175" ht="21.75" customHeight="1">
      <c r="A175" s="126"/>
      <c r="B175" s="126"/>
      <c r="C175" s="126"/>
      <c r="D175" s="126"/>
      <c r="E175" s="126"/>
      <c r="F175" s="126"/>
      <c r="G175" s="126"/>
      <c r="H175" s="167" t="s">
        <v>414</v>
      </c>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row>
    <row r="176" ht="10.5" customHeight="1">
      <c r="A176" s="123"/>
      <c r="B176" s="123"/>
      <c r="C176" s="123"/>
      <c r="D176" s="123"/>
      <c r="E176" s="123"/>
      <c r="F176" s="123"/>
      <c r="G176" s="123"/>
      <c r="H176" s="168" t="str">
        <f>"El supervisor prestacional "&amp;'Numeración'!D2&amp;" de la Oficina de Seguros de la DIRIS Lima Centro, inicia con el Proceso de Control Prestacional Preventivo de los Formatos Únicos de Atención e historias clínicas en el Establecimiento de Salud "&amp;Z171&amp;"."</f>
        <v>El supervisor prestacional Carolina Helen LLontop Jaime de la Oficina de Seguros de la DIRIS Lima Centro, inicia con el Proceso de Control Prestacional Preventivo de los Formatos Únicos de Atención e historias clínicas en el Establecimiento de Salud P.S. SAN JUAN MASIAS.</v>
      </c>
      <c r="BE176" s="125"/>
      <c r="BF176" s="125"/>
      <c r="BG176" s="125"/>
      <c r="BH176" s="125"/>
      <c r="BI176" s="125"/>
      <c r="BJ176" s="125"/>
      <c r="BK176" s="125"/>
    </row>
    <row r="177" ht="21.75" customHeight="1">
      <c r="A177" s="126"/>
      <c r="B177" s="126"/>
      <c r="C177" s="126"/>
      <c r="D177" s="126"/>
      <c r="E177" s="126"/>
      <c r="F177" s="126"/>
      <c r="G177" s="126"/>
      <c r="BE177" s="127"/>
      <c r="BF177" s="127"/>
      <c r="BG177" s="127"/>
      <c r="BH177" s="127"/>
      <c r="BI177" s="127"/>
      <c r="BJ177" s="127"/>
      <c r="BK177" s="127"/>
    </row>
    <row r="178" ht="17.25" customHeight="1">
      <c r="A178" s="123"/>
      <c r="B178" s="123"/>
      <c r="C178" s="123"/>
      <c r="D178" s="123"/>
      <c r="E178" s="123"/>
      <c r="F178" s="123"/>
      <c r="G178" s="123"/>
      <c r="BE178" s="125"/>
      <c r="BF178" s="125"/>
      <c r="BG178" s="125"/>
      <c r="BH178" s="125"/>
      <c r="BI178" s="125"/>
      <c r="BJ178" s="125"/>
      <c r="BK178" s="125"/>
    </row>
    <row r="179" ht="3.0" customHeight="1">
      <c r="H179" s="168" t="s">
        <v>415</v>
      </c>
      <c r="BE179" s="128"/>
      <c r="BF179" s="128"/>
      <c r="BG179" s="128"/>
      <c r="BH179" s="128"/>
      <c r="BI179" s="128"/>
      <c r="BJ179" s="128"/>
      <c r="BK179" s="128"/>
    </row>
    <row r="180" ht="39.0" customHeight="1">
      <c r="BE180" s="128"/>
      <c r="BF180" s="128"/>
      <c r="BG180" s="128"/>
      <c r="BH180" s="128"/>
      <c r="BI180" s="128"/>
      <c r="BJ180" s="128"/>
      <c r="BK180" s="128"/>
    </row>
    <row r="181" ht="9.0" customHeight="1">
      <c r="A181" s="116"/>
      <c r="B181" s="116"/>
      <c r="C181" s="116"/>
      <c r="D181" s="116"/>
      <c r="E181" s="116"/>
      <c r="F181" s="116"/>
      <c r="G181" s="116"/>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70"/>
      <c r="BE181" s="128"/>
      <c r="BF181" s="128"/>
      <c r="BG181" s="128"/>
      <c r="BH181" s="128"/>
      <c r="BI181" s="128"/>
      <c r="BJ181" s="128"/>
      <c r="BK181" s="128"/>
    </row>
    <row r="182" ht="18.75" customHeight="1">
      <c r="H182" s="171" t="s">
        <v>416</v>
      </c>
      <c r="K182" s="172"/>
      <c r="L182" s="172"/>
      <c r="M182" s="172"/>
      <c r="N182" s="172"/>
      <c r="O182" s="172"/>
      <c r="P182" s="172"/>
      <c r="Q182" s="172"/>
      <c r="R182" s="172"/>
      <c r="S182" s="172"/>
      <c r="T182" s="172"/>
      <c r="U182" s="172"/>
      <c r="V182" s="172"/>
      <c r="W182" s="172"/>
      <c r="X182" s="172"/>
      <c r="Y182" s="172"/>
      <c r="Z182" s="172"/>
      <c r="AA182" s="172"/>
      <c r="AB182" s="172"/>
      <c r="AC182" s="172"/>
      <c r="AD182" s="172"/>
      <c r="AE182" s="172"/>
      <c r="AF182" s="172"/>
      <c r="AG182" s="172"/>
      <c r="AH182" s="172"/>
      <c r="AI182" s="172"/>
      <c r="AJ182" s="172"/>
      <c r="AK182" s="172"/>
      <c r="AL182" s="172"/>
      <c r="AM182" s="172"/>
      <c r="AN182" s="172"/>
      <c r="AO182" s="172"/>
      <c r="AP182" s="172"/>
      <c r="AQ182" s="172"/>
      <c r="AR182" s="172"/>
      <c r="AS182" s="172"/>
      <c r="AT182" s="172"/>
      <c r="AU182" s="172"/>
      <c r="AV182" s="172"/>
      <c r="AW182" s="172"/>
      <c r="AX182" s="172"/>
      <c r="AY182" s="172"/>
      <c r="AZ182" s="172"/>
      <c r="BA182" s="172"/>
      <c r="BB182" s="172"/>
      <c r="BC182" s="172"/>
      <c r="BD182" s="173"/>
    </row>
    <row r="183" ht="8.25" customHeight="1">
      <c r="I183" s="174"/>
      <c r="J183" s="175"/>
      <c r="K183" s="175"/>
      <c r="L183" s="175"/>
      <c r="M183" s="175"/>
      <c r="N183" s="175"/>
      <c r="O183" s="175"/>
      <c r="P183" s="175"/>
      <c r="Q183" s="175"/>
      <c r="R183" s="175"/>
    </row>
    <row r="184" ht="17.25" customHeight="1">
      <c r="I184" s="176"/>
      <c r="J184" s="177" t="s">
        <v>417</v>
      </c>
      <c r="K184" s="178"/>
      <c r="L184" s="178"/>
      <c r="M184" s="178"/>
      <c r="N184" s="178"/>
      <c r="O184" s="178"/>
      <c r="P184" s="178"/>
      <c r="Q184" s="178"/>
      <c r="R184" s="178"/>
      <c r="S184" s="178"/>
      <c r="T184" s="178"/>
      <c r="U184" s="178"/>
      <c r="V184" s="178"/>
      <c r="W184" s="178"/>
      <c r="X184" s="178"/>
      <c r="Y184" s="179"/>
      <c r="Z184" s="180" t="s">
        <v>418</v>
      </c>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1"/>
    </row>
    <row r="185" ht="29.25" customHeight="1">
      <c r="I185" s="176"/>
      <c r="J185" s="181"/>
      <c r="K185" s="182"/>
      <c r="L185" s="182"/>
      <c r="M185" s="182"/>
      <c r="N185" s="182"/>
      <c r="O185" s="182"/>
      <c r="P185" s="182"/>
      <c r="Q185" s="182"/>
      <c r="R185" s="182"/>
      <c r="S185" s="182"/>
      <c r="T185" s="182"/>
      <c r="U185" s="182"/>
      <c r="V185" s="182"/>
      <c r="W185" s="182"/>
      <c r="X185" s="182"/>
      <c r="Y185" s="183"/>
      <c r="Z185" s="184" t="s">
        <v>419</v>
      </c>
      <c r="AA185" s="130"/>
      <c r="AB185" s="130"/>
      <c r="AC185" s="130"/>
      <c r="AD185" s="130"/>
      <c r="AE185" s="130"/>
      <c r="AF185" s="130"/>
      <c r="AG185" s="130"/>
      <c r="AH185" s="130"/>
      <c r="AI185" s="130"/>
      <c r="AJ185" s="130"/>
      <c r="AK185" s="130"/>
      <c r="AL185" s="130"/>
      <c r="AM185" s="130"/>
      <c r="AN185" s="131"/>
      <c r="AO185" s="180" t="s">
        <v>420</v>
      </c>
      <c r="AP185" s="130"/>
      <c r="AQ185" s="130"/>
      <c r="AR185" s="130"/>
      <c r="AS185" s="130"/>
      <c r="AT185" s="130"/>
      <c r="AU185" s="130"/>
      <c r="AV185" s="130"/>
      <c r="AW185" s="130"/>
      <c r="AX185" s="130"/>
      <c r="AY185" s="130"/>
      <c r="AZ185" s="130"/>
      <c r="BA185" s="130"/>
      <c r="BB185" s="130"/>
      <c r="BC185" s="131"/>
    </row>
    <row r="186">
      <c r="I186" s="176"/>
      <c r="J186" s="185">
        <f>20-AG261</f>
        <v>20</v>
      </c>
      <c r="K186" s="130"/>
      <c r="L186" s="130"/>
      <c r="M186" s="130"/>
      <c r="N186" s="130"/>
      <c r="O186" s="130"/>
      <c r="P186" s="130"/>
      <c r="Q186" s="130"/>
      <c r="R186" s="130"/>
      <c r="S186" s="130"/>
      <c r="T186" s="130"/>
      <c r="U186" s="130"/>
      <c r="V186" s="130"/>
      <c r="W186" s="130"/>
      <c r="X186" s="130"/>
      <c r="Y186" s="131"/>
      <c r="Z186" s="185">
        <f>BN241</f>
        <v>0</v>
      </c>
      <c r="AA186" s="130"/>
      <c r="AB186" s="130"/>
      <c r="AC186" s="130"/>
      <c r="AD186" s="130"/>
      <c r="AE186" s="130"/>
      <c r="AF186" s="130"/>
      <c r="AG186" s="130"/>
      <c r="AH186" s="130"/>
      <c r="AI186" s="130"/>
      <c r="AJ186" s="130"/>
      <c r="AK186" s="130"/>
      <c r="AL186" s="130"/>
      <c r="AM186" s="130"/>
      <c r="AN186" s="131"/>
      <c r="AO186" s="186">
        <f>SUM(BN242:BN248)</f>
        <v>0</v>
      </c>
      <c r="AP186" s="130"/>
      <c r="AQ186" s="130"/>
      <c r="AR186" s="130"/>
      <c r="AS186" s="130"/>
      <c r="AT186" s="130"/>
      <c r="AU186" s="130"/>
      <c r="AV186" s="130"/>
      <c r="AW186" s="130"/>
      <c r="AX186" s="130"/>
      <c r="AY186" s="130"/>
      <c r="AZ186" s="130"/>
      <c r="BA186" s="130"/>
      <c r="BB186" s="130"/>
      <c r="BC186" s="131"/>
    </row>
    <row r="187" ht="9.75" customHeight="1">
      <c r="I187" s="174"/>
      <c r="J187" s="174"/>
      <c r="K187" s="174"/>
      <c r="L187" s="174"/>
      <c r="M187" s="174"/>
      <c r="N187" s="174"/>
      <c r="O187" s="174"/>
      <c r="P187" s="174"/>
      <c r="Q187" s="174"/>
      <c r="R187" s="174"/>
    </row>
    <row r="188">
      <c r="H188" s="187" t="s">
        <v>421</v>
      </c>
      <c r="J188" s="174"/>
      <c r="K188" s="174"/>
      <c r="L188" s="174"/>
      <c r="M188" s="174"/>
      <c r="N188" s="174"/>
      <c r="O188" s="174"/>
      <c r="P188" s="174"/>
      <c r="Q188" s="174"/>
      <c r="R188" s="174"/>
    </row>
    <row r="189" ht="9.0" customHeight="1">
      <c r="I189" s="174"/>
      <c r="J189" s="175"/>
      <c r="K189" s="175"/>
      <c r="L189" s="175"/>
      <c r="M189" s="175"/>
      <c r="N189" s="175"/>
      <c r="O189" s="175"/>
      <c r="P189" s="175"/>
      <c r="Q189" s="175"/>
      <c r="R189" s="175"/>
    </row>
    <row r="190">
      <c r="I190" s="176"/>
      <c r="J190" s="180" t="s">
        <v>422</v>
      </c>
      <c r="K190" s="130"/>
      <c r="L190" s="130"/>
      <c r="M190" s="130"/>
      <c r="N190" s="130"/>
      <c r="O190" s="130"/>
      <c r="P190" s="130"/>
      <c r="Q190" s="130"/>
      <c r="R190" s="130"/>
      <c r="S190" s="130"/>
      <c r="T190" s="130"/>
      <c r="U190" s="130"/>
      <c r="V190" s="130"/>
      <c r="W190" s="130"/>
      <c r="X190" s="130"/>
      <c r="Y190" s="131"/>
      <c r="Z190" s="180" t="s">
        <v>423</v>
      </c>
      <c r="AA190" s="130"/>
      <c r="AB190" s="130"/>
      <c r="AC190" s="130"/>
      <c r="AD190" s="130"/>
      <c r="AE190" s="130"/>
      <c r="AF190" s="130"/>
      <c r="AG190" s="130"/>
      <c r="AH190" s="130"/>
      <c r="AI190" s="130"/>
      <c r="AJ190" s="130"/>
      <c r="AK190" s="130"/>
      <c r="AL190" s="130"/>
      <c r="AM190" s="130"/>
      <c r="AN190" s="131"/>
      <c r="AO190" s="180" t="s">
        <v>424</v>
      </c>
      <c r="AP190" s="130"/>
      <c r="AQ190" s="130"/>
      <c r="AR190" s="130"/>
      <c r="AS190" s="130"/>
      <c r="AT190" s="130"/>
      <c r="AU190" s="130"/>
      <c r="AV190" s="130"/>
      <c r="AW190" s="130"/>
      <c r="AX190" s="130"/>
      <c r="AY190" s="130"/>
      <c r="AZ190" s="130"/>
      <c r="BA190" s="130"/>
      <c r="BB190" s="130"/>
      <c r="BC190" s="131"/>
    </row>
    <row r="191">
      <c r="I191" s="176"/>
      <c r="J191" s="185">
        <f>J186-AK261</f>
        <v>20</v>
      </c>
      <c r="K191" s="130"/>
      <c r="L191" s="130"/>
      <c r="M191" s="130"/>
      <c r="N191" s="130"/>
      <c r="O191" s="130"/>
      <c r="P191" s="130"/>
      <c r="Q191" s="130"/>
      <c r="R191" s="130"/>
      <c r="S191" s="130"/>
      <c r="T191" s="130"/>
      <c r="U191" s="130"/>
      <c r="V191" s="130"/>
      <c r="W191" s="130"/>
      <c r="X191" s="130"/>
      <c r="Y191" s="131"/>
      <c r="Z191" s="185">
        <f>J191</f>
        <v>20</v>
      </c>
      <c r="AA191" s="130"/>
      <c r="AB191" s="130"/>
      <c r="AC191" s="130"/>
      <c r="AD191" s="130"/>
      <c r="AE191" s="130"/>
      <c r="AF191" s="130"/>
      <c r="AG191" s="130"/>
      <c r="AH191" s="130"/>
      <c r="AI191" s="130"/>
      <c r="AJ191" s="130"/>
      <c r="AK191" s="130"/>
      <c r="AL191" s="130"/>
      <c r="AM191" s="130"/>
      <c r="AN191" s="131"/>
      <c r="AO191" s="186">
        <f>AK261</f>
        <v>0</v>
      </c>
      <c r="AP191" s="130"/>
      <c r="AQ191" s="130"/>
      <c r="AR191" s="130"/>
      <c r="AS191" s="130"/>
      <c r="AT191" s="130"/>
      <c r="AU191" s="130"/>
      <c r="AV191" s="130"/>
      <c r="AW191" s="130"/>
      <c r="AX191" s="130"/>
      <c r="AY191" s="130"/>
      <c r="AZ191" s="130"/>
      <c r="BA191" s="130"/>
      <c r="BB191" s="130"/>
      <c r="BC191" s="131"/>
    </row>
    <row r="192" ht="9.75" customHeight="1">
      <c r="I192" s="174"/>
      <c r="J192" s="188"/>
      <c r="K192" s="188"/>
      <c r="L192" s="188"/>
      <c r="M192" s="188"/>
      <c r="N192" s="188"/>
      <c r="O192" s="188"/>
      <c r="P192" s="188"/>
      <c r="Q192" s="188"/>
      <c r="R192" s="188"/>
    </row>
    <row r="193">
      <c r="H193" s="187" t="s">
        <v>425</v>
      </c>
      <c r="J193" s="174"/>
      <c r="K193" s="174"/>
      <c r="L193" s="174"/>
      <c r="M193" s="174"/>
      <c r="N193" s="174"/>
      <c r="O193" s="174"/>
      <c r="P193" s="174"/>
      <c r="Q193" s="174"/>
      <c r="R193" s="174"/>
    </row>
    <row r="194" ht="8.25" customHeight="1">
      <c r="I194" s="174"/>
      <c r="J194" s="175"/>
      <c r="K194" s="175"/>
      <c r="L194" s="175"/>
      <c r="M194" s="175"/>
      <c r="N194" s="175"/>
      <c r="O194" s="175"/>
      <c r="P194" s="175"/>
      <c r="Q194" s="175"/>
      <c r="R194" s="175"/>
    </row>
    <row r="195">
      <c r="I195" s="176"/>
      <c r="J195" s="180" t="s">
        <v>426</v>
      </c>
      <c r="K195" s="130"/>
      <c r="L195" s="130"/>
      <c r="M195" s="130"/>
      <c r="N195" s="130"/>
      <c r="O195" s="130"/>
      <c r="P195" s="130"/>
      <c r="Q195" s="130"/>
      <c r="R195" s="130"/>
      <c r="S195" s="130"/>
      <c r="T195" s="130"/>
      <c r="U195" s="130"/>
      <c r="V195" s="130"/>
      <c r="W195" s="130"/>
      <c r="X195" s="130"/>
      <c r="Y195" s="131"/>
      <c r="Z195" s="180" t="s">
        <v>427</v>
      </c>
      <c r="AA195" s="130"/>
      <c r="AB195" s="130"/>
      <c r="AC195" s="130"/>
      <c r="AD195" s="130"/>
      <c r="AE195" s="130"/>
      <c r="AF195" s="130"/>
      <c r="AG195" s="130"/>
      <c r="AH195" s="130"/>
      <c r="AI195" s="130"/>
      <c r="AJ195" s="130"/>
      <c r="AK195" s="130"/>
      <c r="AL195" s="130"/>
      <c r="AM195" s="130"/>
      <c r="AN195" s="131"/>
      <c r="AO195" s="180" t="s">
        <v>428</v>
      </c>
      <c r="AP195" s="130"/>
      <c r="AQ195" s="130"/>
      <c r="AR195" s="130"/>
      <c r="AS195" s="130"/>
      <c r="AT195" s="130"/>
      <c r="AU195" s="130"/>
      <c r="AV195" s="130"/>
      <c r="AW195" s="130"/>
      <c r="AX195" s="130"/>
      <c r="AY195" s="130"/>
      <c r="AZ195" s="130"/>
      <c r="BA195" s="130"/>
      <c r="BB195" s="130"/>
      <c r="BC195" s="131"/>
    </row>
    <row r="196">
      <c r="I196" s="176"/>
      <c r="J196" s="189">
        <v>20.0</v>
      </c>
      <c r="K196" s="130"/>
      <c r="L196" s="130"/>
      <c r="M196" s="130"/>
      <c r="N196" s="130"/>
      <c r="O196" s="130"/>
      <c r="P196" s="130"/>
      <c r="Q196" s="130"/>
      <c r="R196" s="130"/>
      <c r="S196" s="130"/>
      <c r="T196" s="130"/>
      <c r="U196" s="130"/>
      <c r="V196" s="130"/>
      <c r="W196" s="130"/>
      <c r="X196" s="130"/>
      <c r="Y196" s="131"/>
      <c r="Z196" s="190">
        <f>J264</f>
        <v>20</v>
      </c>
      <c r="AA196" s="130"/>
      <c r="AB196" s="130"/>
      <c r="AC196" s="130"/>
      <c r="AD196" s="130"/>
      <c r="AE196" s="130"/>
      <c r="AF196" s="130"/>
      <c r="AG196" s="130"/>
      <c r="AH196" s="130"/>
      <c r="AI196" s="130"/>
      <c r="AJ196" s="130"/>
      <c r="AK196" s="130"/>
      <c r="AL196" s="130"/>
      <c r="AM196" s="130"/>
      <c r="AN196" s="131"/>
      <c r="AO196" s="191">
        <f>P266+W266</f>
        <v>0</v>
      </c>
      <c r="AP196" s="130"/>
      <c r="AQ196" s="130"/>
      <c r="AR196" s="130"/>
      <c r="AS196" s="130"/>
      <c r="AT196" s="130"/>
      <c r="AU196" s="130"/>
      <c r="AV196" s="130"/>
      <c r="AW196" s="130"/>
      <c r="AX196" s="130"/>
      <c r="AY196" s="130"/>
      <c r="AZ196" s="130"/>
      <c r="BA196" s="130"/>
      <c r="BB196" s="130"/>
      <c r="BC196" s="131"/>
    </row>
    <row r="197" ht="30.0" customHeight="1"/>
    <row r="198"/>
    <row r="199"/>
    <row r="200"/>
    <row r="201"/>
    <row r="202">
      <c r="H202" s="192" t="s">
        <v>429</v>
      </c>
    </row>
    <row r="203" ht="27.0" customHeight="1">
      <c r="D203" s="193"/>
      <c r="E203" s="193"/>
      <c r="F203" s="193"/>
      <c r="G203" s="193"/>
      <c r="I203" s="193"/>
      <c r="J203" s="194" t="str">
        <f>CONCATENATE("FASE 1: Observaciones en el FUA",CHAR(10),BS240,CHAR(10),"FASE 2: Observaciones en la historia clinica",CHAR(10),BS251,CHAR(10)," Se detallan las observaciones encontradas en las FUAs e historias clinicas en el anexo N.°1: Detalle de las observaciones del Proceso de Control Prestacional Preventivo.")</f>
        <v>FASE 1: Observaciones en el FUA
Ninguno
FASE 2: Observaciones en la historia clinica
Ninguno
 Se detallan las observaciones encontradas en las FUAs e historias clinicas en el anexo N.°1: Detalle de las observaciones del Proceso de Control Prestacional Preventivo.</v>
      </c>
    </row>
    <row r="204">
      <c r="D204" s="193"/>
      <c r="E204" s="193"/>
      <c r="F204" s="193"/>
      <c r="G204" s="193"/>
      <c r="H204" s="24"/>
      <c r="I204" s="193"/>
    </row>
    <row r="205">
      <c r="D205" s="193"/>
      <c r="E205" s="193"/>
      <c r="F205" s="193"/>
      <c r="G205" s="193"/>
      <c r="H205" s="24"/>
      <c r="I205" s="193"/>
    </row>
    <row r="206">
      <c r="D206" s="193"/>
      <c r="E206" s="193"/>
      <c r="F206" s="193"/>
      <c r="G206" s="193"/>
      <c r="H206" s="24"/>
      <c r="I206" s="193"/>
    </row>
    <row r="207">
      <c r="D207" s="193"/>
      <c r="E207" s="193"/>
      <c r="F207" s="193"/>
      <c r="G207" s="193"/>
      <c r="H207" s="24"/>
      <c r="I207" s="193"/>
    </row>
    <row r="208">
      <c r="D208" s="193"/>
      <c r="E208" s="193"/>
      <c r="F208" s="193"/>
      <c r="G208" s="193"/>
      <c r="H208" s="24"/>
      <c r="I208" s="193"/>
    </row>
    <row r="209">
      <c r="D209" s="193"/>
      <c r="E209" s="193"/>
      <c r="F209" s="193"/>
      <c r="G209" s="193"/>
      <c r="H209" s="24"/>
      <c r="I209" s="193"/>
    </row>
    <row r="210">
      <c r="D210" s="193"/>
      <c r="E210" s="193"/>
      <c r="F210" s="193"/>
      <c r="G210" s="193"/>
      <c r="H210" s="24"/>
      <c r="I210" s="193"/>
    </row>
    <row r="211" ht="75.0" customHeight="1">
      <c r="D211" s="193"/>
      <c r="E211" s="193"/>
      <c r="F211" s="193"/>
      <c r="G211" s="193"/>
      <c r="H211" s="24"/>
      <c r="I211" s="193"/>
    </row>
    <row r="212">
      <c r="D212" s="193"/>
      <c r="E212" s="193"/>
      <c r="F212" s="193"/>
      <c r="G212" s="193"/>
      <c r="H212" s="192" t="s">
        <v>430</v>
      </c>
      <c r="I212" s="193"/>
      <c r="J212" s="193"/>
      <c r="K212" s="193"/>
      <c r="L212" s="193"/>
      <c r="M212" s="193"/>
      <c r="N212" s="193"/>
      <c r="O212" s="193"/>
      <c r="P212" s="193"/>
      <c r="Q212" s="193"/>
      <c r="R212" s="193"/>
      <c r="S212" s="193"/>
      <c r="T212" s="193"/>
      <c r="U212" s="193"/>
      <c r="V212" s="193"/>
      <c r="W212" s="193"/>
      <c r="X212" s="193"/>
      <c r="Y212" s="193"/>
      <c r="Z212" s="193"/>
      <c r="AA212" s="193"/>
      <c r="AB212" s="193"/>
      <c r="AC212" s="193"/>
      <c r="AD212" s="193"/>
      <c r="AE212" s="193"/>
      <c r="AF212" s="193"/>
      <c r="AG212" s="193"/>
      <c r="AH212" s="193"/>
      <c r="AI212" s="193"/>
      <c r="AJ212" s="193"/>
      <c r="AK212" s="193"/>
      <c r="AL212" s="193"/>
      <c r="AM212" s="193"/>
      <c r="AN212" s="193"/>
      <c r="AO212" s="193"/>
      <c r="AP212" s="193"/>
      <c r="AQ212" s="193"/>
      <c r="AR212" s="193"/>
      <c r="AS212" s="193"/>
      <c r="AT212" s="193"/>
      <c r="AU212" s="193"/>
      <c r="AV212" s="193"/>
      <c r="AW212" s="193"/>
      <c r="AX212" s="193"/>
      <c r="AY212" s="193"/>
      <c r="AZ212" s="193"/>
      <c r="BA212" s="193"/>
      <c r="BB212" s="193"/>
      <c r="BC212" s="193"/>
      <c r="BD212" s="193"/>
      <c r="BE212" s="193"/>
    </row>
    <row r="213">
      <c r="D213" s="193"/>
      <c r="E213" s="193"/>
      <c r="F213" s="193"/>
      <c r="G213" s="193"/>
      <c r="H213" s="195"/>
      <c r="I213" s="193"/>
      <c r="J213" s="196" t="str">
        <f>PCPP!D24&amp;": "&amp;PCPP!I24&amp;" "&amp;PCPP!K24&amp;CHAR(10)&amp;
PCPP!D25&amp;": "&amp;PCPP!I25&amp;" "&amp;PCPP!K25&amp;CHAR(10)&amp;
PCPP!D26&amp;": "&amp;PCPP!I26&amp;" "&amp;PCPP!K26</f>
        <v>#REF!</v>
      </c>
      <c r="BE213" s="193"/>
    </row>
    <row r="214">
      <c r="D214" s="193"/>
      <c r="E214" s="193"/>
      <c r="F214" s="193"/>
      <c r="G214" s="193"/>
      <c r="H214" s="195"/>
      <c r="I214" s="193"/>
      <c r="BE214" s="193"/>
    </row>
    <row r="215">
      <c r="D215" s="193"/>
      <c r="E215" s="193"/>
      <c r="F215" s="193"/>
      <c r="G215" s="193"/>
      <c r="H215" s="195"/>
      <c r="I215" s="193"/>
      <c r="BE215" s="193"/>
    </row>
    <row r="216">
      <c r="D216" s="193"/>
      <c r="E216" s="193"/>
      <c r="F216" s="193"/>
      <c r="G216" s="193"/>
      <c r="H216" s="195" t="s">
        <v>431</v>
      </c>
      <c r="I216" s="193"/>
      <c r="J216" s="193"/>
      <c r="K216" s="193"/>
      <c r="L216" s="193"/>
      <c r="M216" s="193"/>
      <c r="N216" s="193"/>
      <c r="O216" s="193"/>
      <c r="P216" s="193"/>
      <c r="Q216" s="193"/>
      <c r="R216" s="193"/>
      <c r="S216" s="193"/>
      <c r="T216" s="193"/>
      <c r="U216" s="193"/>
      <c r="V216" s="193"/>
      <c r="W216" s="193"/>
      <c r="X216" s="193"/>
      <c r="Y216" s="193"/>
      <c r="Z216" s="193"/>
      <c r="AA216" s="193"/>
      <c r="AB216" s="193"/>
      <c r="AC216" s="193"/>
      <c r="AD216" s="193"/>
      <c r="AE216" s="193"/>
      <c r="AF216" s="193"/>
      <c r="AG216" s="193"/>
      <c r="AH216" s="193"/>
      <c r="AI216" s="193"/>
      <c r="AJ216" s="193"/>
      <c r="AK216" s="193"/>
      <c r="AL216" s="193"/>
      <c r="AM216" s="193"/>
      <c r="AN216" s="193"/>
      <c r="AO216" s="193"/>
      <c r="AP216" s="193"/>
      <c r="AQ216" s="193"/>
      <c r="AR216" s="193"/>
      <c r="AS216" s="193"/>
      <c r="AT216" s="193"/>
      <c r="AU216" s="193"/>
      <c r="AV216" s="193"/>
      <c r="AW216" s="193"/>
      <c r="AX216" s="193"/>
      <c r="AY216" s="193"/>
      <c r="AZ216" s="193"/>
      <c r="BA216" s="193"/>
      <c r="BB216" s="193"/>
      <c r="BC216" s="193"/>
      <c r="BD216" s="193"/>
      <c r="BE216" s="193"/>
    </row>
    <row r="217">
      <c r="D217" s="193"/>
      <c r="E217" s="193"/>
      <c r="F217" s="193"/>
      <c r="G217" s="193"/>
      <c r="H217" s="193"/>
      <c r="I217" s="193"/>
      <c r="J217" s="193"/>
      <c r="K217" s="193"/>
      <c r="L217" s="193"/>
      <c r="M217" s="193"/>
      <c r="N217" s="193"/>
      <c r="O217" s="193"/>
      <c r="P217" s="193"/>
      <c r="Q217" s="193"/>
      <c r="R217" s="193"/>
      <c r="S217" s="193"/>
      <c r="T217" s="193"/>
      <c r="U217" s="193"/>
      <c r="V217" s="193"/>
      <c r="W217" s="193"/>
      <c r="X217" s="193"/>
      <c r="Y217" s="193"/>
      <c r="Z217" s="193"/>
      <c r="AA217" s="193"/>
      <c r="AB217" s="193"/>
      <c r="AC217" s="193"/>
      <c r="AD217" s="193"/>
      <c r="AE217" s="193"/>
      <c r="AF217" s="193"/>
      <c r="AG217" s="193"/>
      <c r="AH217" s="193"/>
      <c r="AI217" s="193"/>
      <c r="AJ217" s="193"/>
      <c r="AK217" s="193"/>
      <c r="AL217" s="193"/>
      <c r="AM217" s="193"/>
      <c r="AN217" s="193"/>
      <c r="AO217" s="193"/>
      <c r="AP217" s="193"/>
      <c r="AQ217" s="193"/>
      <c r="AR217" s="193"/>
      <c r="AS217" s="193"/>
      <c r="AT217" s="193"/>
      <c r="AU217" s="193"/>
      <c r="AV217" s="193"/>
      <c r="AW217" s="193"/>
      <c r="AX217" s="193"/>
      <c r="AY217" s="193"/>
      <c r="AZ217" s="193"/>
      <c r="BA217" s="193"/>
      <c r="BB217" s="193"/>
      <c r="BC217" s="193"/>
      <c r="BD217" s="193"/>
      <c r="BE217" s="193"/>
    </row>
    <row r="218" ht="118.5" customHeight="1">
      <c r="D218" s="193"/>
      <c r="E218" s="193"/>
      <c r="F218" s="193"/>
      <c r="G218" s="193"/>
      <c r="H218" s="193"/>
      <c r="I218" s="193"/>
      <c r="J218" s="197" t="s">
        <v>432</v>
      </c>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198"/>
      <c r="BD218" s="198"/>
      <c r="BE218" s="193"/>
    </row>
    <row r="219" ht="54.0" customHeight="1">
      <c r="D219" s="193"/>
      <c r="E219" s="193"/>
      <c r="F219" s="193"/>
      <c r="G219" s="193"/>
      <c r="H219" s="193"/>
      <c r="I219" s="193"/>
      <c r="J219" s="199" t="str">
        <f>VLOOKUP("PCPP"&amp;Z7,'Numeración'!$A$4:$G$39,7,0)</f>
        <v>#N/A</v>
      </c>
      <c r="K219" s="198"/>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198"/>
      <c r="BD219" s="198"/>
      <c r="BE219" s="193"/>
    </row>
    <row r="220"/>
    <row r="221"/>
    <row r="222"/>
    <row r="223"/>
    <row r="224">
      <c r="K224" s="137"/>
      <c r="AG224" s="200"/>
    </row>
    <row r="225"/>
    <row r="226"/>
    <row r="227"/>
    <row r="228"/>
    <row r="229"/>
    <row r="230" ht="39.75" customHeight="1">
      <c r="K230" s="138" t="s">
        <v>405</v>
      </c>
      <c r="L230" s="139"/>
      <c r="M230" s="139"/>
      <c r="N230" s="139"/>
      <c r="O230" s="139"/>
      <c r="P230" s="139"/>
      <c r="Q230" s="139"/>
      <c r="R230" s="139"/>
      <c r="S230" s="139"/>
      <c r="T230" s="139"/>
      <c r="U230" s="139"/>
      <c r="V230" s="139"/>
      <c r="W230" s="139"/>
      <c r="X230" s="139"/>
      <c r="Y230" s="139"/>
      <c r="Z230" s="139"/>
      <c r="AG230" s="140" t="s">
        <v>406</v>
      </c>
      <c r="AH230" s="139"/>
      <c r="AI230" s="139"/>
      <c r="AJ230" s="139"/>
      <c r="AK230" s="139"/>
      <c r="AL230" s="139"/>
      <c r="AM230" s="139"/>
      <c r="AN230" s="139"/>
      <c r="AO230" s="139"/>
      <c r="AP230" s="139"/>
      <c r="AQ230" s="139"/>
      <c r="AR230" s="139"/>
      <c r="AS230" s="139"/>
      <c r="AT230" s="139"/>
      <c r="AU230" s="139"/>
      <c r="AV230" s="139"/>
    </row>
    <row r="231"/>
    <row r="232"/>
    <row r="233">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row>
    <row r="234">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row>
    <row r="235">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c r="AE235" s="201"/>
      <c r="AF235" s="201"/>
      <c r="AG235" s="202"/>
      <c r="AH235" s="202"/>
      <c r="AI235" s="202"/>
      <c r="AJ235" s="202"/>
      <c r="AK235" s="202"/>
      <c r="AL235" s="202"/>
      <c r="AM235" s="202"/>
      <c r="AN235" s="202"/>
      <c r="AO235" s="202"/>
      <c r="AP235" s="202"/>
      <c r="AQ235" s="202"/>
      <c r="AR235" s="202"/>
      <c r="AS235" s="201"/>
      <c r="AT235" s="201"/>
      <c r="AU235" s="201"/>
      <c r="AV235" s="201"/>
      <c r="AW235" s="201"/>
      <c r="AX235" s="201"/>
      <c r="AY235" s="201"/>
      <c r="AZ235" s="201"/>
      <c r="BA235" s="201"/>
      <c r="BB235" s="201"/>
      <c r="BC235" s="201"/>
      <c r="BD235" s="201"/>
      <c r="BE235" s="201"/>
      <c r="BF235" s="201"/>
      <c r="BG235" s="201"/>
      <c r="BH235" s="201"/>
    </row>
    <row r="236">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c r="AE236" s="201"/>
      <c r="AF236" s="201"/>
      <c r="AG236" s="202"/>
      <c r="AH236" s="202"/>
      <c r="AI236" s="202"/>
      <c r="AJ236" s="202"/>
      <c r="AK236" s="202"/>
      <c r="AL236" s="202"/>
      <c r="AM236" s="202"/>
      <c r="AN236" s="202"/>
      <c r="AO236" s="202"/>
      <c r="AP236" s="202"/>
      <c r="AQ236" s="202"/>
      <c r="AR236" s="202"/>
      <c r="AS236" s="201"/>
      <c r="AT236" s="201"/>
      <c r="AU236" s="201"/>
      <c r="AV236" s="201"/>
      <c r="AW236" s="201"/>
      <c r="AX236" s="201"/>
      <c r="AY236" s="201"/>
      <c r="AZ236" s="201"/>
      <c r="BA236" s="201"/>
      <c r="BB236" s="201"/>
      <c r="BC236" s="201"/>
      <c r="BD236" s="201"/>
      <c r="BE236" s="201"/>
      <c r="BF236" s="201"/>
      <c r="BG236" s="201"/>
      <c r="BH236" s="201"/>
    </row>
    <row r="237">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c r="AE237" s="201"/>
      <c r="AF237" s="201"/>
      <c r="AG237" s="202"/>
      <c r="AH237" s="202"/>
      <c r="AI237" s="202"/>
      <c r="AJ237" s="202"/>
      <c r="AK237" s="202"/>
      <c r="AL237" s="202"/>
      <c r="AM237" s="202"/>
      <c r="AN237" s="202"/>
      <c r="AO237" s="202"/>
      <c r="AP237" s="202"/>
      <c r="AQ237" s="202"/>
      <c r="AR237" s="202"/>
      <c r="AS237" s="201"/>
      <c r="AT237" s="201"/>
      <c r="AU237" s="201"/>
      <c r="AV237" s="201"/>
      <c r="AW237" s="201"/>
      <c r="AX237" s="201"/>
      <c r="AY237" s="201"/>
      <c r="AZ237" s="201"/>
      <c r="BA237" s="201"/>
      <c r="BB237" s="201"/>
      <c r="BC237" s="201"/>
      <c r="BD237" s="201"/>
      <c r="BE237" s="201"/>
      <c r="BF237" s="201"/>
      <c r="BG237" s="201"/>
      <c r="BH237" s="201"/>
    </row>
    <row r="238">
      <c r="D238" s="141" t="s">
        <v>433</v>
      </c>
    </row>
    <row r="239">
      <c r="D239" s="203" t="s">
        <v>324</v>
      </c>
      <c r="E239" s="179"/>
      <c r="F239" s="204" t="s">
        <v>434</v>
      </c>
      <c r="G239" s="178"/>
      <c r="H239" s="178"/>
      <c r="I239" s="178"/>
      <c r="J239" s="178"/>
      <c r="K239" s="179"/>
      <c r="L239" s="205" t="s">
        <v>342</v>
      </c>
      <c r="M239" s="178"/>
      <c r="N239" s="179"/>
      <c r="O239" s="204" t="s">
        <v>435</v>
      </c>
      <c r="P239" s="178"/>
      <c r="Q239" s="178"/>
      <c r="R239" s="178"/>
      <c r="S239" s="178"/>
      <c r="T239" s="178"/>
      <c r="U239" s="178"/>
      <c r="V239" s="178"/>
      <c r="W239" s="179"/>
      <c r="X239" s="204" t="s">
        <v>436</v>
      </c>
      <c r="Y239" s="178"/>
      <c r="Z239" s="178"/>
      <c r="AA239" s="178"/>
      <c r="AB239" s="179"/>
      <c r="AC239" s="205" t="s">
        <v>437</v>
      </c>
      <c r="AD239" s="178"/>
      <c r="AE239" s="178"/>
      <c r="AF239" s="179"/>
      <c r="AG239" s="206" t="s">
        <v>438</v>
      </c>
      <c r="AH239" s="130"/>
      <c r="AI239" s="130"/>
      <c r="AJ239" s="130"/>
      <c r="AK239" s="130"/>
      <c r="AL239" s="130"/>
      <c r="AM239" s="130"/>
      <c r="AN239" s="131"/>
      <c r="AO239" s="207" t="s">
        <v>439</v>
      </c>
      <c r="AP239" s="178"/>
      <c r="AQ239" s="178"/>
      <c r="AR239" s="178"/>
      <c r="AS239" s="178"/>
      <c r="AT239" s="178"/>
      <c r="AU239" s="178"/>
      <c r="AV239" s="178"/>
      <c r="AW239" s="178"/>
      <c r="AX239" s="178"/>
      <c r="AY239" s="178"/>
      <c r="AZ239" s="178"/>
      <c r="BA239" s="178"/>
      <c r="BB239" s="178"/>
      <c r="BC239" s="178"/>
      <c r="BD239" s="178"/>
      <c r="BE239" s="178"/>
      <c r="BF239" s="178"/>
      <c r="BG239" s="178"/>
      <c r="BH239" s="179"/>
    </row>
    <row r="240">
      <c r="D240" s="181"/>
      <c r="E240" s="183"/>
      <c r="F240" s="182"/>
      <c r="G240" s="182"/>
      <c r="H240" s="182"/>
      <c r="I240" s="182"/>
      <c r="J240" s="182"/>
      <c r="K240" s="183"/>
      <c r="L240" s="182"/>
      <c r="M240" s="182"/>
      <c r="N240" s="183"/>
      <c r="O240" s="182"/>
      <c r="P240" s="182"/>
      <c r="Q240" s="182"/>
      <c r="R240" s="182"/>
      <c r="S240" s="182"/>
      <c r="T240" s="182"/>
      <c r="U240" s="182"/>
      <c r="V240" s="182"/>
      <c r="W240" s="183"/>
      <c r="X240" s="182"/>
      <c r="Y240" s="182"/>
      <c r="Z240" s="182"/>
      <c r="AA240" s="182"/>
      <c r="AB240" s="183"/>
      <c r="AC240" s="182"/>
      <c r="AD240" s="182"/>
      <c r="AE240" s="182"/>
      <c r="AF240" s="183"/>
      <c r="AG240" s="208" t="s">
        <v>440</v>
      </c>
      <c r="AH240" s="130"/>
      <c r="AI240" s="130"/>
      <c r="AJ240" s="131"/>
      <c r="AK240" s="208" t="s">
        <v>441</v>
      </c>
      <c r="AL240" s="130"/>
      <c r="AM240" s="130"/>
      <c r="AN240" s="131"/>
      <c r="AO240" s="181"/>
      <c r="AP240" s="182"/>
      <c r="AQ240" s="182"/>
      <c r="AR240" s="182"/>
      <c r="AS240" s="182"/>
      <c r="AT240" s="182"/>
      <c r="AU240" s="182"/>
      <c r="AV240" s="182"/>
      <c r="AW240" s="182"/>
      <c r="AX240" s="182"/>
      <c r="AY240" s="182"/>
      <c r="AZ240" s="182"/>
      <c r="BA240" s="182"/>
      <c r="BB240" s="182"/>
      <c r="BC240" s="182"/>
      <c r="BD240" s="182"/>
      <c r="BE240" s="182"/>
      <c r="BF240" s="182"/>
      <c r="BG240" s="182"/>
      <c r="BH240" s="183"/>
      <c r="BL240" s="5" t="s">
        <v>8</v>
      </c>
      <c r="BM240" s="5" t="s">
        <v>7</v>
      </c>
      <c r="BN240" s="209"/>
      <c r="BS240" s="109" t="str">
        <f>CONCATENATE(IF(BN250=0,"Ninguno",""),
IF(BN241&gt;=1,CONCATENATE(BL241," - ",BM241," (",BN241,")",CHAR(10)),""),
IF(BN242&gt;=1,CONCATENATE(BL242," - ",BM242," (",BN242,")",CHAR(10)),""),
IF(BN243&gt;=1,CONCATENATE(BL243," - ",BM243," (",BN243,")",CHAR(10)),""),
IF(BN244&gt;=1,CONCATENATE(BL244," - ",BM244," (",BN244,")",CHAR(10)),""),
IF(BN245&gt;=1,CONCATENATE(BL245," - ",BM245," (",BN245,")",CHAR(10)),""),
IF(BN246&gt;=1,CONCATENATE(BL246," - ",BM246," (",BN246,")",CHAR(10)),""),
IF(BN247&gt;=1,CONCATENATE(BL247," - ",BM247," (",BN247,")",CHAR(10)),""),
IF(BN248&gt;=1,CONCATENATE(BL248," - ",BM248," (",BN248,")",CHAR(10)),""))</f>
        <v>Ninguno</v>
      </c>
    </row>
    <row r="241" ht="27.75" customHeight="1">
      <c r="D241" s="210">
        <v>1.0</v>
      </c>
      <c r="E241" s="183"/>
      <c r="F241" s="211" t="str">
        <f t="shared" ref="F241:F260" si="4">IFERROR(VLOOKUP($M$36&amp;D241,PCPP!$A$4:$K$46,4,0),"")</f>
        <v/>
      </c>
      <c r="G241" s="182"/>
      <c r="H241" s="182"/>
      <c r="I241" s="182"/>
      <c r="J241" s="182"/>
      <c r="K241" s="183"/>
      <c r="L241" s="212" t="str">
        <f t="shared" ref="L241:L260" si="5">IFERROR(VLOOKUP($M$36&amp;D241,PCPP!$A$4:$K$46,5,0),"")</f>
        <v/>
      </c>
      <c r="M241" s="182"/>
      <c r="N241" s="183"/>
      <c r="O241" s="211" t="str">
        <f t="shared" ref="O241:O260" si="6">IFERROR(VLOOKUP($M$36&amp;D241,PCPP!$A$4:$K$46,6,0),"")</f>
        <v/>
      </c>
      <c r="P241" s="182"/>
      <c r="Q241" s="182"/>
      <c r="R241" s="182"/>
      <c r="S241" s="182"/>
      <c r="T241" s="182"/>
      <c r="U241" s="182"/>
      <c r="V241" s="182"/>
      <c r="W241" s="183"/>
      <c r="X241" s="211" t="str">
        <f t="shared" ref="X241:X260" si="7">IFERROR(VLOOKUP($M$36&amp;D241,PCPP!$A$4:$K$46,7,0),"")</f>
        <v/>
      </c>
      <c r="Y241" s="182"/>
      <c r="Z241" s="182"/>
      <c r="AA241" s="182"/>
      <c r="AB241" s="183"/>
      <c r="AC241" s="211" t="str">
        <f t="shared" ref="AC241:AC260" si="8">IFERROR(VLOOKUP($M$36&amp;D241,PCPP!$A$4:$K$46,8,0),"")</f>
        <v/>
      </c>
      <c r="AD241" s="182"/>
      <c r="AE241" s="182"/>
      <c r="AF241" s="183"/>
      <c r="AG241" s="213" t="str">
        <f>IFERROR(VLOOKUP(IFERROR(VLOOKUP($M$36&amp;D241,PCPP!$A$4:$K$46,9,0),""),'FUENTE DE DATOS'!$N$2:$O$25,2,0),"")</f>
        <v/>
      </c>
      <c r="AH241" s="130"/>
      <c r="AI241" s="130"/>
      <c r="AJ241" s="131"/>
      <c r="AK241" s="213" t="str">
        <f>IFERROR(VLOOKUP(IFERROR(VLOOKUP($M$36&amp;D241,PCPP!$A$4:$K$46,10,0),""),'FUENTE DE DATOS'!$N$2:$O$25,2,0),"")</f>
        <v/>
      </c>
      <c r="AL241" s="130"/>
      <c r="AM241" s="130"/>
      <c r="AN241" s="131"/>
      <c r="AO241" s="213" t="str">
        <f t="shared" ref="AO241:AO260" si="9">IFERROR(VLOOKUP($M$36&amp;D241,PCPP!$A$4:$K$46,11,0),"")</f>
        <v/>
      </c>
      <c r="AP241" s="130"/>
      <c r="AQ241" s="130"/>
      <c r="AR241" s="130"/>
      <c r="AS241" s="130"/>
      <c r="AT241" s="130"/>
      <c r="AU241" s="130"/>
      <c r="AV241" s="130"/>
      <c r="AW241" s="130"/>
      <c r="AX241" s="130"/>
      <c r="AY241" s="130"/>
      <c r="AZ241" s="130"/>
      <c r="BA241" s="130"/>
      <c r="BB241" s="130"/>
      <c r="BC241" s="130"/>
      <c r="BD241" s="130"/>
      <c r="BE241" s="130"/>
      <c r="BF241" s="130"/>
      <c r="BG241" s="130"/>
      <c r="BH241" s="131"/>
      <c r="BL241" s="15" t="s">
        <v>18</v>
      </c>
      <c r="BM241" s="12" t="s">
        <v>442</v>
      </c>
      <c r="BN241" s="214">
        <f t="shared" ref="BN241:BN249" si="10">COUNTIF($AG$241:$AJ$260,BL241)</f>
        <v>0</v>
      </c>
    </row>
    <row r="242" ht="27.75" customHeight="1">
      <c r="D242" s="215">
        <v>2.0</v>
      </c>
      <c r="E242" s="183"/>
      <c r="F242" s="211" t="str">
        <f t="shared" si="4"/>
        <v/>
      </c>
      <c r="G242" s="182"/>
      <c r="H242" s="182"/>
      <c r="I242" s="182"/>
      <c r="J242" s="182"/>
      <c r="K242" s="183"/>
      <c r="L242" s="212" t="str">
        <f t="shared" si="5"/>
        <v/>
      </c>
      <c r="M242" s="182"/>
      <c r="N242" s="183"/>
      <c r="O242" s="211" t="str">
        <f t="shared" si="6"/>
        <v/>
      </c>
      <c r="P242" s="182"/>
      <c r="Q242" s="182"/>
      <c r="R242" s="182"/>
      <c r="S242" s="182"/>
      <c r="T242" s="182"/>
      <c r="U242" s="182"/>
      <c r="V242" s="182"/>
      <c r="W242" s="183"/>
      <c r="X242" s="211" t="str">
        <f t="shared" si="7"/>
        <v/>
      </c>
      <c r="Y242" s="182"/>
      <c r="Z242" s="182"/>
      <c r="AA242" s="182"/>
      <c r="AB242" s="183"/>
      <c r="AC242" s="211" t="str">
        <f t="shared" si="8"/>
        <v/>
      </c>
      <c r="AD242" s="182"/>
      <c r="AE242" s="182"/>
      <c r="AF242" s="183"/>
      <c r="AG242" s="213" t="str">
        <f>IFERROR(VLOOKUP(IFERROR(VLOOKUP($M$36&amp;D242,PCPP!$A$4:$K$46,9,0),""),'FUENTE DE DATOS'!$N$2:$O$25,2,0),"")</f>
        <v/>
      </c>
      <c r="AH242" s="130"/>
      <c r="AI242" s="130"/>
      <c r="AJ242" s="131"/>
      <c r="AK242" s="213" t="str">
        <f>IFERROR(VLOOKUP(IFERROR(VLOOKUP($M$36&amp;D242,PCPP!$A$4:$K$46,10,0),""),'FUENTE DE DATOS'!$N$2:$O$25,2,0),"")</f>
        <v/>
      </c>
      <c r="AL242" s="130"/>
      <c r="AM242" s="130"/>
      <c r="AN242" s="131"/>
      <c r="AO242" s="216" t="str">
        <f t="shared" si="9"/>
        <v/>
      </c>
      <c r="AP242" s="130"/>
      <c r="AQ242" s="130"/>
      <c r="AR242" s="130"/>
      <c r="AS242" s="130"/>
      <c r="AT242" s="130"/>
      <c r="AU242" s="130"/>
      <c r="AV242" s="130"/>
      <c r="AW242" s="130"/>
      <c r="AX242" s="130"/>
      <c r="AY242" s="130"/>
      <c r="AZ242" s="130"/>
      <c r="BA242" s="130"/>
      <c r="BB242" s="130"/>
      <c r="BC242" s="130"/>
      <c r="BD242" s="130"/>
      <c r="BE242" s="130"/>
      <c r="BF242" s="130"/>
      <c r="BG242" s="130"/>
      <c r="BH242" s="131"/>
      <c r="BL242" s="15" t="s">
        <v>27</v>
      </c>
      <c r="BM242" s="12" t="s">
        <v>443</v>
      </c>
      <c r="BN242" s="214">
        <f t="shared" si="10"/>
        <v>0</v>
      </c>
    </row>
    <row r="243" ht="27.75" customHeight="1">
      <c r="D243" s="215">
        <v>3.0</v>
      </c>
      <c r="E243" s="183"/>
      <c r="F243" s="211" t="str">
        <f t="shared" si="4"/>
        <v/>
      </c>
      <c r="G243" s="182"/>
      <c r="H243" s="182"/>
      <c r="I243" s="182"/>
      <c r="J243" s="182"/>
      <c r="K243" s="183"/>
      <c r="L243" s="212" t="str">
        <f t="shared" si="5"/>
        <v/>
      </c>
      <c r="M243" s="182"/>
      <c r="N243" s="183"/>
      <c r="O243" s="211" t="str">
        <f t="shared" si="6"/>
        <v/>
      </c>
      <c r="P243" s="182"/>
      <c r="Q243" s="182"/>
      <c r="R243" s="182"/>
      <c r="S243" s="182"/>
      <c r="T243" s="182"/>
      <c r="U243" s="182"/>
      <c r="V243" s="182"/>
      <c r="W243" s="183"/>
      <c r="X243" s="211" t="str">
        <f t="shared" si="7"/>
        <v/>
      </c>
      <c r="Y243" s="182"/>
      <c r="Z243" s="182"/>
      <c r="AA243" s="182"/>
      <c r="AB243" s="183"/>
      <c r="AC243" s="211" t="str">
        <f t="shared" si="8"/>
        <v/>
      </c>
      <c r="AD243" s="182"/>
      <c r="AE243" s="182"/>
      <c r="AF243" s="183"/>
      <c r="AG243" s="213" t="str">
        <f>IFERROR(VLOOKUP(IFERROR(VLOOKUP($M$36&amp;D243,PCPP!$A$4:$K$46,9,0),""),'FUENTE DE DATOS'!$N$2:$O$25,2,0),"")</f>
        <v/>
      </c>
      <c r="AH243" s="130"/>
      <c r="AI243" s="130"/>
      <c r="AJ243" s="131"/>
      <c r="AK243" s="213" t="str">
        <f>IFERROR(VLOOKUP(IFERROR(VLOOKUP($M$36&amp;D243,PCPP!$A$4:$K$46,10,0),""),'FUENTE DE DATOS'!$N$2:$O$25,2,0),"")</f>
        <v/>
      </c>
      <c r="AL243" s="130"/>
      <c r="AM243" s="130"/>
      <c r="AN243" s="131"/>
      <c r="AO243" s="216" t="str">
        <f t="shared" si="9"/>
        <v/>
      </c>
      <c r="AP243" s="130"/>
      <c r="AQ243" s="130"/>
      <c r="AR243" s="130"/>
      <c r="AS243" s="130"/>
      <c r="AT243" s="130"/>
      <c r="AU243" s="130"/>
      <c r="AV243" s="130"/>
      <c r="AW243" s="130"/>
      <c r="AX243" s="130"/>
      <c r="AY243" s="130"/>
      <c r="AZ243" s="130"/>
      <c r="BA243" s="130"/>
      <c r="BB243" s="130"/>
      <c r="BC243" s="130"/>
      <c r="BD243" s="130"/>
      <c r="BE243" s="130"/>
      <c r="BF243" s="130"/>
      <c r="BG243" s="130"/>
      <c r="BH243" s="131"/>
      <c r="BL243" s="15" t="s">
        <v>36</v>
      </c>
      <c r="BM243" s="12" t="s">
        <v>444</v>
      </c>
      <c r="BN243" s="214">
        <f t="shared" si="10"/>
        <v>0</v>
      </c>
    </row>
    <row r="244" ht="27.75" customHeight="1">
      <c r="D244" s="210">
        <v>4.0</v>
      </c>
      <c r="E244" s="183"/>
      <c r="F244" s="211" t="str">
        <f t="shared" si="4"/>
        <v/>
      </c>
      <c r="G244" s="182"/>
      <c r="H244" s="182"/>
      <c r="I244" s="182"/>
      <c r="J244" s="182"/>
      <c r="K244" s="183"/>
      <c r="L244" s="212" t="str">
        <f t="shared" si="5"/>
        <v/>
      </c>
      <c r="M244" s="182"/>
      <c r="N244" s="183"/>
      <c r="O244" s="211" t="str">
        <f t="shared" si="6"/>
        <v/>
      </c>
      <c r="P244" s="182"/>
      <c r="Q244" s="182"/>
      <c r="R244" s="182"/>
      <c r="S244" s="182"/>
      <c r="T244" s="182"/>
      <c r="U244" s="182"/>
      <c r="V244" s="182"/>
      <c r="W244" s="183"/>
      <c r="X244" s="211" t="str">
        <f t="shared" si="7"/>
        <v/>
      </c>
      <c r="Y244" s="182"/>
      <c r="Z244" s="182"/>
      <c r="AA244" s="182"/>
      <c r="AB244" s="183"/>
      <c r="AC244" s="211" t="str">
        <f t="shared" si="8"/>
        <v/>
      </c>
      <c r="AD244" s="182"/>
      <c r="AE244" s="182"/>
      <c r="AF244" s="183"/>
      <c r="AG244" s="213" t="str">
        <f>IFERROR(VLOOKUP(IFERROR(VLOOKUP($M$36&amp;D244,PCPP!$A$4:$K$46,9,0),""),'FUENTE DE DATOS'!$N$2:$O$25,2,0),"")</f>
        <v/>
      </c>
      <c r="AH244" s="130"/>
      <c r="AI244" s="130"/>
      <c r="AJ244" s="131"/>
      <c r="AK244" s="213" t="str">
        <f>IFERROR(VLOOKUP(IFERROR(VLOOKUP($M$36&amp;D244,PCPP!$A$4:$K$46,10,0),""),'FUENTE DE DATOS'!$N$2:$O$25,2,0),"")</f>
        <v/>
      </c>
      <c r="AL244" s="130"/>
      <c r="AM244" s="130"/>
      <c r="AN244" s="131"/>
      <c r="AO244" s="216" t="str">
        <f t="shared" si="9"/>
        <v/>
      </c>
      <c r="AP244" s="130"/>
      <c r="AQ244" s="130"/>
      <c r="AR244" s="130"/>
      <c r="AS244" s="130"/>
      <c r="AT244" s="130"/>
      <c r="AU244" s="130"/>
      <c r="AV244" s="130"/>
      <c r="AW244" s="130"/>
      <c r="AX244" s="130"/>
      <c r="AY244" s="130"/>
      <c r="AZ244" s="130"/>
      <c r="BA244" s="130"/>
      <c r="BB244" s="130"/>
      <c r="BC244" s="130"/>
      <c r="BD244" s="130"/>
      <c r="BE244" s="130"/>
      <c r="BF244" s="130"/>
      <c r="BG244" s="130"/>
      <c r="BH244" s="131"/>
      <c r="BL244" s="15" t="s">
        <v>45</v>
      </c>
      <c r="BM244" s="12" t="s">
        <v>445</v>
      </c>
      <c r="BN244" s="214">
        <f t="shared" si="10"/>
        <v>0</v>
      </c>
    </row>
    <row r="245" ht="27.75" customHeight="1">
      <c r="D245" s="215">
        <v>5.0</v>
      </c>
      <c r="E245" s="183"/>
      <c r="F245" s="211" t="str">
        <f t="shared" si="4"/>
        <v/>
      </c>
      <c r="G245" s="182"/>
      <c r="H245" s="182"/>
      <c r="I245" s="182"/>
      <c r="J245" s="182"/>
      <c r="K245" s="183"/>
      <c r="L245" s="212" t="str">
        <f t="shared" si="5"/>
        <v/>
      </c>
      <c r="M245" s="182"/>
      <c r="N245" s="183"/>
      <c r="O245" s="211" t="str">
        <f t="shared" si="6"/>
        <v/>
      </c>
      <c r="P245" s="182"/>
      <c r="Q245" s="182"/>
      <c r="R245" s="182"/>
      <c r="S245" s="182"/>
      <c r="T245" s="182"/>
      <c r="U245" s="182"/>
      <c r="V245" s="182"/>
      <c r="W245" s="183"/>
      <c r="X245" s="211" t="str">
        <f t="shared" si="7"/>
        <v/>
      </c>
      <c r="Y245" s="182"/>
      <c r="Z245" s="182"/>
      <c r="AA245" s="182"/>
      <c r="AB245" s="183"/>
      <c r="AC245" s="211" t="str">
        <f t="shared" si="8"/>
        <v/>
      </c>
      <c r="AD245" s="182"/>
      <c r="AE245" s="182"/>
      <c r="AF245" s="183"/>
      <c r="AG245" s="213" t="str">
        <f>IFERROR(VLOOKUP(IFERROR(VLOOKUP($M$36&amp;D245,PCPP!$A$4:$K$46,9,0),""),'FUENTE DE DATOS'!$N$2:$O$25,2,0),"")</f>
        <v/>
      </c>
      <c r="AH245" s="130"/>
      <c r="AI245" s="130"/>
      <c r="AJ245" s="131"/>
      <c r="AK245" s="213" t="str">
        <f>IFERROR(VLOOKUP(IFERROR(VLOOKUP($M$36&amp;D245,PCPP!$A$4:$K$46,10,0),""),'FUENTE DE DATOS'!$N$2:$O$25,2,0),"")</f>
        <v/>
      </c>
      <c r="AL245" s="130"/>
      <c r="AM245" s="130"/>
      <c r="AN245" s="131"/>
      <c r="AO245" s="216" t="str">
        <f t="shared" si="9"/>
        <v/>
      </c>
      <c r="AP245" s="130"/>
      <c r="AQ245" s="130"/>
      <c r="AR245" s="130"/>
      <c r="AS245" s="130"/>
      <c r="AT245" s="130"/>
      <c r="AU245" s="130"/>
      <c r="AV245" s="130"/>
      <c r="AW245" s="130"/>
      <c r="AX245" s="130"/>
      <c r="AY245" s="130"/>
      <c r="AZ245" s="130"/>
      <c r="BA245" s="130"/>
      <c r="BB245" s="130"/>
      <c r="BC245" s="130"/>
      <c r="BD245" s="130"/>
      <c r="BE245" s="130"/>
      <c r="BF245" s="130"/>
      <c r="BG245" s="130"/>
      <c r="BH245" s="131"/>
      <c r="BL245" s="15" t="s">
        <v>52</v>
      </c>
      <c r="BM245" s="12" t="s">
        <v>446</v>
      </c>
      <c r="BN245" s="214">
        <f t="shared" si="10"/>
        <v>0</v>
      </c>
    </row>
    <row r="246" ht="27.75" customHeight="1">
      <c r="D246" s="215">
        <v>6.0</v>
      </c>
      <c r="E246" s="183"/>
      <c r="F246" s="211" t="str">
        <f t="shared" si="4"/>
        <v/>
      </c>
      <c r="G246" s="182"/>
      <c r="H246" s="182"/>
      <c r="I246" s="182"/>
      <c r="J246" s="182"/>
      <c r="K246" s="183"/>
      <c r="L246" s="212" t="str">
        <f t="shared" si="5"/>
        <v/>
      </c>
      <c r="M246" s="182"/>
      <c r="N246" s="183"/>
      <c r="O246" s="211" t="str">
        <f t="shared" si="6"/>
        <v/>
      </c>
      <c r="P246" s="182"/>
      <c r="Q246" s="182"/>
      <c r="R246" s="182"/>
      <c r="S246" s="182"/>
      <c r="T246" s="182"/>
      <c r="U246" s="182"/>
      <c r="V246" s="182"/>
      <c r="W246" s="183"/>
      <c r="X246" s="211" t="str">
        <f t="shared" si="7"/>
        <v/>
      </c>
      <c r="Y246" s="182"/>
      <c r="Z246" s="182"/>
      <c r="AA246" s="182"/>
      <c r="AB246" s="183"/>
      <c r="AC246" s="211" t="str">
        <f t="shared" si="8"/>
        <v/>
      </c>
      <c r="AD246" s="182"/>
      <c r="AE246" s="182"/>
      <c r="AF246" s="183"/>
      <c r="AG246" s="213" t="str">
        <f>IFERROR(VLOOKUP(IFERROR(VLOOKUP($M$36&amp;D246,PCPP!$A$4:$K$46,9,0),""),'FUENTE DE DATOS'!$N$2:$O$25,2,0),"")</f>
        <v/>
      </c>
      <c r="AH246" s="130"/>
      <c r="AI246" s="130"/>
      <c r="AJ246" s="131"/>
      <c r="AK246" s="213" t="str">
        <f>IFERROR(VLOOKUP(IFERROR(VLOOKUP($M$36&amp;D246,PCPP!$A$4:$K$46,10,0),""),'FUENTE DE DATOS'!$N$2:$O$25,2,0),"")</f>
        <v/>
      </c>
      <c r="AL246" s="130"/>
      <c r="AM246" s="130"/>
      <c r="AN246" s="131"/>
      <c r="AO246" s="216" t="str">
        <f t="shared" si="9"/>
        <v/>
      </c>
      <c r="AP246" s="130"/>
      <c r="AQ246" s="130"/>
      <c r="AR246" s="130"/>
      <c r="AS246" s="130"/>
      <c r="AT246" s="130"/>
      <c r="AU246" s="130"/>
      <c r="AV246" s="130"/>
      <c r="AW246" s="130"/>
      <c r="AX246" s="130"/>
      <c r="AY246" s="130"/>
      <c r="AZ246" s="130"/>
      <c r="BA246" s="130"/>
      <c r="BB246" s="130"/>
      <c r="BC246" s="130"/>
      <c r="BD246" s="130"/>
      <c r="BE246" s="130"/>
      <c r="BF246" s="130"/>
      <c r="BG246" s="130"/>
      <c r="BH246" s="131"/>
      <c r="BL246" s="15" t="s">
        <v>59</v>
      </c>
      <c r="BM246" s="12" t="s">
        <v>447</v>
      </c>
      <c r="BN246" s="214">
        <f t="shared" si="10"/>
        <v>0</v>
      </c>
    </row>
    <row r="247" ht="27.75" customHeight="1">
      <c r="D247" s="210">
        <v>7.0</v>
      </c>
      <c r="E247" s="183"/>
      <c r="F247" s="211" t="str">
        <f t="shared" si="4"/>
        <v/>
      </c>
      <c r="G247" s="182"/>
      <c r="H247" s="182"/>
      <c r="I247" s="182"/>
      <c r="J247" s="182"/>
      <c r="K247" s="183"/>
      <c r="L247" s="212" t="str">
        <f t="shared" si="5"/>
        <v/>
      </c>
      <c r="M247" s="182"/>
      <c r="N247" s="183"/>
      <c r="O247" s="211" t="str">
        <f t="shared" si="6"/>
        <v/>
      </c>
      <c r="P247" s="182"/>
      <c r="Q247" s="182"/>
      <c r="R247" s="182"/>
      <c r="S247" s="182"/>
      <c r="T247" s="182"/>
      <c r="U247" s="182"/>
      <c r="V247" s="182"/>
      <c r="W247" s="183"/>
      <c r="X247" s="211" t="str">
        <f t="shared" si="7"/>
        <v/>
      </c>
      <c r="Y247" s="182"/>
      <c r="Z247" s="182"/>
      <c r="AA247" s="182"/>
      <c r="AB247" s="183"/>
      <c r="AC247" s="211" t="str">
        <f t="shared" si="8"/>
        <v/>
      </c>
      <c r="AD247" s="182"/>
      <c r="AE247" s="182"/>
      <c r="AF247" s="183"/>
      <c r="AG247" s="213" t="str">
        <f>IFERROR(VLOOKUP(IFERROR(VLOOKUP($M$36&amp;D247,PCPP!$A$4:$K$46,9,0),""),'FUENTE DE DATOS'!$N$2:$O$25,2,0),"")</f>
        <v/>
      </c>
      <c r="AH247" s="130"/>
      <c r="AI247" s="130"/>
      <c r="AJ247" s="131"/>
      <c r="AK247" s="213" t="str">
        <f>IFERROR(VLOOKUP(IFERROR(VLOOKUP($M$36&amp;D247,PCPP!$A$4:$K$46,10,0),""),'FUENTE DE DATOS'!$N$2:$O$25,2,0),"")</f>
        <v/>
      </c>
      <c r="AL247" s="130"/>
      <c r="AM247" s="130"/>
      <c r="AN247" s="131"/>
      <c r="AO247" s="216" t="str">
        <f t="shared" si="9"/>
        <v/>
      </c>
      <c r="AP247" s="130"/>
      <c r="AQ247" s="130"/>
      <c r="AR247" s="130"/>
      <c r="AS247" s="130"/>
      <c r="AT247" s="130"/>
      <c r="AU247" s="130"/>
      <c r="AV247" s="130"/>
      <c r="AW247" s="130"/>
      <c r="AX247" s="130"/>
      <c r="AY247" s="130"/>
      <c r="AZ247" s="130"/>
      <c r="BA247" s="130"/>
      <c r="BB247" s="130"/>
      <c r="BC247" s="130"/>
      <c r="BD247" s="130"/>
      <c r="BE247" s="130"/>
      <c r="BF247" s="130"/>
      <c r="BG247" s="130"/>
      <c r="BH247" s="131"/>
      <c r="BL247" s="15" t="s">
        <v>66</v>
      </c>
      <c r="BM247" s="12" t="s">
        <v>448</v>
      </c>
      <c r="BN247" s="214">
        <f t="shared" si="10"/>
        <v>0</v>
      </c>
    </row>
    <row r="248" ht="27.75" customHeight="1">
      <c r="D248" s="215">
        <v>8.0</v>
      </c>
      <c r="E248" s="183"/>
      <c r="F248" s="211" t="str">
        <f t="shared" si="4"/>
        <v/>
      </c>
      <c r="G248" s="182"/>
      <c r="H248" s="182"/>
      <c r="I248" s="182"/>
      <c r="J248" s="182"/>
      <c r="K248" s="183"/>
      <c r="L248" s="212" t="str">
        <f t="shared" si="5"/>
        <v/>
      </c>
      <c r="M248" s="182"/>
      <c r="N248" s="183"/>
      <c r="O248" s="211" t="str">
        <f t="shared" si="6"/>
        <v/>
      </c>
      <c r="P248" s="182"/>
      <c r="Q248" s="182"/>
      <c r="R248" s="182"/>
      <c r="S248" s="182"/>
      <c r="T248" s="182"/>
      <c r="U248" s="182"/>
      <c r="V248" s="182"/>
      <c r="W248" s="183"/>
      <c r="X248" s="211" t="str">
        <f t="shared" si="7"/>
        <v/>
      </c>
      <c r="Y248" s="182"/>
      <c r="Z248" s="182"/>
      <c r="AA248" s="182"/>
      <c r="AB248" s="183"/>
      <c r="AC248" s="211" t="str">
        <f t="shared" si="8"/>
        <v/>
      </c>
      <c r="AD248" s="182"/>
      <c r="AE248" s="182"/>
      <c r="AF248" s="183"/>
      <c r="AG248" s="213" t="str">
        <f>IFERROR(VLOOKUP(IFERROR(VLOOKUP($M$36&amp;D248,PCPP!$A$4:$K$46,9,0),""),'FUENTE DE DATOS'!$N$2:$O$25,2,0),"")</f>
        <v/>
      </c>
      <c r="AH248" s="130"/>
      <c r="AI248" s="130"/>
      <c r="AJ248" s="131"/>
      <c r="AK248" s="213" t="str">
        <f>IFERROR(VLOOKUP(IFERROR(VLOOKUP($M$36&amp;D248,PCPP!$A$4:$K$46,10,0),""),'FUENTE DE DATOS'!$N$2:$O$25,2,0),"")</f>
        <v/>
      </c>
      <c r="AL248" s="130"/>
      <c r="AM248" s="130"/>
      <c r="AN248" s="131"/>
      <c r="AO248" s="216" t="str">
        <f t="shared" si="9"/>
        <v/>
      </c>
      <c r="AP248" s="130"/>
      <c r="AQ248" s="130"/>
      <c r="AR248" s="130"/>
      <c r="AS248" s="130"/>
      <c r="AT248" s="130"/>
      <c r="AU248" s="130"/>
      <c r="AV248" s="130"/>
      <c r="AW248" s="130"/>
      <c r="AX248" s="130"/>
      <c r="AY248" s="130"/>
      <c r="AZ248" s="130"/>
      <c r="BA248" s="130"/>
      <c r="BB248" s="130"/>
      <c r="BC248" s="130"/>
      <c r="BD248" s="130"/>
      <c r="BE248" s="130"/>
      <c r="BF248" s="130"/>
      <c r="BG248" s="130"/>
      <c r="BH248" s="131"/>
      <c r="BL248" s="15" t="s">
        <v>73</v>
      </c>
      <c r="BM248" s="12" t="s">
        <v>449</v>
      </c>
      <c r="BN248" s="214">
        <f t="shared" si="10"/>
        <v>0</v>
      </c>
    </row>
    <row r="249" ht="27.75" customHeight="1">
      <c r="D249" s="215">
        <v>9.0</v>
      </c>
      <c r="E249" s="183"/>
      <c r="F249" s="211" t="str">
        <f t="shared" si="4"/>
        <v/>
      </c>
      <c r="G249" s="182"/>
      <c r="H249" s="182"/>
      <c r="I249" s="182"/>
      <c r="J249" s="182"/>
      <c r="K249" s="183"/>
      <c r="L249" s="212" t="str">
        <f t="shared" si="5"/>
        <v/>
      </c>
      <c r="M249" s="182"/>
      <c r="N249" s="183"/>
      <c r="O249" s="211" t="str">
        <f t="shared" si="6"/>
        <v/>
      </c>
      <c r="P249" s="182"/>
      <c r="Q249" s="182"/>
      <c r="R249" s="182"/>
      <c r="S249" s="182"/>
      <c r="T249" s="182"/>
      <c r="U249" s="182"/>
      <c r="V249" s="182"/>
      <c r="W249" s="183"/>
      <c r="X249" s="211" t="str">
        <f t="shared" si="7"/>
        <v/>
      </c>
      <c r="Y249" s="182"/>
      <c r="Z249" s="182"/>
      <c r="AA249" s="182"/>
      <c r="AB249" s="183"/>
      <c r="AC249" s="211" t="str">
        <f t="shared" si="8"/>
        <v/>
      </c>
      <c r="AD249" s="182"/>
      <c r="AE249" s="182"/>
      <c r="AF249" s="183"/>
      <c r="AG249" s="213" t="str">
        <f>IFERROR(VLOOKUP(IFERROR(VLOOKUP($M$36&amp;D249,PCPP!$A$4:$K$46,9,0),""),'FUENTE DE DATOS'!$N$2:$O$25,2,0),"")</f>
        <v/>
      </c>
      <c r="AH249" s="130"/>
      <c r="AI249" s="130"/>
      <c r="AJ249" s="131"/>
      <c r="AK249" s="213" t="str">
        <f>IFERROR(VLOOKUP(IFERROR(VLOOKUP($M$36&amp;D249,PCPP!$A$4:$K$46,10,0),""),'FUENTE DE DATOS'!$N$2:$O$25,2,0),"")</f>
        <v/>
      </c>
      <c r="AL249" s="130"/>
      <c r="AM249" s="130"/>
      <c r="AN249" s="131"/>
      <c r="AO249" s="216" t="str">
        <f t="shared" si="9"/>
        <v/>
      </c>
      <c r="AP249" s="130"/>
      <c r="AQ249" s="130"/>
      <c r="AR249" s="130"/>
      <c r="AS249" s="130"/>
      <c r="AT249" s="130"/>
      <c r="AU249" s="130"/>
      <c r="AV249" s="130"/>
      <c r="AW249" s="130"/>
      <c r="AX249" s="130"/>
      <c r="AY249" s="130"/>
      <c r="AZ249" s="130"/>
      <c r="BA249" s="130"/>
      <c r="BB249" s="130"/>
      <c r="BC249" s="130"/>
      <c r="BD249" s="130"/>
      <c r="BE249" s="130"/>
      <c r="BF249" s="130"/>
      <c r="BG249" s="130"/>
      <c r="BH249" s="131"/>
      <c r="BL249" s="32" t="s">
        <v>450</v>
      </c>
      <c r="BM249" s="12" t="s">
        <v>78</v>
      </c>
      <c r="BN249" s="217">
        <f t="shared" si="10"/>
        <v>0</v>
      </c>
    </row>
    <row r="250" ht="27.75" customHeight="1">
      <c r="D250" s="210">
        <v>10.0</v>
      </c>
      <c r="E250" s="183"/>
      <c r="F250" s="211" t="str">
        <f t="shared" si="4"/>
        <v/>
      </c>
      <c r="G250" s="182"/>
      <c r="H250" s="182"/>
      <c r="I250" s="182"/>
      <c r="J250" s="182"/>
      <c r="K250" s="183"/>
      <c r="L250" s="212" t="str">
        <f t="shared" si="5"/>
        <v/>
      </c>
      <c r="M250" s="182"/>
      <c r="N250" s="183"/>
      <c r="O250" s="211" t="str">
        <f t="shared" si="6"/>
        <v/>
      </c>
      <c r="P250" s="182"/>
      <c r="Q250" s="182"/>
      <c r="R250" s="182"/>
      <c r="S250" s="182"/>
      <c r="T250" s="182"/>
      <c r="U250" s="182"/>
      <c r="V250" s="182"/>
      <c r="W250" s="183"/>
      <c r="X250" s="211" t="str">
        <f t="shared" si="7"/>
        <v/>
      </c>
      <c r="Y250" s="182"/>
      <c r="Z250" s="182"/>
      <c r="AA250" s="182"/>
      <c r="AB250" s="183"/>
      <c r="AC250" s="211" t="str">
        <f t="shared" si="8"/>
        <v/>
      </c>
      <c r="AD250" s="182"/>
      <c r="AE250" s="182"/>
      <c r="AF250" s="183"/>
      <c r="AG250" s="213" t="str">
        <f>IFERROR(VLOOKUP(IFERROR(VLOOKUP($M$36&amp;D250,PCPP!$A$4:$K$46,9,0),""),'FUENTE DE DATOS'!$N$2:$O$25,2,0),"")</f>
        <v/>
      </c>
      <c r="AH250" s="130"/>
      <c r="AI250" s="130"/>
      <c r="AJ250" s="131"/>
      <c r="AK250" s="213" t="str">
        <f>IFERROR(VLOOKUP(IFERROR(VLOOKUP($M$36&amp;D250,PCPP!$A$4:$K$46,10,0),""),'FUENTE DE DATOS'!$N$2:$O$25,2,0),"")</f>
        <v/>
      </c>
      <c r="AL250" s="130"/>
      <c r="AM250" s="130"/>
      <c r="AN250" s="131"/>
      <c r="AO250" s="216" t="str">
        <f t="shared" si="9"/>
        <v/>
      </c>
      <c r="AP250" s="130"/>
      <c r="AQ250" s="130"/>
      <c r="AR250" s="130"/>
      <c r="AS250" s="130"/>
      <c r="AT250" s="130"/>
      <c r="AU250" s="130"/>
      <c r="AV250" s="130"/>
      <c r="AW250" s="130"/>
      <c r="AX250" s="130"/>
      <c r="AY250" s="130"/>
      <c r="AZ250" s="130"/>
      <c r="BA250" s="130"/>
      <c r="BB250" s="130"/>
      <c r="BC250" s="130"/>
      <c r="BD250" s="130"/>
      <c r="BE250" s="130"/>
      <c r="BF250" s="130"/>
      <c r="BG250" s="130"/>
      <c r="BH250" s="131"/>
      <c r="BL250" s="5"/>
      <c r="BM250" s="5" t="s">
        <v>85</v>
      </c>
      <c r="BN250" s="209">
        <f>SUM(BN241:BN248)</f>
        <v>0</v>
      </c>
    </row>
    <row r="251" ht="27.75" customHeight="1">
      <c r="D251" s="215">
        <v>11.0</v>
      </c>
      <c r="E251" s="183"/>
      <c r="F251" s="211" t="str">
        <f t="shared" si="4"/>
        <v/>
      </c>
      <c r="G251" s="182"/>
      <c r="H251" s="182"/>
      <c r="I251" s="182"/>
      <c r="J251" s="182"/>
      <c r="K251" s="183"/>
      <c r="L251" s="212" t="str">
        <f t="shared" si="5"/>
        <v/>
      </c>
      <c r="M251" s="182"/>
      <c r="N251" s="183"/>
      <c r="O251" s="211" t="str">
        <f t="shared" si="6"/>
        <v/>
      </c>
      <c r="P251" s="182"/>
      <c r="Q251" s="182"/>
      <c r="R251" s="182"/>
      <c r="S251" s="182"/>
      <c r="T251" s="182"/>
      <c r="U251" s="182"/>
      <c r="V251" s="182"/>
      <c r="W251" s="183"/>
      <c r="X251" s="211" t="str">
        <f t="shared" si="7"/>
        <v/>
      </c>
      <c r="Y251" s="182"/>
      <c r="Z251" s="182"/>
      <c r="AA251" s="182"/>
      <c r="AB251" s="183"/>
      <c r="AC251" s="211" t="str">
        <f t="shared" si="8"/>
        <v/>
      </c>
      <c r="AD251" s="182"/>
      <c r="AE251" s="182"/>
      <c r="AF251" s="183"/>
      <c r="AG251" s="213" t="str">
        <f>IFERROR(VLOOKUP(IFERROR(VLOOKUP($M$36&amp;D251,PCPP!$A$4:$K$46,9,0),""),'FUENTE DE DATOS'!$N$2:$O$25,2,0),"")</f>
        <v/>
      </c>
      <c r="AH251" s="130"/>
      <c r="AI251" s="130"/>
      <c r="AJ251" s="131"/>
      <c r="AK251" s="213" t="str">
        <f>IFERROR(VLOOKUP(IFERROR(VLOOKUP($M$36&amp;D251,PCPP!$A$4:$K$46,10,0),""),'FUENTE DE DATOS'!$N$2:$O$25,2,0),"")</f>
        <v/>
      </c>
      <c r="AL251" s="130"/>
      <c r="AM251" s="130"/>
      <c r="AN251" s="131"/>
      <c r="AO251" s="216" t="str">
        <f t="shared" si="9"/>
        <v/>
      </c>
      <c r="AP251" s="130"/>
      <c r="AQ251" s="130"/>
      <c r="AR251" s="130"/>
      <c r="AS251" s="130"/>
      <c r="AT251" s="130"/>
      <c r="AU251" s="130"/>
      <c r="AV251" s="130"/>
      <c r="AW251" s="130"/>
      <c r="AX251" s="130"/>
      <c r="AY251" s="130"/>
      <c r="AZ251" s="130"/>
      <c r="BA251" s="130"/>
      <c r="BB251" s="130"/>
      <c r="BC251" s="130"/>
      <c r="BD251" s="130"/>
      <c r="BE251" s="130"/>
      <c r="BF251" s="130"/>
      <c r="BG251" s="130"/>
      <c r="BH251" s="131"/>
      <c r="BL251" s="15" t="s">
        <v>92</v>
      </c>
      <c r="BM251" s="12" t="s">
        <v>451</v>
      </c>
      <c r="BN251" s="214">
        <f t="shared" ref="BN251:BN264" si="11">COUNTIF($AK$241:$AN$260,BL251)</f>
        <v>0</v>
      </c>
      <c r="BS251" s="218" t="str">
        <f>CONCATENATE(IF(BN265=0,"Ninguno",""),
IF(BN251&gt;=1,CONCATENATE(BL251," - ",BM251," (",BN251,")",CHAR(10)),""),
IF(BN252&gt;=1,CONCATENATE(BL252," - ",BM252," (",BN252,")",CHAR(10)),""),
IF(BN253&gt;=1,CONCATENATE(BL253," - ",BM253," (",BN253,")",CHAR(10)),""),
IF(BN254&gt;=1,CONCATENATE(BL254," - ",BM254," (",BN254,")",CHAR(10)),""),
IF(BN255&gt;=1,CONCATENATE(BL255," - ",BM255," (",BN255,")",CHAR(10)),""),
IF(BN256&gt;=1,CONCATENATE(BL256," - ",BM256," (",BN256,")",CHAR(10)),""),
IF(BN257&gt;=1,CONCATENATE(BL257," - ",BM257," (",BN257,")",CHAR(10)),""),
IF(BN258&gt;=1,CONCATENATE(BL258," - ",BM258," (",BN258,")",CHAR(10)),""),
IF(BN259&gt;=1,CONCATENATE(BL259," - ",BM259," (",BN259,")",CHAR(10)),""),
IF(BN260&gt;=1,CONCATENATE(BL260," - ",BM260," (",BN260,")",CHAR(10)),""),
IF(BN261&gt;=1,CONCATENATE(BL261," - ",BM261," (",BN261,")",CHAR(10)),""),
IF(BN262&gt;=1,CONCATENATE(BL262," - ",BM262," (",BN262,")",CHAR(10)),""),
IF(BN263&gt;=1,CONCATENATE(BL263," - ",BM263," (",BN263,")",CHAR(10)),""))</f>
        <v>Ninguno</v>
      </c>
    </row>
    <row r="252" ht="27.75" customHeight="1">
      <c r="D252" s="215">
        <v>12.0</v>
      </c>
      <c r="E252" s="183"/>
      <c r="F252" s="211" t="str">
        <f t="shared" si="4"/>
        <v/>
      </c>
      <c r="G252" s="182"/>
      <c r="H252" s="182"/>
      <c r="I252" s="182"/>
      <c r="J252" s="182"/>
      <c r="K252" s="183"/>
      <c r="L252" s="212" t="str">
        <f t="shared" si="5"/>
        <v/>
      </c>
      <c r="M252" s="182"/>
      <c r="N252" s="183"/>
      <c r="O252" s="211" t="str">
        <f t="shared" si="6"/>
        <v/>
      </c>
      <c r="P252" s="182"/>
      <c r="Q252" s="182"/>
      <c r="R252" s="182"/>
      <c r="S252" s="182"/>
      <c r="T252" s="182"/>
      <c r="U252" s="182"/>
      <c r="V252" s="182"/>
      <c r="W252" s="183"/>
      <c r="X252" s="211" t="str">
        <f t="shared" si="7"/>
        <v/>
      </c>
      <c r="Y252" s="182"/>
      <c r="Z252" s="182"/>
      <c r="AA252" s="182"/>
      <c r="AB252" s="183"/>
      <c r="AC252" s="211" t="str">
        <f t="shared" si="8"/>
        <v/>
      </c>
      <c r="AD252" s="182"/>
      <c r="AE252" s="182"/>
      <c r="AF252" s="183"/>
      <c r="AG252" s="213" t="str">
        <f>IFERROR(VLOOKUP(IFERROR(VLOOKUP($M$36&amp;D252,PCPP!$A$4:$K$46,9,0),""),'FUENTE DE DATOS'!$N$2:$O$25,2,0),"")</f>
        <v/>
      </c>
      <c r="AH252" s="130"/>
      <c r="AI252" s="130"/>
      <c r="AJ252" s="131"/>
      <c r="AK252" s="213" t="str">
        <f>IFERROR(VLOOKUP(IFERROR(VLOOKUP($M$36&amp;D252,PCPP!$A$4:$K$46,10,0),""),'FUENTE DE DATOS'!$N$2:$O$25,2,0),"")</f>
        <v/>
      </c>
      <c r="AL252" s="130"/>
      <c r="AM252" s="130"/>
      <c r="AN252" s="131"/>
      <c r="AO252" s="216" t="str">
        <f t="shared" si="9"/>
        <v/>
      </c>
      <c r="AP252" s="130"/>
      <c r="AQ252" s="130"/>
      <c r="AR252" s="130"/>
      <c r="AS252" s="130"/>
      <c r="AT252" s="130"/>
      <c r="AU252" s="130"/>
      <c r="AV252" s="130"/>
      <c r="AW252" s="130"/>
      <c r="AX252" s="130"/>
      <c r="AY252" s="130"/>
      <c r="AZ252" s="130"/>
      <c r="BA252" s="130"/>
      <c r="BB252" s="130"/>
      <c r="BC252" s="130"/>
      <c r="BD252" s="130"/>
      <c r="BE252" s="130"/>
      <c r="BF252" s="130"/>
      <c r="BG252" s="130"/>
      <c r="BH252" s="131"/>
      <c r="BL252" s="15" t="s">
        <v>99</v>
      </c>
      <c r="BM252" s="12" t="s">
        <v>452</v>
      </c>
      <c r="BN252" s="214">
        <f t="shared" si="11"/>
        <v>0</v>
      </c>
    </row>
    <row r="253" ht="27.75" customHeight="1">
      <c r="D253" s="210">
        <v>13.0</v>
      </c>
      <c r="E253" s="183"/>
      <c r="F253" s="211" t="str">
        <f t="shared" si="4"/>
        <v/>
      </c>
      <c r="G253" s="182"/>
      <c r="H253" s="182"/>
      <c r="I253" s="182"/>
      <c r="J253" s="182"/>
      <c r="K253" s="183"/>
      <c r="L253" s="212" t="str">
        <f t="shared" si="5"/>
        <v/>
      </c>
      <c r="M253" s="182"/>
      <c r="N253" s="183"/>
      <c r="O253" s="211" t="str">
        <f t="shared" si="6"/>
        <v/>
      </c>
      <c r="P253" s="182"/>
      <c r="Q253" s="182"/>
      <c r="R253" s="182"/>
      <c r="S253" s="182"/>
      <c r="T253" s="182"/>
      <c r="U253" s="182"/>
      <c r="V253" s="182"/>
      <c r="W253" s="183"/>
      <c r="X253" s="211" t="str">
        <f t="shared" si="7"/>
        <v/>
      </c>
      <c r="Y253" s="182"/>
      <c r="Z253" s="182"/>
      <c r="AA253" s="182"/>
      <c r="AB253" s="183"/>
      <c r="AC253" s="211" t="str">
        <f t="shared" si="8"/>
        <v/>
      </c>
      <c r="AD253" s="182"/>
      <c r="AE253" s="182"/>
      <c r="AF253" s="183"/>
      <c r="AG253" s="213" t="str">
        <f>IFERROR(VLOOKUP(IFERROR(VLOOKUP($M$36&amp;D253,PCPP!$A$4:$K$46,9,0),""),'FUENTE DE DATOS'!$N$2:$O$25,2,0),"")</f>
        <v/>
      </c>
      <c r="AH253" s="130"/>
      <c r="AI253" s="130"/>
      <c r="AJ253" s="131"/>
      <c r="AK253" s="213" t="str">
        <f>IFERROR(VLOOKUP(IFERROR(VLOOKUP($M$36&amp;D253,PCPP!$A$4:$K$46,10,0),""),'FUENTE DE DATOS'!$N$2:$O$25,2,0),"")</f>
        <v/>
      </c>
      <c r="AL253" s="130"/>
      <c r="AM253" s="130"/>
      <c r="AN253" s="131"/>
      <c r="AO253" s="216" t="str">
        <f t="shared" si="9"/>
        <v/>
      </c>
      <c r="AP253" s="130"/>
      <c r="AQ253" s="130"/>
      <c r="AR253" s="130"/>
      <c r="AS253" s="130"/>
      <c r="AT253" s="130"/>
      <c r="AU253" s="130"/>
      <c r="AV253" s="130"/>
      <c r="AW253" s="130"/>
      <c r="AX253" s="130"/>
      <c r="AY253" s="130"/>
      <c r="AZ253" s="130"/>
      <c r="BA253" s="130"/>
      <c r="BB253" s="130"/>
      <c r="BC253" s="130"/>
      <c r="BD253" s="130"/>
      <c r="BE253" s="130"/>
      <c r="BF253" s="130"/>
      <c r="BG253" s="130"/>
      <c r="BH253" s="131"/>
      <c r="BL253" s="15" t="s">
        <v>107</v>
      </c>
      <c r="BM253" s="12" t="s">
        <v>453</v>
      </c>
      <c r="BN253" s="214">
        <f t="shared" si="11"/>
        <v>0</v>
      </c>
    </row>
    <row r="254" ht="27.75" customHeight="1">
      <c r="D254" s="215">
        <v>14.0</v>
      </c>
      <c r="E254" s="183"/>
      <c r="F254" s="211" t="str">
        <f t="shared" si="4"/>
        <v/>
      </c>
      <c r="G254" s="182"/>
      <c r="H254" s="182"/>
      <c r="I254" s="182"/>
      <c r="J254" s="182"/>
      <c r="K254" s="183"/>
      <c r="L254" s="212" t="str">
        <f t="shared" si="5"/>
        <v/>
      </c>
      <c r="M254" s="182"/>
      <c r="N254" s="183"/>
      <c r="O254" s="211" t="str">
        <f t="shared" si="6"/>
        <v/>
      </c>
      <c r="P254" s="182"/>
      <c r="Q254" s="182"/>
      <c r="R254" s="182"/>
      <c r="S254" s="182"/>
      <c r="T254" s="182"/>
      <c r="U254" s="182"/>
      <c r="V254" s="182"/>
      <c r="W254" s="183"/>
      <c r="X254" s="211" t="str">
        <f t="shared" si="7"/>
        <v/>
      </c>
      <c r="Y254" s="182"/>
      <c r="Z254" s="182"/>
      <c r="AA254" s="182"/>
      <c r="AB254" s="183"/>
      <c r="AC254" s="211" t="str">
        <f t="shared" si="8"/>
        <v/>
      </c>
      <c r="AD254" s="182"/>
      <c r="AE254" s="182"/>
      <c r="AF254" s="183"/>
      <c r="AG254" s="213" t="str">
        <f>IFERROR(VLOOKUP(IFERROR(VLOOKUP($M$36&amp;D254,PCPP!$A$4:$K$46,9,0),""),'FUENTE DE DATOS'!$N$2:$O$25,2,0),"")</f>
        <v/>
      </c>
      <c r="AH254" s="130"/>
      <c r="AI254" s="130"/>
      <c r="AJ254" s="131"/>
      <c r="AK254" s="213" t="str">
        <f>IFERROR(VLOOKUP(IFERROR(VLOOKUP($M$36&amp;D254,PCPP!$A$4:$K$46,10,0),""),'FUENTE DE DATOS'!$N$2:$O$25,2,0),"")</f>
        <v/>
      </c>
      <c r="AL254" s="130"/>
      <c r="AM254" s="130"/>
      <c r="AN254" s="131"/>
      <c r="AO254" s="216" t="str">
        <f t="shared" si="9"/>
        <v/>
      </c>
      <c r="AP254" s="130"/>
      <c r="AQ254" s="130"/>
      <c r="AR254" s="130"/>
      <c r="AS254" s="130"/>
      <c r="AT254" s="130"/>
      <c r="AU254" s="130"/>
      <c r="AV254" s="130"/>
      <c r="AW254" s="130"/>
      <c r="AX254" s="130"/>
      <c r="AY254" s="130"/>
      <c r="AZ254" s="130"/>
      <c r="BA254" s="130"/>
      <c r="BB254" s="130"/>
      <c r="BC254" s="130"/>
      <c r="BD254" s="130"/>
      <c r="BE254" s="130"/>
      <c r="BF254" s="130"/>
      <c r="BG254" s="130"/>
      <c r="BH254" s="131"/>
      <c r="BL254" s="15" t="s">
        <v>115</v>
      </c>
      <c r="BM254" s="12" t="s">
        <v>454</v>
      </c>
      <c r="BN254" s="214">
        <f t="shared" si="11"/>
        <v>0</v>
      </c>
    </row>
    <row r="255" ht="27.75" customHeight="1">
      <c r="D255" s="215">
        <v>15.0</v>
      </c>
      <c r="E255" s="183"/>
      <c r="F255" s="211" t="str">
        <f t="shared" si="4"/>
        <v/>
      </c>
      <c r="G255" s="182"/>
      <c r="H255" s="182"/>
      <c r="I255" s="182"/>
      <c r="J255" s="182"/>
      <c r="K255" s="183"/>
      <c r="L255" s="212" t="str">
        <f t="shared" si="5"/>
        <v/>
      </c>
      <c r="M255" s="182"/>
      <c r="N255" s="183"/>
      <c r="O255" s="211" t="str">
        <f t="shared" si="6"/>
        <v/>
      </c>
      <c r="P255" s="182"/>
      <c r="Q255" s="182"/>
      <c r="R255" s="182"/>
      <c r="S255" s="182"/>
      <c r="T255" s="182"/>
      <c r="U255" s="182"/>
      <c r="V255" s="182"/>
      <c r="W255" s="183"/>
      <c r="X255" s="211" t="str">
        <f t="shared" si="7"/>
        <v/>
      </c>
      <c r="Y255" s="182"/>
      <c r="Z255" s="182"/>
      <c r="AA255" s="182"/>
      <c r="AB255" s="183"/>
      <c r="AC255" s="211" t="str">
        <f t="shared" si="8"/>
        <v/>
      </c>
      <c r="AD255" s="182"/>
      <c r="AE255" s="182"/>
      <c r="AF255" s="183"/>
      <c r="AG255" s="213" t="str">
        <f>IFERROR(VLOOKUP(IFERROR(VLOOKUP($M$36&amp;D255,PCPP!$A$4:$K$46,9,0),""),'FUENTE DE DATOS'!$N$2:$O$25,2,0),"")</f>
        <v/>
      </c>
      <c r="AH255" s="130"/>
      <c r="AI255" s="130"/>
      <c r="AJ255" s="131"/>
      <c r="AK255" s="213" t="str">
        <f>IFERROR(VLOOKUP(IFERROR(VLOOKUP($M$36&amp;D255,PCPP!$A$4:$K$46,10,0),""),'FUENTE DE DATOS'!$N$2:$O$25,2,0),"")</f>
        <v/>
      </c>
      <c r="AL255" s="130"/>
      <c r="AM255" s="130"/>
      <c r="AN255" s="131"/>
      <c r="AO255" s="216" t="str">
        <f t="shared" si="9"/>
        <v/>
      </c>
      <c r="AP255" s="130"/>
      <c r="AQ255" s="130"/>
      <c r="AR255" s="130"/>
      <c r="AS255" s="130"/>
      <c r="AT255" s="130"/>
      <c r="AU255" s="130"/>
      <c r="AV255" s="130"/>
      <c r="AW255" s="130"/>
      <c r="AX255" s="130"/>
      <c r="AY255" s="130"/>
      <c r="AZ255" s="130"/>
      <c r="BA255" s="130"/>
      <c r="BB255" s="130"/>
      <c r="BC255" s="130"/>
      <c r="BD255" s="130"/>
      <c r="BE255" s="130"/>
      <c r="BF255" s="130"/>
      <c r="BG255" s="130"/>
      <c r="BH255" s="131"/>
      <c r="BL255" s="32" t="s">
        <v>121</v>
      </c>
      <c r="BM255" s="12" t="s">
        <v>455</v>
      </c>
      <c r="BN255" s="217">
        <f t="shared" si="11"/>
        <v>0</v>
      </c>
    </row>
    <row r="256" ht="27.75" customHeight="1">
      <c r="D256" s="210">
        <v>16.0</v>
      </c>
      <c r="E256" s="183"/>
      <c r="F256" s="211" t="str">
        <f t="shared" si="4"/>
        <v/>
      </c>
      <c r="G256" s="182"/>
      <c r="H256" s="182"/>
      <c r="I256" s="182"/>
      <c r="J256" s="182"/>
      <c r="K256" s="183"/>
      <c r="L256" s="212" t="str">
        <f t="shared" si="5"/>
        <v/>
      </c>
      <c r="M256" s="182"/>
      <c r="N256" s="183"/>
      <c r="O256" s="211" t="str">
        <f t="shared" si="6"/>
        <v/>
      </c>
      <c r="P256" s="182"/>
      <c r="Q256" s="182"/>
      <c r="R256" s="182"/>
      <c r="S256" s="182"/>
      <c r="T256" s="182"/>
      <c r="U256" s="182"/>
      <c r="V256" s="182"/>
      <c r="W256" s="183"/>
      <c r="X256" s="211" t="str">
        <f t="shared" si="7"/>
        <v/>
      </c>
      <c r="Y256" s="182"/>
      <c r="Z256" s="182"/>
      <c r="AA256" s="182"/>
      <c r="AB256" s="183"/>
      <c r="AC256" s="211" t="str">
        <f t="shared" si="8"/>
        <v/>
      </c>
      <c r="AD256" s="182"/>
      <c r="AE256" s="182"/>
      <c r="AF256" s="183"/>
      <c r="AG256" s="213" t="str">
        <f>IFERROR(VLOOKUP(IFERROR(VLOOKUP($M$36&amp;D256,PCPP!$A$4:$K$46,9,0),""),'FUENTE DE DATOS'!$N$2:$O$25,2,0),"")</f>
        <v/>
      </c>
      <c r="AH256" s="130"/>
      <c r="AI256" s="130"/>
      <c r="AJ256" s="131"/>
      <c r="AK256" s="213" t="str">
        <f>IFERROR(VLOOKUP(IFERROR(VLOOKUP($M$36&amp;D256,PCPP!$A$4:$K$46,10,0),""),'FUENTE DE DATOS'!$N$2:$O$25,2,0),"")</f>
        <v/>
      </c>
      <c r="AL256" s="130"/>
      <c r="AM256" s="130"/>
      <c r="AN256" s="131"/>
      <c r="AO256" s="216" t="str">
        <f t="shared" si="9"/>
        <v/>
      </c>
      <c r="AP256" s="130"/>
      <c r="AQ256" s="130"/>
      <c r="AR256" s="130"/>
      <c r="AS256" s="130"/>
      <c r="AT256" s="130"/>
      <c r="AU256" s="130"/>
      <c r="AV256" s="130"/>
      <c r="AW256" s="130"/>
      <c r="AX256" s="130"/>
      <c r="AY256" s="130"/>
      <c r="AZ256" s="130"/>
      <c r="BA256" s="130"/>
      <c r="BB256" s="130"/>
      <c r="BC256" s="130"/>
      <c r="BD256" s="130"/>
      <c r="BE256" s="130"/>
      <c r="BF256" s="130"/>
      <c r="BG256" s="130"/>
      <c r="BH256" s="131"/>
      <c r="BL256" s="15" t="s">
        <v>128</v>
      </c>
      <c r="BM256" s="12" t="s">
        <v>456</v>
      </c>
      <c r="BN256" s="214">
        <f t="shared" si="11"/>
        <v>0</v>
      </c>
    </row>
    <row r="257" ht="27.75" customHeight="1">
      <c r="D257" s="210">
        <v>17.0</v>
      </c>
      <c r="E257" s="183"/>
      <c r="F257" s="211" t="str">
        <f t="shared" si="4"/>
        <v/>
      </c>
      <c r="G257" s="182"/>
      <c r="H257" s="182"/>
      <c r="I257" s="182"/>
      <c r="J257" s="182"/>
      <c r="K257" s="183"/>
      <c r="L257" s="212" t="str">
        <f t="shared" si="5"/>
        <v/>
      </c>
      <c r="M257" s="182"/>
      <c r="N257" s="183"/>
      <c r="O257" s="211" t="str">
        <f t="shared" si="6"/>
        <v/>
      </c>
      <c r="P257" s="182"/>
      <c r="Q257" s="182"/>
      <c r="R257" s="182"/>
      <c r="S257" s="182"/>
      <c r="T257" s="182"/>
      <c r="U257" s="182"/>
      <c r="V257" s="182"/>
      <c r="W257" s="183"/>
      <c r="X257" s="211" t="str">
        <f t="shared" si="7"/>
        <v/>
      </c>
      <c r="Y257" s="182"/>
      <c r="Z257" s="182"/>
      <c r="AA257" s="182"/>
      <c r="AB257" s="183"/>
      <c r="AC257" s="211" t="str">
        <f t="shared" si="8"/>
        <v/>
      </c>
      <c r="AD257" s="182"/>
      <c r="AE257" s="182"/>
      <c r="AF257" s="183"/>
      <c r="AG257" s="213" t="str">
        <f>IFERROR(VLOOKUP(IFERROR(VLOOKUP($M$36&amp;D257,PCPP!$A$4:$K$46,9,0),""),'FUENTE DE DATOS'!$N$2:$O$25,2,0),"")</f>
        <v/>
      </c>
      <c r="AH257" s="130"/>
      <c r="AI257" s="130"/>
      <c r="AJ257" s="131"/>
      <c r="AK257" s="213" t="str">
        <f>IFERROR(VLOOKUP(IFERROR(VLOOKUP($M$36&amp;D257,PCPP!$A$4:$K$46,10,0),""),'FUENTE DE DATOS'!$N$2:$O$25,2,0),"")</f>
        <v/>
      </c>
      <c r="AL257" s="130"/>
      <c r="AM257" s="130"/>
      <c r="AN257" s="131"/>
      <c r="AO257" s="216" t="str">
        <f t="shared" si="9"/>
        <v/>
      </c>
      <c r="AP257" s="130"/>
      <c r="AQ257" s="130"/>
      <c r="AR257" s="130"/>
      <c r="AS257" s="130"/>
      <c r="AT257" s="130"/>
      <c r="AU257" s="130"/>
      <c r="AV257" s="130"/>
      <c r="AW257" s="130"/>
      <c r="AX257" s="130"/>
      <c r="AY257" s="130"/>
      <c r="AZ257" s="130"/>
      <c r="BA257" s="130"/>
      <c r="BB257" s="130"/>
      <c r="BC257" s="130"/>
      <c r="BD257" s="130"/>
      <c r="BE257" s="130"/>
      <c r="BF257" s="130"/>
      <c r="BG257" s="130"/>
      <c r="BH257" s="131"/>
      <c r="BL257" s="15" t="s">
        <v>135</v>
      </c>
      <c r="BM257" s="12" t="s">
        <v>457</v>
      </c>
      <c r="BN257" s="214">
        <f t="shared" si="11"/>
        <v>0</v>
      </c>
    </row>
    <row r="258" ht="27.75" customHeight="1">
      <c r="D258" s="215">
        <v>18.0</v>
      </c>
      <c r="E258" s="183"/>
      <c r="F258" s="211" t="str">
        <f t="shared" si="4"/>
        <v/>
      </c>
      <c r="G258" s="182"/>
      <c r="H258" s="182"/>
      <c r="I258" s="182"/>
      <c r="J258" s="182"/>
      <c r="K258" s="183"/>
      <c r="L258" s="212" t="str">
        <f t="shared" si="5"/>
        <v/>
      </c>
      <c r="M258" s="182"/>
      <c r="N258" s="183"/>
      <c r="O258" s="211" t="str">
        <f t="shared" si="6"/>
        <v/>
      </c>
      <c r="P258" s="182"/>
      <c r="Q258" s="182"/>
      <c r="R258" s="182"/>
      <c r="S258" s="182"/>
      <c r="T258" s="182"/>
      <c r="U258" s="182"/>
      <c r="V258" s="182"/>
      <c r="W258" s="183"/>
      <c r="X258" s="211" t="str">
        <f t="shared" si="7"/>
        <v/>
      </c>
      <c r="Y258" s="182"/>
      <c r="Z258" s="182"/>
      <c r="AA258" s="182"/>
      <c r="AB258" s="183"/>
      <c r="AC258" s="211" t="str">
        <f t="shared" si="8"/>
        <v/>
      </c>
      <c r="AD258" s="182"/>
      <c r="AE258" s="182"/>
      <c r="AF258" s="183"/>
      <c r="AG258" s="213" t="str">
        <f>IFERROR(VLOOKUP(IFERROR(VLOOKUP($M$36&amp;D258,PCPP!$A$4:$K$46,9,0),""),'FUENTE DE DATOS'!$N$2:$O$25,2,0),"")</f>
        <v/>
      </c>
      <c r="AH258" s="130"/>
      <c r="AI258" s="130"/>
      <c r="AJ258" s="131"/>
      <c r="AK258" s="213" t="str">
        <f>IFERROR(VLOOKUP(IFERROR(VLOOKUP($M$36&amp;D258,PCPP!$A$4:$K$46,10,0),""),'FUENTE DE DATOS'!$N$2:$O$25,2,0),"")</f>
        <v/>
      </c>
      <c r="AL258" s="130"/>
      <c r="AM258" s="130"/>
      <c r="AN258" s="131"/>
      <c r="AO258" s="216" t="str">
        <f t="shared" si="9"/>
        <v/>
      </c>
      <c r="AP258" s="130"/>
      <c r="AQ258" s="130"/>
      <c r="AR258" s="130"/>
      <c r="AS258" s="130"/>
      <c r="AT258" s="130"/>
      <c r="AU258" s="130"/>
      <c r="AV258" s="130"/>
      <c r="AW258" s="130"/>
      <c r="AX258" s="130"/>
      <c r="AY258" s="130"/>
      <c r="AZ258" s="130"/>
      <c r="BA258" s="130"/>
      <c r="BB258" s="130"/>
      <c r="BC258" s="130"/>
      <c r="BD258" s="130"/>
      <c r="BE258" s="130"/>
      <c r="BF258" s="130"/>
      <c r="BG258" s="130"/>
      <c r="BH258" s="131"/>
      <c r="BL258" s="15" t="s">
        <v>141</v>
      </c>
      <c r="BM258" s="12" t="s">
        <v>458</v>
      </c>
      <c r="BN258" s="214">
        <f t="shared" si="11"/>
        <v>0</v>
      </c>
    </row>
    <row r="259" ht="27.75" customHeight="1">
      <c r="D259" s="215">
        <v>19.0</v>
      </c>
      <c r="E259" s="183"/>
      <c r="F259" s="211" t="str">
        <f t="shared" si="4"/>
        <v/>
      </c>
      <c r="G259" s="182"/>
      <c r="H259" s="182"/>
      <c r="I259" s="182"/>
      <c r="J259" s="182"/>
      <c r="K259" s="183"/>
      <c r="L259" s="212" t="str">
        <f t="shared" si="5"/>
        <v/>
      </c>
      <c r="M259" s="182"/>
      <c r="N259" s="183"/>
      <c r="O259" s="211" t="str">
        <f t="shared" si="6"/>
        <v/>
      </c>
      <c r="P259" s="182"/>
      <c r="Q259" s="182"/>
      <c r="R259" s="182"/>
      <c r="S259" s="182"/>
      <c r="T259" s="182"/>
      <c r="U259" s="182"/>
      <c r="V259" s="182"/>
      <c r="W259" s="183"/>
      <c r="X259" s="211" t="str">
        <f t="shared" si="7"/>
        <v/>
      </c>
      <c r="Y259" s="182"/>
      <c r="Z259" s="182"/>
      <c r="AA259" s="182"/>
      <c r="AB259" s="183"/>
      <c r="AC259" s="211" t="str">
        <f t="shared" si="8"/>
        <v/>
      </c>
      <c r="AD259" s="182"/>
      <c r="AE259" s="182"/>
      <c r="AF259" s="183"/>
      <c r="AG259" s="213" t="str">
        <f>IFERROR(VLOOKUP(IFERROR(VLOOKUP($M$36&amp;D259,PCPP!$A$4:$K$46,9,0),""),'FUENTE DE DATOS'!$N$2:$O$25,2,0),"")</f>
        <v/>
      </c>
      <c r="AH259" s="130"/>
      <c r="AI259" s="130"/>
      <c r="AJ259" s="131"/>
      <c r="AK259" s="213" t="str">
        <f>IFERROR(VLOOKUP(IFERROR(VLOOKUP($M$36&amp;D259,PCPP!$A$4:$K$46,10,0),""),'FUENTE DE DATOS'!$N$2:$O$25,2,0),"")</f>
        <v/>
      </c>
      <c r="AL259" s="130"/>
      <c r="AM259" s="130"/>
      <c r="AN259" s="131"/>
      <c r="AO259" s="216" t="str">
        <f t="shared" si="9"/>
        <v/>
      </c>
      <c r="AP259" s="130"/>
      <c r="AQ259" s="130"/>
      <c r="AR259" s="130"/>
      <c r="AS259" s="130"/>
      <c r="AT259" s="130"/>
      <c r="AU259" s="130"/>
      <c r="AV259" s="130"/>
      <c r="AW259" s="130"/>
      <c r="AX259" s="130"/>
      <c r="AY259" s="130"/>
      <c r="AZ259" s="130"/>
      <c r="BA259" s="130"/>
      <c r="BB259" s="130"/>
      <c r="BC259" s="130"/>
      <c r="BD259" s="130"/>
      <c r="BE259" s="130"/>
      <c r="BF259" s="130"/>
      <c r="BG259" s="130"/>
      <c r="BH259" s="131"/>
      <c r="BL259" s="15" t="s">
        <v>147</v>
      </c>
      <c r="BM259" s="12" t="s">
        <v>459</v>
      </c>
      <c r="BN259" s="214">
        <f t="shared" si="11"/>
        <v>0</v>
      </c>
    </row>
    <row r="260" ht="27.75" customHeight="1">
      <c r="D260" s="210">
        <v>20.0</v>
      </c>
      <c r="E260" s="183"/>
      <c r="F260" s="211" t="str">
        <f t="shared" si="4"/>
        <v/>
      </c>
      <c r="G260" s="182"/>
      <c r="H260" s="182"/>
      <c r="I260" s="182"/>
      <c r="J260" s="182"/>
      <c r="K260" s="183"/>
      <c r="L260" s="212" t="str">
        <f t="shared" si="5"/>
        <v/>
      </c>
      <c r="M260" s="182"/>
      <c r="N260" s="183"/>
      <c r="O260" s="211" t="str">
        <f t="shared" si="6"/>
        <v/>
      </c>
      <c r="P260" s="182"/>
      <c r="Q260" s="182"/>
      <c r="R260" s="182"/>
      <c r="S260" s="182"/>
      <c r="T260" s="182"/>
      <c r="U260" s="182"/>
      <c r="V260" s="182"/>
      <c r="W260" s="183"/>
      <c r="X260" s="211" t="str">
        <f t="shared" si="7"/>
        <v/>
      </c>
      <c r="Y260" s="182"/>
      <c r="Z260" s="182"/>
      <c r="AA260" s="182"/>
      <c r="AB260" s="183"/>
      <c r="AC260" s="211" t="str">
        <f t="shared" si="8"/>
        <v/>
      </c>
      <c r="AD260" s="182"/>
      <c r="AE260" s="182"/>
      <c r="AF260" s="183"/>
      <c r="AG260" s="213" t="str">
        <f>IFERROR(VLOOKUP(IFERROR(VLOOKUP($M$36&amp;D260,PCPP!$A$4:$K$46,9,0),""),'FUENTE DE DATOS'!$N$2:$O$25,2,0),"")</f>
        <v/>
      </c>
      <c r="AH260" s="130"/>
      <c r="AI260" s="130"/>
      <c r="AJ260" s="131"/>
      <c r="AK260" s="213" t="str">
        <f>IFERROR(VLOOKUP(IFERROR(VLOOKUP($M$36&amp;D260,PCPP!$A$4:$K$46,10,0),""),'FUENTE DE DATOS'!$N$2:$O$25,2,0),"")</f>
        <v/>
      </c>
      <c r="AL260" s="130"/>
      <c r="AM260" s="130"/>
      <c r="AN260" s="131"/>
      <c r="AO260" s="216" t="str">
        <f t="shared" si="9"/>
        <v/>
      </c>
      <c r="AP260" s="130"/>
      <c r="AQ260" s="130"/>
      <c r="AR260" s="130"/>
      <c r="AS260" s="130"/>
      <c r="AT260" s="130"/>
      <c r="AU260" s="130"/>
      <c r="AV260" s="130"/>
      <c r="AW260" s="130"/>
      <c r="AX260" s="130"/>
      <c r="AY260" s="130"/>
      <c r="AZ260" s="130"/>
      <c r="BA260" s="130"/>
      <c r="BB260" s="130"/>
      <c r="BC260" s="130"/>
      <c r="BD260" s="130"/>
      <c r="BE260" s="130"/>
      <c r="BF260" s="130"/>
      <c r="BG260" s="130"/>
      <c r="BH260" s="131"/>
      <c r="BL260" s="15" t="s">
        <v>153</v>
      </c>
      <c r="BM260" s="12" t="s">
        <v>460</v>
      </c>
      <c r="BN260" s="214">
        <f t="shared" si="11"/>
        <v>0</v>
      </c>
    </row>
    <row r="261" ht="27.75" customHeight="1">
      <c r="D261" s="219"/>
      <c r="F261" s="219"/>
      <c r="L261" s="220"/>
      <c r="O261" s="219"/>
      <c r="X261" s="219"/>
      <c r="AC261" s="221" t="s">
        <v>400</v>
      </c>
      <c r="AD261" s="130"/>
      <c r="AE261" s="130"/>
      <c r="AF261" s="131"/>
      <c r="AG261" s="206">
        <f>COUNTIF(AG241:AJ260,'FUENTE DE DATOS'!O2)+
COUNTIF(AG241:AJ260,'FUENTE DE DATOS'!O3)+
COUNTIF(AG241:AJ260,'FUENTE DE DATOS'!O4)+
COUNTIF(AG241:AJ260,'FUENTE DE DATOS'!O5)+
COUNTIF(AG241:AJ260,'FUENTE DE DATOS'!O6)+
COUNTIF(AG241:AJ260,'FUENTE DE DATOS'!O7)+
COUNTIF(AG241:AJ260,'FUENTE DE DATOS'!O8)+
COUNTIF(AG241:AJ260,'FUENTE DE DATOS'!O9)</f>
        <v>0</v>
      </c>
      <c r="AH261" s="130"/>
      <c r="AI261" s="130"/>
      <c r="AJ261" s="131"/>
      <c r="AK261" s="206">
        <f>COUNTIF(AK241:AN260,'FUENTE DE DATOS'!O12)+
COUNTIF(AK241:AN260,'FUENTE DE DATOS'!O13)+
COUNTIF(AK241:AN260,'FUENTE DE DATOS'!O14)+
COUNTIF(AK241:AN260,'FUENTE DE DATOS'!O15)+
COUNTIF(AK241:AN260,'FUENTE DE DATOS'!O16)+
COUNTIF(AK241:AN260,'FUENTE DE DATOS'!O17)+
COUNTIF(AK241:AN260,'FUENTE DE DATOS'!O18)+
COUNTIF(AK241:AN260,'FUENTE DE DATOS'!O19)+
COUNTIF(AK241:AN260,'FUENTE DE DATOS'!O20)+
COUNTIF(AK241:AN260,'FUENTE DE DATOS'!O21)+
COUNTIF(AK241:AN260,'FUENTE DE DATOS'!O22)+
COUNTIF(AK241:AN260,'FUENTE DE DATOS'!O23)+
COUNTIF(AK241:AN260,'FUENTE DE DATOS'!O24)</f>
        <v>0</v>
      </c>
      <c r="AL261" s="130"/>
      <c r="AM261" s="130"/>
      <c r="AN261" s="131"/>
      <c r="AO261" s="222" t="s">
        <v>461</v>
      </c>
      <c r="AP261" s="130"/>
      <c r="AQ261" s="130"/>
      <c r="AR261" s="130"/>
      <c r="AS261" s="130"/>
      <c r="AT261" s="130"/>
      <c r="AU261" s="130"/>
      <c r="AV261" s="130"/>
      <c r="AW261" s="130"/>
      <c r="AX261" s="130"/>
      <c r="AY261" s="130"/>
      <c r="AZ261" s="130"/>
      <c r="BA261" s="130"/>
      <c r="BB261" s="130"/>
      <c r="BC261" s="130"/>
      <c r="BD261" s="130"/>
      <c r="BE261" s="130"/>
      <c r="BF261" s="130"/>
      <c r="BG261" s="130"/>
      <c r="BH261" s="131"/>
      <c r="BL261" s="15" t="s">
        <v>160</v>
      </c>
      <c r="BM261" s="12" t="s">
        <v>462</v>
      </c>
      <c r="BN261" s="214">
        <f t="shared" si="11"/>
        <v>0</v>
      </c>
    </row>
    <row r="262">
      <c r="D262" s="219"/>
      <c r="F262" s="219"/>
      <c r="L262" s="220"/>
      <c r="O262" s="219"/>
      <c r="X262" s="219"/>
      <c r="AC262" s="219"/>
      <c r="AG262" s="223"/>
      <c r="AJ262" s="224"/>
      <c r="AM262" s="223"/>
      <c r="AP262" s="224"/>
      <c r="AS262" s="225"/>
      <c r="BL262" s="15" t="s">
        <v>166</v>
      </c>
      <c r="BM262" s="12" t="s">
        <v>463</v>
      </c>
      <c r="BN262" s="214">
        <f t="shared" si="11"/>
        <v>0</v>
      </c>
    </row>
    <row r="263" ht="26.25" customHeight="1">
      <c r="D263" s="226" t="s">
        <v>464</v>
      </c>
      <c r="E263" s="130"/>
      <c r="F263" s="130"/>
      <c r="G263" s="130"/>
      <c r="H263" s="130"/>
      <c r="I263" s="131"/>
      <c r="J263" s="227" t="s">
        <v>465</v>
      </c>
      <c r="K263" s="130"/>
      <c r="L263" s="130"/>
      <c r="M263" s="130"/>
      <c r="N263" s="130"/>
      <c r="O263" s="131"/>
      <c r="P263" s="226" t="s">
        <v>466</v>
      </c>
      <c r="Q263" s="130"/>
      <c r="R263" s="130"/>
      <c r="S263" s="130"/>
      <c r="T263" s="130"/>
      <c r="U263" s="130"/>
      <c r="V263" s="130"/>
      <c r="W263" s="130"/>
      <c r="X263" s="130"/>
      <c r="Y263" s="130"/>
      <c r="Z263" s="130"/>
      <c r="AA263" s="130"/>
      <c r="AB263" s="130"/>
      <c r="AC263" s="131"/>
      <c r="AD263" s="219"/>
      <c r="AE263" s="219"/>
      <c r="AF263" s="219"/>
      <c r="AG263" s="223"/>
      <c r="AH263" s="223"/>
      <c r="AI263" s="223"/>
      <c r="AJ263" s="224"/>
      <c r="AK263" s="224"/>
      <c r="AL263" s="224"/>
      <c r="AM263" s="223"/>
      <c r="AN263" s="223"/>
      <c r="AO263" s="223"/>
      <c r="AP263" s="224"/>
      <c r="AQ263" s="224"/>
      <c r="AR263" s="224"/>
      <c r="AS263" s="225"/>
      <c r="AT263" s="225"/>
      <c r="AU263" s="225"/>
      <c r="AV263" s="225"/>
      <c r="AW263" s="225"/>
      <c r="AX263" s="225"/>
      <c r="AY263" s="225"/>
      <c r="AZ263" s="225"/>
      <c r="BA263" s="225"/>
      <c r="BB263" s="225"/>
      <c r="BC263" s="225"/>
      <c r="BD263" s="225"/>
      <c r="BE263" s="225"/>
      <c r="BF263" s="225"/>
      <c r="BG263" s="225"/>
      <c r="BH263" s="225"/>
      <c r="BL263" s="15" t="s">
        <v>173</v>
      </c>
      <c r="BM263" s="12" t="s">
        <v>467</v>
      </c>
      <c r="BN263" s="214">
        <f t="shared" si="11"/>
        <v>0</v>
      </c>
    </row>
    <row r="264">
      <c r="D264" s="228">
        <v>20.0</v>
      </c>
      <c r="E264" s="178"/>
      <c r="F264" s="179"/>
      <c r="G264" s="229">
        <v>1.0</v>
      </c>
      <c r="H264" s="178"/>
      <c r="I264" s="179"/>
      <c r="J264" s="230">
        <f>20-(AG261+AK261)</f>
        <v>20</v>
      </c>
      <c r="K264" s="178"/>
      <c r="L264" s="179"/>
      <c r="M264" s="231">
        <f>J264/D264</f>
        <v>1</v>
      </c>
      <c r="N264" s="178"/>
      <c r="O264" s="179"/>
      <c r="P264" s="232">
        <f>AG261+AK261</f>
        <v>0</v>
      </c>
      <c r="Q264" s="130"/>
      <c r="R264" s="130"/>
      <c r="S264" s="130"/>
      <c r="T264" s="130"/>
      <c r="U264" s="130"/>
      <c r="V264" s="131"/>
      <c r="W264" s="233">
        <f>P264/D264</f>
        <v>0</v>
      </c>
      <c r="X264" s="130"/>
      <c r="Y264" s="130"/>
      <c r="Z264" s="130"/>
      <c r="AA264" s="130"/>
      <c r="AB264" s="130"/>
      <c r="AC264" s="131"/>
      <c r="AD264" s="219"/>
      <c r="AE264" s="219"/>
      <c r="AF264" s="219"/>
      <c r="AG264" s="223"/>
      <c r="AH264" s="223"/>
      <c r="AI264" s="223"/>
      <c r="AJ264" s="224"/>
      <c r="AK264" s="224"/>
      <c r="AL264" s="224"/>
      <c r="AM264" s="223"/>
      <c r="AN264" s="223"/>
      <c r="AO264" s="223"/>
      <c r="AP264" s="224"/>
      <c r="AQ264" s="224"/>
      <c r="AR264" s="224"/>
      <c r="AS264" s="225"/>
      <c r="AT264" s="225"/>
      <c r="AU264" s="225"/>
      <c r="AV264" s="225"/>
      <c r="AW264" s="225"/>
      <c r="AX264" s="225"/>
      <c r="AY264" s="225"/>
      <c r="AZ264" s="225"/>
      <c r="BA264" s="225"/>
      <c r="BB264" s="225"/>
      <c r="BC264" s="225"/>
      <c r="BD264" s="225"/>
      <c r="BE264" s="225"/>
      <c r="BF264" s="225"/>
      <c r="BG264" s="225"/>
      <c r="BH264" s="225"/>
      <c r="BL264" s="32" t="s">
        <v>450</v>
      </c>
      <c r="BM264" s="12" t="s">
        <v>78</v>
      </c>
      <c r="BN264" s="217">
        <f t="shared" si="11"/>
        <v>0</v>
      </c>
    </row>
    <row r="265">
      <c r="D265" s="234"/>
      <c r="F265" s="235"/>
      <c r="G265" s="234"/>
      <c r="I265" s="235"/>
      <c r="J265" s="234"/>
      <c r="L265" s="235"/>
      <c r="M265" s="234"/>
      <c r="O265" s="235"/>
      <c r="P265" s="236" t="s">
        <v>468</v>
      </c>
      <c r="Q265" s="130"/>
      <c r="R265" s="130"/>
      <c r="S265" s="131"/>
      <c r="T265" s="237" t="s">
        <v>469</v>
      </c>
      <c r="U265" s="130"/>
      <c r="V265" s="131"/>
      <c r="W265" s="237" t="s">
        <v>470</v>
      </c>
      <c r="X265" s="130"/>
      <c r="Y265" s="130"/>
      <c r="Z265" s="131"/>
      <c r="AA265" s="237" t="s">
        <v>469</v>
      </c>
      <c r="AB265" s="130"/>
      <c r="AC265" s="131"/>
      <c r="AD265" s="219"/>
      <c r="AE265" s="219"/>
      <c r="AF265" s="219"/>
      <c r="AG265" s="223"/>
      <c r="AH265" s="223"/>
      <c r="AI265" s="223"/>
      <c r="AJ265" s="224"/>
      <c r="AK265" s="224"/>
      <c r="AL265" s="224"/>
      <c r="AM265" s="223"/>
      <c r="AN265" s="223"/>
      <c r="AO265" s="223"/>
      <c r="AP265" s="224"/>
      <c r="AQ265" s="224"/>
      <c r="AR265" s="224"/>
      <c r="AS265" s="225"/>
      <c r="AT265" s="225"/>
      <c r="AU265" s="225"/>
      <c r="AV265" s="225"/>
      <c r="AW265" s="225"/>
      <c r="AX265" s="225"/>
      <c r="AY265" s="225"/>
      <c r="AZ265" s="225"/>
      <c r="BA265" s="225"/>
      <c r="BB265" s="225"/>
      <c r="BC265" s="225"/>
      <c r="BD265" s="225"/>
      <c r="BE265" s="225"/>
      <c r="BF265" s="225"/>
      <c r="BG265" s="225"/>
      <c r="BH265" s="225"/>
      <c r="BN265" s="238">
        <f>SUM(BN251:BN263)</f>
        <v>0</v>
      </c>
    </row>
    <row r="266">
      <c r="D266" s="181"/>
      <c r="E266" s="182"/>
      <c r="F266" s="183"/>
      <c r="G266" s="181"/>
      <c r="H266" s="182"/>
      <c r="I266" s="183"/>
      <c r="J266" s="181"/>
      <c r="K266" s="182"/>
      <c r="L266" s="183"/>
      <c r="M266" s="181"/>
      <c r="N266" s="182"/>
      <c r="O266" s="183"/>
      <c r="P266" s="239">
        <f>AG261</f>
        <v>0</v>
      </c>
      <c r="Q266" s="130"/>
      <c r="R266" s="130"/>
      <c r="S266" s="131"/>
      <c r="T266" s="240">
        <f>P266/D264</f>
        <v>0</v>
      </c>
      <c r="U266" s="130"/>
      <c r="V266" s="131"/>
      <c r="W266" s="241">
        <f>AK261</f>
        <v>0</v>
      </c>
      <c r="X266" s="130"/>
      <c r="Y266" s="130"/>
      <c r="Z266" s="131"/>
      <c r="AA266" s="240">
        <f>W266/D264</f>
        <v>0</v>
      </c>
      <c r="AB266" s="130"/>
      <c r="AC266" s="131"/>
      <c r="AD266" s="219"/>
      <c r="AE266" s="219"/>
      <c r="AF266" s="219"/>
      <c r="AG266" s="223"/>
      <c r="AH266" s="223"/>
      <c r="AI266" s="223"/>
      <c r="AJ266" s="224"/>
      <c r="AK266" s="224"/>
      <c r="AL266" s="224"/>
      <c r="AM266" s="223"/>
      <c r="AN266" s="223"/>
      <c r="AO266" s="223"/>
      <c r="AP266" s="224"/>
      <c r="AQ266" s="224"/>
      <c r="AR266" s="224"/>
      <c r="AS266" s="225"/>
      <c r="AT266" s="225"/>
      <c r="AU266" s="225"/>
      <c r="AV266" s="225"/>
      <c r="AW266" s="225"/>
      <c r="AX266" s="225"/>
      <c r="AY266" s="225"/>
      <c r="AZ266" s="225"/>
      <c r="BA266" s="225"/>
      <c r="BB266" s="225"/>
      <c r="BC266" s="225"/>
      <c r="BD266" s="225"/>
      <c r="BE266" s="225"/>
      <c r="BF266" s="225"/>
      <c r="BG266" s="225"/>
      <c r="BH266" s="225"/>
    </row>
    <row r="267">
      <c r="D267" s="219"/>
      <c r="E267" s="219"/>
      <c r="F267" s="219"/>
      <c r="G267" s="219"/>
      <c r="H267" s="219"/>
      <c r="I267" s="219"/>
      <c r="J267" s="219"/>
      <c r="K267" s="219"/>
      <c r="L267" s="220"/>
      <c r="M267" s="220"/>
      <c r="N267" s="220"/>
      <c r="O267" s="219"/>
      <c r="P267" s="219"/>
      <c r="Q267" s="219"/>
      <c r="R267" s="219"/>
      <c r="S267" s="219"/>
      <c r="T267" s="219"/>
      <c r="U267" s="219"/>
      <c r="V267" s="219"/>
      <c r="W267" s="219"/>
      <c r="X267" s="219"/>
      <c r="Y267" s="219"/>
      <c r="Z267" s="219"/>
      <c r="AA267" s="219"/>
      <c r="AB267" s="219"/>
      <c r="AC267" s="219"/>
      <c r="AD267" s="219"/>
      <c r="AE267" s="219"/>
      <c r="AF267" s="219"/>
      <c r="AG267" s="223"/>
      <c r="AH267" s="223"/>
      <c r="AI267" s="223"/>
      <c r="AJ267" s="224"/>
      <c r="AK267" s="224"/>
      <c r="AL267" s="224"/>
      <c r="AM267" s="223"/>
      <c r="AN267" s="223"/>
      <c r="AO267" s="223"/>
      <c r="AP267" s="224"/>
      <c r="AQ267" s="224"/>
      <c r="AR267" s="224"/>
      <c r="AS267" s="225"/>
      <c r="AT267" s="225"/>
      <c r="AU267" s="225"/>
      <c r="AV267" s="225"/>
      <c r="AW267" s="225"/>
      <c r="AX267" s="225"/>
      <c r="AY267" s="225"/>
      <c r="AZ267" s="225"/>
      <c r="BA267" s="225"/>
      <c r="BB267" s="225"/>
      <c r="BC267" s="225"/>
      <c r="BD267" s="225"/>
      <c r="BE267" s="225"/>
      <c r="BF267" s="225"/>
      <c r="BG267" s="225"/>
      <c r="BH267" s="225"/>
    </row>
    <row r="268">
      <c r="D268" s="219"/>
      <c r="E268" s="219"/>
      <c r="F268" s="219"/>
      <c r="G268" s="219"/>
      <c r="H268" s="219"/>
      <c r="I268" s="219"/>
      <c r="J268" s="219"/>
      <c r="K268" s="219"/>
      <c r="L268" s="220"/>
      <c r="M268" s="220"/>
      <c r="N268" s="220"/>
      <c r="O268" s="219"/>
      <c r="P268" s="219"/>
      <c r="Q268" s="219"/>
      <c r="R268" s="219"/>
      <c r="S268" s="219"/>
      <c r="T268" s="219"/>
      <c r="U268" s="219"/>
      <c r="V268" s="219"/>
      <c r="W268" s="219"/>
      <c r="X268" s="219"/>
      <c r="Y268" s="219"/>
      <c r="Z268" s="219"/>
      <c r="AA268" s="219"/>
      <c r="AB268" s="219"/>
      <c r="AC268" s="219"/>
      <c r="AD268" s="219"/>
      <c r="AE268" s="219"/>
      <c r="AF268" s="219"/>
      <c r="AG268" s="223"/>
      <c r="AH268" s="223"/>
      <c r="AI268" s="223"/>
      <c r="AJ268" s="224"/>
      <c r="AK268" s="224"/>
      <c r="AL268" s="224"/>
      <c r="AM268" s="223"/>
      <c r="AN268" s="223"/>
      <c r="AO268" s="223"/>
      <c r="AP268" s="224"/>
      <c r="AQ268" s="224"/>
      <c r="AR268" s="224"/>
      <c r="AS268" s="225"/>
      <c r="AT268" s="225"/>
      <c r="AU268" s="225"/>
      <c r="AV268" s="225"/>
      <c r="AW268" s="225"/>
      <c r="AX268" s="225"/>
      <c r="AY268" s="225"/>
      <c r="AZ268" s="225"/>
      <c r="BA268" s="225"/>
      <c r="BB268" s="225"/>
      <c r="BC268" s="225"/>
      <c r="BD268" s="225"/>
      <c r="BE268" s="225"/>
      <c r="BF268" s="225"/>
      <c r="BG268" s="225"/>
      <c r="BH268" s="225"/>
    </row>
    <row r="269">
      <c r="D269" s="219"/>
      <c r="E269" s="219"/>
      <c r="F269" s="219"/>
      <c r="G269" s="219"/>
      <c r="H269" s="219"/>
      <c r="I269" s="219"/>
      <c r="J269" s="219"/>
      <c r="K269" s="219"/>
      <c r="L269" s="220"/>
      <c r="M269" s="220"/>
      <c r="N269" s="220"/>
      <c r="O269" s="219"/>
      <c r="P269" s="219"/>
      <c r="Q269" s="219"/>
      <c r="R269" s="219"/>
      <c r="S269" s="219"/>
      <c r="T269" s="219"/>
      <c r="U269" s="219"/>
      <c r="V269" s="219"/>
      <c r="W269" s="219"/>
      <c r="X269" s="219"/>
      <c r="Y269" s="219"/>
      <c r="Z269" s="219"/>
      <c r="AA269" s="219"/>
      <c r="AB269" s="219"/>
      <c r="AC269" s="219"/>
      <c r="AD269" s="219"/>
      <c r="AE269" s="219"/>
      <c r="AF269" s="219"/>
      <c r="AG269" s="223"/>
      <c r="AH269" s="223"/>
      <c r="AI269" s="223"/>
      <c r="AJ269" s="224"/>
      <c r="AK269" s="224"/>
      <c r="AL269" s="224"/>
      <c r="AM269" s="223"/>
      <c r="AN269" s="223"/>
      <c r="AO269" s="223"/>
      <c r="AP269" s="224"/>
      <c r="AQ269" s="224"/>
      <c r="AR269" s="224"/>
      <c r="AS269" s="225"/>
      <c r="AT269" s="225"/>
      <c r="AU269" s="225"/>
      <c r="AV269" s="225"/>
      <c r="AW269" s="225"/>
      <c r="AX269" s="225"/>
      <c r="AY269" s="225"/>
      <c r="AZ269" s="225"/>
      <c r="BA269" s="225"/>
      <c r="BB269" s="225"/>
      <c r="BC269" s="225"/>
      <c r="BD269" s="225"/>
      <c r="BE269" s="225"/>
      <c r="BF269" s="225"/>
      <c r="BG269" s="225"/>
      <c r="BH269" s="225"/>
    </row>
    <row r="270" ht="4.5" customHeight="1"/>
    <row r="271">
      <c r="BM271" s="111"/>
      <c r="BN271" s="111"/>
      <c r="BO271" s="111"/>
      <c r="BP271" s="111"/>
      <c r="BQ271" s="111"/>
      <c r="BR271" s="111"/>
      <c r="BS271" s="111"/>
    </row>
    <row r="272">
      <c r="BM272" s="113"/>
      <c r="BN272" s="113"/>
      <c r="BO272" s="113"/>
      <c r="BP272" s="113"/>
      <c r="BQ272" s="113"/>
      <c r="BR272" s="113"/>
      <c r="BS272" s="113"/>
    </row>
    <row r="274" ht="32.25" customHeight="1">
      <c r="H274" s="114"/>
      <c r="I274" s="242" t="str">
        <f>VLOOKUP("PCPP-UDR"&amp;Z171,'Numeración'!$A$4:$F$39,6,0)</f>
        <v>#N/A</v>
      </c>
    </row>
    <row r="275" ht="27.0" customHeight="1">
      <c r="A275" s="116"/>
      <c r="B275" s="116"/>
      <c r="C275" s="116"/>
      <c r="D275" s="116"/>
      <c r="E275" s="116"/>
      <c r="F275" s="116"/>
      <c r="G275" s="116"/>
      <c r="H275" s="117" t="s">
        <v>393</v>
      </c>
      <c r="I275" s="114"/>
      <c r="J275" s="118"/>
      <c r="K275" s="118"/>
      <c r="L275" s="118"/>
      <c r="M275" s="118"/>
      <c r="N275" s="118"/>
      <c r="O275" s="118"/>
      <c r="P275" s="118"/>
      <c r="Q275" s="118"/>
      <c r="R275" s="118"/>
      <c r="S275" s="118"/>
      <c r="T275" s="118"/>
      <c r="U275" s="118"/>
      <c r="V275" s="118"/>
      <c r="W275" s="118"/>
      <c r="X275" s="118"/>
      <c r="Y275" s="119"/>
      <c r="Z275" s="120" t="str">
        <f>Z7</f>
        <v>P.S. SAN JUAN MASIAS</v>
      </c>
      <c r="AR275" s="118"/>
      <c r="AS275" s="118"/>
      <c r="AT275" s="118"/>
      <c r="AU275" s="121" t="s">
        <v>391</v>
      </c>
      <c r="AV275" s="122"/>
      <c r="AW275" s="122"/>
      <c r="AX275" s="122" t="str">
        <f>VLOOKUP("PCPP-UDR"&amp;Z171,'Numeración'!$A$4:$F$39,5,0)</f>
        <v>#N/A</v>
      </c>
      <c r="BE275" s="114"/>
      <c r="BF275" s="114"/>
      <c r="BG275" s="114"/>
      <c r="BH275" s="114"/>
      <c r="BI275" s="114"/>
      <c r="BJ275" s="114"/>
      <c r="BK275" s="114"/>
    </row>
    <row r="276" ht="57.0" customHeight="1">
      <c r="A276" s="123"/>
      <c r="B276" s="123"/>
      <c r="C276" s="123"/>
      <c r="D276" s="123"/>
      <c r="E276" s="123"/>
      <c r="F276" s="123"/>
      <c r="G276" s="123"/>
      <c r="H276" s="125" t="str">
        <f>"Se inicia el acompañamiento al médico supervisor de UDR en el Proceso de Control Prestacional Posterior de los Formatos Únicos de Atención e historias clínicas en la Oficina de Seguros del Establecimiento de Salud "&amp;Z275&amp;" programado para el mes de "&amp;TEXT(AX275 ,"mmmm")&amp;" a las IPRESS de la jurisdicción de DIRIS Lima Centro."</f>
        <v>#N/A</v>
      </c>
      <c r="BE276" s="125"/>
      <c r="BF276" s="125"/>
      <c r="BG276" s="125"/>
      <c r="BH276" s="125"/>
      <c r="BI276" s="125"/>
      <c r="BJ276" s="125"/>
      <c r="BK276" s="125"/>
    </row>
    <row r="277" ht="21.75" customHeight="1">
      <c r="A277" s="126"/>
      <c r="B277" s="126"/>
      <c r="C277" s="126"/>
      <c r="D277" s="126"/>
      <c r="E277" s="126"/>
      <c r="F277" s="126"/>
      <c r="G277" s="126"/>
      <c r="H277" s="167" t="s">
        <v>471</v>
      </c>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row>
    <row r="278" ht="173.25" customHeight="1">
      <c r="A278" s="126"/>
      <c r="B278" s="126"/>
      <c r="C278" s="126"/>
      <c r="D278" s="126"/>
      <c r="E278" s="126"/>
      <c r="F278" s="126"/>
      <c r="G278" s="126"/>
      <c r="H278" s="243" t="s">
        <v>472</v>
      </c>
      <c r="BE278" s="127"/>
      <c r="BF278" s="127"/>
      <c r="BG278" s="127"/>
      <c r="BH278" s="127"/>
      <c r="BI278" s="127"/>
      <c r="BJ278" s="127"/>
      <c r="BK278" s="127"/>
    </row>
    <row r="279" ht="18.75" customHeight="1">
      <c r="A279" s="126"/>
      <c r="B279" s="126"/>
      <c r="C279" s="126"/>
      <c r="D279" s="126"/>
      <c r="E279" s="126"/>
      <c r="F279" s="126"/>
      <c r="G279" s="126"/>
      <c r="H279" s="167" t="s">
        <v>473</v>
      </c>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row>
    <row r="280" ht="3.0" customHeight="1">
      <c r="H280" s="168" t="s">
        <v>474</v>
      </c>
      <c r="BE280" s="128"/>
      <c r="BF280" s="128"/>
      <c r="BG280" s="128"/>
      <c r="BH280" s="128"/>
      <c r="BI280" s="128"/>
      <c r="BJ280" s="128"/>
      <c r="BK280" s="128"/>
    </row>
    <row r="281" ht="39.0" customHeight="1">
      <c r="BE281" s="128"/>
      <c r="BF281" s="128"/>
      <c r="BG281" s="128"/>
      <c r="BH281" s="128"/>
      <c r="BI281" s="128"/>
      <c r="BJ281" s="128"/>
      <c r="BK281" s="128"/>
    </row>
    <row r="282" ht="9.0" customHeight="1">
      <c r="A282" s="116"/>
      <c r="B282" s="116"/>
      <c r="C282" s="116"/>
      <c r="D282" s="116"/>
      <c r="E282" s="116"/>
      <c r="F282" s="116"/>
      <c r="G282" s="116"/>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c r="AQ282" s="169"/>
      <c r="AR282" s="169"/>
      <c r="AS282" s="169"/>
      <c r="AT282" s="169"/>
      <c r="AU282" s="169"/>
      <c r="AV282" s="169"/>
      <c r="AW282" s="169"/>
      <c r="AX282" s="169"/>
      <c r="AY282" s="169"/>
      <c r="AZ282" s="169"/>
      <c r="BA282" s="169"/>
      <c r="BB282" s="169"/>
      <c r="BC282" s="169"/>
      <c r="BD282" s="170"/>
      <c r="BE282" s="128"/>
      <c r="BF282" s="128"/>
      <c r="BG282" s="128"/>
      <c r="BH282" s="128"/>
      <c r="BI282" s="128"/>
      <c r="BJ282" s="128"/>
      <c r="BK282" s="128"/>
    </row>
    <row r="283" ht="18.75" customHeight="1">
      <c r="H283" s="171" t="s">
        <v>475</v>
      </c>
      <c r="K283" s="172"/>
      <c r="L283" s="172"/>
      <c r="M283" s="172"/>
      <c r="N283" s="172"/>
      <c r="O283" s="172"/>
      <c r="P283" s="172"/>
      <c r="Q283" s="172"/>
      <c r="R283" s="172"/>
      <c r="S283" s="172"/>
      <c r="T283" s="172"/>
      <c r="U283" s="172"/>
      <c r="V283" s="172"/>
      <c r="W283" s="172"/>
      <c r="X283" s="172"/>
      <c r="Y283" s="172"/>
      <c r="Z283" s="172"/>
      <c r="AA283" s="172"/>
      <c r="AB283" s="172"/>
      <c r="AC283" s="172"/>
      <c r="AD283" s="172"/>
      <c r="AE283" s="172"/>
      <c r="AF283" s="172"/>
      <c r="AG283" s="172"/>
      <c r="AH283" s="172"/>
      <c r="AI283" s="172"/>
      <c r="AJ283" s="172"/>
      <c r="AK283" s="172"/>
      <c r="AL283" s="172"/>
      <c r="AM283" s="172"/>
      <c r="AN283" s="172"/>
      <c r="AO283" s="172"/>
      <c r="AP283" s="172"/>
      <c r="AQ283" s="172"/>
      <c r="AR283" s="172"/>
      <c r="AS283" s="172"/>
      <c r="AT283" s="172"/>
      <c r="AU283" s="172"/>
      <c r="AV283" s="172"/>
      <c r="AW283" s="172"/>
      <c r="AX283" s="172"/>
      <c r="AY283" s="172"/>
      <c r="AZ283" s="172"/>
      <c r="BA283" s="172"/>
      <c r="BB283" s="172"/>
      <c r="BC283" s="172"/>
      <c r="BD283" s="173"/>
    </row>
    <row r="284" ht="8.25" customHeight="1">
      <c r="I284" s="174"/>
      <c r="J284" s="175"/>
      <c r="K284" s="175"/>
      <c r="L284" s="175"/>
      <c r="M284" s="175"/>
      <c r="N284" s="175"/>
      <c r="O284" s="175"/>
      <c r="P284" s="175"/>
      <c r="Q284" s="175"/>
      <c r="R284" s="175"/>
    </row>
    <row r="285" ht="17.25" customHeight="1">
      <c r="I285" s="176"/>
      <c r="J285" s="177" t="s">
        <v>417</v>
      </c>
      <c r="K285" s="178"/>
      <c r="L285" s="178"/>
      <c r="M285" s="178"/>
      <c r="N285" s="178"/>
      <c r="O285" s="178"/>
      <c r="P285" s="178"/>
      <c r="Q285" s="178"/>
      <c r="R285" s="178"/>
      <c r="S285" s="178"/>
      <c r="T285" s="178"/>
      <c r="U285" s="178"/>
      <c r="V285" s="178"/>
      <c r="W285" s="178"/>
      <c r="X285" s="178"/>
      <c r="Y285" s="179"/>
      <c r="Z285" s="180" t="s">
        <v>418</v>
      </c>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1"/>
    </row>
    <row r="286" ht="29.25" customHeight="1">
      <c r="I286" s="176"/>
      <c r="J286" s="181"/>
      <c r="K286" s="182"/>
      <c r="L286" s="182"/>
      <c r="M286" s="182"/>
      <c r="N286" s="182"/>
      <c r="O286" s="182"/>
      <c r="P286" s="182"/>
      <c r="Q286" s="182"/>
      <c r="R286" s="182"/>
      <c r="S286" s="182"/>
      <c r="T286" s="182"/>
      <c r="U286" s="182"/>
      <c r="V286" s="182"/>
      <c r="W286" s="182"/>
      <c r="X286" s="182"/>
      <c r="Y286" s="183"/>
      <c r="Z286" s="184" t="s">
        <v>419</v>
      </c>
      <c r="AA286" s="130"/>
      <c r="AB286" s="130"/>
      <c r="AC286" s="130"/>
      <c r="AD286" s="130"/>
      <c r="AE286" s="130"/>
      <c r="AF286" s="130"/>
      <c r="AG286" s="130"/>
      <c r="AH286" s="130"/>
      <c r="AI286" s="130"/>
      <c r="AJ286" s="130"/>
      <c r="AK286" s="130"/>
      <c r="AL286" s="130"/>
      <c r="AM286" s="130"/>
      <c r="AN286" s="131"/>
      <c r="AO286" s="180" t="s">
        <v>420</v>
      </c>
      <c r="AP286" s="130"/>
      <c r="AQ286" s="130"/>
      <c r="AR286" s="130"/>
      <c r="AS286" s="130"/>
      <c r="AT286" s="130"/>
      <c r="AU286" s="130"/>
      <c r="AV286" s="130"/>
      <c r="AW286" s="130"/>
      <c r="AX286" s="130"/>
      <c r="AY286" s="130"/>
      <c r="AZ286" s="130"/>
      <c r="BA286" s="130"/>
      <c r="BB286" s="130"/>
      <c r="BC286" s="131"/>
    </row>
    <row r="287">
      <c r="I287" s="176"/>
      <c r="J287" s="185">
        <f>70-AO287</f>
        <v>70</v>
      </c>
      <c r="K287" s="130"/>
      <c r="L287" s="130"/>
      <c r="M287" s="130"/>
      <c r="N287" s="130"/>
      <c r="O287" s="130"/>
      <c r="P287" s="130"/>
      <c r="Q287" s="130"/>
      <c r="R287" s="130"/>
      <c r="S287" s="130"/>
      <c r="T287" s="130"/>
      <c r="U287" s="130"/>
      <c r="V287" s="130"/>
      <c r="W287" s="130"/>
      <c r="X287" s="130"/>
      <c r="Y287" s="131"/>
      <c r="Z287" s="185"/>
      <c r="AA287" s="130"/>
      <c r="AB287" s="130"/>
      <c r="AC287" s="130"/>
      <c r="AD287" s="130"/>
      <c r="AE287" s="130"/>
      <c r="AF287" s="130"/>
      <c r="AG287" s="130"/>
      <c r="AH287" s="130"/>
      <c r="AI287" s="130"/>
      <c r="AJ287" s="130"/>
      <c r="AK287" s="130"/>
      <c r="AL287" s="130"/>
      <c r="AM287" s="130"/>
      <c r="AN287" s="131"/>
      <c r="AO287" s="186"/>
      <c r="AP287" s="130"/>
      <c r="AQ287" s="130"/>
      <c r="AR287" s="130"/>
      <c r="AS287" s="130"/>
      <c r="AT287" s="130"/>
      <c r="AU287" s="130"/>
      <c r="AV287" s="130"/>
      <c r="AW287" s="130"/>
      <c r="AX287" s="130"/>
      <c r="AY287" s="130"/>
      <c r="AZ287" s="130"/>
      <c r="BA287" s="130"/>
      <c r="BB287" s="130"/>
      <c r="BC287" s="131"/>
    </row>
    <row r="288" ht="9.75" customHeight="1">
      <c r="I288" s="174"/>
      <c r="J288" s="174"/>
      <c r="K288" s="174"/>
      <c r="L288" s="174"/>
      <c r="M288" s="174"/>
      <c r="N288" s="174"/>
      <c r="O288" s="174"/>
      <c r="P288" s="174"/>
      <c r="Q288" s="174"/>
      <c r="R288" s="174"/>
    </row>
    <row r="289">
      <c r="H289" s="187" t="s">
        <v>476</v>
      </c>
      <c r="J289" s="174"/>
      <c r="K289" s="174"/>
      <c r="L289" s="174"/>
      <c r="M289" s="174"/>
      <c r="N289" s="174"/>
      <c r="O289" s="174"/>
      <c r="P289" s="174"/>
      <c r="Q289" s="174"/>
      <c r="R289" s="174"/>
    </row>
    <row r="290" ht="9.0" customHeight="1">
      <c r="I290" s="174"/>
      <c r="J290" s="175"/>
      <c r="K290" s="175"/>
      <c r="L290" s="175"/>
      <c r="M290" s="175"/>
      <c r="N290" s="175"/>
      <c r="O290" s="175"/>
      <c r="P290" s="175"/>
      <c r="Q290" s="175"/>
      <c r="R290" s="175"/>
    </row>
    <row r="291">
      <c r="I291" s="176"/>
      <c r="J291" s="180" t="s">
        <v>422</v>
      </c>
      <c r="K291" s="130"/>
      <c r="L291" s="130"/>
      <c r="M291" s="130"/>
      <c r="N291" s="130"/>
      <c r="O291" s="130"/>
      <c r="P291" s="130"/>
      <c r="Q291" s="130"/>
      <c r="R291" s="130"/>
      <c r="S291" s="130"/>
      <c r="T291" s="130"/>
      <c r="U291" s="130"/>
      <c r="V291" s="130"/>
      <c r="W291" s="130"/>
      <c r="X291" s="130"/>
      <c r="Y291" s="131"/>
      <c r="Z291" s="180" t="s">
        <v>423</v>
      </c>
      <c r="AA291" s="130"/>
      <c r="AB291" s="130"/>
      <c r="AC291" s="130"/>
      <c r="AD291" s="130"/>
      <c r="AE291" s="130"/>
      <c r="AF291" s="130"/>
      <c r="AG291" s="130"/>
      <c r="AH291" s="130"/>
      <c r="AI291" s="130"/>
      <c r="AJ291" s="130"/>
      <c r="AK291" s="130"/>
      <c r="AL291" s="130"/>
      <c r="AM291" s="130"/>
      <c r="AN291" s="131"/>
      <c r="AO291" s="180" t="s">
        <v>424</v>
      </c>
      <c r="AP291" s="130"/>
      <c r="AQ291" s="130"/>
      <c r="AR291" s="130"/>
      <c r="AS291" s="130"/>
      <c r="AT291" s="130"/>
      <c r="AU291" s="130"/>
      <c r="AV291" s="130"/>
      <c r="AW291" s="130"/>
      <c r="AX291" s="130"/>
      <c r="AY291" s="130"/>
      <c r="AZ291" s="130"/>
      <c r="BA291" s="130"/>
      <c r="BB291" s="130"/>
      <c r="BC291" s="131"/>
    </row>
    <row r="292">
      <c r="I292" s="176"/>
      <c r="J292" s="185" t="str">
        <f>Z292</f>
        <v/>
      </c>
      <c r="K292" s="130"/>
      <c r="L292" s="130"/>
      <c r="M292" s="130"/>
      <c r="N292" s="130"/>
      <c r="O292" s="130"/>
      <c r="P292" s="130"/>
      <c r="Q292" s="130"/>
      <c r="R292" s="130"/>
      <c r="S292" s="130"/>
      <c r="T292" s="130"/>
      <c r="U292" s="130"/>
      <c r="V292" s="130"/>
      <c r="W292" s="130"/>
      <c r="X292" s="130"/>
      <c r="Y292" s="131"/>
      <c r="Z292" s="185"/>
      <c r="AA292" s="130"/>
      <c r="AB292" s="130"/>
      <c r="AC292" s="130"/>
      <c r="AD292" s="130"/>
      <c r="AE292" s="130"/>
      <c r="AF292" s="130"/>
      <c r="AG292" s="130"/>
      <c r="AH292" s="130"/>
      <c r="AI292" s="130"/>
      <c r="AJ292" s="130"/>
      <c r="AK292" s="130"/>
      <c r="AL292" s="130"/>
      <c r="AM292" s="130"/>
      <c r="AN292" s="131"/>
      <c r="AO292" s="186"/>
      <c r="AP292" s="130"/>
      <c r="AQ292" s="130"/>
      <c r="AR292" s="130"/>
      <c r="AS292" s="130"/>
      <c r="AT292" s="130"/>
      <c r="AU292" s="130"/>
      <c r="AV292" s="130"/>
      <c r="AW292" s="130"/>
      <c r="AX292" s="130"/>
      <c r="AY292" s="130"/>
      <c r="AZ292" s="130"/>
      <c r="BA292" s="130"/>
      <c r="BB292" s="130"/>
      <c r="BC292" s="131"/>
    </row>
    <row r="293" ht="9.75" customHeight="1">
      <c r="I293" s="174"/>
      <c r="J293" s="188"/>
      <c r="K293" s="188"/>
      <c r="L293" s="188"/>
      <c r="M293" s="188"/>
      <c r="N293" s="188"/>
      <c r="O293" s="188"/>
      <c r="P293" s="188"/>
      <c r="Q293" s="188"/>
      <c r="R293" s="188"/>
    </row>
    <row r="294">
      <c r="H294" s="244" t="s">
        <v>477</v>
      </c>
      <c r="J294" s="174"/>
      <c r="K294" s="174"/>
      <c r="L294" s="174"/>
      <c r="M294" s="174"/>
      <c r="N294" s="174"/>
      <c r="O294" s="174"/>
      <c r="P294" s="174"/>
      <c r="Q294" s="174"/>
      <c r="R294" s="174"/>
    </row>
    <row r="295" ht="8.25" customHeight="1">
      <c r="I295" s="174"/>
      <c r="J295" s="175"/>
      <c r="K295" s="175"/>
      <c r="L295" s="175"/>
      <c r="M295" s="175"/>
      <c r="N295" s="175"/>
      <c r="O295" s="175"/>
      <c r="P295" s="175"/>
      <c r="Q295" s="175"/>
      <c r="R295" s="175"/>
    </row>
    <row r="296">
      <c r="I296" s="176"/>
      <c r="J296" s="180" t="s">
        <v>426</v>
      </c>
      <c r="K296" s="130"/>
      <c r="L296" s="130"/>
      <c r="M296" s="130"/>
      <c r="N296" s="130"/>
      <c r="O296" s="130"/>
      <c r="P296" s="130"/>
      <c r="Q296" s="130"/>
      <c r="R296" s="130"/>
      <c r="S296" s="130"/>
      <c r="T296" s="130"/>
      <c r="U296" s="130"/>
      <c r="V296" s="130"/>
      <c r="W296" s="130"/>
      <c r="X296" s="130"/>
      <c r="Y296" s="131"/>
      <c r="Z296" s="180" t="s">
        <v>427</v>
      </c>
      <c r="AA296" s="130"/>
      <c r="AB296" s="130"/>
      <c r="AC296" s="130"/>
      <c r="AD296" s="130"/>
      <c r="AE296" s="130"/>
      <c r="AF296" s="130"/>
      <c r="AG296" s="130"/>
      <c r="AH296" s="130"/>
      <c r="AI296" s="130"/>
      <c r="AJ296" s="130"/>
      <c r="AK296" s="130"/>
      <c r="AL296" s="130"/>
      <c r="AM296" s="130"/>
      <c r="AN296" s="131"/>
      <c r="AO296" s="180" t="s">
        <v>428</v>
      </c>
      <c r="AP296" s="130"/>
      <c r="AQ296" s="130"/>
      <c r="AR296" s="130"/>
      <c r="AS296" s="130"/>
      <c r="AT296" s="130"/>
      <c r="AU296" s="130"/>
      <c r="AV296" s="130"/>
      <c r="AW296" s="130"/>
      <c r="AX296" s="130"/>
      <c r="AY296" s="130"/>
      <c r="AZ296" s="130"/>
      <c r="BA296" s="130"/>
      <c r="BB296" s="130"/>
      <c r="BC296" s="131"/>
    </row>
    <row r="297">
      <c r="I297" s="176"/>
      <c r="J297" s="189">
        <v>70.0</v>
      </c>
      <c r="K297" s="130"/>
      <c r="L297" s="130"/>
      <c r="M297" s="130"/>
      <c r="N297" s="130"/>
      <c r="O297" s="130"/>
      <c r="P297" s="130"/>
      <c r="Q297" s="130"/>
      <c r="R297" s="130"/>
      <c r="S297" s="130"/>
      <c r="T297" s="130"/>
      <c r="U297" s="130"/>
      <c r="V297" s="130"/>
      <c r="W297" s="130"/>
      <c r="X297" s="130"/>
      <c r="Y297" s="131"/>
      <c r="Z297" s="185"/>
      <c r="AA297" s="130"/>
      <c r="AB297" s="130"/>
      <c r="AC297" s="130"/>
      <c r="AD297" s="130"/>
      <c r="AE297" s="130"/>
      <c r="AF297" s="130"/>
      <c r="AG297" s="130"/>
      <c r="AH297" s="130"/>
      <c r="AI297" s="130"/>
      <c r="AJ297" s="130"/>
      <c r="AK297" s="130"/>
      <c r="AL297" s="130"/>
      <c r="AM297" s="130"/>
      <c r="AN297" s="131"/>
      <c r="AO297" s="186"/>
      <c r="AP297" s="130"/>
      <c r="AQ297" s="130"/>
      <c r="AR297" s="130"/>
      <c r="AS297" s="130"/>
      <c r="AT297" s="130"/>
      <c r="AU297" s="130"/>
      <c r="AV297" s="130"/>
      <c r="AW297" s="130"/>
      <c r="AX297" s="130"/>
      <c r="AY297" s="130"/>
      <c r="AZ297" s="130"/>
      <c r="BA297" s="130"/>
      <c r="BB297" s="130"/>
      <c r="BC297" s="131"/>
    </row>
    <row r="298" ht="47.25" customHeight="1"/>
    <row r="299"/>
    <row r="300">
      <c r="K300" s="138" t="s">
        <v>405</v>
      </c>
      <c r="L300" s="139"/>
      <c r="M300" s="139"/>
      <c r="N300" s="139"/>
      <c r="O300" s="139"/>
      <c r="P300" s="139"/>
      <c r="Q300" s="139"/>
      <c r="R300" s="139"/>
      <c r="S300" s="139"/>
      <c r="T300" s="139"/>
      <c r="U300" s="139"/>
      <c r="V300" s="139"/>
      <c r="W300" s="139"/>
      <c r="X300" s="139"/>
      <c r="Y300" s="139"/>
      <c r="Z300" s="139"/>
      <c r="AG300" s="140" t="s">
        <v>406</v>
      </c>
      <c r="AH300" s="139"/>
      <c r="AI300" s="139"/>
      <c r="AJ300" s="139"/>
      <c r="AK300" s="139"/>
      <c r="AL300" s="139"/>
      <c r="AM300" s="139"/>
      <c r="AN300" s="139"/>
      <c r="AO300" s="139"/>
      <c r="AP300" s="139"/>
      <c r="AQ300" s="139"/>
      <c r="AR300" s="139"/>
      <c r="AS300" s="139"/>
      <c r="AT300" s="139"/>
      <c r="AU300" s="139"/>
      <c r="AV300" s="139"/>
    </row>
    <row r="301" ht="23.25" customHeight="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c r="AE301" s="201"/>
      <c r="AF301" s="201"/>
      <c r="AG301" s="202"/>
      <c r="AH301" s="202"/>
      <c r="AI301" s="202"/>
      <c r="AJ301" s="202"/>
      <c r="AK301" s="202"/>
      <c r="AL301" s="202"/>
      <c r="AM301" s="202"/>
      <c r="AN301" s="202"/>
      <c r="AO301" s="202"/>
      <c r="AP301" s="202"/>
      <c r="AQ301" s="202"/>
      <c r="AR301" s="202"/>
      <c r="AS301" s="201"/>
      <c r="AT301" s="201"/>
      <c r="AU301" s="201"/>
      <c r="AV301" s="201"/>
      <c r="AW301" s="201"/>
      <c r="AX301" s="201"/>
      <c r="AY301" s="201"/>
      <c r="AZ301" s="201"/>
      <c r="BA301" s="201"/>
      <c r="BB301" s="201"/>
      <c r="BC301" s="201"/>
      <c r="BD301" s="201"/>
      <c r="BE301" s="201"/>
      <c r="BF301" s="201"/>
      <c r="BG301" s="201"/>
      <c r="BH301" s="201"/>
    </row>
    <row r="302">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c r="AE302" s="201"/>
      <c r="AF302" s="201"/>
      <c r="AG302" s="202"/>
      <c r="AH302" s="202"/>
      <c r="AI302" s="202"/>
      <c r="AJ302" s="202"/>
      <c r="AK302" s="202"/>
      <c r="AL302" s="202"/>
      <c r="AM302" s="202"/>
      <c r="AN302" s="202"/>
      <c r="AO302" s="202"/>
      <c r="AP302" s="202"/>
      <c r="AQ302" s="202"/>
      <c r="AR302" s="202"/>
      <c r="AS302" s="201"/>
      <c r="AT302" s="201"/>
      <c r="AU302" s="201"/>
      <c r="AV302" s="201"/>
      <c r="AW302" s="201"/>
      <c r="AX302" s="201"/>
      <c r="AY302" s="201"/>
      <c r="AZ302" s="201"/>
      <c r="BA302" s="201"/>
      <c r="BB302" s="201"/>
      <c r="BC302" s="201"/>
      <c r="BD302" s="201"/>
      <c r="BE302" s="201"/>
      <c r="BF302" s="201"/>
      <c r="BG302" s="201"/>
      <c r="BH302" s="201"/>
    </row>
    <row r="303">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c r="AE303" s="201"/>
      <c r="AF303" s="201"/>
      <c r="AG303" s="202"/>
      <c r="AH303" s="202"/>
      <c r="AI303" s="202"/>
      <c r="AJ303" s="202"/>
      <c r="AK303" s="202"/>
      <c r="AL303" s="202"/>
      <c r="AM303" s="202"/>
      <c r="AN303" s="202"/>
      <c r="AO303" s="202"/>
      <c r="AP303" s="202"/>
      <c r="AQ303" s="202"/>
      <c r="AR303" s="202"/>
      <c r="AS303" s="201"/>
      <c r="AT303" s="201"/>
      <c r="AU303" s="201"/>
      <c r="AV303" s="201"/>
      <c r="AW303" s="201"/>
      <c r="AX303" s="201"/>
      <c r="AY303" s="201"/>
      <c r="AZ303" s="201"/>
      <c r="BA303" s="201"/>
      <c r="BB303" s="201"/>
      <c r="BC303" s="201"/>
      <c r="BD303" s="201"/>
      <c r="BE303" s="201"/>
      <c r="BF303" s="201"/>
      <c r="BG303" s="201"/>
      <c r="BH303" s="201"/>
    </row>
    <row r="304">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c r="AE304" s="201"/>
      <c r="AF304" s="201"/>
      <c r="AG304" s="202"/>
      <c r="AH304" s="202"/>
      <c r="AI304" s="202"/>
      <c r="AJ304" s="202"/>
      <c r="AK304" s="202"/>
      <c r="AL304" s="202"/>
      <c r="AM304" s="202"/>
      <c r="AN304" s="202"/>
      <c r="AO304" s="202"/>
      <c r="AP304" s="202"/>
      <c r="AQ304" s="202"/>
      <c r="AR304" s="202"/>
      <c r="AS304" s="201"/>
      <c r="AT304" s="201"/>
      <c r="AU304" s="201"/>
      <c r="AV304" s="201"/>
      <c r="AW304" s="201"/>
      <c r="AX304" s="201"/>
      <c r="AY304" s="201"/>
      <c r="AZ304" s="201"/>
      <c r="BA304" s="201"/>
      <c r="BB304" s="201"/>
      <c r="BC304" s="201"/>
      <c r="BD304" s="201"/>
      <c r="BE304" s="201"/>
      <c r="BF304" s="201"/>
      <c r="BG304" s="201"/>
      <c r="BH304" s="201"/>
    </row>
    <row r="305">
      <c r="D305" s="141" t="s">
        <v>433</v>
      </c>
    </row>
    <row r="306">
      <c r="D306" s="245" t="s">
        <v>324</v>
      </c>
      <c r="E306" s="131"/>
      <c r="F306" s="245" t="s">
        <v>478</v>
      </c>
      <c r="G306" s="130"/>
      <c r="H306" s="130"/>
      <c r="I306" s="130"/>
      <c r="J306" s="130"/>
      <c r="K306" s="131"/>
      <c r="L306" s="246" t="s">
        <v>342</v>
      </c>
      <c r="M306" s="130"/>
      <c r="N306" s="131"/>
      <c r="O306" s="247" t="s">
        <v>479</v>
      </c>
      <c r="P306" s="130"/>
      <c r="Q306" s="130"/>
      <c r="R306" s="131"/>
      <c r="S306" s="247" t="s">
        <v>480</v>
      </c>
      <c r="T306" s="130"/>
      <c r="U306" s="130"/>
      <c r="V306" s="131"/>
      <c r="W306" s="245" t="s">
        <v>481</v>
      </c>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1"/>
      <c r="AU306" s="247" t="s">
        <v>482</v>
      </c>
      <c r="AV306" s="130"/>
      <c r="AW306" s="130"/>
      <c r="AX306" s="130"/>
      <c r="AY306" s="130"/>
      <c r="AZ306" s="131"/>
      <c r="BA306" s="247" t="s">
        <v>483</v>
      </c>
      <c r="BB306" s="130"/>
      <c r="BC306" s="130"/>
      <c r="BD306" s="130"/>
      <c r="BE306" s="130"/>
      <c r="BF306" s="130"/>
      <c r="BG306" s="130"/>
      <c r="BH306" s="131"/>
    </row>
    <row r="307" ht="25.5" customHeight="1">
      <c r="D307" s="248">
        <v>1.0</v>
      </c>
      <c r="E307" s="131"/>
      <c r="F307" s="249" t="str">
        <f t="shared" ref="F307:F333" si="12">IFERROR(VLOOKUP($M$36&amp;D307,'PCPP-UDR'!$A$5:$K$147,4,0),"")</f>
        <v/>
      </c>
      <c r="G307" s="130"/>
      <c r="H307" s="130"/>
      <c r="I307" s="130"/>
      <c r="J307" s="130"/>
      <c r="K307" s="131"/>
      <c r="L307" s="250" t="str">
        <f t="shared" ref="L307:L333" si="13">IFERROR(VLOOKUP($M$36&amp;D307,'PCPP-UDR'!$A$5:$K$147,5,0),"")</f>
        <v/>
      </c>
      <c r="M307" s="130"/>
      <c r="N307" s="131"/>
      <c r="O307" s="251" t="str">
        <f t="shared" ref="O307:O333" si="14">IFERROR(VLOOKUP($M$36&amp;D307,'PCPP-UDR'!$A$5:$K$147,8,0),"")</f>
        <v/>
      </c>
      <c r="P307" s="130"/>
      <c r="Q307" s="130"/>
      <c r="R307" s="131"/>
      <c r="S307" s="251" t="str">
        <f t="shared" ref="S307:S333" si="15">BQ307</f>
        <v>Ninguno</v>
      </c>
      <c r="T307" s="130"/>
      <c r="U307" s="130"/>
      <c r="V307" s="131"/>
      <c r="W307" s="249" t="str">
        <f t="shared" ref="W307:W333" si="16">IFERROR(VLOOKUP($M$36&amp;D307,'PCPP-UDR'!$A$5:$K$147,11,0),"")</f>
        <v/>
      </c>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1"/>
      <c r="AU307" s="251" t="str">
        <f t="shared" ref="AU307:AU333" si="17">IFERROR(VLOOKUP($M$36&amp;D307,'PCPP-UDR'!$A$5:$K$147,7,0),"")</f>
        <v/>
      </c>
      <c r="AV307" s="130"/>
      <c r="AW307" s="130"/>
      <c r="AX307" s="130"/>
      <c r="AY307" s="130"/>
      <c r="AZ307" s="131"/>
      <c r="BA307" s="251" t="str">
        <f t="shared" ref="BA307:BA333" si="18">IFERROR(VLOOKUP($M$36&amp;D307,'PCPP-UDR'!$A$5:$K$147,6,0),"")</f>
        <v/>
      </c>
      <c r="BB307" s="130"/>
      <c r="BC307" s="130"/>
      <c r="BD307" s="130"/>
      <c r="BE307" s="130"/>
      <c r="BF307" s="130"/>
      <c r="BG307" s="130"/>
      <c r="BH307" s="131"/>
      <c r="BL307" s="5" t="s">
        <v>8</v>
      </c>
      <c r="BM307" s="5" t="s">
        <v>7</v>
      </c>
      <c r="BN307" s="209">
        <f>SUM(BN308:BN315)</f>
        <v>11</v>
      </c>
      <c r="BO307" s="238" t="str">
        <f>IFERROR(VLOOKUP(IFERROR(VLOOKUP($M$36&amp;D307,'PCPP-UDR'!$A$5:$K$147,9,0),""),'FUENTE DE DATOS'!$N$2:$O$25,2,0),"")</f>
        <v/>
      </c>
      <c r="BP307" s="238" t="str">
        <f>IFERROR(VLOOKUP(IFERROR(VLOOKUP($M$36&amp;D307,'PCPP-UDR'!$A$5:$K$147,10,0),""),'FUENTE DE DATOS'!$N$2:$O$25,2,0),"")</f>
        <v/>
      </c>
      <c r="BQ307" s="109" t="s">
        <v>450</v>
      </c>
    </row>
    <row r="308" ht="25.5" customHeight="1">
      <c r="D308" s="248">
        <v>2.0</v>
      </c>
      <c r="E308" s="131"/>
      <c r="F308" s="249" t="str">
        <f t="shared" si="12"/>
        <v/>
      </c>
      <c r="G308" s="130"/>
      <c r="H308" s="130"/>
      <c r="I308" s="130"/>
      <c r="J308" s="130"/>
      <c r="K308" s="131"/>
      <c r="L308" s="250" t="str">
        <f t="shared" si="13"/>
        <v/>
      </c>
      <c r="M308" s="130"/>
      <c r="N308" s="131"/>
      <c r="O308" s="251" t="str">
        <f t="shared" si="14"/>
        <v/>
      </c>
      <c r="P308" s="130"/>
      <c r="Q308" s="130"/>
      <c r="R308" s="131"/>
      <c r="S308" s="251" t="str">
        <f t="shared" si="15"/>
        <v>IIB-1</v>
      </c>
      <c r="T308" s="130"/>
      <c r="U308" s="130"/>
      <c r="V308" s="131"/>
      <c r="W308" s="249" t="str">
        <f t="shared" si="16"/>
        <v/>
      </c>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1"/>
      <c r="AU308" s="251" t="str">
        <f t="shared" si="17"/>
        <v/>
      </c>
      <c r="AV308" s="130"/>
      <c r="AW308" s="130"/>
      <c r="AX308" s="130"/>
      <c r="AY308" s="130"/>
      <c r="AZ308" s="131"/>
      <c r="BA308" s="251" t="str">
        <f t="shared" si="18"/>
        <v/>
      </c>
      <c r="BB308" s="130"/>
      <c r="BC308" s="130"/>
      <c r="BD308" s="130"/>
      <c r="BE308" s="130"/>
      <c r="BF308" s="130"/>
      <c r="BG308" s="130"/>
      <c r="BH308" s="131"/>
      <c r="BL308" s="15" t="s">
        <v>18</v>
      </c>
      <c r="BM308" s="12" t="s">
        <v>442</v>
      </c>
      <c r="BN308" s="214">
        <f t="shared" ref="BN308:BN316" si="19">COUNTIF($S$307:$V$333,BL308)+COUNTIF($S$341:$V$367,BL308)+COUNTIF($S$375:$V$390,BL308)</f>
        <v>11</v>
      </c>
      <c r="BO308" s="238" t="str">
        <f>IFERROR(VLOOKUP(IFERROR(VLOOKUP($M$36&amp;D308,'PCPP-UDR'!$A$5:$K$147,9,0),""),'FUENTE DE DATOS'!$N$2:$O$25,2,0),"")</f>
        <v/>
      </c>
      <c r="BP308" s="238" t="str">
        <f>IFERROR(VLOOKUP(IFERROR(VLOOKUP($M$36&amp;D308,'PCPP-UDR'!$A$5:$K$147,10,0),""),'FUENTE DE DATOS'!$N$2:$O$25,2,0),"")</f>
        <v/>
      </c>
      <c r="BQ308" s="30" t="s">
        <v>107</v>
      </c>
    </row>
    <row r="309" ht="25.5" customHeight="1">
      <c r="D309" s="248">
        <v>3.0</v>
      </c>
      <c r="E309" s="131"/>
      <c r="F309" s="249" t="str">
        <f t="shared" si="12"/>
        <v/>
      </c>
      <c r="G309" s="130"/>
      <c r="H309" s="130"/>
      <c r="I309" s="130"/>
      <c r="J309" s="130"/>
      <c r="K309" s="131"/>
      <c r="L309" s="250" t="str">
        <f t="shared" si="13"/>
        <v/>
      </c>
      <c r="M309" s="130"/>
      <c r="N309" s="131"/>
      <c r="O309" s="251" t="str">
        <f t="shared" si="14"/>
        <v/>
      </c>
      <c r="P309" s="130"/>
      <c r="Q309" s="130"/>
      <c r="R309" s="131"/>
      <c r="S309" s="251" t="str">
        <f t="shared" si="15"/>
        <v>Ninguno</v>
      </c>
      <c r="T309" s="130"/>
      <c r="U309" s="130"/>
      <c r="V309" s="131"/>
      <c r="W309" s="249" t="str">
        <f t="shared" si="16"/>
        <v/>
      </c>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1"/>
      <c r="AU309" s="251" t="str">
        <f t="shared" si="17"/>
        <v/>
      </c>
      <c r="AV309" s="130"/>
      <c r="AW309" s="130"/>
      <c r="AX309" s="130"/>
      <c r="AY309" s="130"/>
      <c r="AZ309" s="131"/>
      <c r="BA309" s="251" t="str">
        <f t="shared" si="18"/>
        <v/>
      </c>
      <c r="BB309" s="130"/>
      <c r="BC309" s="130"/>
      <c r="BD309" s="130"/>
      <c r="BE309" s="130"/>
      <c r="BF309" s="130"/>
      <c r="BG309" s="130"/>
      <c r="BH309" s="131"/>
      <c r="BL309" s="15" t="s">
        <v>27</v>
      </c>
      <c r="BM309" s="12" t="s">
        <v>443</v>
      </c>
      <c r="BN309" s="214">
        <f t="shared" si="19"/>
        <v>0</v>
      </c>
      <c r="BO309" s="238" t="str">
        <f>IFERROR(VLOOKUP(IFERROR(VLOOKUP($M$36&amp;D309,'PCPP-UDR'!$A$5:$K$147,9,0),""),'FUENTE DE DATOS'!$N$2:$O$25,2,0),"")</f>
        <v/>
      </c>
      <c r="BP309" s="238" t="str">
        <f>IFERROR(VLOOKUP(IFERROR(VLOOKUP($M$36&amp;D309,'PCPP-UDR'!$A$5:$K$147,10,0),""),'FUENTE DE DATOS'!$N$2:$O$25,2,0),"")</f>
        <v/>
      </c>
      <c r="BQ309" s="109" t="s">
        <v>450</v>
      </c>
    </row>
    <row r="310" ht="25.5" customHeight="1">
      <c r="D310" s="248">
        <v>4.0</v>
      </c>
      <c r="E310" s="131"/>
      <c r="F310" s="249" t="str">
        <f t="shared" si="12"/>
        <v/>
      </c>
      <c r="G310" s="130"/>
      <c r="H310" s="130"/>
      <c r="I310" s="130"/>
      <c r="J310" s="130"/>
      <c r="K310" s="131"/>
      <c r="L310" s="250" t="str">
        <f t="shared" si="13"/>
        <v/>
      </c>
      <c r="M310" s="130"/>
      <c r="N310" s="131"/>
      <c r="O310" s="251" t="str">
        <f t="shared" si="14"/>
        <v/>
      </c>
      <c r="P310" s="130"/>
      <c r="Q310" s="130"/>
      <c r="R310" s="131"/>
      <c r="S310" s="251" t="str">
        <f t="shared" si="15"/>
        <v>Ninguno</v>
      </c>
      <c r="T310" s="130"/>
      <c r="U310" s="130"/>
      <c r="V310" s="131"/>
      <c r="W310" s="249" t="str">
        <f t="shared" si="16"/>
        <v/>
      </c>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1"/>
      <c r="AU310" s="251" t="str">
        <f t="shared" si="17"/>
        <v/>
      </c>
      <c r="AV310" s="130"/>
      <c r="AW310" s="130"/>
      <c r="AX310" s="130"/>
      <c r="AY310" s="130"/>
      <c r="AZ310" s="131"/>
      <c r="BA310" s="251" t="str">
        <f t="shared" si="18"/>
        <v/>
      </c>
      <c r="BB310" s="130"/>
      <c r="BC310" s="130"/>
      <c r="BD310" s="130"/>
      <c r="BE310" s="130"/>
      <c r="BF310" s="130"/>
      <c r="BG310" s="130"/>
      <c r="BH310" s="131"/>
      <c r="BL310" s="15" t="s">
        <v>36</v>
      </c>
      <c r="BM310" s="12" t="s">
        <v>444</v>
      </c>
      <c r="BN310" s="214">
        <f t="shared" si="19"/>
        <v>0</v>
      </c>
      <c r="BO310" s="238" t="str">
        <f>IFERROR(VLOOKUP(IFERROR(VLOOKUP($M$36&amp;D310,'PCPP-UDR'!$A$5:$K$147,9,0),""),'FUENTE DE DATOS'!$N$2:$O$25,2,0),"")</f>
        <v/>
      </c>
      <c r="BP310" s="238" t="str">
        <f>IFERROR(VLOOKUP(IFERROR(VLOOKUP($M$36&amp;D310,'PCPP-UDR'!$A$5:$K$147,10,0),""),'FUENTE DE DATOS'!$N$2:$O$25,2,0),"")</f>
        <v/>
      </c>
      <c r="BQ310" s="109" t="s">
        <v>450</v>
      </c>
    </row>
    <row r="311" ht="25.5" customHeight="1">
      <c r="D311" s="248">
        <v>5.0</v>
      </c>
      <c r="E311" s="131"/>
      <c r="F311" s="249" t="str">
        <f t="shared" si="12"/>
        <v/>
      </c>
      <c r="G311" s="130"/>
      <c r="H311" s="130"/>
      <c r="I311" s="130"/>
      <c r="J311" s="130"/>
      <c r="K311" s="131"/>
      <c r="L311" s="250" t="str">
        <f t="shared" si="13"/>
        <v/>
      </c>
      <c r="M311" s="130"/>
      <c r="N311" s="131"/>
      <c r="O311" s="251" t="str">
        <f t="shared" si="14"/>
        <v/>
      </c>
      <c r="P311" s="130"/>
      <c r="Q311" s="130"/>
      <c r="R311" s="131"/>
      <c r="S311" s="251" t="str">
        <f t="shared" si="15"/>
        <v>Ninguno</v>
      </c>
      <c r="T311" s="130"/>
      <c r="U311" s="130"/>
      <c r="V311" s="131"/>
      <c r="W311" s="249" t="str">
        <f t="shared" si="16"/>
        <v/>
      </c>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1"/>
      <c r="AU311" s="251" t="str">
        <f t="shared" si="17"/>
        <v/>
      </c>
      <c r="AV311" s="130"/>
      <c r="AW311" s="130"/>
      <c r="AX311" s="130"/>
      <c r="AY311" s="130"/>
      <c r="AZ311" s="131"/>
      <c r="BA311" s="251" t="str">
        <f t="shared" si="18"/>
        <v/>
      </c>
      <c r="BB311" s="130"/>
      <c r="BC311" s="130"/>
      <c r="BD311" s="130"/>
      <c r="BE311" s="130"/>
      <c r="BF311" s="130"/>
      <c r="BG311" s="130"/>
      <c r="BH311" s="131"/>
      <c r="BL311" s="15" t="s">
        <v>45</v>
      </c>
      <c r="BM311" s="12" t="s">
        <v>445</v>
      </c>
      <c r="BN311" s="214">
        <f t="shared" si="19"/>
        <v>0</v>
      </c>
      <c r="BO311" s="238" t="str">
        <f>IFERROR(VLOOKUP(IFERROR(VLOOKUP($M$36&amp;D311,'PCPP-UDR'!$A$5:$K$147,9,0),""),'FUENTE DE DATOS'!$N$2:$O$25,2,0),"")</f>
        <v/>
      </c>
      <c r="BP311" s="238" t="str">
        <f>IFERROR(VLOOKUP(IFERROR(VLOOKUP($M$36&amp;D311,'PCPP-UDR'!$A$5:$K$147,10,0),""),'FUENTE DE DATOS'!$N$2:$O$25,2,0),"")</f>
        <v/>
      </c>
      <c r="BQ311" s="109" t="s">
        <v>450</v>
      </c>
    </row>
    <row r="312" ht="25.5" customHeight="1">
      <c r="D312" s="248">
        <v>6.0</v>
      </c>
      <c r="E312" s="131"/>
      <c r="F312" s="249" t="str">
        <f t="shared" si="12"/>
        <v/>
      </c>
      <c r="G312" s="130"/>
      <c r="H312" s="130"/>
      <c r="I312" s="130"/>
      <c r="J312" s="130"/>
      <c r="K312" s="131"/>
      <c r="L312" s="250" t="str">
        <f t="shared" si="13"/>
        <v/>
      </c>
      <c r="M312" s="130"/>
      <c r="N312" s="131"/>
      <c r="O312" s="251" t="str">
        <f t="shared" si="14"/>
        <v/>
      </c>
      <c r="P312" s="130"/>
      <c r="Q312" s="130"/>
      <c r="R312" s="131"/>
      <c r="S312" s="251" t="str">
        <f t="shared" si="15"/>
        <v>Ninguno</v>
      </c>
      <c r="T312" s="130"/>
      <c r="U312" s="130"/>
      <c r="V312" s="131"/>
      <c r="W312" s="249" t="str">
        <f t="shared" si="16"/>
        <v/>
      </c>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1"/>
      <c r="AU312" s="251" t="str">
        <f t="shared" si="17"/>
        <v/>
      </c>
      <c r="AV312" s="130"/>
      <c r="AW312" s="130"/>
      <c r="AX312" s="130"/>
      <c r="AY312" s="130"/>
      <c r="AZ312" s="131"/>
      <c r="BA312" s="251" t="str">
        <f t="shared" si="18"/>
        <v/>
      </c>
      <c r="BB312" s="130"/>
      <c r="BC312" s="130"/>
      <c r="BD312" s="130"/>
      <c r="BE312" s="130"/>
      <c r="BF312" s="130"/>
      <c r="BG312" s="130"/>
      <c r="BH312" s="131"/>
      <c r="BL312" s="15" t="s">
        <v>52</v>
      </c>
      <c r="BM312" s="12" t="s">
        <v>446</v>
      </c>
      <c r="BN312" s="214">
        <f t="shared" si="19"/>
        <v>0</v>
      </c>
      <c r="BO312" s="238" t="str">
        <f>IFERROR(VLOOKUP(IFERROR(VLOOKUP($M$36&amp;D312,'PCPP-UDR'!$A$5:$K$147,9,0),""),'FUENTE DE DATOS'!$N$2:$O$25,2,0),"")</f>
        <v/>
      </c>
      <c r="BP312" s="238" t="str">
        <f>IFERROR(VLOOKUP(IFERROR(VLOOKUP($M$36&amp;D312,'PCPP-UDR'!$A$5:$K$147,10,0),""),'FUENTE DE DATOS'!$N$2:$O$25,2,0),"")</f>
        <v/>
      </c>
      <c r="BQ312" s="109" t="s">
        <v>450</v>
      </c>
    </row>
    <row r="313" ht="25.5" customHeight="1">
      <c r="D313" s="248">
        <v>7.0</v>
      </c>
      <c r="E313" s="131"/>
      <c r="F313" s="249" t="str">
        <f t="shared" si="12"/>
        <v/>
      </c>
      <c r="G313" s="130"/>
      <c r="H313" s="130"/>
      <c r="I313" s="130"/>
      <c r="J313" s="130"/>
      <c r="K313" s="131"/>
      <c r="L313" s="250" t="str">
        <f t="shared" si="13"/>
        <v/>
      </c>
      <c r="M313" s="130"/>
      <c r="N313" s="131"/>
      <c r="O313" s="251" t="str">
        <f t="shared" si="14"/>
        <v/>
      </c>
      <c r="P313" s="130"/>
      <c r="Q313" s="130"/>
      <c r="R313" s="131"/>
      <c r="S313" s="251" t="str">
        <f t="shared" si="15"/>
        <v>Ninguno</v>
      </c>
      <c r="T313" s="130"/>
      <c r="U313" s="130"/>
      <c r="V313" s="131"/>
      <c r="W313" s="249" t="str">
        <f t="shared" si="16"/>
        <v/>
      </c>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1"/>
      <c r="AU313" s="251" t="str">
        <f t="shared" si="17"/>
        <v/>
      </c>
      <c r="AV313" s="130"/>
      <c r="AW313" s="130"/>
      <c r="AX313" s="130"/>
      <c r="AY313" s="130"/>
      <c r="AZ313" s="131"/>
      <c r="BA313" s="251" t="str">
        <f t="shared" si="18"/>
        <v/>
      </c>
      <c r="BB313" s="130"/>
      <c r="BC313" s="130"/>
      <c r="BD313" s="130"/>
      <c r="BE313" s="130"/>
      <c r="BF313" s="130"/>
      <c r="BG313" s="130"/>
      <c r="BH313" s="131"/>
      <c r="BL313" s="15" t="s">
        <v>59</v>
      </c>
      <c r="BM313" s="12" t="s">
        <v>447</v>
      </c>
      <c r="BN313" s="214">
        <f t="shared" si="19"/>
        <v>0</v>
      </c>
      <c r="BO313" s="238" t="str">
        <f>IFERROR(VLOOKUP(IFERROR(VLOOKUP($M$36&amp;D313,'PCPP-UDR'!$A$5:$K$147,9,0),""),'FUENTE DE DATOS'!$N$2:$O$25,2,0),"")</f>
        <v/>
      </c>
      <c r="BP313" s="238" t="str">
        <f>IFERROR(VLOOKUP(IFERROR(VLOOKUP($M$36&amp;D313,'PCPP-UDR'!$A$5:$K$147,10,0),""),'FUENTE DE DATOS'!$N$2:$O$25,2,0),"")</f>
        <v/>
      </c>
      <c r="BQ313" s="109" t="s">
        <v>450</v>
      </c>
    </row>
    <row r="314" ht="25.5" customHeight="1">
      <c r="D314" s="248">
        <v>8.0</v>
      </c>
      <c r="E314" s="131"/>
      <c r="F314" s="249" t="str">
        <f t="shared" si="12"/>
        <v/>
      </c>
      <c r="G314" s="130"/>
      <c r="H314" s="130"/>
      <c r="I314" s="130"/>
      <c r="J314" s="130"/>
      <c r="K314" s="131"/>
      <c r="L314" s="250" t="str">
        <f t="shared" si="13"/>
        <v/>
      </c>
      <c r="M314" s="130"/>
      <c r="N314" s="131"/>
      <c r="O314" s="251" t="str">
        <f t="shared" si="14"/>
        <v/>
      </c>
      <c r="P314" s="130"/>
      <c r="Q314" s="130"/>
      <c r="R314" s="131"/>
      <c r="S314" s="251" t="str">
        <f t="shared" si="15"/>
        <v>Ninguno</v>
      </c>
      <c r="T314" s="130"/>
      <c r="U314" s="130"/>
      <c r="V314" s="131"/>
      <c r="W314" s="249" t="str">
        <f t="shared" si="16"/>
        <v/>
      </c>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1"/>
      <c r="AU314" s="251" t="str">
        <f t="shared" si="17"/>
        <v/>
      </c>
      <c r="AV314" s="130"/>
      <c r="AW314" s="130"/>
      <c r="AX314" s="130"/>
      <c r="AY314" s="130"/>
      <c r="AZ314" s="131"/>
      <c r="BA314" s="251" t="str">
        <f t="shared" si="18"/>
        <v/>
      </c>
      <c r="BB314" s="130"/>
      <c r="BC314" s="130"/>
      <c r="BD314" s="130"/>
      <c r="BE314" s="130"/>
      <c r="BF314" s="130"/>
      <c r="BG314" s="130"/>
      <c r="BH314" s="131"/>
      <c r="BL314" s="15" t="s">
        <v>66</v>
      </c>
      <c r="BM314" s="12" t="s">
        <v>448</v>
      </c>
      <c r="BN314" s="214">
        <f t="shared" si="19"/>
        <v>0</v>
      </c>
      <c r="BO314" s="238" t="str">
        <f>IFERROR(VLOOKUP(IFERROR(VLOOKUP($M$36&amp;D314,'PCPP-UDR'!$A$5:$K$147,9,0),""),'FUENTE DE DATOS'!$N$2:$O$25,2,0),"")</f>
        <v/>
      </c>
      <c r="BP314" s="238" t="str">
        <f>IFERROR(VLOOKUP(IFERROR(VLOOKUP($M$36&amp;D314,'PCPP-UDR'!$A$5:$K$147,10,0),""),'FUENTE DE DATOS'!$N$2:$O$25,2,0),"")</f>
        <v/>
      </c>
      <c r="BQ314" s="109" t="s">
        <v>450</v>
      </c>
    </row>
    <row r="315" ht="25.5" customHeight="1">
      <c r="D315" s="248">
        <v>9.0</v>
      </c>
      <c r="E315" s="131"/>
      <c r="F315" s="249" t="str">
        <f t="shared" si="12"/>
        <v/>
      </c>
      <c r="G315" s="130"/>
      <c r="H315" s="130"/>
      <c r="I315" s="130"/>
      <c r="J315" s="130"/>
      <c r="K315" s="131"/>
      <c r="L315" s="250" t="str">
        <f t="shared" si="13"/>
        <v/>
      </c>
      <c r="M315" s="130"/>
      <c r="N315" s="131"/>
      <c r="O315" s="251" t="str">
        <f t="shared" si="14"/>
        <v/>
      </c>
      <c r="P315" s="130"/>
      <c r="Q315" s="130"/>
      <c r="R315" s="131"/>
      <c r="S315" s="251" t="str">
        <f t="shared" si="15"/>
        <v>Ninguno</v>
      </c>
      <c r="T315" s="130"/>
      <c r="U315" s="130"/>
      <c r="V315" s="131"/>
      <c r="W315" s="249" t="str">
        <f t="shared" si="16"/>
        <v/>
      </c>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1"/>
      <c r="AU315" s="251" t="str">
        <f t="shared" si="17"/>
        <v/>
      </c>
      <c r="AV315" s="130"/>
      <c r="AW315" s="130"/>
      <c r="AX315" s="130"/>
      <c r="AY315" s="130"/>
      <c r="AZ315" s="131"/>
      <c r="BA315" s="251" t="str">
        <f t="shared" si="18"/>
        <v/>
      </c>
      <c r="BB315" s="130"/>
      <c r="BC315" s="130"/>
      <c r="BD315" s="130"/>
      <c r="BE315" s="130"/>
      <c r="BF315" s="130"/>
      <c r="BG315" s="130"/>
      <c r="BH315" s="131"/>
      <c r="BL315" s="15" t="s">
        <v>73</v>
      </c>
      <c r="BM315" s="12" t="s">
        <v>449</v>
      </c>
      <c r="BN315" s="214">
        <f t="shared" si="19"/>
        <v>0</v>
      </c>
      <c r="BO315" s="238" t="str">
        <f>IFERROR(VLOOKUP(IFERROR(VLOOKUP($M$36&amp;D315,'PCPP-UDR'!$A$5:$K$147,9,0),""),'FUENTE DE DATOS'!$N$2:$O$25,2,0),"")</f>
        <v/>
      </c>
      <c r="BP315" s="238" t="str">
        <f>IFERROR(VLOOKUP(IFERROR(VLOOKUP($M$36&amp;D315,'PCPP-UDR'!$A$5:$K$147,10,0),""),'FUENTE DE DATOS'!$N$2:$O$25,2,0),"")</f>
        <v/>
      </c>
      <c r="BQ315" s="109" t="s">
        <v>450</v>
      </c>
    </row>
    <row r="316" ht="25.5" customHeight="1">
      <c r="D316" s="248">
        <v>10.0</v>
      </c>
      <c r="E316" s="131"/>
      <c r="F316" s="249" t="str">
        <f t="shared" si="12"/>
        <v/>
      </c>
      <c r="G316" s="130"/>
      <c r="H316" s="130"/>
      <c r="I316" s="130"/>
      <c r="J316" s="130"/>
      <c r="K316" s="131"/>
      <c r="L316" s="250" t="str">
        <f t="shared" si="13"/>
        <v/>
      </c>
      <c r="M316" s="130"/>
      <c r="N316" s="131"/>
      <c r="O316" s="251" t="str">
        <f t="shared" si="14"/>
        <v/>
      </c>
      <c r="P316" s="130"/>
      <c r="Q316" s="130"/>
      <c r="R316" s="131"/>
      <c r="S316" s="251" t="str">
        <f t="shared" si="15"/>
        <v>Ninguno</v>
      </c>
      <c r="T316" s="130"/>
      <c r="U316" s="130"/>
      <c r="V316" s="131"/>
      <c r="W316" s="249" t="str">
        <f t="shared" si="16"/>
        <v/>
      </c>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1"/>
      <c r="AU316" s="251" t="str">
        <f t="shared" si="17"/>
        <v/>
      </c>
      <c r="AV316" s="130"/>
      <c r="AW316" s="130"/>
      <c r="AX316" s="130"/>
      <c r="AY316" s="130"/>
      <c r="AZ316" s="131"/>
      <c r="BA316" s="251" t="str">
        <f t="shared" si="18"/>
        <v/>
      </c>
      <c r="BB316" s="130"/>
      <c r="BC316" s="130"/>
      <c r="BD316" s="130"/>
      <c r="BE316" s="130"/>
      <c r="BF316" s="130"/>
      <c r="BG316" s="130"/>
      <c r="BH316" s="131"/>
      <c r="BL316" s="32" t="s">
        <v>450</v>
      </c>
      <c r="BM316" s="12" t="s">
        <v>78</v>
      </c>
      <c r="BN316" s="214">
        <f t="shared" si="19"/>
        <v>44</v>
      </c>
      <c r="BO316" s="238" t="str">
        <f>IFERROR(VLOOKUP(IFERROR(VLOOKUP($M$36&amp;D316,'PCPP-UDR'!$A$5:$K$147,9,0),""),'FUENTE DE DATOS'!$N$2:$O$25,2,0),"")</f>
        <v/>
      </c>
      <c r="BP316" s="238" t="str">
        <f>IFERROR(VLOOKUP(IFERROR(VLOOKUP($M$36&amp;D316,'PCPP-UDR'!$A$5:$K$147,10,0),""),'FUENTE DE DATOS'!$N$2:$O$25,2,0),"")</f>
        <v/>
      </c>
      <c r="BQ316" s="109" t="s">
        <v>450</v>
      </c>
    </row>
    <row r="317" ht="25.5" customHeight="1">
      <c r="D317" s="248">
        <v>11.0</v>
      </c>
      <c r="E317" s="131"/>
      <c r="F317" s="249" t="str">
        <f t="shared" si="12"/>
        <v/>
      </c>
      <c r="G317" s="130"/>
      <c r="H317" s="130"/>
      <c r="I317" s="130"/>
      <c r="J317" s="130"/>
      <c r="K317" s="131"/>
      <c r="L317" s="250" t="str">
        <f t="shared" si="13"/>
        <v/>
      </c>
      <c r="M317" s="130"/>
      <c r="N317" s="131"/>
      <c r="O317" s="251" t="str">
        <f t="shared" si="14"/>
        <v/>
      </c>
      <c r="P317" s="130"/>
      <c r="Q317" s="130"/>
      <c r="R317" s="131"/>
      <c r="S317" s="251" t="str">
        <f t="shared" si="15"/>
        <v>I-1</v>
      </c>
      <c r="T317" s="130"/>
      <c r="U317" s="130"/>
      <c r="V317" s="131"/>
      <c r="W317" s="249" t="str">
        <f t="shared" si="16"/>
        <v/>
      </c>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1"/>
      <c r="AU317" s="251" t="str">
        <f t="shared" si="17"/>
        <v/>
      </c>
      <c r="AV317" s="130"/>
      <c r="AW317" s="130"/>
      <c r="AX317" s="130"/>
      <c r="AY317" s="130"/>
      <c r="AZ317" s="131"/>
      <c r="BA317" s="251" t="str">
        <f t="shared" si="18"/>
        <v/>
      </c>
      <c r="BB317" s="130"/>
      <c r="BC317" s="130"/>
      <c r="BD317" s="130"/>
      <c r="BE317" s="130"/>
      <c r="BF317" s="130"/>
      <c r="BG317" s="130"/>
      <c r="BH317" s="131"/>
      <c r="BL317" s="5"/>
      <c r="BM317" s="5" t="s">
        <v>85</v>
      </c>
      <c r="BN317" s="209">
        <f>SUM(BN318:BN330)</f>
        <v>10</v>
      </c>
      <c r="BO317" s="238" t="str">
        <f>IFERROR(VLOOKUP(IFERROR(VLOOKUP($M$36&amp;D317,'PCPP-UDR'!$A$5:$K$147,9,0),""),'FUENTE DE DATOS'!$N$2:$O$25,2,0),"")</f>
        <v/>
      </c>
      <c r="BP317" s="238" t="str">
        <f>IFERROR(VLOOKUP(IFERROR(VLOOKUP($M$36&amp;D317,'PCPP-UDR'!$A$5:$K$147,10,0),""),'FUENTE DE DATOS'!$N$2:$O$25,2,0),"")</f>
        <v/>
      </c>
      <c r="BQ317" s="30" t="s">
        <v>18</v>
      </c>
    </row>
    <row r="318" ht="25.5" customHeight="1">
      <c r="D318" s="248">
        <v>12.0</v>
      </c>
      <c r="E318" s="131"/>
      <c r="F318" s="249" t="str">
        <f t="shared" si="12"/>
        <v/>
      </c>
      <c r="G318" s="130"/>
      <c r="H318" s="130"/>
      <c r="I318" s="130"/>
      <c r="J318" s="130"/>
      <c r="K318" s="131"/>
      <c r="L318" s="250" t="str">
        <f t="shared" si="13"/>
        <v/>
      </c>
      <c r="M318" s="130"/>
      <c r="N318" s="131"/>
      <c r="O318" s="251" t="str">
        <f t="shared" si="14"/>
        <v/>
      </c>
      <c r="P318" s="130"/>
      <c r="Q318" s="130"/>
      <c r="R318" s="131"/>
      <c r="S318" s="251" t="str">
        <f t="shared" si="15"/>
        <v>Ninguno</v>
      </c>
      <c r="T318" s="130"/>
      <c r="U318" s="130"/>
      <c r="V318" s="131"/>
      <c r="W318" s="249" t="str">
        <f t="shared" si="16"/>
        <v/>
      </c>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1"/>
      <c r="AU318" s="251" t="str">
        <f t="shared" si="17"/>
        <v/>
      </c>
      <c r="AV318" s="130"/>
      <c r="AW318" s="130"/>
      <c r="AX318" s="130"/>
      <c r="AY318" s="130"/>
      <c r="AZ318" s="131"/>
      <c r="BA318" s="251" t="str">
        <f t="shared" si="18"/>
        <v/>
      </c>
      <c r="BB318" s="130"/>
      <c r="BC318" s="130"/>
      <c r="BD318" s="130"/>
      <c r="BE318" s="130"/>
      <c r="BF318" s="130"/>
      <c r="BG318" s="130"/>
      <c r="BH318" s="131"/>
      <c r="BL318" s="15" t="s">
        <v>92</v>
      </c>
      <c r="BM318" s="12" t="s">
        <v>451</v>
      </c>
      <c r="BN318" s="214">
        <f t="shared" ref="BN318:BN331" si="20">COUNTIF($S$307:$V$333,BL318)+COUNTIF($S$341:$V$367,BL318)+COUNTIF($S$375:$V$390,BL318)</f>
        <v>0</v>
      </c>
      <c r="BO318" s="238" t="str">
        <f>IFERROR(VLOOKUP(IFERROR(VLOOKUP($M$36&amp;D318,'PCPP-UDR'!$A$5:$K$147,9,0),""),'FUENTE DE DATOS'!$N$2:$O$25,2,0),"")</f>
        <v/>
      </c>
      <c r="BP318" s="238" t="str">
        <f>IFERROR(VLOOKUP(IFERROR(VLOOKUP($M$36&amp;D318,'PCPP-UDR'!$A$5:$K$147,10,0),""),'FUENTE DE DATOS'!$N$2:$O$25,2,0),"")</f>
        <v/>
      </c>
      <c r="BQ318" s="109" t="s">
        <v>450</v>
      </c>
      <c r="BS318" s="218"/>
    </row>
    <row r="319" ht="25.5" customHeight="1">
      <c r="D319" s="248">
        <v>13.0</v>
      </c>
      <c r="E319" s="131"/>
      <c r="F319" s="249" t="str">
        <f t="shared" si="12"/>
        <v/>
      </c>
      <c r="G319" s="130"/>
      <c r="H319" s="130"/>
      <c r="I319" s="130"/>
      <c r="J319" s="130"/>
      <c r="K319" s="131"/>
      <c r="L319" s="250" t="str">
        <f t="shared" si="13"/>
        <v/>
      </c>
      <c r="M319" s="130"/>
      <c r="N319" s="131"/>
      <c r="O319" s="251" t="str">
        <f t="shared" si="14"/>
        <v/>
      </c>
      <c r="P319" s="130"/>
      <c r="Q319" s="130"/>
      <c r="R319" s="131"/>
      <c r="S319" s="251" t="str">
        <f t="shared" si="15"/>
        <v>I-1</v>
      </c>
      <c r="T319" s="130"/>
      <c r="U319" s="130"/>
      <c r="V319" s="131"/>
      <c r="W319" s="249" t="str">
        <f t="shared" si="16"/>
        <v/>
      </c>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1"/>
      <c r="AU319" s="251" t="str">
        <f t="shared" si="17"/>
        <v/>
      </c>
      <c r="AV319" s="130"/>
      <c r="AW319" s="130"/>
      <c r="AX319" s="130"/>
      <c r="AY319" s="130"/>
      <c r="AZ319" s="131"/>
      <c r="BA319" s="251" t="str">
        <f t="shared" si="18"/>
        <v/>
      </c>
      <c r="BB319" s="130"/>
      <c r="BC319" s="130"/>
      <c r="BD319" s="130"/>
      <c r="BE319" s="130"/>
      <c r="BF319" s="130"/>
      <c r="BG319" s="130"/>
      <c r="BH319" s="131"/>
      <c r="BL319" s="15" t="s">
        <v>99</v>
      </c>
      <c r="BM319" s="12" t="s">
        <v>452</v>
      </c>
      <c r="BN319" s="214">
        <f t="shared" si="20"/>
        <v>0</v>
      </c>
      <c r="BO319" s="238" t="str">
        <f>IFERROR(VLOOKUP(IFERROR(VLOOKUP($M$36&amp;D319,'PCPP-UDR'!$A$5:$K$147,9,0),""),'FUENTE DE DATOS'!$N$2:$O$25,2,0),"")</f>
        <v/>
      </c>
      <c r="BP319" s="238" t="str">
        <f>IFERROR(VLOOKUP(IFERROR(VLOOKUP($M$36&amp;D319,'PCPP-UDR'!$A$5:$K$147,10,0),""),'FUENTE DE DATOS'!$N$2:$O$25,2,0),"")</f>
        <v/>
      </c>
      <c r="BQ319" s="30" t="s">
        <v>18</v>
      </c>
    </row>
    <row r="320" ht="25.5" customHeight="1">
      <c r="D320" s="248">
        <v>14.0</v>
      </c>
      <c r="E320" s="131"/>
      <c r="F320" s="249" t="str">
        <f t="shared" si="12"/>
        <v/>
      </c>
      <c r="G320" s="130"/>
      <c r="H320" s="130"/>
      <c r="I320" s="130"/>
      <c r="J320" s="130"/>
      <c r="K320" s="131"/>
      <c r="L320" s="250" t="str">
        <f t="shared" si="13"/>
        <v/>
      </c>
      <c r="M320" s="130"/>
      <c r="N320" s="131"/>
      <c r="O320" s="251" t="str">
        <f t="shared" si="14"/>
        <v/>
      </c>
      <c r="P320" s="130"/>
      <c r="Q320" s="130"/>
      <c r="R320" s="131"/>
      <c r="S320" s="251" t="str">
        <f t="shared" si="15"/>
        <v>Ninguno</v>
      </c>
      <c r="T320" s="130"/>
      <c r="U320" s="130"/>
      <c r="V320" s="131"/>
      <c r="W320" s="249" t="str">
        <f t="shared" si="16"/>
        <v/>
      </c>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1"/>
      <c r="AU320" s="251" t="str">
        <f t="shared" si="17"/>
        <v/>
      </c>
      <c r="AV320" s="130"/>
      <c r="AW320" s="130"/>
      <c r="AX320" s="130"/>
      <c r="AY320" s="130"/>
      <c r="AZ320" s="131"/>
      <c r="BA320" s="251" t="str">
        <f t="shared" si="18"/>
        <v/>
      </c>
      <c r="BB320" s="130"/>
      <c r="BC320" s="130"/>
      <c r="BD320" s="130"/>
      <c r="BE320" s="130"/>
      <c r="BF320" s="130"/>
      <c r="BG320" s="130"/>
      <c r="BH320" s="131"/>
      <c r="BL320" s="15" t="s">
        <v>107</v>
      </c>
      <c r="BM320" s="12" t="s">
        <v>453</v>
      </c>
      <c r="BN320" s="214">
        <f t="shared" si="20"/>
        <v>4</v>
      </c>
      <c r="BO320" s="238" t="str">
        <f>IFERROR(VLOOKUP(IFERROR(VLOOKUP($M$36&amp;D320,'PCPP-UDR'!$A$5:$K$147,9,0),""),'FUENTE DE DATOS'!$N$2:$O$25,2,0),"")</f>
        <v/>
      </c>
      <c r="BP320" s="238" t="str">
        <f>IFERROR(VLOOKUP(IFERROR(VLOOKUP($M$36&amp;D320,'PCPP-UDR'!$A$5:$K$147,10,0),""),'FUENTE DE DATOS'!$N$2:$O$25,2,0),"")</f>
        <v/>
      </c>
      <c r="BQ320" s="109" t="s">
        <v>450</v>
      </c>
    </row>
    <row r="321" ht="25.5" customHeight="1">
      <c r="D321" s="248">
        <v>15.0</v>
      </c>
      <c r="E321" s="131"/>
      <c r="F321" s="249" t="str">
        <f t="shared" si="12"/>
        <v/>
      </c>
      <c r="G321" s="130"/>
      <c r="H321" s="130"/>
      <c r="I321" s="130"/>
      <c r="J321" s="130"/>
      <c r="K321" s="131"/>
      <c r="L321" s="250" t="str">
        <f t="shared" si="13"/>
        <v/>
      </c>
      <c r="M321" s="130"/>
      <c r="N321" s="131"/>
      <c r="O321" s="251" t="str">
        <f t="shared" si="14"/>
        <v/>
      </c>
      <c r="P321" s="130"/>
      <c r="Q321" s="130"/>
      <c r="R321" s="131"/>
      <c r="S321" s="251" t="str">
        <f t="shared" si="15"/>
        <v>Ninguno</v>
      </c>
      <c r="T321" s="130"/>
      <c r="U321" s="130"/>
      <c r="V321" s="131"/>
      <c r="W321" s="249" t="str">
        <f t="shared" si="16"/>
        <v/>
      </c>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1"/>
      <c r="AU321" s="251" t="str">
        <f t="shared" si="17"/>
        <v/>
      </c>
      <c r="AV321" s="130"/>
      <c r="AW321" s="130"/>
      <c r="AX321" s="130"/>
      <c r="AY321" s="130"/>
      <c r="AZ321" s="131"/>
      <c r="BA321" s="251" t="str">
        <f t="shared" si="18"/>
        <v/>
      </c>
      <c r="BB321" s="130"/>
      <c r="BC321" s="130"/>
      <c r="BD321" s="130"/>
      <c r="BE321" s="130"/>
      <c r="BF321" s="130"/>
      <c r="BG321" s="130"/>
      <c r="BH321" s="131"/>
      <c r="BL321" s="15" t="s">
        <v>115</v>
      </c>
      <c r="BM321" s="12" t="s">
        <v>454</v>
      </c>
      <c r="BN321" s="214">
        <f t="shared" si="20"/>
        <v>0</v>
      </c>
      <c r="BO321" s="238" t="str">
        <f>IFERROR(VLOOKUP(IFERROR(VLOOKUP($M$36&amp;D321,'PCPP-UDR'!$A$5:$K$147,9,0),""),'FUENTE DE DATOS'!$N$2:$O$25,2,0),"")</f>
        <v/>
      </c>
      <c r="BP321" s="238" t="str">
        <f>IFERROR(VLOOKUP(IFERROR(VLOOKUP($M$36&amp;D321,'PCPP-UDR'!$A$5:$K$147,10,0),""),'FUENTE DE DATOS'!$N$2:$O$25,2,0),"")</f>
        <v/>
      </c>
      <c r="BQ321" s="109" t="s">
        <v>450</v>
      </c>
    </row>
    <row r="322" ht="25.5" customHeight="1">
      <c r="D322" s="248">
        <v>16.0</v>
      </c>
      <c r="E322" s="131"/>
      <c r="F322" s="249" t="str">
        <f t="shared" si="12"/>
        <v/>
      </c>
      <c r="G322" s="130"/>
      <c r="H322" s="130"/>
      <c r="I322" s="130"/>
      <c r="J322" s="130"/>
      <c r="K322" s="131"/>
      <c r="L322" s="250" t="str">
        <f t="shared" si="13"/>
        <v/>
      </c>
      <c r="M322" s="130"/>
      <c r="N322" s="131"/>
      <c r="O322" s="251" t="str">
        <f t="shared" si="14"/>
        <v/>
      </c>
      <c r="P322" s="130"/>
      <c r="Q322" s="130"/>
      <c r="R322" s="131"/>
      <c r="S322" s="251" t="str">
        <f t="shared" si="15"/>
        <v>Ninguno</v>
      </c>
      <c r="T322" s="130"/>
      <c r="U322" s="130"/>
      <c r="V322" s="131"/>
      <c r="W322" s="249" t="str">
        <f t="shared" si="16"/>
        <v/>
      </c>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1"/>
      <c r="AU322" s="251" t="str">
        <f t="shared" si="17"/>
        <v/>
      </c>
      <c r="AV322" s="130"/>
      <c r="AW322" s="130"/>
      <c r="AX322" s="130"/>
      <c r="AY322" s="130"/>
      <c r="AZ322" s="131"/>
      <c r="BA322" s="251" t="str">
        <f t="shared" si="18"/>
        <v/>
      </c>
      <c r="BB322" s="130"/>
      <c r="BC322" s="130"/>
      <c r="BD322" s="130"/>
      <c r="BE322" s="130"/>
      <c r="BF322" s="130"/>
      <c r="BG322" s="130"/>
      <c r="BH322" s="131"/>
      <c r="BL322" s="32" t="s">
        <v>121</v>
      </c>
      <c r="BM322" s="12" t="s">
        <v>455</v>
      </c>
      <c r="BN322" s="214">
        <f t="shared" si="20"/>
        <v>6</v>
      </c>
      <c r="BO322" s="238" t="str">
        <f>IFERROR(VLOOKUP(IFERROR(VLOOKUP($M$36&amp;D322,'PCPP-UDR'!$A$5:$K$147,9,0),""),'FUENTE DE DATOS'!$N$2:$O$25,2,0),"")</f>
        <v/>
      </c>
      <c r="BP322" s="238" t="str">
        <f>IFERROR(VLOOKUP(IFERROR(VLOOKUP($M$36&amp;D322,'PCPP-UDR'!$A$5:$K$147,10,0),""),'FUENTE DE DATOS'!$N$2:$O$25,2,0),"")</f>
        <v/>
      </c>
      <c r="BQ322" s="109" t="s">
        <v>450</v>
      </c>
    </row>
    <row r="323" ht="25.5" customHeight="1">
      <c r="D323" s="248">
        <v>17.0</v>
      </c>
      <c r="E323" s="131"/>
      <c r="F323" s="249" t="str">
        <f t="shared" si="12"/>
        <v/>
      </c>
      <c r="G323" s="130"/>
      <c r="H323" s="130"/>
      <c r="I323" s="130"/>
      <c r="J323" s="130"/>
      <c r="K323" s="131"/>
      <c r="L323" s="250" t="str">
        <f t="shared" si="13"/>
        <v/>
      </c>
      <c r="M323" s="130"/>
      <c r="N323" s="131"/>
      <c r="O323" s="251" t="str">
        <f t="shared" si="14"/>
        <v/>
      </c>
      <c r="P323" s="130"/>
      <c r="Q323" s="130"/>
      <c r="R323" s="131"/>
      <c r="S323" s="251" t="str">
        <f t="shared" si="15"/>
        <v>Ninguno</v>
      </c>
      <c r="T323" s="130"/>
      <c r="U323" s="130"/>
      <c r="V323" s="131"/>
      <c r="W323" s="249" t="str">
        <f t="shared" si="16"/>
        <v/>
      </c>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1"/>
      <c r="AU323" s="251" t="str">
        <f t="shared" si="17"/>
        <v/>
      </c>
      <c r="AV323" s="130"/>
      <c r="AW323" s="130"/>
      <c r="AX323" s="130"/>
      <c r="AY323" s="130"/>
      <c r="AZ323" s="131"/>
      <c r="BA323" s="251" t="str">
        <f t="shared" si="18"/>
        <v/>
      </c>
      <c r="BB323" s="130"/>
      <c r="BC323" s="130"/>
      <c r="BD323" s="130"/>
      <c r="BE323" s="130"/>
      <c r="BF323" s="130"/>
      <c r="BG323" s="130"/>
      <c r="BH323" s="131"/>
      <c r="BL323" s="15" t="s">
        <v>128</v>
      </c>
      <c r="BM323" s="12" t="s">
        <v>456</v>
      </c>
      <c r="BN323" s="214">
        <f t="shared" si="20"/>
        <v>0</v>
      </c>
      <c r="BO323" s="238" t="str">
        <f>IFERROR(VLOOKUP(IFERROR(VLOOKUP($M$36&amp;D323,'PCPP-UDR'!$A$5:$K$147,9,0),""),'FUENTE DE DATOS'!$N$2:$O$25,2,0),"")</f>
        <v/>
      </c>
      <c r="BP323" s="238" t="str">
        <f>IFERROR(VLOOKUP(IFERROR(VLOOKUP($M$36&amp;D323,'PCPP-UDR'!$A$5:$K$147,10,0),""),'FUENTE DE DATOS'!$N$2:$O$25,2,0),"")</f>
        <v/>
      </c>
      <c r="BQ323" s="109" t="s">
        <v>450</v>
      </c>
    </row>
    <row r="324" ht="25.5" customHeight="1">
      <c r="D324" s="248">
        <v>18.0</v>
      </c>
      <c r="E324" s="131"/>
      <c r="F324" s="249" t="str">
        <f t="shared" si="12"/>
        <v/>
      </c>
      <c r="G324" s="130"/>
      <c r="H324" s="130"/>
      <c r="I324" s="130"/>
      <c r="J324" s="130"/>
      <c r="K324" s="131"/>
      <c r="L324" s="250" t="str">
        <f t="shared" si="13"/>
        <v/>
      </c>
      <c r="M324" s="130"/>
      <c r="N324" s="131"/>
      <c r="O324" s="251" t="str">
        <f t="shared" si="14"/>
        <v/>
      </c>
      <c r="P324" s="130"/>
      <c r="Q324" s="130"/>
      <c r="R324" s="131"/>
      <c r="S324" s="251" t="str">
        <f t="shared" si="15"/>
        <v>Ninguno</v>
      </c>
      <c r="T324" s="130"/>
      <c r="U324" s="130"/>
      <c r="V324" s="131"/>
      <c r="W324" s="249" t="str">
        <f t="shared" si="16"/>
        <v/>
      </c>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1"/>
      <c r="AU324" s="251" t="str">
        <f t="shared" si="17"/>
        <v/>
      </c>
      <c r="AV324" s="130"/>
      <c r="AW324" s="130"/>
      <c r="AX324" s="130"/>
      <c r="AY324" s="130"/>
      <c r="AZ324" s="131"/>
      <c r="BA324" s="251" t="str">
        <f t="shared" si="18"/>
        <v/>
      </c>
      <c r="BB324" s="130"/>
      <c r="BC324" s="130"/>
      <c r="BD324" s="130"/>
      <c r="BE324" s="130"/>
      <c r="BF324" s="130"/>
      <c r="BG324" s="130"/>
      <c r="BH324" s="131"/>
      <c r="BL324" s="15" t="s">
        <v>135</v>
      </c>
      <c r="BM324" s="12" t="s">
        <v>457</v>
      </c>
      <c r="BN324" s="214">
        <f t="shared" si="20"/>
        <v>0</v>
      </c>
      <c r="BO324" s="238" t="str">
        <f>IFERROR(VLOOKUP(IFERROR(VLOOKUP($M$36&amp;D324,'PCPP-UDR'!$A$5:$K$147,9,0),""),'FUENTE DE DATOS'!$N$2:$O$25,2,0),"")</f>
        <v/>
      </c>
      <c r="BP324" s="238" t="str">
        <f>IFERROR(VLOOKUP(IFERROR(VLOOKUP($M$36&amp;D324,'PCPP-UDR'!$A$5:$K$147,10,0),""),'FUENTE DE DATOS'!$N$2:$O$25,2,0),"")</f>
        <v/>
      </c>
      <c r="BQ324" s="109" t="s">
        <v>450</v>
      </c>
    </row>
    <row r="325" ht="25.5" customHeight="1">
      <c r="D325" s="248">
        <v>19.0</v>
      </c>
      <c r="E325" s="131"/>
      <c r="F325" s="249" t="str">
        <f t="shared" si="12"/>
        <v/>
      </c>
      <c r="G325" s="130"/>
      <c r="H325" s="130"/>
      <c r="I325" s="130"/>
      <c r="J325" s="130"/>
      <c r="K325" s="131"/>
      <c r="L325" s="250" t="str">
        <f t="shared" si="13"/>
        <v/>
      </c>
      <c r="M325" s="130"/>
      <c r="N325" s="131"/>
      <c r="O325" s="251" t="str">
        <f t="shared" si="14"/>
        <v/>
      </c>
      <c r="P325" s="130"/>
      <c r="Q325" s="130"/>
      <c r="R325" s="131"/>
      <c r="S325" s="251" t="str">
        <f t="shared" si="15"/>
        <v>Ninguno</v>
      </c>
      <c r="T325" s="130"/>
      <c r="U325" s="130"/>
      <c r="V325" s="131"/>
      <c r="W325" s="249" t="str">
        <f t="shared" si="16"/>
        <v/>
      </c>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1"/>
      <c r="AU325" s="251" t="str">
        <f t="shared" si="17"/>
        <v/>
      </c>
      <c r="AV325" s="130"/>
      <c r="AW325" s="130"/>
      <c r="AX325" s="130"/>
      <c r="AY325" s="130"/>
      <c r="AZ325" s="131"/>
      <c r="BA325" s="251" t="str">
        <f t="shared" si="18"/>
        <v/>
      </c>
      <c r="BB325" s="130"/>
      <c r="BC325" s="130"/>
      <c r="BD325" s="130"/>
      <c r="BE325" s="130"/>
      <c r="BF325" s="130"/>
      <c r="BG325" s="130"/>
      <c r="BH325" s="131"/>
      <c r="BL325" s="15" t="s">
        <v>141</v>
      </c>
      <c r="BM325" s="12" t="s">
        <v>458</v>
      </c>
      <c r="BN325" s="214">
        <f t="shared" si="20"/>
        <v>0</v>
      </c>
      <c r="BO325" s="238" t="str">
        <f>IFERROR(VLOOKUP(IFERROR(VLOOKUP($M$36&amp;D325,'PCPP-UDR'!$A$5:$K$147,9,0),""),'FUENTE DE DATOS'!$N$2:$O$25,2,0),"")</f>
        <v/>
      </c>
      <c r="BP325" s="238" t="str">
        <f>IFERROR(VLOOKUP(IFERROR(VLOOKUP($M$36&amp;D325,'PCPP-UDR'!$A$5:$K$147,10,0),""),'FUENTE DE DATOS'!$N$2:$O$25,2,0),"")</f>
        <v/>
      </c>
      <c r="BQ325" s="109" t="s">
        <v>450</v>
      </c>
    </row>
    <row r="326" ht="25.5" customHeight="1">
      <c r="D326" s="248">
        <v>20.0</v>
      </c>
      <c r="E326" s="131"/>
      <c r="F326" s="249" t="str">
        <f t="shared" si="12"/>
        <v/>
      </c>
      <c r="G326" s="130"/>
      <c r="H326" s="130"/>
      <c r="I326" s="130"/>
      <c r="J326" s="130"/>
      <c r="K326" s="131"/>
      <c r="L326" s="250" t="str">
        <f t="shared" si="13"/>
        <v/>
      </c>
      <c r="M326" s="130"/>
      <c r="N326" s="131"/>
      <c r="O326" s="251" t="str">
        <f t="shared" si="14"/>
        <v/>
      </c>
      <c r="P326" s="130"/>
      <c r="Q326" s="130"/>
      <c r="R326" s="131"/>
      <c r="S326" s="251" t="str">
        <f t="shared" si="15"/>
        <v>I-1</v>
      </c>
      <c r="T326" s="130"/>
      <c r="U326" s="130"/>
      <c r="V326" s="131"/>
      <c r="W326" s="249" t="str">
        <f t="shared" si="16"/>
        <v/>
      </c>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1"/>
      <c r="AU326" s="251" t="str">
        <f t="shared" si="17"/>
        <v/>
      </c>
      <c r="AV326" s="130"/>
      <c r="AW326" s="130"/>
      <c r="AX326" s="130"/>
      <c r="AY326" s="130"/>
      <c r="AZ326" s="131"/>
      <c r="BA326" s="251" t="str">
        <f t="shared" si="18"/>
        <v/>
      </c>
      <c r="BB326" s="130"/>
      <c r="BC326" s="130"/>
      <c r="BD326" s="130"/>
      <c r="BE326" s="130"/>
      <c r="BF326" s="130"/>
      <c r="BG326" s="130"/>
      <c r="BH326" s="131"/>
      <c r="BL326" s="15" t="s">
        <v>147</v>
      </c>
      <c r="BM326" s="12" t="s">
        <v>459</v>
      </c>
      <c r="BN326" s="214">
        <f t="shared" si="20"/>
        <v>0</v>
      </c>
      <c r="BO326" s="238" t="str">
        <f>IFERROR(VLOOKUP(IFERROR(VLOOKUP($M$36&amp;D326,'PCPP-UDR'!$A$5:$K$147,9,0),""),'FUENTE DE DATOS'!$N$2:$O$25,2,0),"")</f>
        <v/>
      </c>
      <c r="BP326" s="238" t="str">
        <f>IFERROR(VLOOKUP(IFERROR(VLOOKUP($M$36&amp;D326,'PCPP-UDR'!$A$5:$K$147,10,0),""),'FUENTE DE DATOS'!$N$2:$O$25,2,0),"")</f>
        <v/>
      </c>
      <c r="BQ326" s="30" t="s">
        <v>18</v>
      </c>
    </row>
    <row r="327" ht="25.5" customHeight="1">
      <c r="D327" s="248">
        <v>21.0</v>
      </c>
      <c r="E327" s="131"/>
      <c r="F327" s="249" t="str">
        <f t="shared" si="12"/>
        <v/>
      </c>
      <c r="G327" s="130"/>
      <c r="H327" s="130"/>
      <c r="I327" s="130"/>
      <c r="J327" s="130"/>
      <c r="K327" s="131"/>
      <c r="L327" s="250" t="str">
        <f t="shared" si="13"/>
        <v/>
      </c>
      <c r="M327" s="130"/>
      <c r="N327" s="131"/>
      <c r="O327" s="251" t="str">
        <f t="shared" si="14"/>
        <v/>
      </c>
      <c r="P327" s="130"/>
      <c r="Q327" s="130"/>
      <c r="R327" s="131"/>
      <c r="S327" s="251" t="str">
        <f t="shared" si="15"/>
        <v>I-1</v>
      </c>
      <c r="T327" s="130"/>
      <c r="U327" s="130"/>
      <c r="V327" s="131"/>
      <c r="W327" s="249" t="str">
        <f t="shared" si="16"/>
        <v/>
      </c>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1"/>
      <c r="AU327" s="251" t="str">
        <f t="shared" si="17"/>
        <v/>
      </c>
      <c r="AV327" s="130"/>
      <c r="AW327" s="130"/>
      <c r="AX327" s="130"/>
      <c r="AY327" s="130"/>
      <c r="AZ327" s="131"/>
      <c r="BA327" s="251" t="str">
        <f t="shared" si="18"/>
        <v/>
      </c>
      <c r="BB327" s="130"/>
      <c r="BC327" s="130"/>
      <c r="BD327" s="130"/>
      <c r="BE327" s="130"/>
      <c r="BF327" s="130"/>
      <c r="BG327" s="130"/>
      <c r="BH327" s="131"/>
      <c r="BL327" s="15" t="s">
        <v>153</v>
      </c>
      <c r="BM327" s="12" t="s">
        <v>460</v>
      </c>
      <c r="BN327" s="214">
        <f t="shared" si="20"/>
        <v>0</v>
      </c>
      <c r="BO327" s="238" t="str">
        <f>IFERROR(VLOOKUP(IFERROR(VLOOKUP($M$36&amp;D327,'PCPP-UDR'!$A$5:$K$147,9,0),""),'FUENTE DE DATOS'!$N$2:$O$25,2,0),"")</f>
        <v/>
      </c>
      <c r="BP327" s="238" t="str">
        <f>IFERROR(VLOOKUP(IFERROR(VLOOKUP($M$36&amp;D327,'PCPP-UDR'!$A$5:$K$147,10,0),""),'FUENTE DE DATOS'!$N$2:$O$25,2,0),"")</f>
        <v/>
      </c>
      <c r="BQ327" s="30" t="s">
        <v>18</v>
      </c>
    </row>
    <row r="328" ht="25.5" customHeight="1">
      <c r="D328" s="248">
        <v>22.0</v>
      </c>
      <c r="E328" s="131"/>
      <c r="F328" s="249" t="str">
        <f t="shared" si="12"/>
        <v/>
      </c>
      <c r="G328" s="130"/>
      <c r="H328" s="130"/>
      <c r="I328" s="130"/>
      <c r="J328" s="130"/>
      <c r="K328" s="131"/>
      <c r="L328" s="250" t="str">
        <f t="shared" si="13"/>
        <v/>
      </c>
      <c r="M328" s="130"/>
      <c r="N328" s="131"/>
      <c r="O328" s="251" t="str">
        <f t="shared" si="14"/>
        <v/>
      </c>
      <c r="P328" s="130"/>
      <c r="Q328" s="130"/>
      <c r="R328" s="131"/>
      <c r="S328" s="251" t="str">
        <f t="shared" si="15"/>
        <v>Ninguno</v>
      </c>
      <c r="T328" s="130"/>
      <c r="U328" s="130"/>
      <c r="V328" s="131"/>
      <c r="W328" s="249" t="str">
        <f t="shared" si="16"/>
        <v/>
      </c>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1"/>
      <c r="AU328" s="251" t="str">
        <f t="shared" si="17"/>
        <v/>
      </c>
      <c r="AV328" s="130"/>
      <c r="AW328" s="130"/>
      <c r="AX328" s="130"/>
      <c r="AY328" s="130"/>
      <c r="AZ328" s="131"/>
      <c r="BA328" s="251" t="str">
        <f t="shared" si="18"/>
        <v/>
      </c>
      <c r="BB328" s="130"/>
      <c r="BC328" s="130"/>
      <c r="BD328" s="130"/>
      <c r="BE328" s="130"/>
      <c r="BF328" s="130"/>
      <c r="BG328" s="130"/>
      <c r="BH328" s="131"/>
      <c r="BL328" s="15" t="s">
        <v>160</v>
      </c>
      <c r="BM328" s="12" t="s">
        <v>462</v>
      </c>
      <c r="BN328" s="214">
        <f t="shared" si="20"/>
        <v>0</v>
      </c>
      <c r="BO328" s="238" t="str">
        <f>IFERROR(VLOOKUP(IFERROR(VLOOKUP($M$36&amp;D328,'PCPP-UDR'!$A$5:$K$147,9,0),""),'FUENTE DE DATOS'!$N$2:$O$25,2,0),"")</f>
        <v/>
      </c>
      <c r="BP328" s="238" t="str">
        <f>IFERROR(VLOOKUP(IFERROR(VLOOKUP($M$36&amp;D328,'PCPP-UDR'!$A$5:$K$147,10,0),""),'FUENTE DE DATOS'!$N$2:$O$25,2,0),"")</f>
        <v/>
      </c>
      <c r="BQ328" s="109" t="s">
        <v>450</v>
      </c>
    </row>
    <row r="329" ht="25.5" customHeight="1">
      <c r="D329" s="248">
        <v>23.0</v>
      </c>
      <c r="E329" s="131"/>
      <c r="F329" s="249" t="str">
        <f t="shared" si="12"/>
        <v/>
      </c>
      <c r="G329" s="130"/>
      <c r="H329" s="130"/>
      <c r="I329" s="130"/>
      <c r="J329" s="130"/>
      <c r="K329" s="131"/>
      <c r="L329" s="250" t="str">
        <f t="shared" si="13"/>
        <v/>
      </c>
      <c r="M329" s="130"/>
      <c r="N329" s="131"/>
      <c r="O329" s="251" t="str">
        <f t="shared" si="14"/>
        <v/>
      </c>
      <c r="P329" s="130"/>
      <c r="Q329" s="130"/>
      <c r="R329" s="131"/>
      <c r="S329" s="251" t="str">
        <f t="shared" si="15"/>
        <v>I-1</v>
      </c>
      <c r="T329" s="130"/>
      <c r="U329" s="130"/>
      <c r="V329" s="131"/>
      <c r="W329" s="249" t="str">
        <f t="shared" si="16"/>
        <v/>
      </c>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1"/>
      <c r="AU329" s="251" t="str">
        <f t="shared" si="17"/>
        <v/>
      </c>
      <c r="AV329" s="130"/>
      <c r="AW329" s="130"/>
      <c r="AX329" s="130"/>
      <c r="AY329" s="130"/>
      <c r="AZ329" s="131"/>
      <c r="BA329" s="251" t="str">
        <f t="shared" si="18"/>
        <v/>
      </c>
      <c r="BB329" s="130"/>
      <c r="BC329" s="130"/>
      <c r="BD329" s="130"/>
      <c r="BE329" s="130"/>
      <c r="BF329" s="130"/>
      <c r="BG329" s="130"/>
      <c r="BH329" s="131"/>
      <c r="BL329" s="15" t="s">
        <v>166</v>
      </c>
      <c r="BM329" s="12" t="s">
        <v>463</v>
      </c>
      <c r="BN329" s="214">
        <f t="shared" si="20"/>
        <v>0</v>
      </c>
      <c r="BO329" s="238" t="str">
        <f>IFERROR(VLOOKUP(IFERROR(VLOOKUP($M$36&amp;D329,'PCPP-UDR'!$A$5:$K$147,9,0),""),'FUENTE DE DATOS'!$N$2:$O$25,2,0),"")</f>
        <v/>
      </c>
      <c r="BP329" s="238" t="str">
        <f>IFERROR(VLOOKUP(IFERROR(VLOOKUP($M$36&amp;D329,'PCPP-UDR'!$A$5:$K$147,10,0),""),'FUENTE DE DATOS'!$N$2:$O$25,2,0),"")</f>
        <v/>
      </c>
      <c r="BQ329" s="30" t="s">
        <v>18</v>
      </c>
    </row>
    <row r="330" ht="25.5" customHeight="1">
      <c r="D330" s="248">
        <v>24.0</v>
      </c>
      <c r="E330" s="131"/>
      <c r="F330" s="249" t="str">
        <f t="shared" si="12"/>
        <v/>
      </c>
      <c r="G330" s="130"/>
      <c r="H330" s="130"/>
      <c r="I330" s="130"/>
      <c r="J330" s="130"/>
      <c r="K330" s="131"/>
      <c r="L330" s="250" t="str">
        <f t="shared" si="13"/>
        <v/>
      </c>
      <c r="M330" s="130"/>
      <c r="N330" s="131"/>
      <c r="O330" s="251" t="str">
        <f t="shared" si="14"/>
        <v/>
      </c>
      <c r="P330" s="130"/>
      <c r="Q330" s="130"/>
      <c r="R330" s="131"/>
      <c r="S330" s="251" t="str">
        <f t="shared" si="15"/>
        <v>I-1</v>
      </c>
      <c r="T330" s="130"/>
      <c r="U330" s="130"/>
      <c r="V330" s="131"/>
      <c r="W330" s="249" t="str">
        <f t="shared" si="16"/>
        <v/>
      </c>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1"/>
      <c r="AU330" s="251" t="str">
        <f t="shared" si="17"/>
        <v/>
      </c>
      <c r="AV330" s="130"/>
      <c r="AW330" s="130"/>
      <c r="AX330" s="130"/>
      <c r="AY330" s="130"/>
      <c r="AZ330" s="131"/>
      <c r="BA330" s="251" t="str">
        <f t="shared" si="18"/>
        <v/>
      </c>
      <c r="BB330" s="130"/>
      <c r="BC330" s="130"/>
      <c r="BD330" s="130"/>
      <c r="BE330" s="130"/>
      <c r="BF330" s="130"/>
      <c r="BG330" s="130"/>
      <c r="BH330" s="131"/>
      <c r="BL330" s="15" t="s">
        <v>173</v>
      </c>
      <c r="BM330" s="12" t="s">
        <v>467</v>
      </c>
      <c r="BN330" s="214">
        <f t="shared" si="20"/>
        <v>0</v>
      </c>
      <c r="BO330" s="238" t="str">
        <f>IFERROR(VLOOKUP(IFERROR(VLOOKUP($M$36&amp;D330,'PCPP-UDR'!$A$5:$K$147,9,0),""),'FUENTE DE DATOS'!$N$2:$O$25,2,0),"")</f>
        <v/>
      </c>
      <c r="BP330" s="238" t="str">
        <f>IFERROR(VLOOKUP(IFERROR(VLOOKUP($M$36&amp;D330,'PCPP-UDR'!$A$5:$K$147,10,0),""),'FUENTE DE DATOS'!$N$2:$O$25,2,0),"")</f>
        <v/>
      </c>
      <c r="BQ330" s="30" t="s">
        <v>18</v>
      </c>
    </row>
    <row r="331" ht="25.5" customHeight="1">
      <c r="D331" s="248">
        <v>25.0</v>
      </c>
      <c r="E331" s="131"/>
      <c r="F331" s="249" t="str">
        <f t="shared" si="12"/>
        <v/>
      </c>
      <c r="G331" s="130"/>
      <c r="H331" s="130"/>
      <c r="I331" s="130"/>
      <c r="J331" s="130"/>
      <c r="K331" s="131"/>
      <c r="L331" s="250" t="str">
        <f t="shared" si="13"/>
        <v/>
      </c>
      <c r="M331" s="130"/>
      <c r="N331" s="131"/>
      <c r="O331" s="251" t="str">
        <f t="shared" si="14"/>
        <v/>
      </c>
      <c r="P331" s="130"/>
      <c r="Q331" s="130"/>
      <c r="R331" s="131"/>
      <c r="S331" s="251" t="str">
        <f t="shared" si="15"/>
        <v>Ninguno</v>
      </c>
      <c r="T331" s="130"/>
      <c r="U331" s="130"/>
      <c r="V331" s="131"/>
      <c r="W331" s="249" t="str">
        <f t="shared" si="16"/>
        <v/>
      </c>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1"/>
      <c r="AU331" s="251" t="str">
        <f t="shared" si="17"/>
        <v/>
      </c>
      <c r="AV331" s="130"/>
      <c r="AW331" s="130"/>
      <c r="AX331" s="130"/>
      <c r="AY331" s="130"/>
      <c r="AZ331" s="131"/>
      <c r="BA331" s="251" t="str">
        <f t="shared" si="18"/>
        <v/>
      </c>
      <c r="BB331" s="130"/>
      <c r="BC331" s="130"/>
      <c r="BD331" s="130"/>
      <c r="BE331" s="130"/>
      <c r="BF331" s="130"/>
      <c r="BG331" s="130"/>
      <c r="BH331" s="131"/>
      <c r="BL331" s="32" t="s">
        <v>450</v>
      </c>
      <c r="BM331" s="12" t="s">
        <v>78</v>
      </c>
      <c r="BN331" s="214">
        <f t="shared" si="20"/>
        <v>44</v>
      </c>
      <c r="BO331" s="238" t="str">
        <f>IFERROR(VLOOKUP(IFERROR(VLOOKUP($M$36&amp;D331,'PCPP-UDR'!$A$5:$K$147,9,0),""),'FUENTE DE DATOS'!$N$2:$O$25,2,0),"")</f>
        <v/>
      </c>
      <c r="BP331" s="238" t="str">
        <f>IFERROR(VLOOKUP(IFERROR(VLOOKUP($M$36&amp;D331,'PCPP-UDR'!$A$5:$K$147,10,0),""),'FUENTE DE DATOS'!$N$2:$O$25,2,0),"")</f>
        <v/>
      </c>
      <c r="BQ331" s="109" t="s">
        <v>450</v>
      </c>
    </row>
    <row r="332" ht="25.5" customHeight="1">
      <c r="D332" s="248">
        <v>26.0</v>
      </c>
      <c r="E332" s="131"/>
      <c r="F332" s="249" t="str">
        <f t="shared" si="12"/>
        <v/>
      </c>
      <c r="G332" s="130"/>
      <c r="H332" s="130"/>
      <c r="I332" s="130"/>
      <c r="J332" s="130"/>
      <c r="K332" s="131"/>
      <c r="L332" s="250" t="str">
        <f t="shared" si="13"/>
        <v/>
      </c>
      <c r="M332" s="130"/>
      <c r="N332" s="131"/>
      <c r="O332" s="251" t="str">
        <f t="shared" si="14"/>
        <v/>
      </c>
      <c r="P332" s="130"/>
      <c r="Q332" s="130"/>
      <c r="R332" s="131"/>
      <c r="S332" s="251" t="str">
        <f t="shared" si="15"/>
        <v>Ninguno</v>
      </c>
      <c r="T332" s="130"/>
      <c r="U332" s="130"/>
      <c r="V332" s="131"/>
      <c r="W332" s="249" t="str">
        <f t="shared" si="16"/>
        <v/>
      </c>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1"/>
      <c r="AU332" s="251" t="str">
        <f t="shared" si="17"/>
        <v/>
      </c>
      <c r="AV332" s="130"/>
      <c r="AW332" s="130"/>
      <c r="AX332" s="130"/>
      <c r="AY332" s="130"/>
      <c r="AZ332" s="131"/>
      <c r="BA332" s="251" t="str">
        <f t="shared" si="18"/>
        <v/>
      </c>
      <c r="BB332" s="130"/>
      <c r="BC332" s="130"/>
      <c r="BD332" s="130"/>
      <c r="BE332" s="130"/>
      <c r="BF332" s="130"/>
      <c r="BG332" s="130"/>
      <c r="BH332" s="131"/>
      <c r="BN332" s="238"/>
      <c r="BO332" s="238" t="str">
        <f>IFERROR(VLOOKUP(IFERROR(VLOOKUP($M$36&amp;D332,'PCPP-UDR'!$A$5:$K$147,9,0),""),'FUENTE DE DATOS'!$N$2:$O$25,2,0),"")</f>
        <v/>
      </c>
      <c r="BP332" s="238" t="str">
        <f>IFERROR(VLOOKUP(IFERROR(VLOOKUP($M$36&amp;D332,'PCPP-UDR'!$A$5:$K$147,10,0),""),'FUENTE DE DATOS'!$N$2:$O$25,2,0),"")</f>
        <v/>
      </c>
      <c r="BQ332" s="109" t="s">
        <v>450</v>
      </c>
    </row>
    <row r="333" ht="25.5" customHeight="1">
      <c r="D333" s="248">
        <v>27.0</v>
      </c>
      <c r="E333" s="131"/>
      <c r="F333" s="249" t="str">
        <f t="shared" si="12"/>
        <v/>
      </c>
      <c r="G333" s="130"/>
      <c r="H333" s="130"/>
      <c r="I333" s="130"/>
      <c r="J333" s="130"/>
      <c r="K333" s="131"/>
      <c r="L333" s="250" t="str">
        <f t="shared" si="13"/>
        <v/>
      </c>
      <c r="M333" s="130"/>
      <c r="N333" s="131"/>
      <c r="O333" s="251" t="str">
        <f t="shared" si="14"/>
        <v/>
      </c>
      <c r="P333" s="130"/>
      <c r="Q333" s="130"/>
      <c r="R333" s="131"/>
      <c r="S333" s="251" t="str">
        <f t="shared" si="15"/>
        <v>Ninguno</v>
      </c>
      <c r="T333" s="130"/>
      <c r="U333" s="130"/>
      <c r="V333" s="131"/>
      <c r="W333" s="249" t="str">
        <f t="shared" si="16"/>
        <v/>
      </c>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1"/>
      <c r="AU333" s="251" t="str">
        <f t="shared" si="17"/>
        <v/>
      </c>
      <c r="AV333" s="130"/>
      <c r="AW333" s="130"/>
      <c r="AX333" s="130"/>
      <c r="AY333" s="130"/>
      <c r="AZ333" s="131"/>
      <c r="BA333" s="251" t="str">
        <f t="shared" si="18"/>
        <v/>
      </c>
      <c r="BB333" s="130"/>
      <c r="BC333" s="130"/>
      <c r="BD333" s="130"/>
      <c r="BE333" s="130"/>
      <c r="BF333" s="130"/>
      <c r="BG333" s="130"/>
      <c r="BH333" s="131"/>
      <c r="BO333" s="238" t="str">
        <f>IFERROR(VLOOKUP(IFERROR(VLOOKUP($M$36&amp;D333,'PCPP-UDR'!$A$5:$K$147,9,0),""),'FUENTE DE DATOS'!$N$2:$O$25,2,0),"")</f>
        <v/>
      </c>
      <c r="BP333" s="238" t="str">
        <f>IFERROR(VLOOKUP(IFERROR(VLOOKUP($M$36&amp;D333,'PCPP-UDR'!$A$5:$K$147,10,0),""),'FUENTE DE DATOS'!$N$2:$O$25,2,0),"")</f>
        <v/>
      </c>
      <c r="BQ333" s="109" t="s">
        <v>450</v>
      </c>
    </row>
    <row r="334" ht="16.5" customHeight="1">
      <c r="D334" s="252"/>
      <c r="E334" s="252"/>
      <c r="F334" s="253"/>
      <c r="G334" s="253"/>
      <c r="H334" s="253"/>
      <c r="I334" s="253"/>
      <c r="J334" s="253"/>
      <c r="K334" s="253"/>
      <c r="L334" s="254"/>
      <c r="M334" s="254"/>
      <c r="N334" s="254"/>
      <c r="O334" s="255"/>
      <c r="P334" s="255"/>
      <c r="Q334" s="255"/>
      <c r="R334" s="255"/>
      <c r="S334" s="255"/>
      <c r="T334" s="255"/>
      <c r="U334" s="255"/>
      <c r="V334" s="255"/>
      <c r="W334" s="253"/>
      <c r="X334" s="253"/>
      <c r="Y334" s="253"/>
      <c r="Z334" s="253"/>
      <c r="AA334" s="253"/>
      <c r="AB334" s="253"/>
      <c r="AC334" s="253"/>
      <c r="AD334" s="253"/>
      <c r="AE334" s="253"/>
      <c r="AF334" s="253"/>
      <c r="AG334" s="253"/>
      <c r="AH334" s="253"/>
      <c r="AI334" s="253"/>
      <c r="AJ334" s="253"/>
      <c r="AK334" s="253"/>
      <c r="AL334" s="253"/>
      <c r="AM334" s="253"/>
      <c r="AN334" s="253"/>
      <c r="AO334" s="253"/>
      <c r="AP334" s="253"/>
      <c r="AQ334" s="253"/>
      <c r="AR334" s="253"/>
      <c r="AS334" s="253"/>
      <c r="AT334" s="253"/>
      <c r="AU334" s="255"/>
      <c r="AV334" s="255"/>
      <c r="AW334" s="255"/>
      <c r="AX334" s="255"/>
      <c r="AY334" s="255"/>
      <c r="AZ334" s="255"/>
      <c r="BA334" s="255"/>
      <c r="BB334" s="255"/>
      <c r="BC334" s="255"/>
      <c r="BD334" s="255"/>
      <c r="BE334" s="255"/>
      <c r="BF334" s="255"/>
      <c r="BG334" s="255"/>
      <c r="BH334" s="255"/>
    </row>
    <row r="335" ht="16.5" customHeight="1">
      <c r="D335" s="252"/>
      <c r="E335" s="252"/>
      <c r="F335" s="253"/>
      <c r="G335" s="253"/>
      <c r="H335" s="253"/>
      <c r="I335" s="253"/>
      <c r="J335" s="253"/>
      <c r="K335" s="253"/>
      <c r="L335" s="254"/>
      <c r="M335" s="254"/>
      <c r="N335" s="254"/>
      <c r="O335" s="255"/>
      <c r="P335" s="255"/>
      <c r="Q335" s="255"/>
      <c r="R335" s="255"/>
      <c r="S335" s="255"/>
      <c r="T335" s="255"/>
      <c r="U335" s="255"/>
      <c r="V335" s="255"/>
      <c r="W335" s="253"/>
      <c r="X335" s="253"/>
      <c r="Y335" s="253"/>
      <c r="Z335" s="253"/>
      <c r="AA335" s="253"/>
      <c r="AB335" s="253"/>
      <c r="AC335" s="253"/>
      <c r="AD335" s="253"/>
      <c r="AE335" s="253"/>
      <c r="AF335" s="253"/>
      <c r="AG335" s="253"/>
      <c r="AH335" s="253"/>
      <c r="AI335" s="253"/>
      <c r="AJ335" s="253"/>
      <c r="AK335" s="253"/>
      <c r="AL335" s="253"/>
      <c r="AM335" s="253"/>
      <c r="AN335" s="253"/>
      <c r="AO335" s="253"/>
      <c r="AP335" s="253"/>
      <c r="AQ335" s="253"/>
      <c r="AR335" s="253"/>
      <c r="AS335" s="253"/>
      <c r="AT335" s="253"/>
      <c r="AU335" s="255"/>
      <c r="AV335" s="255"/>
      <c r="AW335" s="255"/>
      <c r="AX335" s="255"/>
      <c r="AY335" s="255"/>
      <c r="AZ335" s="255"/>
      <c r="BA335" s="255"/>
      <c r="BB335" s="255"/>
      <c r="BC335" s="255"/>
      <c r="BD335" s="255"/>
      <c r="BE335" s="255"/>
      <c r="BF335" s="255"/>
      <c r="BG335" s="255"/>
      <c r="BH335" s="255"/>
    </row>
    <row r="336" ht="16.5" customHeight="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c r="AE336" s="201"/>
      <c r="AF336" s="201"/>
      <c r="AG336" s="202"/>
      <c r="AH336" s="202"/>
      <c r="AI336" s="202"/>
      <c r="AJ336" s="202"/>
      <c r="AK336" s="202"/>
      <c r="AL336" s="202"/>
      <c r="AM336" s="202"/>
      <c r="AN336" s="202"/>
      <c r="AO336" s="202"/>
      <c r="AP336" s="202"/>
      <c r="AQ336" s="202"/>
      <c r="AR336" s="202"/>
      <c r="AS336" s="201"/>
      <c r="AT336" s="201"/>
      <c r="AU336" s="201"/>
      <c r="AV336" s="201"/>
      <c r="AW336" s="201"/>
      <c r="AX336" s="201"/>
      <c r="AY336" s="201"/>
      <c r="AZ336" s="201"/>
      <c r="BA336" s="201"/>
      <c r="BB336" s="201"/>
      <c r="BC336" s="201"/>
      <c r="BD336" s="201"/>
      <c r="BE336" s="201"/>
      <c r="BF336" s="201"/>
      <c r="BG336" s="201"/>
      <c r="BH336" s="201"/>
    </row>
    <row r="337">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c r="AE337" s="201"/>
      <c r="AF337" s="201"/>
      <c r="AG337" s="202"/>
      <c r="AH337" s="202"/>
      <c r="AI337" s="202"/>
      <c r="AJ337" s="202"/>
      <c r="AK337" s="202"/>
      <c r="AL337" s="202"/>
      <c r="AM337" s="202"/>
      <c r="AN337" s="202"/>
      <c r="AO337" s="202"/>
      <c r="AP337" s="202"/>
      <c r="AQ337" s="202"/>
      <c r="AR337" s="202"/>
      <c r="AS337" s="201"/>
      <c r="AT337" s="201"/>
      <c r="AU337" s="201"/>
      <c r="AV337" s="201"/>
      <c r="AW337" s="201"/>
      <c r="AX337" s="201"/>
      <c r="AY337" s="201"/>
      <c r="AZ337" s="201"/>
      <c r="BA337" s="201"/>
      <c r="BB337" s="201"/>
      <c r="BC337" s="201"/>
      <c r="BD337" s="201"/>
      <c r="BE337" s="201"/>
      <c r="BF337" s="201"/>
      <c r="BG337" s="201"/>
      <c r="BH337" s="201"/>
    </row>
    <row r="338">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c r="AE338" s="201"/>
      <c r="AF338" s="201"/>
      <c r="AG338" s="202"/>
      <c r="AH338" s="202"/>
      <c r="AI338" s="202"/>
      <c r="AJ338" s="202"/>
      <c r="AK338" s="202"/>
      <c r="AL338" s="202"/>
      <c r="AM338" s="202"/>
      <c r="AN338" s="202"/>
      <c r="AO338" s="202"/>
      <c r="AP338" s="202"/>
      <c r="AQ338" s="202"/>
      <c r="AR338" s="202"/>
      <c r="AS338" s="201"/>
      <c r="AT338" s="201"/>
      <c r="AU338" s="201"/>
      <c r="AV338" s="201"/>
      <c r="AW338" s="201"/>
      <c r="AX338" s="201"/>
      <c r="AY338" s="201"/>
      <c r="AZ338" s="201"/>
      <c r="BA338" s="201"/>
      <c r="BB338" s="201"/>
      <c r="BC338" s="201"/>
      <c r="BD338" s="201"/>
      <c r="BE338" s="201"/>
      <c r="BF338" s="201"/>
      <c r="BG338" s="201"/>
      <c r="BH338" s="201"/>
    </row>
    <row r="339">
      <c r="D339" s="141" t="s">
        <v>433</v>
      </c>
    </row>
    <row r="340">
      <c r="D340" s="245" t="s">
        <v>324</v>
      </c>
      <c r="E340" s="131"/>
      <c r="F340" s="245" t="s">
        <v>478</v>
      </c>
      <c r="G340" s="130"/>
      <c r="H340" s="130"/>
      <c r="I340" s="130"/>
      <c r="J340" s="130"/>
      <c r="K340" s="131"/>
      <c r="L340" s="246" t="s">
        <v>342</v>
      </c>
      <c r="M340" s="130"/>
      <c r="N340" s="131"/>
      <c r="O340" s="247" t="s">
        <v>479</v>
      </c>
      <c r="P340" s="130"/>
      <c r="Q340" s="130"/>
      <c r="R340" s="131"/>
      <c r="S340" s="247" t="s">
        <v>480</v>
      </c>
      <c r="T340" s="130"/>
      <c r="U340" s="130"/>
      <c r="V340" s="131"/>
      <c r="W340" s="245" t="s">
        <v>481</v>
      </c>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1"/>
      <c r="AU340" s="247" t="s">
        <v>482</v>
      </c>
      <c r="AV340" s="130"/>
      <c r="AW340" s="130"/>
      <c r="AX340" s="130"/>
      <c r="AY340" s="130"/>
      <c r="AZ340" s="131"/>
      <c r="BA340" s="247" t="s">
        <v>483</v>
      </c>
      <c r="BB340" s="130"/>
      <c r="BC340" s="130"/>
      <c r="BD340" s="130"/>
      <c r="BE340" s="130"/>
      <c r="BF340" s="130"/>
      <c r="BG340" s="130"/>
      <c r="BH340" s="131"/>
    </row>
    <row r="341" ht="25.5" customHeight="1">
      <c r="D341" s="248">
        <v>28.0</v>
      </c>
      <c r="E341" s="131"/>
      <c r="F341" s="249" t="str">
        <f t="shared" ref="F341:F367" si="21">IFERROR(VLOOKUP($M$36&amp;D341,'PCPP-UDR'!$A$5:$K$147,4,0),"")</f>
        <v/>
      </c>
      <c r="G341" s="130"/>
      <c r="H341" s="130"/>
      <c r="I341" s="130"/>
      <c r="J341" s="130"/>
      <c r="K341" s="131"/>
      <c r="L341" s="250" t="str">
        <f t="shared" ref="L341:L367" si="22">IFERROR(VLOOKUP($M$36&amp;D341,'PCPP-UDR'!$A$5:$K$147,5,0),"")</f>
        <v/>
      </c>
      <c r="M341" s="130"/>
      <c r="N341" s="131"/>
      <c r="O341" s="251" t="str">
        <f t="shared" ref="O341:O367" si="23">IFERROR(VLOOKUP($M$36&amp;D341,'PCPP-UDR'!$A$5:$K$147,8,0),"")</f>
        <v/>
      </c>
      <c r="P341" s="130"/>
      <c r="Q341" s="130"/>
      <c r="R341" s="131"/>
      <c r="S341" s="251" t="str">
        <f t="shared" ref="S341:S367" si="24">BQ341</f>
        <v>Ninguno</v>
      </c>
      <c r="T341" s="130"/>
      <c r="U341" s="130"/>
      <c r="V341" s="131"/>
      <c r="W341" s="249" t="str">
        <f t="shared" ref="W341:W367" si="25">IFERROR(VLOOKUP($M$36&amp;D341,'PCPP-UDR'!$A$5:$K$147,11,0),"")</f>
        <v/>
      </c>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1"/>
      <c r="AU341" s="251" t="str">
        <f t="shared" ref="AU341:AU367" si="26">IFERROR(VLOOKUP($M$36&amp;D341,'PCPP-UDR'!$A$5:$K$147,7,0),"")</f>
        <v/>
      </c>
      <c r="AV341" s="130"/>
      <c r="AW341" s="130"/>
      <c r="AX341" s="130"/>
      <c r="AY341" s="130"/>
      <c r="AZ341" s="131"/>
      <c r="BA341" s="251" t="str">
        <f t="shared" ref="BA341:BA367" si="27">IFERROR(VLOOKUP($M$36&amp;D341,'PCPP-UDR'!$A$5:$K$147,6,0),"")</f>
        <v/>
      </c>
      <c r="BB341" s="130"/>
      <c r="BC341" s="130"/>
      <c r="BD341" s="130"/>
      <c r="BE341" s="130"/>
      <c r="BF341" s="130"/>
      <c r="BG341" s="130"/>
      <c r="BH341" s="131"/>
      <c r="BL341" s="5"/>
      <c r="BM341" s="5"/>
      <c r="BN341" s="209"/>
      <c r="BO341" s="238" t="str">
        <f>IFERROR(VLOOKUP(IFERROR(VLOOKUP($M$36&amp;D341,'PCPP-UDR'!$A$5:$K$147,9,0),""),'FUENTE DE DATOS'!$N$2:$O$25,2,0),"")</f>
        <v/>
      </c>
      <c r="BP341" s="238" t="str">
        <f>IFERROR(VLOOKUP(IFERROR(VLOOKUP($M$36&amp;D341,'PCPP-UDR'!$A$5:$K$147,10,0),""),'FUENTE DE DATOS'!$N$2:$O$25,2,0),"")</f>
        <v/>
      </c>
      <c r="BQ341" s="109" t="s">
        <v>450</v>
      </c>
    </row>
    <row r="342" ht="25.5" customHeight="1">
      <c r="D342" s="248">
        <v>29.0</v>
      </c>
      <c r="E342" s="131"/>
      <c r="F342" s="249" t="str">
        <f t="shared" si="21"/>
        <v/>
      </c>
      <c r="G342" s="130"/>
      <c r="H342" s="130"/>
      <c r="I342" s="130"/>
      <c r="J342" s="130"/>
      <c r="K342" s="131"/>
      <c r="L342" s="250" t="str">
        <f t="shared" si="22"/>
        <v/>
      </c>
      <c r="M342" s="130"/>
      <c r="N342" s="131"/>
      <c r="O342" s="251" t="str">
        <f t="shared" si="23"/>
        <v/>
      </c>
      <c r="P342" s="130"/>
      <c r="Q342" s="130"/>
      <c r="R342" s="131"/>
      <c r="S342" s="251" t="str">
        <f t="shared" si="24"/>
        <v>Ninguno</v>
      </c>
      <c r="T342" s="130"/>
      <c r="U342" s="130"/>
      <c r="V342" s="131"/>
      <c r="W342" s="249" t="str">
        <f t="shared" si="25"/>
        <v/>
      </c>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1"/>
      <c r="AU342" s="251" t="str">
        <f t="shared" si="26"/>
        <v/>
      </c>
      <c r="AV342" s="130"/>
      <c r="AW342" s="130"/>
      <c r="AX342" s="130"/>
      <c r="AY342" s="130"/>
      <c r="AZ342" s="131"/>
      <c r="BA342" s="251" t="str">
        <f t="shared" si="27"/>
        <v/>
      </c>
      <c r="BB342" s="130"/>
      <c r="BC342" s="130"/>
      <c r="BD342" s="130"/>
      <c r="BE342" s="130"/>
      <c r="BF342" s="130"/>
      <c r="BG342" s="130"/>
      <c r="BH342" s="131"/>
      <c r="BL342" s="15"/>
      <c r="BM342" s="12"/>
      <c r="BN342" s="214"/>
      <c r="BO342" s="238" t="str">
        <f>IFERROR(VLOOKUP(IFERROR(VLOOKUP($M$36&amp;D342,'PCPP-UDR'!$A$5:$K$147,9,0),""),'FUENTE DE DATOS'!$N$2:$O$25,2,0),"")</f>
        <v/>
      </c>
      <c r="BP342" s="238" t="str">
        <f>IFERROR(VLOOKUP(IFERROR(VLOOKUP($M$36&amp;D342,'PCPP-UDR'!$A$5:$K$147,10,0),""),'FUENTE DE DATOS'!$N$2:$O$25,2,0),"")</f>
        <v/>
      </c>
      <c r="BQ342" s="109" t="s">
        <v>450</v>
      </c>
    </row>
    <row r="343" ht="25.5" customHeight="1">
      <c r="D343" s="248">
        <v>30.0</v>
      </c>
      <c r="E343" s="131"/>
      <c r="F343" s="249" t="str">
        <f t="shared" si="21"/>
        <v/>
      </c>
      <c r="G343" s="130"/>
      <c r="H343" s="130"/>
      <c r="I343" s="130"/>
      <c r="J343" s="130"/>
      <c r="K343" s="131"/>
      <c r="L343" s="250" t="str">
        <f t="shared" si="22"/>
        <v/>
      </c>
      <c r="M343" s="130"/>
      <c r="N343" s="131"/>
      <c r="O343" s="251" t="str">
        <f t="shared" si="23"/>
        <v/>
      </c>
      <c r="P343" s="130"/>
      <c r="Q343" s="130"/>
      <c r="R343" s="131"/>
      <c r="S343" s="251" t="str">
        <f t="shared" si="24"/>
        <v>I-1</v>
      </c>
      <c r="T343" s="130"/>
      <c r="U343" s="130"/>
      <c r="V343" s="131"/>
      <c r="W343" s="249" t="str">
        <f t="shared" si="25"/>
        <v/>
      </c>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1"/>
      <c r="AU343" s="251" t="str">
        <f t="shared" si="26"/>
        <v/>
      </c>
      <c r="AV343" s="130"/>
      <c r="AW343" s="130"/>
      <c r="AX343" s="130"/>
      <c r="AY343" s="130"/>
      <c r="AZ343" s="131"/>
      <c r="BA343" s="251" t="str">
        <f t="shared" si="27"/>
        <v/>
      </c>
      <c r="BB343" s="130"/>
      <c r="BC343" s="130"/>
      <c r="BD343" s="130"/>
      <c r="BE343" s="130"/>
      <c r="BF343" s="130"/>
      <c r="BG343" s="130"/>
      <c r="BH343" s="131"/>
      <c r="BL343" s="15"/>
      <c r="BM343" s="12"/>
      <c r="BN343" s="214"/>
      <c r="BO343" s="238" t="str">
        <f>IFERROR(VLOOKUP(IFERROR(VLOOKUP($M$36&amp;D343,'PCPP-UDR'!$A$5:$K$147,9,0),""),'FUENTE DE DATOS'!$N$2:$O$25,2,0),"")</f>
        <v/>
      </c>
      <c r="BP343" s="238" t="str">
        <f>IFERROR(VLOOKUP(IFERROR(VLOOKUP($M$36&amp;D343,'PCPP-UDR'!$A$5:$K$147,10,0),""),'FUENTE DE DATOS'!$N$2:$O$25,2,0),"")</f>
        <v/>
      </c>
      <c r="BQ343" s="30" t="s">
        <v>18</v>
      </c>
    </row>
    <row r="344" ht="25.5" customHeight="1">
      <c r="D344" s="248">
        <v>31.0</v>
      </c>
      <c r="E344" s="131"/>
      <c r="F344" s="249" t="str">
        <f t="shared" si="21"/>
        <v/>
      </c>
      <c r="G344" s="130"/>
      <c r="H344" s="130"/>
      <c r="I344" s="130"/>
      <c r="J344" s="130"/>
      <c r="K344" s="131"/>
      <c r="L344" s="250" t="str">
        <f t="shared" si="22"/>
        <v/>
      </c>
      <c r="M344" s="130"/>
      <c r="N344" s="131"/>
      <c r="O344" s="251" t="str">
        <f t="shared" si="23"/>
        <v/>
      </c>
      <c r="P344" s="130"/>
      <c r="Q344" s="130"/>
      <c r="R344" s="131"/>
      <c r="S344" s="251" t="str">
        <f t="shared" si="24"/>
        <v>I-1</v>
      </c>
      <c r="T344" s="130"/>
      <c r="U344" s="130"/>
      <c r="V344" s="131"/>
      <c r="W344" s="249" t="str">
        <f t="shared" si="25"/>
        <v/>
      </c>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1"/>
      <c r="AU344" s="251" t="str">
        <f t="shared" si="26"/>
        <v/>
      </c>
      <c r="AV344" s="130"/>
      <c r="AW344" s="130"/>
      <c r="AX344" s="130"/>
      <c r="AY344" s="130"/>
      <c r="AZ344" s="131"/>
      <c r="BA344" s="251" t="str">
        <f t="shared" si="27"/>
        <v/>
      </c>
      <c r="BB344" s="130"/>
      <c r="BC344" s="130"/>
      <c r="BD344" s="130"/>
      <c r="BE344" s="130"/>
      <c r="BF344" s="130"/>
      <c r="BG344" s="130"/>
      <c r="BH344" s="131"/>
      <c r="BL344" s="15"/>
      <c r="BM344" s="12"/>
      <c r="BN344" s="214"/>
      <c r="BO344" s="238" t="str">
        <f>IFERROR(VLOOKUP(IFERROR(VLOOKUP($M$36&amp;D344,'PCPP-UDR'!$A$5:$K$147,9,0),""),'FUENTE DE DATOS'!$N$2:$O$25,2,0),"")</f>
        <v/>
      </c>
      <c r="BP344" s="238" t="str">
        <f>IFERROR(VLOOKUP(IFERROR(VLOOKUP($M$36&amp;D344,'PCPP-UDR'!$A$5:$K$147,10,0),""),'FUENTE DE DATOS'!$N$2:$O$25,2,0),"")</f>
        <v/>
      </c>
      <c r="BQ344" s="30" t="s">
        <v>18</v>
      </c>
    </row>
    <row r="345" ht="25.5" customHeight="1">
      <c r="D345" s="248">
        <v>32.0</v>
      </c>
      <c r="E345" s="131"/>
      <c r="F345" s="249" t="str">
        <f t="shared" si="21"/>
        <v/>
      </c>
      <c r="G345" s="130"/>
      <c r="H345" s="130"/>
      <c r="I345" s="130"/>
      <c r="J345" s="130"/>
      <c r="K345" s="131"/>
      <c r="L345" s="250" t="str">
        <f t="shared" si="22"/>
        <v/>
      </c>
      <c r="M345" s="130"/>
      <c r="N345" s="131"/>
      <c r="O345" s="251" t="str">
        <f t="shared" si="23"/>
        <v/>
      </c>
      <c r="P345" s="130"/>
      <c r="Q345" s="130"/>
      <c r="R345" s="131"/>
      <c r="S345" s="251" t="str">
        <f t="shared" si="24"/>
        <v>Ninguno</v>
      </c>
      <c r="T345" s="130"/>
      <c r="U345" s="130"/>
      <c r="V345" s="131"/>
      <c r="W345" s="249" t="str">
        <f t="shared" si="25"/>
        <v/>
      </c>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1"/>
      <c r="AU345" s="251" t="str">
        <f t="shared" si="26"/>
        <v/>
      </c>
      <c r="AV345" s="130"/>
      <c r="AW345" s="130"/>
      <c r="AX345" s="130"/>
      <c r="AY345" s="130"/>
      <c r="AZ345" s="131"/>
      <c r="BA345" s="251" t="str">
        <f t="shared" si="27"/>
        <v/>
      </c>
      <c r="BB345" s="130"/>
      <c r="BC345" s="130"/>
      <c r="BD345" s="130"/>
      <c r="BE345" s="130"/>
      <c r="BF345" s="130"/>
      <c r="BG345" s="130"/>
      <c r="BH345" s="131"/>
      <c r="BL345" s="15"/>
      <c r="BM345" s="12"/>
      <c r="BN345" s="214"/>
      <c r="BO345" s="238" t="str">
        <f>IFERROR(VLOOKUP(IFERROR(VLOOKUP($M$36&amp;D345,'PCPP-UDR'!$A$5:$K$147,9,0),""),'FUENTE DE DATOS'!$N$2:$O$25,2,0),"")</f>
        <v/>
      </c>
      <c r="BP345" s="238" t="str">
        <f>IFERROR(VLOOKUP(IFERROR(VLOOKUP($M$36&amp;D345,'PCPP-UDR'!$A$5:$K$147,10,0),""),'FUENTE DE DATOS'!$N$2:$O$25,2,0),"")</f>
        <v/>
      </c>
      <c r="BQ345" s="109" t="s">
        <v>450</v>
      </c>
    </row>
    <row r="346" ht="25.5" customHeight="1">
      <c r="D346" s="248">
        <v>33.0</v>
      </c>
      <c r="E346" s="131"/>
      <c r="F346" s="249" t="str">
        <f t="shared" si="21"/>
        <v/>
      </c>
      <c r="G346" s="130"/>
      <c r="H346" s="130"/>
      <c r="I346" s="130"/>
      <c r="J346" s="130"/>
      <c r="K346" s="131"/>
      <c r="L346" s="250" t="str">
        <f t="shared" si="22"/>
        <v/>
      </c>
      <c r="M346" s="130"/>
      <c r="N346" s="131"/>
      <c r="O346" s="251" t="str">
        <f t="shared" si="23"/>
        <v/>
      </c>
      <c r="P346" s="130"/>
      <c r="Q346" s="130"/>
      <c r="R346" s="131"/>
      <c r="S346" s="251" t="str">
        <f t="shared" si="24"/>
        <v>Ninguno</v>
      </c>
      <c r="T346" s="130"/>
      <c r="U346" s="130"/>
      <c r="V346" s="131"/>
      <c r="W346" s="249" t="str">
        <f t="shared" si="25"/>
        <v/>
      </c>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1"/>
      <c r="AU346" s="251" t="str">
        <f t="shared" si="26"/>
        <v/>
      </c>
      <c r="AV346" s="130"/>
      <c r="AW346" s="130"/>
      <c r="AX346" s="130"/>
      <c r="AY346" s="130"/>
      <c r="AZ346" s="131"/>
      <c r="BA346" s="251" t="str">
        <f t="shared" si="27"/>
        <v/>
      </c>
      <c r="BB346" s="130"/>
      <c r="BC346" s="130"/>
      <c r="BD346" s="130"/>
      <c r="BE346" s="130"/>
      <c r="BF346" s="130"/>
      <c r="BG346" s="130"/>
      <c r="BH346" s="131"/>
      <c r="BL346" s="15"/>
      <c r="BM346" s="12"/>
      <c r="BN346" s="214"/>
      <c r="BO346" s="238" t="str">
        <f>IFERROR(VLOOKUP(IFERROR(VLOOKUP($M$36&amp;D346,'PCPP-UDR'!$A$5:$K$147,9,0),""),'FUENTE DE DATOS'!$N$2:$O$25,2,0),"")</f>
        <v/>
      </c>
      <c r="BP346" s="238" t="str">
        <f>IFERROR(VLOOKUP(IFERROR(VLOOKUP($M$36&amp;D346,'PCPP-UDR'!$A$5:$K$147,10,0),""),'FUENTE DE DATOS'!$N$2:$O$25,2,0),"")</f>
        <v/>
      </c>
      <c r="BQ346" s="109" t="s">
        <v>450</v>
      </c>
    </row>
    <row r="347" ht="25.5" customHeight="1">
      <c r="D347" s="248">
        <v>34.0</v>
      </c>
      <c r="E347" s="131"/>
      <c r="F347" s="249" t="str">
        <f t="shared" si="21"/>
        <v/>
      </c>
      <c r="G347" s="130"/>
      <c r="H347" s="130"/>
      <c r="I347" s="130"/>
      <c r="J347" s="130"/>
      <c r="K347" s="131"/>
      <c r="L347" s="250" t="str">
        <f t="shared" si="22"/>
        <v/>
      </c>
      <c r="M347" s="130"/>
      <c r="N347" s="131"/>
      <c r="O347" s="251" t="str">
        <f t="shared" si="23"/>
        <v/>
      </c>
      <c r="P347" s="130"/>
      <c r="Q347" s="130"/>
      <c r="R347" s="131"/>
      <c r="S347" s="251" t="str">
        <f t="shared" si="24"/>
        <v>Ninguno</v>
      </c>
      <c r="T347" s="130"/>
      <c r="U347" s="130"/>
      <c r="V347" s="131"/>
      <c r="W347" s="249" t="str">
        <f t="shared" si="25"/>
        <v/>
      </c>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1"/>
      <c r="AU347" s="251" t="str">
        <f t="shared" si="26"/>
        <v/>
      </c>
      <c r="AV347" s="130"/>
      <c r="AW347" s="130"/>
      <c r="AX347" s="130"/>
      <c r="AY347" s="130"/>
      <c r="AZ347" s="131"/>
      <c r="BA347" s="251" t="str">
        <f t="shared" si="27"/>
        <v/>
      </c>
      <c r="BB347" s="130"/>
      <c r="BC347" s="130"/>
      <c r="BD347" s="130"/>
      <c r="BE347" s="130"/>
      <c r="BF347" s="130"/>
      <c r="BG347" s="130"/>
      <c r="BH347" s="131"/>
      <c r="BL347" s="15"/>
      <c r="BM347" s="12"/>
      <c r="BN347" s="214"/>
      <c r="BO347" s="238" t="str">
        <f>IFERROR(VLOOKUP(IFERROR(VLOOKUP($M$36&amp;D347,'PCPP-UDR'!$A$5:$K$147,9,0),""),'FUENTE DE DATOS'!$N$2:$O$25,2,0),"")</f>
        <v/>
      </c>
      <c r="BP347" s="238" t="str">
        <f>IFERROR(VLOOKUP(IFERROR(VLOOKUP($M$36&amp;D347,'PCPP-UDR'!$A$5:$K$147,10,0),""),'FUENTE DE DATOS'!$N$2:$O$25,2,0),"")</f>
        <v/>
      </c>
      <c r="BQ347" s="109" t="s">
        <v>450</v>
      </c>
    </row>
    <row r="348" ht="25.5" customHeight="1">
      <c r="D348" s="248">
        <v>35.0</v>
      </c>
      <c r="E348" s="131"/>
      <c r="F348" s="249" t="str">
        <f t="shared" si="21"/>
        <v/>
      </c>
      <c r="G348" s="130"/>
      <c r="H348" s="130"/>
      <c r="I348" s="130"/>
      <c r="J348" s="130"/>
      <c r="K348" s="131"/>
      <c r="L348" s="250" t="str">
        <f t="shared" si="22"/>
        <v/>
      </c>
      <c r="M348" s="130"/>
      <c r="N348" s="131"/>
      <c r="O348" s="251" t="str">
        <f t="shared" si="23"/>
        <v/>
      </c>
      <c r="P348" s="130"/>
      <c r="Q348" s="130"/>
      <c r="R348" s="131"/>
      <c r="S348" s="251" t="str">
        <f t="shared" si="24"/>
        <v>Ninguno</v>
      </c>
      <c r="T348" s="130"/>
      <c r="U348" s="130"/>
      <c r="V348" s="131"/>
      <c r="W348" s="249" t="str">
        <f t="shared" si="25"/>
        <v/>
      </c>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1"/>
      <c r="AU348" s="251" t="str">
        <f t="shared" si="26"/>
        <v/>
      </c>
      <c r="AV348" s="130"/>
      <c r="AW348" s="130"/>
      <c r="AX348" s="130"/>
      <c r="AY348" s="130"/>
      <c r="AZ348" s="131"/>
      <c r="BA348" s="251" t="str">
        <f t="shared" si="27"/>
        <v/>
      </c>
      <c r="BB348" s="130"/>
      <c r="BC348" s="130"/>
      <c r="BD348" s="130"/>
      <c r="BE348" s="130"/>
      <c r="BF348" s="130"/>
      <c r="BG348" s="130"/>
      <c r="BH348" s="131"/>
      <c r="BL348" s="15"/>
      <c r="BM348" s="12"/>
      <c r="BN348" s="214"/>
      <c r="BO348" s="238" t="str">
        <f>IFERROR(VLOOKUP(IFERROR(VLOOKUP($M$36&amp;D348,'PCPP-UDR'!$A$5:$K$147,9,0),""),'FUENTE DE DATOS'!$N$2:$O$25,2,0),"")</f>
        <v/>
      </c>
      <c r="BP348" s="238" t="str">
        <f>IFERROR(VLOOKUP(IFERROR(VLOOKUP($M$36&amp;D348,'PCPP-UDR'!$A$5:$K$147,10,0),""),'FUENTE DE DATOS'!$N$2:$O$25,2,0),"")</f>
        <v/>
      </c>
      <c r="BQ348" s="109" t="s">
        <v>450</v>
      </c>
    </row>
    <row r="349" ht="25.5" customHeight="1">
      <c r="D349" s="248">
        <v>36.0</v>
      </c>
      <c r="E349" s="131"/>
      <c r="F349" s="249" t="str">
        <f t="shared" si="21"/>
        <v/>
      </c>
      <c r="G349" s="130"/>
      <c r="H349" s="130"/>
      <c r="I349" s="130"/>
      <c r="J349" s="130"/>
      <c r="K349" s="131"/>
      <c r="L349" s="250" t="str">
        <f t="shared" si="22"/>
        <v/>
      </c>
      <c r="M349" s="130"/>
      <c r="N349" s="131"/>
      <c r="O349" s="251" t="str">
        <f t="shared" si="23"/>
        <v/>
      </c>
      <c r="P349" s="130"/>
      <c r="Q349" s="130"/>
      <c r="R349" s="131"/>
      <c r="S349" s="251" t="str">
        <f t="shared" si="24"/>
        <v>Ninguno</v>
      </c>
      <c r="T349" s="130"/>
      <c r="U349" s="130"/>
      <c r="V349" s="131"/>
      <c r="W349" s="249" t="str">
        <f t="shared" si="25"/>
        <v/>
      </c>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1"/>
      <c r="AU349" s="251" t="str">
        <f t="shared" si="26"/>
        <v/>
      </c>
      <c r="AV349" s="130"/>
      <c r="AW349" s="130"/>
      <c r="AX349" s="130"/>
      <c r="AY349" s="130"/>
      <c r="AZ349" s="131"/>
      <c r="BA349" s="251" t="str">
        <f t="shared" si="27"/>
        <v/>
      </c>
      <c r="BB349" s="130"/>
      <c r="BC349" s="130"/>
      <c r="BD349" s="130"/>
      <c r="BE349" s="130"/>
      <c r="BF349" s="130"/>
      <c r="BG349" s="130"/>
      <c r="BH349" s="131"/>
      <c r="BL349" s="15"/>
      <c r="BM349" s="12"/>
      <c r="BN349" s="214"/>
      <c r="BO349" s="238" t="str">
        <f>IFERROR(VLOOKUP(IFERROR(VLOOKUP($M$36&amp;D349,'PCPP-UDR'!$A$5:$K$147,9,0),""),'FUENTE DE DATOS'!$N$2:$O$25,2,0),"")</f>
        <v/>
      </c>
      <c r="BP349" s="238" t="str">
        <f>IFERROR(VLOOKUP(IFERROR(VLOOKUP($M$36&amp;D349,'PCPP-UDR'!$A$5:$K$147,10,0),""),'FUENTE DE DATOS'!$N$2:$O$25,2,0),"")</f>
        <v/>
      </c>
      <c r="BQ349" s="109" t="s">
        <v>450</v>
      </c>
    </row>
    <row r="350" ht="25.5" customHeight="1">
      <c r="D350" s="248">
        <v>37.0</v>
      </c>
      <c r="E350" s="131"/>
      <c r="F350" s="249" t="str">
        <f t="shared" si="21"/>
        <v/>
      </c>
      <c r="G350" s="130"/>
      <c r="H350" s="130"/>
      <c r="I350" s="130"/>
      <c r="J350" s="130"/>
      <c r="K350" s="131"/>
      <c r="L350" s="250" t="str">
        <f t="shared" si="22"/>
        <v/>
      </c>
      <c r="M350" s="130"/>
      <c r="N350" s="131"/>
      <c r="O350" s="251" t="str">
        <f t="shared" si="23"/>
        <v/>
      </c>
      <c r="P350" s="130"/>
      <c r="Q350" s="130"/>
      <c r="R350" s="131"/>
      <c r="S350" s="251" t="str">
        <f t="shared" si="24"/>
        <v>Ninguno</v>
      </c>
      <c r="T350" s="130"/>
      <c r="U350" s="130"/>
      <c r="V350" s="131"/>
      <c r="W350" s="249" t="str">
        <f t="shared" si="25"/>
        <v/>
      </c>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1"/>
      <c r="AU350" s="251" t="str">
        <f t="shared" si="26"/>
        <v/>
      </c>
      <c r="AV350" s="130"/>
      <c r="AW350" s="130"/>
      <c r="AX350" s="130"/>
      <c r="AY350" s="130"/>
      <c r="AZ350" s="131"/>
      <c r="BA350" s="251" t="str">
        <f t="shared" si="27"/>
        <v/>
      </c>
      <c r="BB350" s="130"/>
      <c r="BC350" s="130"/>
      <c r="BD350" s="130"/>
      <c r="BE350" s="130"/>
      <c r="BF350" s="130"/>
      <c r="BG350" s="130"/>
      <c r="BH350" s="131"/>
      <c r="BL350" s="32"/>
      <c r="BM350" s="12"/>
      <c r="BN350" s="217"/>
      <c r="BO350" s="238" t="str">
        <f>IFERROR(VLOOKUP(IFERROR(VLOOKUP($M$36&amp;D350,'PCPP-UDR'!$A$5:$K$147,9,0),""),'FUENTE DE DATOS'!$N$2:$O$25,2,0),"")</f>
        <v/>
      </c>
      <c r="BP350" s="238" t="str">
        <f>IFERROR(VLOOKUP(IFERROR(VLOOKUP($M$36&amp;D350,'PCPP-UDR'!$A$5:$K$147,10,0),""),'FUENTE DE DATOS'!$N$2:$O$25,2,0),"")</f>
        <v/>
      </c>
      <c r="BQ350" s="109" t="s">
        <v>450</v>
      </c>
    </row>
    <row r="351" ht="25.5" customHeight="1">
      <c r="D351" s="248">
        <v>38.0</v>
      </c>
      <c r="E351" s="131"/>
      <c r="F351" s="249" t="str">
        <f t="shared" si="21"/>
        <v/>
      </c>
      <c r="G351" s="130"/>
      <c r="H351" s="130"/>
      <c r="I351" s="130"/>
      <c r="J351" s="130"/>
      <c r="K351" s="131"/>
      <c r="L351" s="250" t="str">
        <f t="shared" si="22"/>
        <v/>
      </c>
      <c r="M351" s="130"/>
      <c r="N351" s="131"/>
      <c r="O351" s="251" t="str">
        <f t="shared" si="23"/>
        <v/>
      </c>
      <c r="P351" s="130"/>
      <c r="Q351" s="130"/>
      <c r="R351" s="131"/>
      <c r="S351" s="251" t="str">
        <f t="shared" si="24"/>
        <v>Ninguno</v>
      </c>
      <c r="T351" s="130"/>
      <c r="U351" s="130"/>
      <c r="V351" s="131"/>
      <c r="W351" s="249" t="str">
        <f t="shared" si="25"/>
        <v/>
      </c>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1"/>
      <c r="AU351" s="251" t="str">
        <f t="shared" si="26"/>
        <v/>
      </c>
      <c r="AV351" s="130"/>
      <c r="AW351" s="130"/>
      <c r="AX351" s="130"/>
      <c r="AY351" s="130"/>
      <c r="AZ351" s="131"/>
      <c r="BA351" s="251" t="str">
        <f t="shared" si="27"/>
        <v/>
      </c>
      <c r="BB351" s="130"/>
      <c r="BC351" s="130"/>
      <c r="BD351" s="130"/>
      <c r="BE351" s="130"/>
      <c r="BF351" s="130"/>
      <c r="BG351" s="130"/>
      <c r="BH351" s="131"/>
      <c r="BL351" s="5"/>
      <c r="BM351" s="5"/>
      <c r="BN351" s="209"/>
      <c r="BO351" s="238" t="str">
        <f>IFERROR(VLOOKUP(IFERROR(VLOOKUP($M$36&amp;D351,'PCPP-UDR'!$A$5:$K$147,9,0),""),'FUENTE DE DATOS'!$N$2:$O$25,2,0),"")</f>
        <v/>
      </c>
      <c r="BP351" s="238" t="str">
        <f>IFERROR(VLOOKUP(IFERROR(VLOOKUP($M$36&amp;D351,'PCPP-UDR'!$A$5:$K$147,10,0),""),'FUENTE DE DATOS'!$N$2:$O$25,2,0),"")</f>
        <v/>
      </c>
      <c r="BQ351" s="109" t="s">
        <v>450</v>
      </c>
    </row>
    <row r="352" ht="25.5" customHeight="1">
      <c r="D352" s="248">
        <v>39.0</v>
      </c>
      <c r="E352" s="131"/>
      <c r="F352" s="249" t="str">
        <f t="shared" si="21"/>
        <v/>
      </c>
      <c r="G352" s="130"/>
      <c r="H352" s="130"/>
      <c r="I352" s="130"/>
      <c r="J352" s="130"/>
      <c r="K352" s="131"/>
      <c r="L352" s="250" t="str">
        <f t="shared" si="22"/>
        <v/>
      </c>
      <c r="M352" s="130"/>
      <c r="N352" s="131"/>
      <c r="O352" s="251" t="str">
        <f t="shared" si="23"/>
        <v/>
      </c>
      <c r="P352" s="130"/>
      <c r="Q352" s="130"/>
      <c r="R352" s="131"/>
      <c r="S352" s="251" t="str">
        <f t="shared" si="24"/>
        <v>IIB-3</v>
      </c>
      <c r="T352" s="130"/>
      <c r="U352" s="130"/>
      <c r="V352" s="131"/>
      <c r="W352" s="249" t="str">
        <f t="shared" si="25"/>
        <v/>
      </c>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1"/>
      <c r="AU352" s="251" t="str">
        <f t="shared" si="26"/>
        <v/>
      </c>
      <c r="AV352" s="130"/>
      <c r="AW352" s="130"/>
      <c r="AX352" s="130"/>
      <c r="AY352" s="130"/>
      <c r="AZ352" s="131"/>
      <c r="BA352" s="251" t="str">
        <f t="shared" si="27"/>
        <v/>
      </c>
      <c r="BB352" s="130"/>
      <c r="BC352" s="130"/>
      <c r="BD352" s="130"/>
      <c r="BE352" s="130"/>
      <c r="BF352" s="130"/>
      <c r="BG352" s="130"/>
      <c r="BH352" s="131"/>
      <c r="BL352" s="15"/>
      <c r="BM352" s="12"/>
      <c r="BN352" s="214"/>
      <c r="BO352" s="238" t="str">
        <f>IFERROR(VLOOKUP(IFERROR(VLOOKUP($M$36&amp;D352,'PCPP-UDR'!$A$5:$K$147,9,0),""),'FUENTE DE DATOS'!$N$2:$O$25,2,0),"")</f>
        <v/>
      </c>
      <c r="BP352" s="238" t="str">
        <f>IFERROR(VLOOKUP(IFERROR(VLOOKUP($M$36&amp;D352,'PCPP-UDR'!$A$5:$K$147,10,0),""),'FUENTE DE DATOS'!$N$2:$O$25,2,0),"")</f>
        <v/>
      </c>
      <c r="BQ352" s="30" t="s">
        <v>121</v>
      </c>
      <c r="BS352" s="218"/>
    </row>
    <row r="353" ht="25.5" customHeight="1">
      <c r="D353" s="248">
        <v>40.0</v>
      </c>
      <c r="E353" s="131"/>
      <c r="F353" s="249" t="str">
        <f t="shared" si="21"/>
        <v/>
      </c>
      <c r="G353" s="130"/>
      <c r="H353" s="130"/>
      <c r="I353" s="130"/>
      <c r="J353" s="130"/>
      <c r="K353" s="131"/>
      <c r="L353" s="250" t="str">
        <f t="shared" si="22"/>
        <v/>
      </c>
      <c r="M353" s="130"/>
      <c r="N353" s="131"/>
      <c r="O353" s="251" t="str">
        <f t="shared" si="23"/>
        <v/>
      </c>
      <c r="P353" s="130"/>
      <c r="Q353" s="130"/>
      <c r="R353" s="131"/>
      <c r="S353" s="251" t="str">
        <f t="shared" si="24"/>
        <v>IIB-1</v>
      </c>
      <c r="T353" s="130"/>
      <c r="U353" s="130"/>
      <c r="V353" s="131"/>
      <c r="W353" s="249" t="str">
        <f t="shared" si="25"/>
        <v/>
      </c>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1"/>
      <c r="AU353" s="251" t="str">
        <f t="shared" si="26"/>
        <v/>
      </c>
      <c r="AV353" s="130"/>
      <c r="AW353" s="130"/>
      <c r="AX353" s="130"/>
      <c r="AY353" s="130"/>
      <c r="AZ353" s="131"/>
      <c r="BA353" s="251" t="str">
        <f t="shared" si="27"/>
        <v/>
      </c>
      <c r="BB353" s="130"/>
      <c r="BC353" s="130"/>
      <c r="BD353" s="130"/>
      <c r="BE353" s="130"/>
      <c r="BF353" s="130"/>
      <c r="BG353" s="130"/>
      <c r="BH353" s="131"/>
      <c r="BL353" s="15"/>
      <c r="BM353" s="12"/>
      <c r="BN353" s="214"/>
      <c r="BO353" s="238" t="str">
        <f>IFERROR(VLOOKUP(IFERROR(VLOOKUP($M$36&amp;D353,'PCPP-UDR'!$A$5:$K$147,9,0),""),'FUENTE DE DATOS'!$N$2:$O$25,2,0),"")</f>
        <v/>
      </c>
      <c r="BP353" s="238" t="str">
        <f>IFERROR(VLOOKUP(IFERROR(VLOOKUP($M$36&amp;D353,'PCPP-UDR'!$A$5:$K$147,10,0),""),'FUENTE DE DATOS'!$N$2:$O$25,2,0),"")</f>
        <v/>
      </c>
      <c r="BQ353" s="30" t="s">
        <v>107</v>
      </c>
    </row>
    <row r="354" ht="25.5" customHeight="1">
      <c r="D354" s="248">
        <v>41.0</v>
      </c>
      <c r="E354" s="131"/>
      <c r="F354" s="249" t="str">
        <f t="shared" si="21"/>
        <v/>
      </c>
      <c r="G354" s="130"/>
      <c r="H354" s="130"/>
      <c r="I354" s="130"/>
      <c r="J354" s="130"/>
      <c r="K354" s="131"/>
      <c r="L354" s="250" t="str">
        <f t="shared" si="22"/>
        <v/>
      </c>
      <c r="M354" s="130"/>
      <c r="N354" s="131"/>
      <c r="O354" s="251" t="str">
        <f t="shared" si="23"/>
        <v/>
      </c>
      <c r="P354" s="130"/>
      <c r="Q354" s="130"/>
      <c r="R354" s="131"/>
      <c r="S354" s="251" t="str">
        <f t="shared" si="24"/>
        <v>IIB-3</v>
      </c>
      <c r="T354" s="130"/>
      <c r="U354" s="130"/>
      <c r="V354" s="131"/>
      <c r="W354" s="249" t="str">
        <f t="shared" si="25"/>
        <v/>
      </c>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1"/>
      <c r="AU354" s="251" t="str">
        <f t="shared" si="26"/>
        <v/>
      </c>
      <c r="AV354" s="130"/>
      <c r="AW354" s="130"/>
      <c r="AX354" s="130"/>
      <c r="AY354" s="130"/>
      <c r="AZ354" s="131"/>
      <c r="BA354" s="251" t="str">
        <f t="shared" si="27"/>
        <v/>
      </c>
      <c r="BB354" s="130"/>
      <c r="BC354" s="130"/>
      <c r="BD354" s="130"/>
      <c r="BE354" s="130"/>
      <c r="BF354" s="130"/>
      <c r="BG354" s="130"/>
      <c r="BH354" s="131"/>
      <c r="BL354" s="15"/>
      <c r="BM354" s="12"/>
      <c r="BN354" s="214"/>
      <c r="BO354" s="238" t="str">
        <f>IFERROR(VLOOKUP(IFERROR(VLOOKUP($M$36&amp;D354,'PCPP-UDR'!$A$5:$K$147,9,0),""),'FUENTE DE DATOS'!$N$2:$O$25,2,0),"")</f>
        <v/>
      </c>
      <c r="BP354" s="238" t="str">
        <f>IFERROR(VLOOKUP(IFERROR(VLOOKUP($M$36&amp;D354,'PCPP-UDR'!$A$5:$K$147,10,0),""),'FUENTE DE DATOS'!$N$2:$O$25,2,0),"")</f>
        <v/>
      </c>
      <c r="BQ354" s="30" t="s">
        <v>121</v>
      </c>
    </row>
    <row r="355" ht="25.5" customHeight="1">
      <c r="D355" s="248">
        <v>42.0</v>
      </c>
      <c r="E355" s="131"/>
      <c r="F355" s="249" t="str">
        <f t="shared" si="21"/>
        <v/>
      </c>
      <c r="G355" s="130"/>
      <c r="H355" s="130"/>
      <c r="I355" s="130"/>
      <c r="J355" s="130"/>
      <c r="K355" s="131"/>
      <c r="L355" s="250" t="str">
        <f t="shared" si="22"/>
        <v/>
      </c>
      <c r="M355" s="130"/>
      <c r="N355" s="131"/>
      <c r="O355" s="251" t="str">
        <f t="shared" si="23"/>
        <v/>
      </c>
      <c r="P355" s="130"/>
      <c r="Q355" s="130"/>
      <c r="R355" s="131"/>
      <c r="S355" s="251" t="str">
        <f t="shared" si="24"/>
        <v>Ninguno</v>
      </c>
      <c r="T355" s="130"/>
      <c r="U355" s="130"/>
      <c r="V355" s="131"/>
      <c r="W355" s="249" t="str">
        <f t="shared" si="25"/>
        <v/>
      </c>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1"/>
      <c r="AU355" s="251" t="str">
        <f t="shared" si="26"/>
        <v/>
      </c>
      <c r="AV355" s="130"/>
      <c r="AW355" s="130"/>
      <c r="AX355" s="130"/>
      <c r="AY355" s="130"/>
      <c r="AZ355" s="131"/>
      <c r="BA355" s="251" t="str">
        <f t="shared" si="27"/>
        <v/>
      </c>
      <c r="BB355" s="130"/>
      <c r="BC355" s="130"/>
      <c r="BD355" s="130"/>
      <c r="BE355" s="130"/>
      <c r="BF355" s="130"/>
      <c r="BG355" s="130"/>
      <c r="BH355" s="131"/>
      <c r="BL355" s="15"/>
      <c r="BM355" s="12"/>
      <c r="BN355" s="214"/>
      <c r="BO355" s="238" t="str">
        <f>IFERROR(VLOOKUP(IFERROR(VLOOKUP($M$36&amp;D355,'PCPP-UDR'!$A$5:$K$147,9,0),""),'FUENTE DE DATOS'!$N$2:$O$25,2,0),"")</f>
        <v/>
      </c>
      <c r="BP355" s="238" t="str">
        <f>IFERROR(VLOOKUP(IFERROR(VLOOKUP($M$36&amp;D355,'PCPP-UDR'!$A$5:$K$147,10,0),""),'FUENTE DE DATOS'!$N$2:$O$25,2,0),"")</f>
        <v/>
      </c>
      <c r="BQ355" s="109" t="s">
        <v>450</v>
      </c>
    </row>
    <row r="356" ht="25.5" customHeight="1">
      <c r="D356" s="248">
        <v>43.0</v>
      </c>
      <c r="E356" s="131"/>
      <c r="F356" s="249" t="str">
        <f t="shared" si="21"/>
        <v/>
      </c>
      <c r="G356" s="130"/>
      <c r="H356" s="130"/>
      <c r="I356" s="130"/>
      <c r="J356" s="130"/>
      <c r="K356" s="131"/>
      <c r="L356" s="250" t="str">
        <f t="shared" si="22"/>
        <v/>
      </c>
      <c r="M356" s="130"/>
      <c r="N356" s="131"/>
      <c r="O356" s="251" t="str">
        <f t="shared" si="23"/>
        <v/>
      </c>
      <c r="P356" s="130"/>
      <c r="Q356" s="130"/>
      <c r="R356" s="131"/>
      <c r="S356" s="251" t="str">
        <f t="shared" si="24"/>
        <v>I-1</v>
      </c>
      <c r="T356" s="130"/>
      <c r="U356" s="130"/>
      <c r="V356" s="131"/>
      <c r="W356" s="249" t="str">
        <f t="shared" si="25"/>
        <v/>
      </c>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1"/>
      <c r="AU356" s="251" t="str">
        <f t="shared" si="26"/>
        <v/>
      </c>
      <c r="AV356" s="130"/>
      <c r="AW356" s="130"/>
      <c r="AX356" s="130"/>
      <c r="AY356" s="130"/>
      <c r="AZ356" s="131"/>
      <c r="BA356" s="251" t="str">
        <f t="shared" si="27"/>
        <v/>
      </c>
      <c r="BB356" s="130"/>
      <c r="BC356" s="130"/>
      <c r="BD356" s="130"/>
      <c r="BE356" s="130"/>
      <c r="BF356" s="130"/>
      <c r="BG356" s="130"/>
      <c r="BH356" s="131"/>
      <c r="BL356" s="32"/>
      <c r="BM356" s="12"/>
      <c r="BN356" s="217"/>
      <c r="BO356" s="238" t="str">
        <f>IFERROR(VLOOKUP(IFERROR(VLOOKUP($M$36&amp;D356,'PCPP-UDR'!$A$5:$K$147,9,0),""),'FUENTE DE DATOS'!$N$2:$O$25,2,0),"")</f>
        <v/>
      </c>
      <c r="BP356" s="238" t="str">
        <f>IFERROR(VLOOKUP(IFERROR(VLOOKUP($M$36&amp;D356,'PCPP-UDR'!$A$5:$K$147,10,0),""),'FUENTE DE DATOS'!$N$2:$O$25,2,0),"")</f>
        <v/>
      </c>
      <c r="BQ356" s="30" t="s">
        <v>18</v>
      </c>
    </row>
    <row r="357" ht="25.5" customHeight="1">
      <c r="D357" s="248">
        <v>44.0</v>
      </c>
      <c r="E357" s="131"/>
      <c r="F357" s="249" t="str">
        <f t="shared" si="21"/>
        <v/>
      </c>
      <c r="G357" s="130"/>
      <c r="H357" s="130"/>
      <c r="I357" s="130"/>
      <c r="J357" s="130"/>
      <c r="K357" s="131"/>
      <c r="L357" s="250" t="str">
        <f t="shared" si="22"/>
        <v/>
      </c>
      <c r="M357" s="130"/>
      <c r="N357" s="131"/>
      <c r="O357" s="251" t="str">
        <f t="shared" si="23"/>
        <v/>
      </c>
      <c r="P357" s="130"/>
      <c r="Q357" s="130"/>
      <c r="R357" s="131"/>
      <c r="S357" s="251" t="str">
        <f t="shared" si="24"/>
        <v>II-B1</v>
      </c>
      <c r="T357" s="130"/>
      <c r="U357" s="130"/>
      <c r="V357" s="131"/>
      <c r="W357" s="249" t="str">
        <f t="shared" si="25"/>
        <v/>
      </c>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1"/>
      <c r="AU357" s="251" t="str">
        <f t="shared" si="26"/>
        <v/>
      </c>
      <c r="AV357" s="130"/>
      <c r="AW357" s="130"/>
      <c r="AX357" s="130"/>
      <c r="AY357" s="130"/>
      <c r="AZ357" s="131"/>
      <c r="BA357" s="251" t="str">
        <f t="shared" si="27"/>
        <v/>
      </c>
      <c r="BB357" s="130"/>
      <c r="BC357" s="130"/>
      <c r="BD357" s="130"/>
      <c r="BE357" s="130"/>
      <c r="BF357" s="130"/>
      <c r="BG357" s="130"/>
      <c r="BH357" s="131"/>
      <c r="BL357" s="15"/>
      <c r="BM357" s="12"/>
      <c r="BN357" s="214"/>
      <c r="BO357" s="238" t="str">
        <f>IFERROR(VLOOKUP(IFERROR(VLOOKUP($M$36&amp;D357,'PCPP-UDR'!$A$5:$K$147,9,0),""),'FUENTE DE DATOS'!$N$2:$O$25,2,0),"")</f>
        <v/>
      </c>
      <c r="BP357" s="238" t="str">
        <f>IFERROR(VLOOKUP(IFERROR(VLOOKUP($M$36&amp;D357,'PCPP-UDR'!$A$5:$K$147,10,0),""),'FUENTE DE DATOS'!$N$2:$O$25,2,0),"")</f>
        <v/>
      </c>
      <c r="BQ357" s="30" t="s">
        <v>484</v>
      </c>
    </row>
    <row r="358" ht="25.5" customHeight="1">
      <c r="D358" s="248">
        <v>45.0</v>
      </c>
      <c r="E358" s="131"/>
      <c r="F358" s="249" t="str">
        <f t="shared" si="21"/>
        <v/>
      </c>
      <c r="G358" s="130"/>
      <c r="H358" s="130"/>
      <c r="I358" s="130"/>
      <c r="J358" s="130"/>
      <c r="K358" s="131"/>
      <c r="L358" s="250" t="str">
        <f t="shared" si="22"/>
        <v/>
      </c>
      <c r="M358" s="130"/>
      <c r="N358" s="131"/>
      <c r="O358" s="251" t="str">
        <f t="shared" si="23"/>
        <v/>
      </c>
      <c r="P358" s="130"/>
      <c r="Q358" s="130"/>
      <c r="R358" s="131"/>
      <c r="S358" s="251" t="str">
        <f t="shared" si="24"/>
        <v>I-1</v>
      </c>
      <c r="T358" s="130"/>
      <c r="U358" s="130"/>
      <c r="V358" s="131"/>
      <c r="W358" s="249" t="str">
        <f t="shared" si="25"/>
        <v/>
      </c>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1"/>
      <c r="AU358" s="251" t="str">
        <f t="shared" si="26"/>
        <v/>
      </c>
      <c r="AV358" s="130"/>
      <c r="AW358" s="130"/>
      <c r="AX358" s="130"/>
      <c r="AY358" s="130"/>
      <c r="AZ358" s="131"/>
      <c r="BA358" s="251" t="str">
        <f t="shared" si="27"/>
        <v/>
      </c>
      <c r="BB358" s="130"/>
      <c r="BC358" s="130"/>
      <c r="BD358" s="130"/>
      <c r="BE358" s="130"/>
      <c r="BF358" s="130"/>
      <c r="BG358" s="130"/>
      <c r="BH358" s="131"/>
      <c r="BL358" s="15"/>
      <c r="BM358" s="12"/>
      <c r="BN358" s="214"/>
      <c r="BO358" s="238" t="str">
        <f>IFERROR(VLOOKUP(IFERROR(VLOOKUP($M$36&amp;D358,'PCPP-UDR'!$A$5:$K$147,9,0),""),'FUENTE DE DATOS'!$N$2:$O$25,2,0),"")</f>
        <v/>
      </c>
      <c r="BP358" s="238" t="str">
        <f>IFERROR(VLOOKUP(IFERROR(VLOOKUP($M$36&amp;D358,'PCPP-UDR'!$A$5:$K$147,10,0),""),'FUENTE DE DATOS'!$N$2:$O$25,2,0),"")</f>
        <v/>
      </c>
      <c r="BQ358" s="30" t="s">
        <v>18</v>
      </c>
    </row>
    <row r="359" ht="25.5" customHeight="1">
      <c r="D359" s="248">
        <v>46.0</v>
      </c>
      <c r="E359" s="131"/>
      <c r="F359" s="249" t="str">
        <f t="shared" si="21"/>
        <v/>
      </c>
      <c r="G359" s="130"/>
      <c r="H359" s="130"/>
      <c r="I359" s="130"/>
      <c r="J359" s="130"/>
      <c r="K359" s="131"/>
      <c r="L359" s="250" t="str">
        <f t="shared" si="22"/>
        <v/>
      </c>
      <c r="M359" s="130"/>
      <c r="N359" s="131"/>
      <c r="O359" s="251" t="str">
        <f t="shared" si="23"/>
        <v/>
      </c>
      <c r="P359" s="130"/>
      <c r="Q359" s="130"/>
      <c r="R359" s="131"/>
      <c r="S359" s="251" t="str">
        <f t="shared" si="24"/>
        <v>Ninguno</v>
      </c>
      <c r="T359" s="130"/>
      <c r="U359" s="130"/>
      <c r="V359" s="131"/>
      <c r="W359" s="249" t="str">
        <f t="shared" si="25"/>
        <v/>
      </c>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1"/>
      <c r="AU359" s="251" t="str">
        <f t="shared" si="26"/>
        <v/>
      </c>
      <c r="AV359" s="130"/>
      <c r="AW359" s="130"/>
      <c r="AX359" s="130"/>
      <c r="AY359" s="130"/>
      <c r="AZ359" s="131"/>
      <c r="BA359" s="251" t="str">
        <f t="shared" si="27"/>
        <v/>
      </c>
      <c r="BB359" s="130"/>
      <c r="BC359" s="130"/>
      <c r="BD359" s="130"/>
      <c r="BE359" s="130"/>
      <c r="BF359" s="130"/>
      <c r="BG359" s="130"/>
      <c r="BH359" s="131"/>
      <c r="BL359" s="15"/>
      <c r="BM359" s="12"/>
      <c r="BN359" s="214"/>
      <c r="BO359" s="238" t="str">
        <f>IFERROR(VLOOKUP(IFERROR(VLOOKUP($M$36&amp;D359,'PCPP-UDR'!$A$5:$K$147,9,0),""),'FUENTE DE DATOS'!$N$2:$O$25,2,0),"")</f>
        <v/>
      </c>
      <c r="BP359" s="238" t="str">
        <f>IFERROR(VLOOKUP(IFERROR(VLOOKUP($M$36&amp;D359,'PCPP-UDR'!$A$5:$K$147,10,0),""),'FUENTE DE DATOS'!$N$2:$O$25,2,0),"")</f>
        <v/>
      </c>
      <c r="BQ359" s="109" t="s">
        <v>450</v>
      </c>
    </row>
    <row r="360" ht="25.5" customHeight="1">
      <c r="D360" s="248">
        <v>47.0</v>
      </c>
      <c r="E360" s="131"/>
      <c r="F360" s="249" t="str">
        <f t="shared" si="21"/>
        <v/>
      </c>
      <c r="G360" s="130"/>
      <c r="H360" s="130"/>
      <c r="I360" s="130"/>
      <c r="J360" s="130"/>
      <c r="K360" s="131"/>
      <c r="L360" s="250" t="str">
        <f t="shared" si="22"/>
        <v/>
      </c>
      <c r="M360" s="130"/>
      <c r="N360" s="131"/>
      <c r="O360" s="251" t="str">
        <f t="shared" si="23"/>
        <v/>
      </c>
      <c r="P360" s="130"/>
      <c r="Q360" s="130"/>
      <c r="R360" s="131"/>
      <c r="S360" s="251" t="str">
        <f t="shared" si="24"/>
        <v>Ninguno</v>
      </c>
      <c r="T360" s="130"/>
      <c r="U360" s="130"/>
      <c r="V360" s="131"/>
      <c r="W360" s="249" t="str">
        <f t="shared" si="25"/>
        <v/>
      </c>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1"/>
      <c r="AU360" s="251" t="str">
        <f t="shared" si="26"/>
        <v/>
      </c>
      <c r="AV360" s="130"/>
      <c r="AW360" s="130"/>
      <c r="AX360" s="130"/>
      <c r="AY360" s="130"/>
      <c r="AZ360" s="131"/>
      <c r="BA360" s="251" t="str">
        <f t="shared" si="27"/>
        <v/>
      </c>
      <c r="BB360" s="130"/>
      <c r="BC360" s="130"/>
      <c r="BD360" s="130"/>
      <c r="BE360" s="130"/>
      <c r="BF360" s="130"/>
      <c r="BG360" s="130"/>
      <c r="BH360" s="131"/>
      <c r="BL360" s="15"/>
      <c r="BM360" s="12"/>
      <c r="BN360" s="214"/>
      <c r="BO360" s="238" t="str">
        <f>IFERROR(VLOOKUP(IFERROR(VLOOKUP($M$36&amp;D360,'PCPP-UDR'!$A$5:$K$147,9,0),""),'FUENTE DE DATOS'!$N$2:$O$25,2,0),"")</f>
        <v/>
      </c>
      <c r="BP360" s="238" t="str">
        <f>IFERROR(VLOOKUP(IFERROR(VLOOKUP($M$36&amp;D360,'PCPP-UDR'!$A$5:$K$147,10,0),""),'FUENTE DE DATOS'!$N$2:$O$25,2,0),"")</f>
        <v/>
      </c>
      <c r="BQ360" s="109" t="s">
        <v>450</v>
      </c>
    </row>
    <row r="361" ht="25.5" customHeight="1">
      <c r="D361" s="248">
        <v>48.0</v>
      </c>
      <c r="E361" s="131"/>
      <c r="F361" s="249" t="str">
        <f t="shared" si="21"/>
        <v/>
      </c>
      <c r="G361" s="130"/>
      <c r="H361" s="130"/>
      <c r="I361" s="130"/>
      <c r="J361" s="130"/>
      <c r="K361" s="131"/>
      <c r="L361" s="250" t="str">
        <f t="shared" si="22"/>
        <v/>
      </c>
      <c r="M361" s="130"/>
      <c r="N361" s="131"/>
      <c r="O361" s="251" t="str">
        <f t="shared" si="23"/>
        <v/>
      </c>
      <c r="P361" s="130"/>
      <c r="Q361" s="130"/>
      <c r="R361" s="131"/>
      <c r="S361" s="251" t="str">
        <f t="shared" si="24"/>
        <v>IIB-3</v>
      </c>
      <c r="T361" s="130"/>
      <c r="U361" s="130"/>
      <c r="V361" s="131"/>
      <c r="W361" s="249" t="str">
        <f t="shared" si="25"/>
        <v/>
      </c>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1"/>
      <c r="AU361" s="251" t="str">
        <f t="shared" si="26"/>
        <v/>
      </c>
      <c r="AV361" s="130"/>
      <c r="AW361" s="130"/>
      <c r="AX361" s="130"/>
      <c r="AY361" s="130"/>
      <c r="AZ361" s="131"/>
      <c r="BA361" s="251" t="str">
        <f t="shared" si="27"/>
        <v/>
      </c>
      <c r="BB361" s="130"/>
      <c r="BC361" s="130"/>
      <c r="BD361" s="130"/>
      <c r="BE361" s="130"/>
      <c r="BF361" s="130"/>
      <c r="BG361" s="130"/>
      <c r="BH361" s="131"/>
      <c r="BL361" s="15"/>
      <c r="BM361" s="12"/>
      <c r="BN361" s="214"/>
      <c r="BO361" s="238" t="str">
        <f>IFERROR(VLOOKUP(IFERROR(VLOOKUP($M$36&amp;D361,'PCPP-UDR'!$A$5:$K$147,9,0),""),'FUENTE DE DATOS'!$N$2:$O$25,2,0),"")</f>
        <v/>
      </c>
      <c r="BP361" s="238" t="str">
        <f>IFERROR(VLOOKUP(IFERROR(VLOOKUP($M$36&amp;D361,'PCPP-UDR'!$A$5:$K$147,10,0),""),'FUENTE DE DATOS'!$N$2:$O$25,2,0),"")</f>
        <v/>
      </c>
      <c r="BQ361" s="30" t="s">
        <v>121</v>
      </c>
    </row>
    <row r="362" ht="25.5" customHeight="1">
      <c r="D362" s="248">
        <v>49.0</v>
      </c>
      <c r="E362" s="131"/>
      <c r="F362" s="249" t="str">
        <f t="shared" si="21"/>
        <v/>
      </c>
      <c r="G362" s="130"/>
      <c r="H362" s="130"/>
      <c r="I362" s="130"/>
      <c r="J362" s="130"/>
      <c r="K362" s="131"/>
      <c r="L362" s="250" t="str">
        <f t="shared" si="22"/>
        <v/>
      </c>
      <c r="M362" s="130"/>
      <c r="N362" s="131"/>
      <c r="O362" s="251" t="str">
        <f t="shared" si="23"/>
        <v/>
      </c>
      <c r="P362" s="130"/>
      <c r="Q362" s="130"/>
      <c r="R362" s="131"/>
      <c r="S362" s="251" t="str">
        <f t="shared" si="24"/>
        <v>Ninguno</v>
      </c>
      <c r="T362" s="130"/>
      <c r="U362" s="130"/>
      <c r="V362" s="131"/>
      <c r="W362" s="249" t="str">
        <f t="shared" si="25"/>
        <v/>
      </c>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1"/>
      <c r="AU362" s="251" t="str">
        <f t="shared" si="26"/>
        <v/>
      </c>
      <c r="AV362" s="130"/>
      <c r="AW362" s="130"/>
      <c r="AX362" s="130"/>
      <c r="AY362" s="130"/>
      <c r="AZ362" s="131"/>
      <c r="BA362" s="251" t="str">
        <f t="shared" si="27"/>
        <v/>
      </c>
      <c r="BB362" s="130"/>
      <c r="BC362" s="130"/>
      <c r="BD362" s="130"/>
      <c r="BE362" s="130"/>
      <c r="BF362" s="130"/>
      <c r="BG362" s="130"/>
      <c r="BH362" s="131"/>
      <c r="BL362" s="15"/>
      <c r="BM362" s="12"/>
      <c r="BN362" s="214"/>
      <c r="BO362" s="238" t="str">
        <f>IFERROR(VLOOKUP(IFERROR(VLOOKUP($M$36&amp;D362,'PCPP-UDR'!$A$5:$K$147,9,0),""),'FUENTE DE DATOS'!$N$2:$O$25,2,0),"")</f>
        <v/>
      </c>
      <c r="BP362" s="238" t="str">
        <f>IFERROR(VLOOKUP(IFERROR(VLOOKUP($M$36&amp;D362,'PCPP-UDR'!$A$5:$K$147,10,0),""),'FUENTE DE DATOS'!$N$2:$O$25,2,0),"")</f>
        <v/>
      </c>
      <c r="BQ362" s="109" t="s">
        <v>450</v>
      </c>
    </row>
    <row r="363" ht="25.5" customHeight="1">
      <c r="D363" s="248">
        <v>50.0</v>
      </c>
      <c r="E363" s="131"/>
      <c r="F363" s="249" t="str">
        <f t="shared" si="21"/>
        <v/>
      </c>
      <c r="G363" s="130"/>
      <c r="H363" s="130"/>
      <c r="I363" s="130"/>
      <c r="J363" s="130"/>
      <c r="K363" s="131"/>
      <c r="L363" s="250" t="str">
        <f t="shared" si="22"/>
        <v/>
      </c>
      <c r="M363" s="130"/>
      <c r="N363" s="131"/>
      <c r="O363" s="251" t="str">
        <f t="shared" si="23"/>
        <v/>
      </c>
      <c r="P363" s="130"/>
      <c r="Q363" s="130"/>
      <c r="R363" s="131"/>
      <c r="S363" s="251" t="str">
        <f t="shared" si="24"/>
        <v>IIB-1</v>
      </c>
      <c r="T363" s="130"/>
      <c r="U363" s="130"/>
      <c r="V363" s="131"/>
      <c r="W363" s="249" t="str">
        <f t="shared" si="25"/>
        <v/>
      </c>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1"/>
      <c r="AU363" s="251" t="str">
        <f t="shared" si="26"/>
        <v/>
      </c>
      <c r="AV363" s="130"/>
      <c r="AW363" s="130"/>
      <c r="AX363" s="130"/>
      <c r="AY363" s="130"/>
      <c r="AZ363" s="131"/>
      <c r="BA363" s="251" t="str">
        <f t="shared" si="27"/>
        <v/>
      </c>
      <c r="BB363" s="130"/>
      <c r="BC363" s="130"/>
      <c r="BD363" s="130"/>
      <c r="BE363" s="130"/>
      <c r="BF363" s="130"/>
      <c r="BG363" s="130"/>
      <c r="BH363" s="131"/>
      <c r="BO363" s="238" t="str">
        <f>IFERROR(VLOOKUP(IFERROR(VLOOKUP($M$36&amp;D363,'PCPP-UDR'!$A$5:$K$147,9,0),""),'FUENTE DE DATOS'!$N$2:$O$25,2,0),"")</f>
        <v/>
      </c>
      <c r="BP363" s="238" t="str">
        <f>IFERROR(VLOOKUP(IFERROR(VLOOKUP($M$36&amp;D363,'PCPP-UDR'!$A$5:$K$147,10,0),""),'FUENTE DE DATOS'!$N$2:$O$25,2,0),"")</f>
        <v/>
      </c>
      <c r="BQ363" s="30" t="s">
        <v>107</v>
      </c>
    </row>
    <row r="364" ht="25.5" customHeight="1">
      <c r="D364" s="248">
        <v>51.0</v>
      </c>
      <c r="E364" s="131"/>
      <c r="F364" s="249" t="str">
        <f t="shared" si="21"/>
        <v/>
      </c>
      <c r="G364" s="130"/>
      <c r="H364" s="130"/>
      <c r="I364" s="130"/>
      <c r="J364" s="130"/>
      <c r="K364" s="131"/>
      <c r="L364" s="250" t="str">
        <f t="shared" si="22"/>
        <v/>
      </c>
      <c r="M364" s="130"/>
      <c r="N364" s="131"/>
      <c r="O364" s="251" t="str">
        <f t="shared" si="23"/>
        <v/>
      </c>
      <c r="P364" s="130"/>
      <c r="Q364" s="130"/>
      <c r="R364" s="131"/>
      <c r="S364" s="251" t="str">
        <f t="shared" si="24"/>
        <v>IIA1</v>
      </c>
      <c r="T364" s="130"/>
      <c r="U364" s="130"/>
      <c r="V364" s="131"/>
      <c r="W364" s="249" t="str">
        <f t="shared" si="25"/>
        <v/>
      </c>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1"/>
      <c r="AU364" s="251" t="str">
        <f t="shared" si="26"/>
        <v/>
      </c>
      <c r="AV364" s="130"/>
      <c r="AW364" s="130"/>
      <c r="AX364" s="130"/>
      <c r="AY364" s="130"/>
      <c r="AZ364" s="131"/>
      <c r="BA364" s="251" t="str">
        <f t="shared" si="27"/>
        <v/>
      </c>
      <c r="BB364" s="130"/>
      <c r="BC364" s="130"/>
      <c r="BD364" s="130"/>
      <c r="BE364" s="130"/>
      <c r="BF364" s="130"/>
      <c r="BG364" s="130"/>
      <c r="BH364" s="131"/>
      <c r="BO364" s="238" t="str">
        <f>IFERROR(VLOOKUP(IFERROR(VLOOKUP($M$36&amp;D364,'PCPP-UDR'!$A$5:$K$147,9,0),""),'FUENTE DE DATOS'!$N$2:$O$25,2,0),"")</f>
        <v/>
      </c>
      <c r="BP364" s="238" t="str">
        <f>IFERROR(VLOOKUP(IFERROR(VLOOKUP($M$36&amp;D364,'PCPP-UDR'!$A$5:$K$147,10,0),""),'FUENTE DE DATOS'!$N$2:$O$25,2,0),"")</f>
        <v/>
      </c>
      <c r="BQ364" s="30" t="s">
        <v>485</v>
      </c>
    </row>
    <row r="365" ht="25.5" customHeight="1">
      <c r="D365" s="248">
        <v>52.0</v>
      </c>
      <c r="E365" s="131"/>
      <c r="F365" s="249" t="str">
        <f t="shared" si="21"/>
        <v/>
      </c>
      <c r="G365" s="130"/>
      <c r="H365" s="130"/>
      <c r="I365" s="130"/>
      <c r="J365" s="130"/>
      <c r="K365" s="131"/>
      <c r="L365" s="250" t="str">
        <f t="shared" si="22"/>
        <v/>
      </c>
      <c r="M365" s="130"/>
      <c r="N365" s="131"/>
      <c r="O365" s="251" t="str">
        <f t="shared" si="23"/>
        <v/>
      </c>
      <c r="P365" s="130"/>
      <c r="Q365" s="130"/>
      <c r="R365" s="131"/>
      <c r="S365" s="251" t="str">
        <f t="shared" si="24"/>
        <v>IIB3</v>
      </c>
      <c r="T365" s="130"/>
      <c r="U365" s="130"/>
      <c r="V365" s="131"/>
      <c r="W365" s="249" t="str">
        <f t="shared" si="25"/>
        <v/>
      </c>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1"/>
      <c r="AU365" s="251" t="str">
        <f t="shared" si="26"/>
        <v/>
      </c>
      <c r="AV365" s="130"/>
      <c r="AW365" s="130"/>
      <c r="AX365" s="130"/>
      <c r="AY365" s="130"/>
      <c r="AZ365" s="131"/>
      <c r="BA365" s="251" t="str">
        <f t="shared" si="27"/>
        <v/>
      </c>
      <c r="BB365" s="130"/>
      <c r="BC365" s="130"/>
      <c r="BD365" s="130"/>
      <c r="BE365" s="130"/>
      <c r="BF365" s="130"/>
      <c r="BG365" s="130"/>
      <c r="BH365" s="131"/>
      <c r="BO365" s="238" t="str">
        <f>IFERROR(VLOOKUP(IFERROR(VLOOKUP($M$36&amp;D365,'PCPP-UDR'!$A$5:$K$147,9,0),""),'FUENTE DE DATOS'!$N$2:$O$25,2,0),"")</f>
        <v/>
      </c>
      <c r="BP365" s="238" t="str">
        <f>IFERROR(VLOOKUP(IFERROR(VLOOKUP($M$36&amp;D365,'PCPP-UDR'!$A$5:$K$147,10,0),""),'FUENTE DE DATOS'!$N$2:$O$25,2,0),"")</f>
        <v/>
      </c>
      <c r="BQ365" s="30" t="s">
        <v>486</v>
      </c>
    </row>
    <row r="366" ht="25.5" customHeight="1">
      <c r="D366" s="248">
        <v>53.0</v>
      </c>
      <c r="E366" s="131"/>
      <c r="F366" s="249" t="str">
        <f t="shared" si="21"/>
        <v/>
      </c>
      <c r="G366" s="130"/>
      <c r="H366" s="130"/>
      <c r="I366" s="130"/>
      <c r="J366" s="130"/>
      <c r="K366" s="131"/>
      <c r="L366" s="250" t="str">
        <f t="shared" si="22"/>
        <v/>
      </c>
      <c r="M366" s="130"/>
      <c r="N366" s="131"/>
      <c r="O366" s="251" t="str">
        <f t="shared" si="23"/>
        <v/>
      </c>
      <c r="P366" s="130"/>
      <c r="Q366" s="130"/>
      <c r="R366" s="131"/>
      <c r="S366" s="251" t="str">
        <f t="shared" si="24"/>
        <v>Ninguno</v>
      </c>
      <c r="T366" s="130"/>
      <c r="U366" s="130"/>
      <c r="V366" s="131"/>
      <c r="W366" s="249" t="str">
        <f t="shared" si="25"/>
        <v/>
      </c>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1"/>
      <c r="AU366" s="251" t="str">
        <f t="shared" si="26"/>
        <v/>
      </c>
      <c r="AV366" s="130"/>
      <c r="AW366" s="130"/>
      <c r="AX366" s="130"/>
      <c r="AY366" s="130"/>
      <c r="AZ366" s="131"/>
      <c r="BA366" s="251" t="str">
        <f t="shared" si="27"/>
        <v/>
      </c>
      <c r="BB366" s="130"/>
      <c r="BC366" s="130"/>
      <c r="BD366" s="130"/>
      <c r="BE366" s="130"/>
      <c r="BF366" s="130"/>
      <c r="BG366" s="130"/>
      <c r="BH366" s="131"/>
      <c r="BO366" s="238" t="str">
        <f>IFERROR(VLOOKUP(IFERROR(VLOOKUP($M$36&amp;D366,'PCPP-UDR'!$A$5:$K$147,9,0),""),'FUENTE DE DATOS'!$N$2:$O$25,2,0),"")</f>
        <v/>
      </c>
      <c r="BP366" s="238" t="str">
        <f>IFERROR(VLOOKUP(IFERROR(VLOOKUP($M$36&amp;D366,'PCPP-UDR'!$A$5:$K$147,10,0),""),'FUENTE DE DATOS'!$N$2:$O$25,2,0),"")</f>
        <v/>
      </c>
      <c r="BQ366" s="109" t="s">
        <v>450</v>
      </c>
    </row>
    <row r="367" ht="25.5" customHeight="1">
      <c r="D367" s="248">
        <v>54.0</v>
      </c>
      <c r="E367" s="131"/>
      <c r="F367" s="249" t="str">
        <f t="shared" si="21"/>
        <v/>
      </c>
      <c r="G367" s="130"/>
      <c r="H367" s="130"/>
      <c r="I367" s="130"/>
      <c r="J367" s="130"/>
      <c r="K367" s="131"/>
      <c r="L367" s="250" t="str">
        <f t="shared" si="22"/>
        <v/>
      </c>
      <c r="M367" s="130"/>
      <c r="N367" s="131"/>
      <c r="O367" s="251" t="str">
        <f t="shared" si="23"/>
        <v/>
      </c>
      <c r="P367" s="130"/>
      <c r="Q367" s="130"/>
      <c r="R367" s="131"/>
      <c r="S367" s="251" t="str">
        <f t="shared" si="24"/>
        <v>IIB3</v>
      </c>
      <c r="T367" s="130"/>
      <c r="U367" s="130"/>
      <c r="V367" s="131"/>
      <c r="W367" s="249" t="str">
        <f t="shared" si="25"/>
        <v/>
      </c>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1"/>
      <c r="AU367" s="251" t="str">
        <f t="shared" si="26"/>
        <v/>
      </c>
      <c r="AV367" s="130"/>
      <c r="AW367" s="130"/>
      <c r="AX367" s="130"/>
      <c r="AY367" s="130"/>
      <c r="AZ367" s="131"/>
      <c r="BA367" s="251" t="str">
        <f t="shared" si="27"/>
        <v/>
      </c>
      <c r="BB367" s="130"/>
      <c r="BC367" s="130"/>
      <c r="BD367" s="130"/>
      <c r="BE367" s="130"/>
      <c r="BF367" s="130"/>
      <c r="BG367" s="130"/>
      <c r="BH367" s="131"/>
      <c r="BO367" s="238" t="str">
        <f>IFERROR(VLOOKUP(IFERROR(VLOOKUP($M$36&amp;D367,'PCPP-UDR'!$A$5:$K$147,9,0),""),'FUENTE DE DATOS'!$N$2:$O$25,2,0),"")</f>
        <v/>
      </c>
      <c r="BP367" s="238" t="str">
        <f>IFERROR(VLOOKUP(IFERROR(VLOOKUP($M$36&amp;D367,'PCPP-UDR'!$A$5:$K$147,10,0),""),'FUENTE DE DATOS'!$N$2:$O$25,2,0),"")</f>
        <v/>
      </c>
      <c r="BQ367" s="256" t="s">
        <v>486</v>
      </c>
    </row>
    <row r="368">
      <c r="D368" s="252"/>
      <c r="F368" s="253"/>
      <c r="G368" s="253"/>
      <c r="H368" s="253"/>
      <c r="I368" s="253"/>
      <c r="J368" s="253"/>
      <c r="K368" s="253"/>
      <c r="L368" s="254"/>
      <c r="M368" s="254"/>
      <c r="N368" s="254"/>
      <c r="O368" s="255"/>
      <c r="P368" s="255"/>
      <c r="Q368" s="255"/>
      <c r="R368" s="255"/>
      <c r="S368" s="255"/>
      <c r="T368" s="255"/>
      <c r="U368" s="255"/>
      <c r="V368" s="255"/>
      <c r="W368" s="253"/>
      <c r="X368" s="253"/>
      <c r="Y368" s="253"/>
      <c r="Z368" s="253"/>
      <c r="AA368" s="253"/>
      <c r="AB368" s="253"/>
      <c r="AC368" s="253"/>
      <c r="AD368" s="253"/>
      <c r="AE368" s="253"/>
      <c r="AF368" s="253"/>
      <c r="AG368" s="253"/>
      <c r="AH368" s="253"/>
      <c r="AI368" s="253"/>
      <c r="AJ368" s="253"/>
      <c r="AK368" s="253"/>
      <c r="AL368" s="253"/>
      <c r="AM368" s="253"/>
      <c r="AN368" s="253"/>
      <c r="AO368" s="253"/>
      <c r="AP368" s="253"/>
      <c r="AQ368" s="253"/>
      <c r="AR368" s="253"/>
      <c r="AS368" s="253"/>
      <c r="AT368" s="253"/>
      <c r="AU368" s="255"/>
      <c r="AV368" s="255"/>
      <c r="AW368" s="255"/>
      <c r="AX368" s="255"/>
      <c r="AY368" s="255"/>
      <c r="AZ368" s="255"/>
      <c r="BA368" s="255"/>
      <c r="BB368" s="255"/>
      <c r="BC368" s="255"/>
      <c r="BD368" s="255"/>
      <c r="BE368" s="255"/>
      <c r="BF368" s="255"/>
      <c r="BG368" s="255"/>
      <c r="BH368" s="255"/>
    </row>
    <row r="369">
      <c r="D369" s="252"/>
      <c r="E369" s="252"/>
      <c r="F369" s="253"/>
      <c r="G369" s="253"/>
      <c r="H369" s="253"/>
      <c r="I369" s="253"/>
      <c r="J369" s="253"/>
      <c r="K369" s="253"/>
      <c r="L369" s="254"/>
      <c r="M369" s="254"/>
      <c r="N369" s="254"/>
      <c r="O369" s="255"/>
      <c r="P369" s="255"/>
      <c r="Q369" s="255"/>
      <c r="R369" s="255"/>
      <c r="S369" s="255"/>
      <c r="T369" s="255"/>
      <c r="U369" s="255"/>
      <c r="V369" s="255"/>
      <c r="W369" s="253"/>
      <c r="X369" s="253"/>
      <c r="Y369" s="253"/>
      <c r="Z369" s="253"/>
      <c r="AA369" s="253"/>
      <c r="AB369" s="253"/>
      <c r="AC369" s="253"/>
      <c r="AD369" s="253"/>
      <c r="AE369" s="253"/>
      <c r="AF369" s="253"/>
      <c r="AG369" s="253"/>
      <c r="AH369" s="253"/>
      <c r="AI369" s="253"/>
      <c r="AJ369" s="253"/>
      <c r="AK369" s="253"/>
      <c r="AL369" s="253"/>
      <c r="AM369" s="253"/>
      <c r="AN369" s="253"/>
      <c r="AO369" s="253"/>
      <c r="AP369" s="253"/>
      <c r="AQ369" s="253"/>
      <c r="AR369" s="253"/>
      <c r="AS369" s="253"/>
      <c r="AT369" s="253"/>
      <c r="AU369" s="255"/>
      <c r="AV369" s="255"/>
      <c r="AW369" s="255"/>
      <c r="AX369" s="255"/>
      <c r="AY369" s="255"/>
      <c r="AZ369" s="255"/>
      <c r="BA369" s="255"/>
      <c r="BB369" s="255"/>
      <c r="BC369" s="255"/>
      <c r="BD369" s="255"/>
      <c r="BE369" s="255"/>
      <c r="BF369" s="255"/>
      <c r="BG369" s="255"/>
      <c r="BH369" s="255"/>
    </row>
    <row r="370" ht="16.5" customHeight="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c r="AE370" s="201"/>
      <c r="AF370" s="201"/>
      <c r="AG370" s="202"/>
      <c r="AH370" s="202"/>
      <c r="AI370" s="202"/>
      <c r="AJ370" s="202"/>
      <c r="AK370" s="202"/>
      <c r="AL370" s="202"/>
      <c r="AM370" s="202"/>
      <c r="AN370" s="202"/>
      <c r="AO370" s="202"/>
      <c r="AP370" s="202"/>
      <c r="AQ370" s="202"/>
      <c r="AR370" s="202"/>
      <c r="AS370" s="201"/>
      <c r="AT370" s="201"/>
      <c r="AU370" s="201"/>
      <c r="AV370" s="201"/>
      <c r="AW370" s="201"/>
      <c r="AX370" s="201"/>
      <c r="AY370" s="201"/>
      <c r="AZ370" s="201"/>
      <c r="BA370" s="201"/>
      <c r="BB370" s="201"/>
      <c r="BC370" s="201"/>
      <c r="BD370" s="201"/>
      <c r="BE370" s="201"/>
      <c r="BF370" s="201"/>
      <c r="BG370" s="201"/>
      <c r="BH370" s="201"/>
    </row>
    <row r="37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c r="AE371" s="201"/>
      <c r="AF371" s="201"/>
      <c r="AG371" s="202"/>
      <c r="AH371" s="202"/>
      <c r="AI371" s="202"/>
      <c r="AJ371" s="202"/>
      <c r="AK371" s="202"/>
      <c r="AL371" s="202"/>
      <c r="AM371" s="202"/>
      <c r="AN371" s="202"/>
      <c r="AO371" s="202"/>
      <c r="AP371" s="202"/>
      <c r="AQ371" s="202"/>
      <c r="AR371" s="202"/>
      <c r="AS371" s="201"/>
      <c r="AT371" s="201"/>
      <c r="AU371" s="201"/>
      <c r="AV371" s="201"/>
      <c r="AW371" s="201"/>
      <c r="AX371" s="201"/>
      <c r="AY371" s="201"/>
      <c r="AZ371" s="201"/>
      <c r="BA371" s="201"/>
      <c r="BB371" s="201"/>
      <c r="BC371" s="201"/>
      <c r="BD371" s="201"/>
      <c r="BE371" s="201"/>
      <c r="BF371" s="201"/>
      <c r="BG371" s="201"/>
      <c r="BH371" s="201"/>
    </row>
    <row r="372">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c r="AE372" s="201"/>
      <c r="AF372" s="201"/>
      <c r="AG372" s="202"/>
      <c r="AH372" s="202"/>
      <c r="AI372" s="202"/>
      <c r="AJ372" s="202"/>
      <c r="AK372" s="202"/>
      <c r="AL372" s="202"/>
      <c r="AM372" s="202"/>
      <c r="AN372" s="202"/>
      <c r="AO372" s="202"/>
      <c r="AP372" s="202"/>
      <c r="AQ372" s="202"/>
      <c r="AR372" s="202"/>
      <c r="AS372" s="201"/>
      <c r="AT372" s="201"/>
      <c r="AU372" s="201"/>
      <c r="AV372" s="201"/>
      <c r="AW372" s="201"/>
      <c r="AX372" s="201"/>
      <c r="AY372" s="201"/>
      <c r="AZ372" s="201"/>
      <c r="BA372" s="201"/>
      <c r="BB372" s="201"/>
      <c r="BC372" s="201"/>
      <c r="BD372" s="201"/>
      <c r="BE372" s="201"/>
      <c r="BF372" s="201"/>
      <c r="BG372" s="201"/>
      <c r="BH372" s="201"/>
    </row>
    <row r="373">
      <c r="D373" s="141" t="s">
        <v>433</v>
      </c>
    </row>
    <row r="374">
      <c r="D374" s="245" t="s">
        <v>324</v>
      </c>
      <c r="E374" s="131"/>
      <c r="F374" s="245" t="s">
        <v>478</v>
      </c>
      <c r="G374" s="130"/>
      <c r="H374" s="130"/>
      <c r="I374" s="130"/>
      <c r="J374" s="130"/>
      <c r="K374" s="131"/>
      <c r="L374" s="246" t="s">
        <v>342</v>
      </c>
      <c r="M374" s="130"/>
      <c r="N374" s="131"/>
      <c r="O374" s="247" t="s">
        <v>479</v>
      </c>
      <c r="P374" s="130"/>
      <c r="Q374" s="130"/>
      <c r="R374" s="131"/>
      <c r="S374" s="247" t="s">
        <v>480</v>
      </c>
      <c r="T374" s="130"/>
      <c r="U374" s="130"/>
      <c r="V374" s="131"/>
      <c r="W374" s="245" t="s">
        <v>481</v>
      </c>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1"/>
      <c r="AU374" s="247" t="s">
        <v>482</v>
      </c>
      <c r="AV374" s="130"/>
      <c r="AW374" s="130"/>
      <c r="AX374" s="130"/>
      <c r="AY374" s="130"/>
      <c r="AZ374" s="131"/>
      <c r="BA374" s="247" t="s">
        <v>483</v>
      </c>
      <c r="BB374" s="130"/>
      <c r="BC374" s="130"/>
      <c r="BD374" s="130"/>
      <c r="BE374" s="130"/>
      <c r="BF374" s="130"/>
      <c r="BG374" s="130"/>
      <c r="BH374" s="131"/>
    </row>
    <row r="375" ht="25.5" customHeight="1">
      <c r="D375" s="248">
        <v>55.0</v>
      </c>
      <c r="E375" s="131"/>
      <c r="F375" s="249" t="str">
        <f t="shared" ref="F375:F390" si="28">IFERROR(VLOOKUP($M$36&amp;D375,'PCPP-UDR'!$A$5:$K$147,4,0),"")</f>
        <v/>
      </c>
      <c r="G375" s="130"/>
      <c r="H375" s="130"/>
      <c r="I375" s="130"/>
      <c r="J375" s="130"/>
      <c r="K375" s="131"/>
      <c r="L375" s="250" t="str">
        <f t="shared" ref="L375:L390" si="29">IFERROR(VLOOKUP($M$36&amp;D375,'PCPP-UDR'!$A$5:$K$147,5,0),"")</f>
        <v/>
      </c>
      <c r="M375" s="130"/>
      <c r="N375" s="131"/>
      <c r="O375" s="251" t="str">
        <f t="shared" ref="O375:O390" si="30">IFERROR(VLOOKUP($M$36&amp;D375,'PCPP-UDR'!$A$5:$K$147,8,0),"")</f>
        <v/>
      </c>
      <c r="P375" s="130"/>
      <c r="Q375" s="130"/>
      <c r="R375" s="131"/>
      <c r="S375" s="251" t="str">
        <f t="shared" ref="S375:S390" si="31">BQ375</f>
        <v>IIB-3</v>
      </c>
      <c r="T375" s="130"/>
      <c r="U375" s="130"/>
      <c r="V375" s="131"/>
      <c r="W375" s="249" t="str">
        <f t="shared" ref="W375:W390" si="32">IFERROR(VLOOKUP($M$36&amp;D375,'PCPP-UDR'!$A$5:$K$147,11,0),"")</f>
        <v/>
      </c>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1"/>
      <c r="AU375" s="251" t="str">
        <f t="shared" ref="AU375:AU390" si="33">IFERROR(VLOOKUP($M$36&amp;D375,'PCPP-UDR'!$A$5:$K$147,7,0),"")</f>
        <v/>
      </c>
      <c r="AV375" s="130"/>
      <c r="AW375" s="130"/>
      <c r="AX375" s="130"/>
      <c r="AY375" s="130"/>
      <c r="AZ375" s="131"/>
      <c r="BA375" s="251" t="str">
        <f t="shared" ref="BA375:BA390" si="34">IFERROR(VLOOKUP($M$36&amp;D375,'PCPP-UDR'!$A$5:$K$147,6,0),"")</f>
        <v/>
      </c>
      <c r="BB375" s="130"/>
      <c r="BC375" s="130"/>
      <c r="BD375" s="130"/>
      <c r="BE375" s="130"/>
      <c r="BF375" s="130"/>
      <c r="BG375" s="130"/>
      <c r="BH375" s="131"/>
      <c r="BL375" s="5"/>
      <c r="BM375" s="5"/>
      <c r="BN375" s="209"/>
      <c r="BO375" s="238" t="str">
        <f>IFERROR(VLOOKUP(IFERROR(VLOOKUP($M$36&amp;D375,'PCPP-UDR'!$A$5:$K$147,9,0),""),'FUENTE DE DATOS'!$N$2:$O$25,2,0),"")</f>
        <v/>
      </c>
      <c r="BP375" s="238" t="str">
        <f>IFERROR(VLOOKUP(IFERROR(VLOOKUP($M$36&amp;D375,'PCPP-UDR'!$A$5:$K$147,10,0),""),'FUENTE DE DATOS'!$N$2:$O$25,2,0),"")</f>
        <v/>
      </c>
      <c r="BQ375" s="257" t="s">
        <v>121</v>
      </c>
    </row>
    <row r="376" ht="25.5" customHeight="1">
      <c r="D376" s="248">
        <v>56.0</v>
      </c>
      <c r="E376" s="131"/>
      <c r="F376" s="249" t="str">
        <f t="shared" si="28"/>
        <v/>
      </c>
      <c r="G376" s="130"/>
      <c r="H376" s="130"/>
      <c r="I376" s="130"/>
      <c r="J376" s="130"/>
      <c r="K376" s="131"/>
      <c r="L376" s="250" t="str">
        <f t="shared" si="29"/>
        <v/>
      </c>
      <c r="M376" s="130"/>
      <c r="N376" s="131"/>
      <c r="O376" s="251" t="str">
        <f t="shared" si="30"/>
        <v/>
      </c>
      <c r="P376" s="130"/>
      <c r="Q376" s="130"/>
      <c r="R376" s="131"/>
      <c r="S376" s="251" t="str">
        <f t="shared" si="31"/>
        <v>I-1</v>
      </c>
      <c r="T376" s="130"/>
      <c r="U376" s="130"/>
      <c r="V376" s="131"/>
      <c r="W376" s="249" t="str">
        <f t="shared" si="32"/>
        <v/>
      </c>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1"/>
      <c r="AU376" s="251" t="str">
        <f t="shared" si="33"/>
        <v/>
      </c>
      <c r="AV376" s="130"/>
      <c r="AW376" s="130"/>
      <c r="AX376" s="130"/>
      <c r="AY376" s="130"/>
      <c r="AZ376" s="131"/>
      <c r="BA376" s="251" t="str">
        <f t="shared" si="34"/>
        <v/>
      </c>
      <c r="BB376" s="130"/>
      <c r="BC376" s="130"/>
      <c r="BD376" s="130"/>
      <c r="BE376" s="130"/>
      <c r="BF376" s="130"/>
      <c r="BG376" s="130"/>
      <c r="BH376" s="131"/>
      <c r="BL376" s="15"/>
      <c r="BM376" s="12"/>
      <c r="BN376" s="214"/>
      <c r="BO376" s="238" t="str">
        <f>IFERROR(VLOOKUP(IFERROR(VLOOKUP($M$36&amp;D376,'PCPP-UDR'!$A$5:$K$147,9,0),""),'FUENTE DE DATOS'!$N$2:$O$25,2,0),"")</f>
        <v/>
      </c>
      <c r="BP376" s="238" t="str">
        <f>IFERROR(VLOOKUP(IFERROR(VLOOKUP($M$36&amp;D376,'PCPP-UDR'!$A$5:$K$147,10,0),""),'FUENTE DE DATOS'!$N$2:$O$25,2,0),"")</f>
        <v/>
      </c>
      <c r="BQ376" s="258" t="s">
        <v>18</v>
      </c>
    </row>
    <row r="377" ht="25.5" customHeight="1">
      <c r="D377" s="248">
        <v>57.0</v>
      </c>
      <c r="E377" s="131"/>
      <c r="F377" s="249" t="str">
        <f t="shared" si="28"/>
        <v/>
      </c>
      <c r="G377" s="130"/>
      <c r="H377" s="130"/>
      <c r="I377" s="130"/>
      <c r="J377" s="130"/>
      <c r="K377" s="131"/>
      <c r="L377" s="250" t="str">
        <f t="shared" si="29"/>
        <v/>
      </c>
      <c r="M377" s="130"/>
      <c r="N377" s="131"/>
      <c r="O377" s="251" t="str">
        <f t="shared" si="30"/>
        <v/>
      </c>
      <c r="P377" s="130"/>
      <c r="Q377" s="130"/>
      <c r="R377" s="131"/>
      <c r="S377" s="251" t="str">
        <f t="shared" si="31"/>
        <v>Ninguno</v>
      </c>
      <c r="T377" s="130"/>
      <c r="U377" s="130"/>
      <c r="V377" s="131"/>
      <c r="W377" s="249" t="str">
        <f t="shared" si="32"/>
        <v/>
      </c>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1"/>
      <c r="AU377" s="251" t="str">
        <f t="shared" si="33"/>
        <v/>
      </c>
      <c r="AV377" s="130"/>
      <c r="AW377" s="130"/>
      <c r="AX377" s="130"/>
      <c r="AY377" s="130"/>
      <c r="AZ377" s="131"/>
      <c r="BA377" s="251" t="str">
        <f t="shared" si="34"/>
        <v/>
      </c>
      <c r="BB377" s="130"/>
      <c r="BC377" s="130"/>
      <c r="BD377" s="130"/>
      <c r="BE377" s="130"/>
      <c r="BF377" s="130"/>
      <c r="BG377" s="130"/>
      <c r="BH377" s="131"/>
      <c r="BL377" s="15"/>
      <c r="BM377" s="12"/>
      <c r="BN377" s="214"/>
      <c r="BO377" s="238" t="str">
        <f>IFERROR(VLOOKUP(IFERROR(VLOOKUP($M$36&amp;D377,'PCPP-UDR'!$A$5:$K$147,9,0),""),'FUENTE DE DATOS'!$N$2:$O$25,2,0),"")</f>
        <v/>
      </c>
      <c r="BP377" s="238" t="str">
        <f>IFERROR(VLOOKUP(IFERROR(VLOOKUP($M$36&amp;D377,'PCPP-UDR'!$A$5:$K$147,10,0),""),'FUENTE DE DATOS'!$N$2:$O$25,2,0),"")</f>
        <v/>
      </c>
      <c r="BQ377" s="109" t="s">
        <v>450</v>
      </c>
    </row>
    <row r="378" ht="25.5" customHeight="1">
      <c r="D378" s="248">
        <v>58.0</v>
      </c>
      <c r="E378" s="131"/>
      <c r="F378" s="249" t="str">
        <f t="shared" si="28"/>
        <v/>
      </c>
      <c r="G378" s="130"/>
      <c r="H378" s="130"/>
      <c r="I378" s="130"/>
      <c r="J378" s="130"/>
      <c r="K378" s="131"/>
      <c r="L378" s="250" t="str">
        <f t="shared" si="29"/>
        <v/>
      </c>
      <c r="M378" s="130"/>
      <c r="N378" s="131"/>
      <c r="O378" s="251" t="str">
        <f t="shared" si="30"/>
        <v/>
      </c>
      <c r="P378" s="130"/>
      <c r="Q378" s="130"/>
      <c r="R378" s="131"/>
      <c r="S378" s="251" t="str">
        <f t="shared" si="31"/>
        <v>Ninguno</v>
      </c>
      <c r="T378" s="130"/>
      <c r="U378" s="130"/>
      <c r="V378" s="131"/>
      <c r="W378" s="249" t="str">
        <f t="shared" si="32"/>
        <v/>
      </c>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1"/>
      <c r="AU378" s="251" t="str">
        <f t="shared" si="33"/>
        <v/>
      </c>
      <c r="AV378" s="130"/>
      <c r="AW378" s="130"/>
      <c r="AX378" s="130"/>
      <c r="AY378" s="130"/>
      <c r="AZ378" s="131"/>
      <c r="BA378" s="251" t="str">
        <f t="shared" si="34"/>
        <v/>
      </c>
      <c r="BB378" s="130"/>
      <c r="BC378" s="130"/>
      <c r="BD378" s="130"/>
      <c r="BE378" s="130"/>
      <c r="BF378" s="130"/>
      <c r="BG378" s="130"/>
      <c r="BH378" s="131"/>
      <c r="BL378" s="15"/>
      <c r="BM378" s="12"/>
      <c r="BN378" s="214"/>
      <c r="BO378" s="238" t="str">
        <f>IFERROR(VLOOKUP(IFERROR(VLOOKUP($M$36&amp;D378,'PCPP-UDR'!$A$5:$K$147,9,0),""),'FUENTE DE DATOS'!$N$2:$O$25,2,0),"")</f>
        <v/>
      </c>
      <c r="BP378" s="238" t="str">
        <f>IFERROR(VLOOKUP(IFERROR(VLOOKUP($M$36&amp;D378,'PCPP-UDR'!$A$5:$K$147,10,0),""),'FUENTE DE DATOS'!$N$2:$O$25,2,0),"")</f>
        <v/>
      </c>
      <c r="BQ378" s="109" t="s">
        <v>450</v>
      </c>
    </row>
    <row r="379" ht="25.5" customHeight="1">
      <c r="D379" s="248">
        <v>59.0</v>
      </c>
      <c r="E379" s="131"/>
      <c r="F379" s="249" t="str">
        <f t="shared" si="28"/>
        <v/>
      </c>
      <c r="G379" s="130"/>
      <c r="H379" s="130"/>
      <c r="I379" s="130"/>
      <c r="J379" s="130"/>
      <c r="K379" s="131"/>
      <c r="L379" s="250" t="str">
        <f t="shared" si="29"/>
        <v/>
      </c>
      <c r="M379" s="130"/>
      <c r="N379" s="131"/>
      <c r="O379" s="251" t="str">
        <f t="shared" si="30"/>
        <v/>
      </c>
      <c r="P379" s="130"/>
      <c r="Q379" s="130"/>
      <c r="R379" s="131"/>
      <c r="S379" s="251" t="str">
        <f t="shared" si="31"/>
        <v>Ninguno</v>
      </c>
      <c r="T379" s="130"/>
      <c r="U379" s="130"/>
      <c r="V379" s="131"/>
      <c r="W379" s="249" t="str">
        <f t="shared" si="32"/>
        <v/>
      </c>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1"/>
      <c r="AU379" s="251" t="str">
        <f t="shared" si="33"/>
        <v/>
      </c>
      <c r="AV379" s="130"/>
      <c r="AW379" s="130"/>
      <c r="AX379" s="130"/>
      <c r="AY379" s="130"/>
      <c r="AZ379" s="131"/>
      <c r="BA379" s="251" t="str">
        <f t="shared" si="34"/>
        <v/>
      </c>
      <c r="BB379" s="130"/>
      <c r="BC379" s="130"/>
      <c r="BD379" s="130"/>
      <c r="BE379" s="130"/>
      <c r="BF379" s="130"/>
      <c r="BG379" s="130"/>
      <c r="BH379" s="131"/>
      <c r="BL379" s="15"/>
      <c r="BM379" s="12"/>
      <c r="BN379" s="214"/>
      <c r="BO379" s="238" t="str">
        <f>IFERROR(VLOOKUP(IFERROR(VLOOKUP($M$36&amp;D379,'PCPP-UDR'!$A$5:$K$147,9,0),""),'FUENTE DE DATOS'!$N$2:$O$25,2,0),"")</f>
        <v/>
      </c>
      <c r="BP379" s="238" t="str">
        <f>IFERROR(VLOOKUP(IFERROR(VLOOKUP($M$36&amp;D379,'PCPP-UDR'!$A$5:$K$147,10,0),""),'FUENTE DE DATOS'!$N$2:$O$25,2,0),"")</f>
        <v/>
      </c>
      <c r="BQ379" s="109" t="s">
        <v>450</v>
      </c>
    </row>
    <row r="380" ht="25.5" customHeight="1">
      <c r="D380" s="248">
        <v>60.0</v>
      </c>
      <c r="E380" s="131"/>
      <c r="F380" s="249" t="str">
        <f t="shared" si="28"/>
        <v/>
      </c>
      <c r="G380" s="130"/>
      <c r="H380" s="130"/>
      <c r="I380" s="130"/>
      <c r="J380" s="130"/>
      <c r="K380" s="131"/>
      <c r="L380" s="250" t="str">
        <f t="shared" si="29"/>
        <v/>
      </c>
      <c r="M380" s="130"/>
      <c r="N380" s="131"/>
      <c r="O380" s="251" t="str">
        <f t="shared" si="30"/>
        <v/>
      </c>
      <c r="P380" s="130"/>
      <c r="Q380" s="130"/>
      <c r="R380" s="131"/>
      <c r="S380" s="251" t="str">
        <f t="shared" si="31"/>
        <v>Ninguno</v>
      </c>
      <c r="T380" s="130"/>
      <c r="U380" s="130"/>
      <c r="V380" s="131"/>
      <c r="W380" s="249" t="str">
        <f t="shared" si="32"/>
        <v/>
      </c>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1"/>
      <c r="AU380" s="251" t="str">
        <f t="shared" si="33"/>
        <v/>
      </c>
      <c r="AV380" s="130"/>
      <c r="AW380" s="130"/>
      <c r="AX380" s="130"/>
      <c r="AY380" s="130"/>
      <c r="AZ380" s="131"/>
      <c r="BA380" s="251" t="str">
        <f t="shared" si="34"/>
        <v/>
      </c>
      <c r="BB380" s="130"/>
      <c r="BC380" s="130"/>
      <c r="BD380" s="130"/>
      <c r="BE380" s="130"/>
      <c r="BF380" s="130"/>
      <c r="BG380" s="130"/>
      <c r="BH380" s="131"/>
      <c r="BL380" s="15"/>
      <c r="BM380" s="12"/>
      <c r="BN380" s="214"/>
      <c r="BO380" s="238" t="str">
        <f>IFERROR(VLOOKUP(IFERROR(VLOOKUP($M$36&amp;D380,'PCPP-UDR'!$A$5:$K$147,9,0),""),'FUENTE DE DATOS'!$N$2:$O$25,2,0),"")</f>
        <v/>
      </c>
      <c r="BP380" s="238" t="str">
        <f>IFERROR(VLOOKUP(IFERROR(VLOOKUP($M$36&amp;D380,'PCPP-UDR'!$A$5:$K$147,10,0),""),'FUENTE DE DATOS'!$N$2:$O$25,2,0),"")</f>
        <v/>
      </c>
      <c r="BQ380" s="109" t="s">
        <v>450</v>
      </c>
    </row>
    <row r="381" ht="25.5" customHeight="1">
      <c r="D381" s="248">
        <v>61.0</v>
      </c>
      <c r="E381" s="131"/>
      <c r="F381" s="249" t="str">
        <f t="shared" si="28"/>
        <v/>
      </c>
      <c r="G381" s="130"/>
      <c r="H381" s="130"/>
      <c r="I381" s="130"/>
      <c r="J381" s="130"/>
      <c r="K381" s="131"/>
      <c r="L381" s="250" t="str">
        <f t="shared" si="29"/>
        <v/>
      </c>
      <c r="M381" s="130"/>
      <c r="N381" s="131"/>
      <c r="O381" s="251" t="str">
        <f t="shared" si="30"/>
        <v/>
      </c>
      <c r="P381" s="130"/>
      <c r="Q381" s="130"/>
      <c r="R381" s="131"/>
      <c r="S381" s="251" t="str">
        <f t="shared" si="31"/>
        <v>Ninguno</v>
      </c>
      <c r="T381" s="130"/>
      <c r="U381" s="130"/>
      <c r="V381" s="131"/>
      <c r="W381" s="249" t="str">
        <f t="shared" si="32"/>
        <v/>
      </c>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1"/>
      <c r="AU381" s="251" t="str">
        <f t="shared" si="33"/>
        <v/>
      </c>
      <c r="AV381" s="130"/>
      <c r="AW381" s="130"/>
      <c r="AX381" s="130"/>
      <c r="AY381" s="130"/>
      <c r="AZ381" s="131"/>
      <c r="BA381" s="251" t="str">
        <f t="shared" si="34"/>
        <v/>
      </c>
      <c r="BB381" s="130"/>
      <c r="BC381" s="130"/>
      <c r="BD381" s="130"/>
      <c r="BE381" s="130"/>
      <c r="BF381" s="130"/>
      <c r="BG381" s="130"/>
      <c r="BH381" s="131"/>
      <c r="BL381" s="15"/>
      <c r="BM381" s="12"/>
      <c r="BN381" s="214"/>
      <c r="BO381" s="238" t="str">
        <f>IFERROR(VLOOKUP(IFERROR(VLOOKUP($M$36&amp;D381,'PCPP-UDR'!$A$5:$K$147,9,0),""),'FUENTE DE DATOS'!$N$2:$O$25,2,0),"")</f>
        <v/>
      </c>
      <c r="BP381" s="238" t="str">
        <f>IFERROR(VLOOKUP(IFERROR(VLOOKUP($M$36&amp;D381,'PCPP-UDR'!$A$5:$K$147,10,0),""),'FUENTE DE DATOS'!$N$2:$O$25,2,0),"")</f>
        <v/>
      </c>
      <c r="BQ381" s="109" t="s">
        <v>450</v>
      </c>
    </row>
    <row r="382" ht="25.5" customHeight="1">
      <c r="D382" s="248">
        <v>62.0</v>
      </c>
      <c r="E382" s="131"/>
      <c r="F382" s="249" t="str">
        <f t="shared" si="28"/>
        <v/>
      </c>
      <c r="G382" s="130"/>
      <c r="H382" s="130"/>
      <c r="I382" s="130"/>
      <c r="J382" s="130"/>
      <c r="K382" s="131"/>
      <c r="L382" s="250" t="str">
        <f t="shared" si="29"/>
        <v/>
      </c>
      <c r="M382" s="130"/>
      <c r="N382" s="131"/>
      <c r="O382" s="251" t="str">
        <f t="shared" si="30"/>
        <v/>
      </c>
      <c r="P382" s="130"/>
      <c r="Q382" s="130"/>
      <c r="R382" s="131"/>
      <c r="S382" s="251" t="str">
        <f t="shared" si="31"/>
        <v>IIB-3</v>
      </c>
      <c r="T382" s="130"/>
      <c r="U382" s="130"/>
      <c r="V382" s="131"/>
      <c r="W382" s="249" t="str">
        <f t="shared" si="32"/>
        <v/>
      </c>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1"/>
      <c r="AU382" s="251" t="str">
        <f t="shared" si="33"/>
        <v/>
      </c>
      <c r="AV382" s="130"/>
      <c r="AW382" s="130"/>
      <c r="AX382" s="130"/>
      <c r="AY382" s="130"/>
      <c r="AZ382" s="131"/>
      <c r="BA382" s="251" t="str">
        <f t="shared" si="34"/>
        <v/>
      </c>
      <c r="BB382" s="130"/>
      <c r="BC382" s="130"/>
      <c r="BD382" s="130"/>
      <c r="BE382" s="130"/>
      <c r="BF382" s="130"/>
      <c r="BG382" s="130"/>
      <c r="BH382" s="131"/>
      <c r="BL382" s="15"/>
      <c r="BM382" s="12"/>
      <c r="BN382" s="214"/>
      <c r="BO382" s="238" t="str">
        <f>IFERROR(VLOOKUP(IFERROR(VLOOKUP($M$36&amp;D382,'PCPP-UDR'!$A$5:$K$147,9,0),""),'FUENTE DE DATOS'!$N$2:$O$25,2,0),"")</f>
        <v/>
      </c>
      <c r="BP382" s="238" t="str">
        <f>IFERROR(VLOOKUP(IFERROR(VLOOKUP($M$36&amp;D382,'PCPP-UDR'!$A$5:$K$147,10,0),""),'FUENTE DE DATOS'!$N$2:$O$25,2,0),"")</f>
        <v/>
      </c>
      <c r="BQ382" s="257" t="s">
        <v>121</v>
      </c>
    </row>
    <row r="383" ht="25.5" customHeight="1">
      <c r="D383" s="248">
        <v>63.0</v>
      </c>
      <c r="E383" s="131"/>
      <c r="F383" s="249" t="str">
        <f t="shared" si="28"/>
        <v/>
      </c>
      <c r="G383" s="130"/>
      <c r="H383" s="130"/>
      <c r="I383" s="130"/>
      <c r="J383" s="130"/>
      <c r="K383" s="131"/>
      <c r="L383" s="250" t="str">
        <f t="shared" si="29"/>
        <v/>
      </c>
      <c r="M383" s="130"/>
      <c r="N383" s="131"/>
      <c r="O383" s="251" t="str">
        <f t="shared" si="30"/>
        <v/>
      </c>
      <c r="P383" s="130"/>
      <c r="Q383" s="130"/>
      <c r="R383" s="131"/>
      <c r="S383" s="251" t="str">
        <f t="shared" si="31"/>
        <v>Ninguno</v>
      </c>
      <c r="T383" s="130"/>
      <c r="U383" s="130"/>
      <c r="V383" s="131"/>
      <c r="W383" s="249" t="str">
        <f t="shared" si="32"/>
        <v/>
      </c>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1"/>
      <c r="AU383" s="251" t="str">
        <f t="shared" si="33"/>
        <v/>
      </c>
      <c r="AV383" s="130"/>
      <c r="AW383" s="130"/>
      <c r="AX383" s="130"/>
      <c r="AY383" s="130"/>
      <c r="AZ383" s="131"/>
      <c r="BA383" s="251" t="str">
        <f t="shared" si="34"/>
        <v/>
      </c>
      <c r="BB383" s="130"/>
      <c r="BC383" s="130"/>
      <c r="BD383" s="130"/>
      <c r="BE383" s="130"/>
      <c r="BF383" s="130"/>
      <c r="BG383" s="130"/>
      <c r="BH383" s="131"/>
      <c r="BL383" s="15"/>
      <c r="BM383" s="12"/>
      <c r="BN383" s="214"/>
      <c r="BO383" s="238" t="str">
        <f>IFERROR(VLOOKUP(IFERROR(VLOOKUP($M$36&amp;D383,'PCPP-UDR'!$A$5:$K$147,9,0),""),'FUENTE DE DATOS'!$N$2:$O$25,2,0),"")</f>
        <v/>
      </c>
      <c r="BP383" s="238" t="str">
        <f>IFERROR(VLOOKUP(IFERROR(VLOOKUP($M$36&amp;D383,'PCPP-UDR'!$A$5:$K$147,10,0),""),'FUENTE DE DATOS'!$N$2:$O$25,2,0),"")</f>
        <v/>
      </c>
      <c r="BQ383" s="109" t="s">
        <v>450</v>
      </c>
    </row>
    <row r="384" ht="25.5" customHeight="1">
      <c r="D384" s="248">
        <v>64.0</v>
      </c>
      <c r="E384" s="131"/>
      <c r="F384" s="249" t="str">
        <f t="shared" si="28"/>
        <v/>
      </c>
      <c r="G384" s="130"/>
      <c r="H384" s="130"/>
      <c r="I384" s="130"/>
      <c r="J384" s="130"/>
      <c r="K384" s="131"/>
      <c r="L384" s="250" t="str">
        <f t="shared" si="29"/>
        <v/>
      </c>
      <c r="M384" s="130"/>
      <c r="N384" s="131"/>
      <c r="O384" s="251" t="str">
        <f t="shared" si="30"/>
        <v/>
      </c>
      <c r="P384" s="130"/>
      <c r="Q384" s="130"/>
      <c r="R384" s="131"/>
      <c r="S384" s="251" t="str">
        <f t="shared" si="31"/>
        <v>Ninguno</v>
      </c>
      <c r="T384" s="130"/>
      <c r="U384" s="130"/>
      <c r="V384" s="131"/>
      <c r="W384" s="249" t="str">
        <f t="shared" si="32"/>
        <v/>
      </c>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1"/>
      <c r="AU384" s="251" t="str">
        <f t="shared" si="33"/>
        <v/>
      </c>
      <c r="AV384" s="130"/>
      <c r="AW384" s="130"/>
      <c r="AX384" s="130"/>
      <c r="AY384" s="130"/>
      <c r="AZ384" s="131"/>
      <c r="BA384" s="251" t="str">
        <f t="shared" si="34"/>
        <v/>
      </c>
      <c r="BB384" s="130"/>
      <c r="BC384" s="130"/>
      <c r="BD384" s="130"/>
      <c r="BE384" s="130"/>
      <c r="BF384" s="130"/>
      <c r="BG384" s="130"/>
      <c r="BH384" s="131"/>
      <c r="BL384" s="32"/>
      <c r="BM384" s="12"/>
      <c r="BN384" s="217"/>
      <c r="BO384" s="238" t="str">
        <f>IFERROR(VLOOKUP(IFERROR(VLOOKUP($M$36&amp;D384,'PCPP-UDR'!$A$5:$K$147,9,0),""),'FUENTE DE DATOS'!$N$2:$O$25,2,0),"")</f>
        <v/>
      </c>
      <c r="BP384" s="238" t="str">
        <f>IFERROR(VLOOKUP(IFERROR(VLOOKUP($M$36&amp;D384,'PCPP-UDR'!$A$5:$K$147,10,0),""),'FUENTE DE DATOS'!$N$2:$O$25,2,0),"")</f>
        <v/>
      </c>
      <c r="BQ384" s="109" t="s">
        <v>450</v>
      </c>
    </row>
    <row r="385" ht="25.5" customHeight="1">
      <c r="D385" s="248">
        <v>65.0</v>
      </c>
      <c r="E385" s="131"/>
      <c r="F385" s="249" t="str">
        <f t="shared" si="28"/>
        <v/>
      </c>
      <c r="G385" s="130"/>
      <c r="H385" s="130"/>
      <c r="I385" s="130"/>
      <c r="J385" s="130"/>
      <c r="K385" s="131"/>
      <c r="L385" s="250" t="str">
        <f t="shared" si="29"/>
        <v/>
      </c>
      <c r="M385" s="130"/>
      <c r="N385" s="131"/>
      <c r="O385" s="251" t="str">
        <f t="shared" si="30"/>
        <v/>
      </c>
      <c r="P385" s="130"/>
      <c r="Q385" s="130"/>
      <c r="R385" s="131"/>
      <c r="S385" s="251" t="str">
        <f t="shared" si="31"/>
        <v>Ninguno</v>
      </c>
      <c r="T385" s="130"/>
      <c r="U385" s="130"/>
      <c r="V385" s="131"/>
      <c r="W385" s="249" t="str">
        <f t="shared" si="32"/>
        <v/>
      </c>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1"/>
      <c r="AU385" s="251" t="str">
        <f t="shared" si="33"/>
        <v/>
      </c>
      <c r="AV385" s="130"/>
      <c r="AW385" s="130"/>
      <c r="AX385" s="130"/>
      <c r="AY385" s="130"/>
      <c r="AZ385" s="131"/>
      <c r="BA385" s="251" t="str">
        <f t="shared" si="34"/>
        <v/>
      </c>
      <c r="BB385" s="130"/>
      <c r="BC385" s="130"/>
      <c r="BD385" s="130"/>
      <c r="BE385" s="130"/>
      <c r="BF385" s="130"/>
      <c r="BG385" s="130"/>
      <c r="BH385" s="131"/>
      <c r="BL385" s="5"/>
      <c r="BM385" s="5"/>
      <c r="BN385" s="209"/>
      <c r="BO385" s="238" t="str">
        <f>IFERROR(VLOOKUP(IFERROR(VLOOKUP($M$36&amp;D385,'PCPP-UDR'!$A$5:$K$147,9,0),""),'FUENTE DE DATOS'!$N$2:$O$25,2,0),"")</f>
        <v/>
      </c>
      <c r="BP385" s="238" t="str">
        <f>IFERROR(VLOOKUP(IFERROR(VLOOKUP($M$36&amp;D385,'PCPP-UDR'!$A$5:$K$147,10,0),""),'FUENTE DE DATOS'!$N$2:$O$25,2,0),"")</f>
        <v/>
      </c>
      <c r="BQ385" s="109" t="s">
        <v>450</v>
      </c>
    </row>
    <row r="386" ht="25.5" customHeight="1">
      <c r="D386" s="248">
        <v>66.0</v>
      </c>
      <c r="E386" s="131"/>
      <c r="F386" s="249" t="str">
        <f t="shared" si="28"/>
        <v/>
      </c>
      <c r="G386" s="130"/>
      <c r="H386" s="130"/>
      <c r="I386" s="130"/>
      <c r="J386" s="130"/>
      <c r="K386" s="131"/>
      <c r="L386" s="250" t="str">
        <f t="shared" si="29"/>
        <v/>
      </c>
      <c r="M386" s="130"/>
      <c r="N386" s="131"/>
      <c r="O386" s="251" t="str">
        <f t="shared" si="30"/>
        <v/>
      </c>
      <c r="P386" s="130"/>
      <c r="Q386" s="130"/>
      <c r="R386" s="131"/>
      <c r="S386" s="251" t="str">
        <f t="shared" si="31"/>
        <v>IIB-1</v>
      </c>
      <c r="T386" s="130"/>
      <c r="U386" s="130"/>
      <c r="V386" s="131"/>
      <c r="W386" s="249" t="str">
        <f t="shared" si="32"/>
        <v/>
      </c>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1"/>
      <c r="AU386" s="251" t="str">
        <f t="shared" si="33"/>
        <v/>
      </c>
      <c r="AV386" s="130"/>
      <c r="AW386" s="130"/>
      <c r="AX386" s="130"/>
      <c r="AY386" s="130"/>
      <c r="AZ386" s="131"/>
      <c r="BA386" s="251" t="str">
        <f t="shared" si="34"/>
        <v/>
      </c>
      <c r="BB386" s="130"/>
      <c r="BC386" s="130"/>
      <c r="BD386" s="130"/>
      <c r="BE386" s="130"/>
      <c r="BF386" s="130"/>
      <c r="BG386" s="130"/>
      <c r="BH386" s="131"/>
      <c r="BL386" s="15"/>
      <c r="BM386" s="12"/>
      <c r="BN386" s="214"/>
      <c r="BO386" s="238" t="str">
        <f>IFERROR(VLOOKUP(IFERROR(VLOOKUP($M$36&amp;D386,'PCPP-UDR'!$A$5:$K$147,9,0),""),'FUENTE DE DATOS'!$N$2:$O$25,2,0),"")</f>
        <v/>
      </c>
      <c r="BP386" s="238" t="str">
        <f>IFERROR(VLOOKUP(IFERROR(VLOOKUP($M$36&amp;D386,'PCPP-UDR'!$A$5:$K$147,10,0),""),'FUENTE DE DATOS'!$N$2:$O$25,2,0),"")</f>
        <v/>
      </c>
      <c r="BQ386" s="258" t="s">
        <v>107</v>
      </c>
      <c r="BS386" s="218"/>
    </row>
    <row r="387" ht="25.5" customHeight="1">
      <c r="D387" s="248">
        <v>67.0</v>
      </c>
      <c r="E387" s="131"/>
      <c r="F387" s="249" t="str">
        <f t="shared" si="28"/>
        <v/>
      </c>
      <c r="G387" s="130"/>
      <c r="H387" s="130"/>
      <c r="I387" s="130"/>
      <c r="J387" s="130"/>
      <c r="K387" s="131"/>
      <c r="L387" s="250" t="str">
        <f t="shared" si="29"/>
        <v/>
      </c>
      <c r="M387" s="130"/>
      <c r="N387" s="131"/>
      <c r="O387" s="251" t="str">
        <f t="shared" si="30"/>
        <v/>
      </c>
      <c r="P387" s="130"/>
      <c r="Q387" s="130"/>
      <c r="R387" s="131"/>
      <c r="S387" s="251" t="str">
        <f t="shared" si="31"/>
        <v>Ninguno</v>
      </c>
      <c r="T387" s="130"/>
      <c r="U387" s="130"/>
      <c r="V387" s="131"/>
      <c r="W387" s="249" t="str">
        <f t="shared" si="32"/>
        <v/>
      </c>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1"/>
      <c r="AU387" s="251" t="str">
        <f t="shared" si="33"/>
        <v/>
      </c>
      <c r="AV387" s="130"/>
      <c r="AW387" s="130"/>
      <c r="AX387" s="130"/>
      <c r="AY387" s="130"/>
      <c r="AZ387" s="131"/>
      <c r="BA387" s="251" t="str">
        <f t="shared" si="34"/>
        <v/>
      </c>
      <c r="BB387" s="130"/>
      <c r="BC387" s="130"/>
      <c r="BD387" s="130"/>
      <c r="BE387" s="130"/>
      <c r="BF387" s="130"/>
      <c r="BG387" s="130"/>
      <c r="BH387" s="131"/>
      <c r="BL387" s="15"/>
      <c r="BM387" s="12"/>
      <c r="BN387" s="214"/>
      <c r="BO387" s="238" t="str">
        <f>IFERROR(VLOOKUP(IFERROR(VLOOKUP($M$36&amp;D387,'PCPP-UDR'!$A$5:$K$147,9,0),""),'FUENTE DE DATOS'!$N$2:$O$25,2,0),"")</f>
        <v/>
      </c>
      <c r="BP387" s="238" t="str">
        <f>IFERROR(VLOOKUP(IFERROR(VLOOKUP($M$36&amp;D387,'PCPP-UDR'!$A$5:$K$147,10,0),""),'FUENTE DE DATOS'!$N$2:$O$25,2,0),"")</f>
        <v/>
      </c>
      <c r="BQ387" s="109" t="s">
        <v>450</v>
      </c>
    </row>
    <row r="388" ht="25.5" customHeight="1">
      <c r="D388" s="248">
        <v>68.0</v>
      </c>
      <c r="E388" s="131"/>
      <c r="F388" s="249" t="str">
        <f t="shared" si="28"/>
        <v/>
      </c>
      <c r="G388" s="130"/>
      <c r="H388" s="130"/>
      <c r="I388" s="130"/>
      <c r="J388" s="130"/>
      <c r="K388" s="131"/>
      <c r="L388" s="250" t="str">
        <f t="shared" si="29"/>
        <v/>
      </c>
      <c r="M388" s="130"/>
      <c r="N388" s="131"/>
      <c r="O388" s="251" t="str">
        <f t="shared" si="30"/>
        <v/>
      </c>
      <c r="P388" s="130"/>
      <c r="Q388" s="130"/>
      <c r="R388" s="131"/>
      <c r="S388" s="251" t="str">
        <f t="shared" si="31"/>
        <v>IIB1</v>
      </c>
      <c r="T388" s="130"/>
      <c r="U388" s="130"/>
      <c r="V388" s="131"/>
      <c r="W388" s="249" t="str">
        <f t="shared" si="32"/>
        <v/>
      </c>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1"/>
      <c r="AU388" s="251" t="str">
        <f t="shared" si="33"/>
        <v/>
      </c>
      <c r="AV388" s="130"/>
      <c r="AW388" s="130"/>
      <c r="AX388" s="130"/>
      <c r="AY388" s="130"/>
      <c r="AZ388" s="131"/>
      <c r="BA388" s="251" t="str">
        <f t="shared" si="34"/>
        <v/>
      </c>
      <c r="BB388" s="130"/>
      <c r="BC388" s="130"/>
      <c r="BD388" s="130"/>
      <c r="BE388" s="130"/>
      <c r="BF388" s="130"/>
      <c r="BG388" s="130"/>
      <c r="BH388" s="131"/>
      <c r="BL388" s="15"/>
      <c r="BM388" s="12"/>
      <c r="BN388" s="214"/>
      <c r="BO388" s="238" t="str">
        <f>IFERROR(VLOOKUP(IFERROR(VLOOKUP($M$36&amp;D388,'PCPP-UDR'!$A$5:$K$147,9,0),""),'FUENTE DE DATOS'!$N$2:$O$25,2,0),"")</f>
        <v/>
      </c>
      <c r="BP388" s="238" t="str">
        <f>IFERROR(VLOOKUP(IFERROR(VLOOKUP($M$36&amp;D388,'PCPP-UDR'!$A$5:$K$147,10,0),""),'FUENTE DE DATOS'!$N$2:$O$25,2,0),"")</f>
        <v/>
      </c>
      <c r="BQ388" s="256" t="s">
        <v>487</v>
      </c>
    </row>
    <row r="389" ht="25.5" customHeight="1">
      <c r="D389" s="248">
        <v>69.0</v>
      </c>
      <c r="E389" s="131"/>
      <c r="F389" s="249" t="str">
        <f t="shared" si="28"/>
        <v/>
      </c>
      <c r="G389" s="130"/>
      <c r="H389" s="130"/>
      <c r="I389" s="130"/>
      <c r="J389" s="130"/>
      <c r="K389" s="131"/>
      <c r="L389" s="250" t="str">
        <f t="shared" si="29"/>
        <v/>
      </c>
      <c r="M389" s="130"/>
      <c r="N389" s="131"/>
      <c r="O389" s="251" t="str">
        <f t="shared" si="30"/>
        <v/>
      </c>
      <c r="P389" s="130"/>
      <c r="Q389" s="130"/>
      <c r="R389" s="131"/>
      <c r="S389" s="251" t="str">
        <f t="shared" si="31"/>
        <v>Ninguno</v>
      </c>
      <c r="T389" s="130"/>
      <c r="U389" s="130"/>
      <c r="V389" s="131"/>
      <c r="W389" s="249" t="str">
        <f t="shared" si="32"/>
        <v/>
      </c>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1"/>
      <c r="AU389" s="251" t="str">
        <f t="shared" si="33"/>
        <v/>
      </c>
      <c r="AV389" s="130"/>
      <c r="AW389" s="130"/>
      <c r="AX389" s="130"/>
      <c r="AY389" s="130"/>
      <c r="AZ389" s="131"/>
      <c r="BA389" s="251" t="str">
        <f t="shared" si="34"/>
        <v/>
      </c>
      <c r="BB389" s="130"/>
      <c r="BC389" s="130"/>
      <c r="BD389" s="130"/>
      <c r="BE389" s="130"/>
      <c r="BF389" s="130"/>
      <c r="BG389" s="130"/>
      <c r="BH389" s="131"/>
      <c r="BL389" s="15"/>
      <c r="BM389" s="12"/>
      <c r="BN389" s="214"/>
      <c r="BO389" s="238" t="str">
        <f>IFERROR(VLOOKUP(IFERROR(VLOOKUP($M$36&amp;D389,'PCPP-UDR'!$A$5:$K$147,9,0),""),'FUENTE DE DATOS'!$N$2:$O$25,2,0),"")</f>
        <v/>
      </c>
      <c r="BP389" s="238" t="str">
        <f>IFERROR(VLOOKUP(IFERROR(VLOOKUP($M$36&amp;D389,'PCPP-UDR'!$A$5:$K$147,10,0),""),'FUENTE DE DATOS'!$N$2:$O$25,2,0),"")</f>
        <v/>
      </c>
      <c r="BQ389" s="109" t="s">
        <v>450</v>
      </c>
    </row>
    <row r="390" ht="25.5" customHeight="1">
      <c r="D390" s="248">
        <v>70.0</v>
      </c>
      <c r="E390" s="131"/>
      <c r="F390" s="249" t="str">
        <f t="shared" si="28"/>
        <v/>
      </c>
      <c r="G390" s="130"/>
      <c r="H390" s="130"/>
      <c r="I390" s="130"/>
      <c r="J390" s="130"/>
      <c r="K390" s="131"/>
      <c r="L390" s="250" t="str">
        <f t="shared" si="29"/>
        <v/>
      </c>
      <c r="M390" s="130"/>
      <c r="N390" s="131"/>
      <c r="O390" s="251" t="str">
        <f t="shared" si="30"/>
        <v/>
      </c>
      <c r="P390" s="130"/>
      <c r="Q390" s="130"/>
      <c r="R390" s="131"/>
      <c r="S390" s="251" t="str">
        <f t="shared" si="31"/>
        <v>IIB-3</v>
      </c>
      <c r="T390" s="130"/>
      <c r="U390" s="130"/>
      <c r="V390" s="131"/>
      <c r="W390" s="249" t="str">
        <f t="shared" si="32"/>
        <v/>
      </c>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1"/>
      <c r="AU390" s="251" t="str">
        <f t="shared" si="33"/>
        <v/>
      </c>
      <c r="AV390" s="130"/>
      <c r="AW390" s="130"/>
      <c r="AX390" s="130"/>
      <c r="AY390" s="130"/>
      <c r="AZ390" s="131"/>
      <c r="BA390" s="251" t="str">
        <f t="shared" si="34"/>
        <v/>
      </c>
      <c r="BB390" s="130"/>
      <c r="BC390" s="130"/>
      <c r="BD390" s="130"/>
      <c r="BE390" s="130"/>
      <c r="BF390" s="130"/>
      <c r="BG390" s="130"/>
      <c r="BH390" s="131"/>
      <c r="BL390" s="32"/>
      <c r="BM390" s="12"/>
      <c r="BN390" s="217"/>
      <c r="BO390" s="238" t="str">
        <f>IFERROR(VLOOKUP(IFERROR(VLOOKUP($M$36&amp;D390,'PCPP-UDR'!$A$5:$K$147,9,0),""),'FUENTE DE DATOS'!$N$2:$O$25,2,0),"")</f>
        <v/>
      </c>
      <c r="BP390" s="238" t="str">
        <f>IFERROR(VLOOKUP(IFERROR(VLOOKUP($M$36&amp;D390,'PCPP-UDR'!$A$5:$K$147,10,0),""),'FUENTE DE DATOS'!$N$2:$O$25,2,0),"")</f>
        <v/>
      </c>
      <c r="BQ390" s="256" t="s">
        <v>121</v>
      </c>
    </row>
    <row r="391">
      <c r="D391" s="252"/>
      <c r="F391" s="253"/>
      <c r="G391" s="253"/>
      <c r="H391" s="253"/>
      <c r="I391" s="253"/>
      <c r="J391" s="253"/>
      <c r="K391" s="253"/>
      <c r="L391" s="254"/>
      <c r="M391" s="254"/>
      <c r="N391" s="254"/>
      <c r="O391" s="255"/>
      <c r="P391" s="255"/>
      <c r="Q391" s="255"/>
      <c r="R391" s="255"/>
      <c r="S391" s="255"/>
      <c r="T391" s="255"/>
      <c r="U391" s="255"/>
      <c r="V391" s="255"/>
      <c r="W391" s="253"/>
      <c r="X391" s="253"/>
      <c r="Y391" s="253"/>
      <c r="Z391" s="253"/>
      <c r="AA391" s="253"/>
      <c r="AB391" s="253"/>
      <c r="AC391" s="253"/>
      <c r="AD391" s="253"/>
      <c r="AE391" s="253"/>
      <c r="AF391" s="253"/>
      <c r="AG391" s="253"/>
      <c r="AH391" s="253"/>
      <c r="AI391" s="253"/>
      <c r="AJ391" s="253"/>
      <c r="AK391" s="253"/>
      <c r="AL391" s="253"/>
      <c r="AM391" s="253"/>
      <c r="AN391" s="253"/>
      <c r="AO391" s="253"/>
      <c r="AP391" s="253"/>
      <c r="AQ391" s="253"/>
      <c r="AR391" s="253"/>
      <c r="AS391" s="253"/>
      <c r="AT391" s="253"/>
      <c r="AU391" s="255"/>
      <c r="AV391" s="255"/>
      <c r="AW391" s="255"/>
      <c r="AX391" s="255"/>
      <c r="AY391" s="255"/>
      <c r="AZ391" s="255"/>
      <c r="BA391" s="255"/>
      <c r="BB391" s="255"/>
      <c r="BC391" s="255"/>
      <c r="BD391" s="255"/>
      <c r="BE391" s="255"/>
      <c r="BF391" s="255"/>
      <c r="BG391" s="255"/>
      <c r="BH391" s="255"/>
    </row>
    <row r="392">
      <c r="D392" s="259" t="s">
        <v>488</v>
      </c>
      <c r="E392" s="260"/>
      <c r="F392" s="261"/>
      <c r="G392" s="261"/>
      <c r="H392" s="261"/>
      <c r="I392" s="261"/>
      <c r="J392" s="253"/>
      <c r="K392" s="253"/>
      <c r="L392" s="254"/>
      <c r="M392" s="254"/>
      <c r="N392" s="254"/>
      <c r="O392" s="255"/>
      <c r="P392" s="255"/>
      <c r="Q392" s="255"/>
      <c r="R392" s="255"/>
      <c r="S392" s="255"/>
      <c r="T392" s="255"/>
      <c r="U392" s="255"/>
      <c r="V392" s="255"/>
      <c r="W392" s="253"/>
      <c r="X392" s="253"/>
      <c r="Y392" s="253"/>
      <c r="Z392" s="253"/>
      <c r="AA392" s="253"/>
      <c r="AB392" s="253"/>
      <c r="AC392" s="253"/>
      <c r="AD392" s="253"/>
      <c r="AE392" s="253"/>
      <c r="AF392" s="253"/>
      <c r="AG392" s="253"/>
      <c r="AH392" s="253"/>
      <c r="AI392" s="253"/>
      <c r="AJ392" s="253"/>
      <c r="AK392" s="253"/>
      <c r="AL392" s="253"/>
      <c r="AM392" s="253"/>
      <c r="AN392" s="253"/>
      <c r="AO392" s="253"/>
      <c r="AP392" s="253"/>
      <c r="AQ392" s="253"/>
      <c r="AR392" s="253"/>
      <c r="AS392" s="253"/>
      <c r="AT392" s="253"/>
      <c r="AU392" s="255"/>
      <c r="AV392" s="255"/>
      <c r="AW392" s="255"/>
      <c r="AX392" s="255"/>
      <c r="AY392" s="255"/>
      <c r="AZ392" s="255"/>
      <c r="BA392" s="255"/>
      <c r="BB392" s="255"/>
      <c r="BC392" s="255"/>
      <c r="BD392" s="255"/>
      <c r="BE392" s="255"/>
      <c r="BF392" s="255"/>
      <c r="BG392" s="255"/>
      <c r="BH392" s="255"/>
    </row>
    <row r="393" ht="18.75" customHeight="1">
      <c r="D393" s="262"/>
      <c r="E393" s="263" t="s">
        <v>489</v>
      </c>
      <c r="F393" s="130"/>
      <c r="G393" s="130"/>
      <c r="H393" s="130"/>
      <c r="I393" s="130"/>
      <c r="J393" s="130"/>
      <c r="K393" s="130"/>
      <c r="L393" s="130"/>
      <c r="M393" s="130"/>
      <c r="N393" s="130"/>
      <c r="O393" s="131"/>
      <c r="P393" s="263" t="s">
        <v>490</v>
      </c>
      <c r="Q393" s="130"/>
      <c r="R393" s="130"/>
      <c r="S393" s="131"/>
      <c r="T393" s="263" t="s">
        <v>469</v>
      </c>
      <c r="U393" s="130"/>
      <c r="V393" s="130"/>
      <c r="W393" s="131"/>
      <c r="X393" s="253"/>
      <c r="Y393" s="253"/>
      <c r="Z393" s="253"/>
      <c r="AA393" s="253"/>
      <c r="AB393" s="253"/>
      <c r="AC393" s="253"/>
      <c r="AD393" s="253"/>
      <c r="AE393" s="253"/>
      <c r="AF393" s="253"/>
      <c r="AG393" s="253"/>
      <c r="AH393" s="253"/>
      <c r="AI393" s="253"/>
      <c r="AJ393" s="253"/>
      <c r="AK393" s="253"/>
      <c r="AL393" s="253"/>
      <c r="AM393" s="253"/>
      <c r="AN393" s="253"/>
      <c r="AO393" s="253"/>
      <c r="AP393" s="253"/>
      <c r="AQ393" s="253"/>
      <c r="AR393" s="253"/>
      <c r="AS393" s="253"/>
      <c r="AT393" s="253"/>
      <c r="AU393" s="255"/>
      <c r="AV393" s="255"/>
      <c r="AW393" s="255"/>
      <c r="AX393" s="255"/>
      <c r="AY393" s="255"/>
      <c r="AZ393" s="255"/>
      <c r="BA393" s="255"/>
      <c r="BB393" s="255"/>
      <c r="BC393" s="255"/>
      <c r="BD393" s="255"/>
      <c r="BE393" s="255"/>
      <c r="BF393" s="255"/>
      <c r="BG393" s="255"/>
      <c r="BH393" s="255"/>
    </row>
    <row r="394" ht="18.75" customHeight="1">
      <c r="D394" s="262"/>
      <c r="E394" s="264" t="s">
        <v>491</v>
      </c>
      <c r="F394" s="130"/>
      <c r="G394" s="130"/>
      <c r="H394" s="130"/>
      <c r="I394" s="130"/>
      <c r="J394" s="130"/>
      <c r="K394" s="130"/>
      <c r="L394" s="130"/>
      <c r="M394" s="130"/>
      <c r="N394" s="130"/>
      <c r="O394" s="131"/>
      <c r="P394" s="265">
        <f>COUNTIF(S375:V390,"Ninguno")+COUNTIF(S341:V367,"Ninguno")+COUNTIF(S307:V333,"Ninguno")</f>
        <v>44</v>
      </c>
      <c r="Q394" s="130"/>
      <c r="R394" s="130"/>
      <c r="S394" s="131"/>
      <c r="T394" s="266">
        <f>P394/P396</f>
        <v>0.6285714286</v>
      </c>
      <c r="U394" s="130"/>
      <c r="V394" s="130"/>
      <c r="W394" s="131"/>
      <c r="X394" s="253"/>
      <c r="Y394" s="253"/>
      <c r="Z394" s="253"/>
      <c r="AA394" s="253"/>
      <c r="AB394" s="253"/>
      <c r="AC394" s="253"/>
      <c r="AD394" s="253"/>
      <c r="AE394" s="253"/>
      <c r="AF394" s="253"/>
      <c r="AG394" s="253"/>
      <c r="AH394" s="253"/>
      <c r="AI394" s="253"/>
      <c r="AJ394" s="253"/>
      <c r="AK394" s="253"/>
      <c r="AL394" s="253"/>
      <c r="AM394" s="253"/>
      <c r="AN394" s="253"/>
      <c r="AO394" s="253"/>
      <c r="AP394" s="253"/>
      <c r="AQ394" s="253"/>
      <c r="AR394" s="253"/>
      <c r="AS394" s="253"/>
      <c r="AT394" s="253"/>
      <c r="AU394" s="255"/>
      <c r="AV394" s="255"/>
      <c r="AW394" s="255"/>
      <c r="AX394" s="255"/>
      <c r="AY394" s="255"/>
      <c r="AZ394" s="255"/>
      <c r="BA394" s="255"/>
      <c r="BB394" s="255"/>
      <c r="BC394" s="255"/>
      <c r="BD394" s="255"/>
      <c r="BE394" s="255"/>
      <c r="BF394" s="255"/>
      <c r="BG394" s="255"/>
      <c r="BH394" s="255"/>
    </row>
    <row r="395" ht="18.75" customHeight="1">
      <c r="D395" s="262"/>
      <c r="E395" s="264" t="s">
        <v>492</v>
      </c>
      <c r="F395" s="130"/>
      <c r="G395" s="130"/>
      <c r="H395" s="130"/>
      <c r="I395" s="130"/>
      <c r="J395" s="130"/>
      <c r="K395" s="130"/>
      <c r="L395" s="130"/>
      <c r="M395" s="130"/>
      <c r="N395" s="130"/>
      <c r="O395" s="131"/>
      <c r="P395" s="265">
        <f>P396-P394</f>
        <v>26</v>
      </c>
      <c r="Q395" s="130"/>
      <c r="R395" s="130"/>
      <c r="S395" s="131"/>
      <c r="T395" s="266">
        <f>P395/P396</f>
        <v>0.3714285714</v>
      </c>
      <c r="U395" s="130"/>
      <c r="V395" s="130"/>
      <c r="W395" s="131"/>
      <c r="X395" s="253"/>
      <c r="Y395" s="253"/>
      <c r="Z395" s="253"/>
      <c r="AA395" s="253"/>
      <c r="AB395" s="253"/>
      <c r="AC395" s="253"/>
      <c r="AD395" s="253"/>
      <c r="AE395" s="253"/>
      <c r="AF395" s="253"/>
      <c r="AG395" s="253"/>
      <c r="AH395" s="253"/>
      <c r="AI395" s="253"/>
      <c r="AJ395" s="253"/>
      <c r="AK395" s="253"/>
      <c r="AL395" s="253"/>
      <c r="AM395" s="253"/>
      <c r="AN395" s="253"/>
      <c r="AO395" s="253"/>
      <c r="AP395" s="253"/>
      <c r="AQ395" s="253"/>
      <c r="AR395" s="253"/>
      <c r="AS395" s="253"/>
      <c r="AT395" s="253"/>
      <c r="AU395" s="255"/>
      <c r="AV395" s="255"/>
      <c r="AW395" s="255"/>
      <c r="AX395" s="255"/>
      <c r="AY395" s="255"/>
      <c r="AZ395" s="255"/>
      <c r="BA395" s="255"/>
      <c r="BB395" s="255"/>
      <c r="BC395" s="255"/>
      <c r="BD395" s="255"/>
      <c r="BE395" s="255"/>
      <c r="BF395" s="255"/>
      <c r="BG395" s="255"/>
      <c r="BH395" s="255"/>
    </row>
    <row r="396" ht="18.75" customHeight="1">
      <c r="D396" s="262"/>
      <c r="E396" s="264" t="s">
        <v>493</v>
      </c>
      <c r="F396" s="130"/>
      <c r="G396" s="130"/>
      <c r="H396" s="130"/>
      <c r="I396" s="130"/>
      <c r="J396" s="130"/>
      <c r="K396" s="130"/>
      <c r="L396" s="130"/>
      <c r="M396" s="130"/>
      <c r="N396" s="130"/>
      <c r="O396" s="131"/>
      <c r="P396" s="213">
        <v>70.0</v>
      </c>
      <c r="Q396" s="130"/>
      <c r="R396" s="130"/>
      <c r="S396" s="131"/>
      <c r="T396" s="266">
        <v>1.0</v>
      </c>
      <c r="U396" s="130"/>
      <c r="V396" s="130"/>
      <c r="W396" s="131"/>
      <c r="X396" s="253"/>
      <c r="Y396" s="253"/>
      <c r="Z396" s="253"/>
      <c r="AA396" s="253"/>
      <c r="AB396" s="253"/>
      <c r="AC396" s="253"/>
      <c r="AD396" s="253"/>
      <c r="AE396" s="253"/>
      <c r="AF396" s="253"/>
      <c r="AG396" s="253"/>
      <c r="AH396" s="253"/>
      <c r="AI396" s="253"/>
      <c r="AJ396" s="253"/>
      <c r="AK396" s="253"/>
      <c r="AL396" s="253"/>
      <c r="AM396" s="253"/>
      <c r="AN396" s="253"/>
      <c r="AO396" s="253"/>
      <c r="AP396" s="253"/>
      <c r="AQ396" s="253"/>
      <c r="AR396" s="253"/>
      <c r="AS396" s="253"/>
      <c r="AT396" s="253"/>
      <c r="AU396" s="255"/>
      <c r="AV396" s="255"/>
      <c r="AW396" s="255"/>
      <c r="AX396" s="255"/>
      <c r="AY396" s="255"/>
      <c r="AZ396" s="255"/>
      <c r="BA396" s="255"/>
      <c r="BB396" s="255"/>
      <c r="BC396" s="255"/>
      <c r="BD396" s="255"/>
      <c r="BE396" s="255"/>
      <c r="BF396" s="255"/>
      <c r="BG396" s="255"/>
      <c r="BH396" s="255"/>
    </row>
    <row r="397" ht="10.5" customHeight="1">
      <c r="D397" s="260"/>
      <c r="E397" s="267"/>
      <c r="F397" s="268"/>
      <c r="G397" s="268"/>
      <c r="H397" s="269"/>
      <c r="I397" s="268"/>
      <c r="J397" s="253"/>
      <c r="K397" s="253"/>
      <c r="L397" s="254"/>
      <c r="M397" s="254"/>
      <c r="N397" s="254"/>
      <c r="O397" s="255"/>
      <c r="P397" s="255"/>
      <c r="Q397" s="255"/>
      <c r="R397" s="255"/>
      <c r="S397" s="255"/>
      <c r="T397" s="255"/>
      <c r="U397" s="255"/>
      <c r="V397" s="255"/>
      <c r="W397" s="253"/>
      <c r="X397" s="253"/>
      <c r="Y397" s="253"/>
      <c r="Z397" s="253"/>
      <c r="AA397" s="253"/>
      <c r="AB397" s="253"/>
      <c r="AC397" s="253"/>
      <c r="AD397" s="253"/>
      <c r="AE397" s="253"/>
      <c r="AF397" s="253"/>
      <c r="AG397" s="253"/>
      <c r="AH397" s="253"/>
      <c r="AI397" s="253"/>
      <c r="AJ397" s="253"/>
      <c r="AK397" s="253"/>
      <c r="AL397" s="253"/>
      <c r="AM397" s="253"/>
      <c r="AN397" s="253"/>
      <c r="AO397" s="253"/>
      <c r="AP397" s="253"/>
      <c r="AQ397" s="253"/>
      <c r="AR397" s="253"/>
      <c r="AS397" s="253"/>
      <c r="AT397" s="253"/>
      <c r="AU397" s="255"/>
      <c r="AV397" s="255"/>
      <c r="AW397" s="255"/>
      <c r="AX397" s="255"/>
      <c r="AY397" s="255"/>
      <c r="AZ397" s="255"/>
      <c r="BA397" s="255"/>
      <c r="BB397" s="255"/>
      <c r="BC397" s="255"/>
      <c r="BD397" s="255"/>
      <c r="BE397" s="255"/>
      <c r="BF397" s="255"/>
      <c r="BG397" s="255"/>
      <c r="BH397" s="255"/>
    </row>
    <row r="398">
      <c r="D398" s="259" t="s">
        <v>494</v>
      </c>
      <c r="E398" s="270"/>
      <c r="F398" s="271"/>
      <c r="G398" s="271"/>
      <c r="H398" s="271"/>
      <c r="I398" s="271"/>
      <c r="J398" s="253"/>
      <c r="K398" s="253"/>
      <c r="L398" s="254"/>
      <c r="M398" s="254"/>
      <c r="N398" s="254"/>
      <c r="O398" s="255"/>
      <c r="P398" s="255"/>
      <c r="Q398" s="255"/>
      <c r="R398" s="255"/>
      <c r="S398" s="255"/>
      <c r="T398" s="255"/>
      <c r="U398" s="255"/>
      <c r="V398" s="255"/>
      <c r="W398" s="253"/>
      <c r="X398" s="253"/>
      <c r="Y398" s="253"/>
      <c r="Z398" s="253"/>
      <c r="AA398" s="253"/>
      <c r="AB398" s="253"/>
      <c r="AC398" s="253"/>
      <c r="AD398" s="253"/>
      <c r="AE398" s="253"/>
      <c r="AF398" s="253"/>
      <c r="AG398" s="253"/>
      <c r="AH398" s="253"/>
      <c r="AI398" s="253"/>
      <c r="AJ398" s="253"/>
      <c r="AK398" s="253"/>
      <c r="AL398" s="253"/>
      <c r="AM398" s="253"/>
      <c r="AN398" s="253"/>
      <c r="AO398" s="253"/>
      <c r="AP398" s="253"/>
      <c r="AQ398" s="253"/>
      <c r="AR398" s="253"/>
      <c r="AS398" s="253"/>
      <c r="AT398" s="253"/>
      <c r="AU398" s="255"/>
      <c r="AV398" s="255"/>
      <c r="AW398" s="255"/>
      <c r="AX398" s="255"/>
      <c r="AY398" s="255"/>
      <c r="AZ398" s="255"/>
      <c r="BA398" s="255"/>
      <c r="BB398" s="255"/>
      <c r="BC398" s="255"/>
      <c r="BD398" s="255"/>
      <c r="BE398" s="255"/>
      <c r="BF398" s="255"/>
      <c r="BG398" s="255"/>
      <c r="BH398" s="255"/>
    </row>
    <row r="399" ht="18.75" customHeight="1">
      <c r="D399" s="262"/>
      <c r="E399" s="272" t="s">
        <v>495</v>
      </c>
      <c r="F399" s="130"/>
      <c r="G399" s="130"/>
      <c r="H399" s="130"/>
      <c r="I399" s="130"/>
      <c r="J399" s="130"/>
      <c r="K399" s="130"/>
      <c r="L399" s="131"/>
      <c r="M399" s="272" t="s">
        <v>496</v>
      </c>
      <c r="N399" s="130"/>
      <c r="O399" s="130"/>
      <c r="P399" s="130"/>
      <c r="Q399" s="130"/>
      <c r="R399" s="130"/>
      <c r="S399" s="130"/>
      <c r="T399" s="131"/>
      <c r="U399" s="272" t="s">
        <v>497</v>
      </c>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1"/>
      <c r="BH399" s="255"/>
    </row>
    <row r="400" ht="18.75" customHeight="1">
      <c r="D400" s="262"/>
      <c r="E400" s="264" t="s">
        <v>498</v>
      </c>
      <c r="F400" s="130"/>
      <c r="G400" s="130"/>
      <c r="H400" s="130"/>
      <c r="I400" s="130"/>
      <c r="J400" s="130"/>
      <c r="K400" s="130"/>
      <c r="L400" s="131"/>
      <c r="M400" s="265" t="str">
        <f>VLOOKUP(Z275&amp;E400,'PCPP-UDR'!$A$5:$K$150,9,0)</f>
        <v>#REF!</v>
      </c>
      <c r="N400" s="130"/>
      <c r="O400" s="130"/>
      <c r="P400" s="130"/>
      <c r="Q400" s="130"/>
      <c r="R400" s="130"/>
      <c r="S400" s="130"/>
      <c r="T400" s="131"/>
      <c r="U400" s="265" t="str">
        <f>VLOOKUP(Z275&amp;E400,'PCPP-UDR'!$A$5:$K$150,11,0)</f>
        <v>#REF!</v>
      </c>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1"/>
      <c r="BH400" s="255"/>
    </row>
    <row r="401" ht="18.75" customHeight="1">
      <c r="D401" s="262"/>
      <c r="E401" s="264" t="s">
        <v>499</v>
      </c>
      <c r="F401" s="130"/>
      <c r="G401" s="130"/>
      <c r="H401" s="130"/>
      <c r="I401" s="130"/>
      <c r="J401" s="130"/>
      <c r="K401" s="130"/>
      <c r="L401" s="131"/>
      <c r="M401" s="265" t="str">
        <f>VLOOKUP(Z275&amp;E401,'PCPP-UDR'!$A$5:$K$150,9,0)</f>
        <v>#REF!</v>
      </c>
      <c r="N401" s="130"/>
      <c r="O401" s="130"/>
      <c r="P401" s="130"/>
      <c r="Q401" s="130"/>
      <c r="R401" s="130"/>
      <c r="S401" s="130"/>
      <c r="T401" s="131"/>
      <c r="U401" s="265" t="str">
        <f>VLOOKUP(Z275&amp;E401,'PCPP-UDR'!$A$5:$K$150,11,0)</f>
        <v>#REF!</v>
      </c>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1"/>
      <c r="BH401" s="255"/>
    </row>
    <row r="402" ht="18.75" customHeight="1">
      <c r="D402" s="262"/>
      <c r="E402" s="264" t="s">
        <v>500</v>
      </c>
      <c r="F402" s="130"/>
      <c r="G402" s="130"/>
      <c r="H402" s="130"/>
      <c r="I402" s="130"/>
      <c r="J402" s="130"/>
      <c r="K402" s="130"/>
      <c r="L402" s="131"/>
      <c r="M402" s="265" t="str">
        <f>VLOOKUP(Z275&amp;E402,'PCPP-UDR'!$A$5:$K$150,9,0)</f>
        <v>#REF!</v>
      </c>
      <c r="N402" s="130"/>
      <c r="O402" s="130"/>
      <c r="P402" s="130"/>
      <c r="Q402" s="130"/>
      <c r="R402" s="130"/>
      <c r="S402" s="130"/>
      <c r="T402" s="131"/>
      <c r="U402" s="265" t="str">
        <f>VLOOKUP(Z275&amp;E402,'PCPP-UDR'!$A$5:$K$150,11,0)</f>
        <v>#REF!</v>
      </c>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1"/>
      <c r="BH402" s="255"/>
    </row>
    <row r="403">
      <c r="D403" s="252"/>
      <c r="E403" s="252"/>
      <c r="F403" s="253"/>
      <c r="G403" s="253"/>
      <c r="H403" s="253"/>
      <c r="I403" s="253"/>
      <c r="J403" s="253"/>
      <c r="K403" s="253"/>
      <c r="L403" s="254"/>
      <c r="M403" s="254"/>
      <c r="N403" s="254"/>
      <c r="O403" s="255"/>
      <c r="P403" s="255"/>
      <c r="Q403" s="255"/>
      <c r="R403" s="255"/>
      <c r="S403" s="255"/>
      <c r="T403" s="255"/>
      <c r="U403" s="255"/>
      <c r="V403" s="255"/>
      <c r="W403" s="253"/>
      <c r="X403" s="253"/>
      <c r="Y403" s="253"/>
      <c r="Z403" s="253"/>
      <c r="AA403" s="253"/>
      <c r="AB403" s="253"/>
      <c r="AC403" s="253"/>
      <c r="AD403" s="253"/>
      <c r="AE403" s="253"/>
      <c r="AF403" s="253"/>
      <c r="AG403" s="253"/>
      <c r="AH403" s="253"/>
      <c r="AI403" s="253"/>
      <c r="AJ403" s="253"/>
      <c r="AK403" s="253"/>
      <c r="AL403" s="253"/>
      <c r="AM403" s="253"/>
      <c r="AN403" s="253"/>
      <c r="AO403" s="253"/>
      <c r="AP403" s="253"/>
      <c r="AQ403" s="253"/>
      <c r="AR403" s="253"/>
      <c r="AS403" s="253"/>
      <c r="AT403" s="253"/>
      <c r="AU403" s="255"/>
      <c r="AV403" s="255"/>
      <c r="AW403" s="255"/>
      <c r="AX403" s="255"/>
      <c r="AY403" s="255"/>
      <c r="AZ403" s="255"/>
      <c r="BA403" s="255"/>
      <c r="BB403" s="255"/>
      <c r="BC403" s="255"/>
      <c r="BD403" s="255"/>
      <c r="BE403" s="255"/>
      <c r="BF403" s="255"/>
      <c r="BG403" s="255"/>
      <c r="BH403" s="255"/>
    </row>
    <row r="404">
      <c r="D404" s="252"/>
      <c r="E404" s="252"/>
      <c r="F404" s="253"/>
      <c r="G404" s="253"/>
      <c r="H404" s="253"/>
      <c r="I404" s="253"/>
      <c r="J404" s="253"/>
      <c r="K404" s="253"/>
      <c r="L404" s="254"/>
      <c r="M404" s="254"/>
      <c r="N404" s="254"/>
      <c r="O404" s="255"/>
      <c r="P404" s="255"/>
      <c r="Q404" s="255"/>
      <c r="R404" s="255"/>
      <c r="S404" s="255"/>
      <c r="T404" s="255"/>
      <c r="U404" s="255"/>
      <c r="V404" s="255"/>
      <c r="W404" s="253"/>
      <c r="X404" s="253"/>
      <c r="Y404" s="253"/>
      <c r="Z404" s="253"/>
      <c r="AA404" s="253"/>
      <c r="AB404" s="253"/>
      <c r="AC404" s="253"/>
      <c r="AD404" s="253"/>
      <c r="AE404" s="253"/>
      <c r="AF404" s="253"/>
      <c r="AG404" s="253"/>
      <c r="AH404" s="253"/>
      <c r="AI404" s="253"/>
      <c r="AJ404" s="253"/>
      <c r="AK404" s="253"/>
      <c r="AL404" s="253"/>
      <c r="AM404" s="253"/>
      <c r="AN404" s="253"/>
      <c r="AO404" s="253"/>
      <c r="AP404" s="253"/>
      <c r="AQ404" s="253"/>
      <c r="AR404" s="253"/>
      <c r="AS404" s="253"/>
      <c r="AT404" s="253"/>
      <c r="AU404" s="255"/>
      <c r="AV404" s="255"/>
      <c r="AW404" s="255"/>
      <c r="AX404" s="255"/>
      <c r="AY404" s="255"/>
      <c r="AZ404" s="255"/>
      <c r="BA404" s="255"/>
      <c r="BB404" s="255"/>
      <c r="BC404" s="255"/>
      <c r="BD404" s="255"/>
      <c r="BE404" s="255"/>
      <c r="BF404" s="255"/>
      <c r="BG404" s="255"/>
      <c r="BH404" s="255"/>
    </row>
    <row r="405">
      <c r="D405" s="252"/>
      <c r="E405" s="252"/>
      <c r="F405" s="253"/>
      <c r="G405" s="253"/>
      <c r="H405" s="253"/>
      <c r="I405" s="253"/>
      <c r="J405" s="253"/>
      <c r="K405" s="253"/>
      <c r="L405" s="254"/>
      <c r="M405" s="254"/>
      <c r="N405" s="254"/>
      <c r="O405" s="255"/>
      <c r="P405" s="255"/>
      <c r="Q405" s="255"/>
      <c r="R405" s="255"/>
      <c r="S405" s="255"/>
      <c r="T405" s="255"/>
      <c r="U405" s="255"/>
      <c r="V405" s="255"/>
      <c r="W405" s="253"/>
      <c r="X405" s="253"/>
      <c r="Y405" s="253"/>
      <c r="Z405" s="253"/>
      <c r="AA405" s="253"/>
      <c r="AB405" s="253"/>
      <c r="AC405" s="253"/>
      <c r="AD405" s="253"/>
      <c r="AE405" s="253"/>
      <c r="AF405" s="253"/>
      <c r="AG405" s="253"/>
      <c r="AH405" s="253"/>
      <c r="AI405" s="253"/>
      <c r="AJ405" s="253"/>
      <c r="AK405" s="253"/>
      <c r="AL405" s="253"/>
      <c r="AM405" s="253"/>
      <c r="AN405" s="253"/>
      <c r="AO405" s="253"/>
      <c r="AP405" s="253"/>
      <c r="AQ405" s="253"/>
      <c r="AR405" s="253"/>
      <c r="AS405" s="253"/>
      <c r="AT405" s="253"/>
      <c r="AU405" s="255"/>
      <c r="AV405" s="255"/>
      <c r="AW405" s="255"/>
      <c r="AX405" s="255"/>
      <c r="AY405" s="255"/>
      <c r="AZ405" s="255"/>
      <c r="BA405" s="255"/>
      <c r="BB405" s="255"/>
      <c r="BC405" s="255"/>
      <c r="BD405" s="255"/>
      <c r="BE405" s="255"/>
      <c r="BF405" s="255"/>
      <c r="BG405" s="255"/>
      <c r="BH405" s="255"/>
    </row>
    <row r="406">
      <c r="D406" s="252"/>
      <c r="E406" s="252"/>
      <c r="F406" s="253"/>
      <c r="G406" s="253"/>
      <c r="H406" s="253"/>
      <c r="I406" s="253"/>
      <c r="J406" s="253"/>
      <c r="K406" s="253"/>
      <c r="L406" s="254"/>
      <c r="M406" s="254"/>
      <c r="N406" s="254"/>
      <c r="O406" s="255"/>
      <c r="P406" s="255"/>
      <c r="Q406" s="255"/>
      <c r="R406" s="255"/>
      <c r="S406" s="255"/>
      <c r="T406" s="255"/>
      <c r="U406" s="255"/>
      <c r="V406" s="255"/>
      <c r="W406" s="253"/>
      <c r="X406" s="253"/>
      <c r="Y406" s="253"/>
      <c r="Z406" s="253"/>
      <c r="AA406" s="253"/>
      <c r="AB406" s="253"/>
      <c r="AC406" s="253"/>
      <c r="AD406" s="253"/>
      <c r="AE406" s="253"/>
      <c r="AF406" s="253"/>
      <c r="AG406" s="253"/>
      <c r="AH406" s="253"/>
      <c r="AI406" s="253"/>
      <c r="AJ406" s="253"/>
      <c r="AK406" s="253"/>
      <c r="AL406" s="253"/>
      <c r="AM406" s="253"/>
      <c r="AN406" s="253"/>
      <c r="AO406" s="253"/>
      <c r="AP406" s="253"/>
      <c r="AQ406" s="253"/>
      <c r="AR406" s="253"/>
      <c r="AS406" s="253"/>
      <c r="AT406" s="253"/>
      <c r="AU406" s="255"/>
      <c r="AV406" s="255"/>
      <c r="AW406" s="255"/>
      <c r="AX406" s="255"/>
      <c r="AY406" s="255"/>
      <c r="AZ406" s="255"/>
      <c r="BA406" s="255"/>
      <c r="BB406" s="255"/>
      <c r="BC406" s="255"/>
      <c r="BD406" s="255"/>
      <c r="BE406" s="255"/>
      <c r="BF406" s="255"/>
      <c r="BG406" s="255"/>
      <c r="BH406" s="255"/>
    </row>
    <row r="407" ht="25.5" customHeight="1">
      <c r="D407" s="252"/>
      <c r="E407" s="252"/>
      <c r="F407" s="253"/>
      <c r="G407" s="253"/>
      <c r="H407" s="253"/>
      <c r="I407" s="253"/>
      <c r="J407" s="253"/>
      <c r="K407" s="140" t="s">
        <v>501</v>
      </c>
      <c r="L407" s="139"/>
      <c r="M407" s="139"/>
      <c r="N407" s="139"/>
      <c r="O407" s="139"/>
      <c r="P407" s="139"/>
      <c r="Q407" s="139"/>
      <c r="R407" s="139"/>
      <c r="S407" s="139"/>
      <c r="T407" s="139"/>
      <c r="U407" s="139"/>
      <c r="V407" s="139"/>
      <c r="W407" s="139"/>
      <c r="X407" s="139"/>
      <c r="Y407" s="139"/>
      <c r="Z407" s="139"/>
      <c r="AG407" s="140" t="s">
        <v>406</v>
      </c>
      <c r="AH407" s="139"/>
      <c r="AI407" s="139"/>
      <c r="AJ407" s="139"/>
      <c r="AK407" s="139"/>
      <c r="AL407" s="139"/>
      <c r="AM407" s="139"/>
      <c r="AN407" s="139"/>
      <c r="AO407" s="139"/>
      <c r="AP407" s="139"/>
      <c r="AQ407" s="139"/>
      <c r="AR407" s="139"/>
      <c r="AS407" s="139"/>
      <c r="AT407" s="139"/>
      <c r="AU407" s="139"/>
      <c r="AV407" s="139"/>
      <c r="AW407" s="255"/>
      <c r="AX407" s="255"/>
      <c r="AY407" s="255"/>
      <c r="AZ407" s="255"/>
      <c r="BA407" s="255"/>
      <c r="BB407" s="255"/>
      <c r="BC407" s="255"/>
      <c r="BD407" s="255"/>
      <c r="BE407" s="255"/>
      <c r="BF407" s="255"/>
      <c r="BG407" s="255"/>
      <c r="BH407" s="255"/>
    </row>
    <row r="408">
      <c r="BM408" s="113"/>
      <c r="BN408" s="113"/>
      <c r="BO408" s="113"/>
      <c r="BP408" s="113"/>
      <c r="BQ408" s="113"/>
      <c r="BR408" s="113"/>
      <c r="BS408" s="113"/>
    </row>
    <row r="410" ht="42.75" customHeight="1">
      <c r="H410" s="273" t="str">
        <f>VLOOKUP("SUPERVISIÓN"&amp;Z171,'Numeración'!$A$4:$F$39,6,0)</f>
        <v>#N/A</v>
      </c>
      <c r="BE410" s="242"/>
      <c r="BF410" s="242"/>
      <c r="BG410" s="242"/>
      <c r="BH410" s="242"/>
      <c r="BI410" s="242"/>
      <c r="BJ410" s="242"/>
      <c r="BK410" s="242"/>
    </row>
    <row r="411" ht="27.0" customHeight="1">
      <c r="A411" s="116"/>
      <c r="B411" s="116"/>
      <c r="C411" s="116"/>
      <c r="D411" s="116"/>
      <c r="E411" s="116"/>
      <c r="F411" s="116"/>
      <c r="G411" s="116"/>
      <c r="H411" s="117" t="s">
        <v>393</v>
      </c>
      <c r="I411" s="114"/>
      <c r="J411" s="118"/>
      <c r="K411" s="118"/>
      <c r="L411" s="118"/>
      <c r="M411" s="118"/>
      <c r="N411" s="118"/>
      <c r="O411" s="118"/>
      <c r="P411" s="118"/>
      <c r="Q411" s="118"/>
      <c r="R411" s="118"/>
      <c r="S411" s="118"/>
      <c r="T411" s="118"/>
      <c r="U411" s="118"/>
      <c r="V411" s="118"/>
      <c r="W411" s="118"/>
      <c r="X411" s="118" t="str">
        <f>Z275</f>
        <v>P.S. SAN JUAN MASIAS</v>
      </c>
      <c r="AR411" s="118"/>
      <c r="AS411" s="118"/>
      <c r="AT411" s="118"/>
      <c r="AU411" s="121" t="s">
        <v>391</v>
      </c>
      <c r="AV411" s="122"/>
      <c r="AW411" s="122"/>
      <c r="AX411" s="122" t="str">
        <f>VLOOKUP("SUPERVISIÓN"&amp;Z171,'Numeración'!$A$4:$F$39,5,0)</f>
        <v>#N/A</v>
      </c>
      <c r="BE411" s="114"/>
      <c r="BF411" s="114"/>
      <c r="BG411" s="114"/>
      <c r="BH411" s="114"/>
      <c r="BI411" s="114"/>
      <c r="BJ411" s="114"/>
      <c r="BK411" s="114"/>
    </row>
    <row r="412" ht="44.25" customHeight="1">
      <c r="A412" s="123"/>
      <c r="B412" s="123"/>
      <c r="C412" s="123"/>
      <c r="D412" s="123"/>
      <c r="E412" s="123"/>
      <c r="F412" s="123"/>
      <c r="G412" s="123"/>
      <c r="H412" s="243" t="s">
        <v>502</v>
      </c>
      <c r="BE412" s="125"/>
      <c r="BF412" s="125"/>
      <c r="BG412" s="125"/>
      <c r="BH412" s="125"/>
      <c r="BI412" s="125"/>
      <c r="BJ412" s="125"/>
      <c r="BK412" s="125"/>
    </row>
    <row r="413" ht="15.75" customHeight="1">
      <c r="E413" s="274"/>
      <c r="F413" s="274"/>
      <c r="G413" s="275"/>
      <c r="H413" s="276" t="s">
        <v>503</v>
      </c>
      <c r="BE413" s="275"/>
      <c r="BF413" s="275"/>
      <c r="BG413" s="275"/>
      <c r="BH413" s="255"/>
    </row>
    <row r="414" ht="171.75" customHeight="1">
      <c r="E414" s="274"/>
      <c r="F414" s="274"/>
      <c r="G414" s="275"/>
      <c r="H414" s="277" t="s">
        <v>504</v>
      </c>
      <c r="BE414" s="275"/>
      <c r="BF414" s="275"/>
      <c r="BG414" s="275"/>
      <c r="BH414" s="255"/>
    </row>
    <row r="415">
      <c r="E415" s="274"/>
      <c r="F415" s="274"/>
      <c r="G415" s="275"/>
      <c r="H415" s="277" t="s">
        <v>505</v>
      </c>
      <c r="BE415" s="275"/>
      <c r="BF415" s="275"/>
      <c r="BG415" s="275"/>
      <c r="BH415" s="255"/>
    </row>
    <row r="416">
      <c r="E416" s="274"/>
      <c r="F416" s="274"/>
      <c r="G416" s="275"/>
      <c r="H416" s="127" t="s">
        <v>396</v>
      </c>
    </row>
    <row r="417">
      <c r="E417" s="274"/>
      <c r="F417" s="274"/>
      <c r="G417" s="275"/>
      <c r="H417" s="125" t="s">
        <v>506</v>
      </c>
      <c r="BE417" s="125"/>
      <c r="BF417" s="125"/>
      <c r="BG417" s="125"/>
      <c r="BH417" s="125"/>
      <c r="BI417" s="125"/>
      <c r="BJ417" s="125"/>
      <c r="BK417" s="125"/>
    </row>
    <row r="418">
      <c r="E418" s="274"/>
      <c r="F418" s="274"/>
      <c r="G418" s="275"/>
      <c r="H418" s="114"/>
      <c r="I418" s="114"/>
      <c r="J418" s="114"/>
      <c r="K418" s="128"/>
      <c r="L418" s="128"/>
      <c r="M418" s="128"/>
      <c r="N418" s="128"/>
      <c r="O418" s="128"/>
      <c r="P418" s="128"/>
      <c r="Q418" s="128"/>
      <c r="R418" s="278" t="s">
        <v>489</v>
      </c>
      <c r="S418" s="130"/>
      <c r="T418" s="130"/>
      <c r="U418" s="130"/>
      <c r="V418" s="130"/>
      <c r="W418" s="130"/>
      <c r="X418" s="130"/>
      <c r="Y418" s="130"/>
      <c r="Z418" s="131"/>
      <c r="AA418" s="278" t="s">
        <v>78</v>
      </c>
      <c r="AB418" s="130"/>
      <c r="AC418" s="130"/>
      <c r="AD418" s="130"/>
      <c r="AE418" s="130"/>
      <c r="AF418" s="130"/>
      <c r="AG418" s="130"/>
      <c r="AH418" s="130"/>
      <c r="AI418" s="131"/>
      <c r="AJ418" s="278" t="s">
        <v>507</v>
      </c>
      <c r="AK418" s="130"/>
      <c r="AL418" s="130"/>
      <c r="AM418" s="130"/>
      <c r="AN418" s="130"/>
      <c r="AO418" s="130"/>
      <c r="AP418" s="130"/>
      <c r="AQ418" s="130"/>
      <c r="AR418" s="130"/>
      <c r="AS418" s="130"/>
      <c r="AT418" s="130"/>
      <c r="AU418" s="130"/>
      <c r="AV418" s="130"/>
      <c r="AW418" s="130"/>
      <c r="AX418" s="130"/>
      <c r="AY418" s="130"/>
      <c r="AZ418" s="131"/>
      <c r="BA418" s="128"/>
      <c r="BB418" s="128"/>
      <c r="BC418" s="128"/>
      <c r="BD418" s="128"/>
      <c r="BE418" s="128"/>
      <c r="BF418" s="128"/>
      <c r="BG418" s="128"/>
      <c r="BH418" s="128"/>
      <c r="BI418" s="128"/>
      <c r="BJ418" s="128"/>
      <c r="BK418" s="128"/>
    </row>
    <row r="419" ht="30.75" customHeight="1">
      <c r="E419" s="274"/>
      <c r="F419" s="274"/>
      <c r="G419" s="275"/>
      <c r="H419" s="114"/>
      <c r="I419" s="114"/>
      <c r="J419" s="114"/>
      <c r="K419" s="128"/>
      <c r="L419" s="128"/>
      <c r="M419" s="128"/>
      <c r="N419" s="128"/>
      <c r="O419" s="128"/>
      <c r="P419" s="128"/>
      <c r="Q419" s="128"/>
      <c r="R419" s="279" t="s">
        <v>508</v>
      </c>
      <c r="S419" s="130"/>
      <c r="T419" s="130"/>
      <c r="U419" s="130"/>
      <c r="V419" s="130"/>
      <c r="W419" s="130"/>
      <c r="X419" s="130"/>
      <c r="Y419" s="130"/>
      <c r="Z419" s="131"/>
      <c r="AA419" s="279" t="s">
        <v>509</v>
      </c>
      <c r="AB419" s="130"/>
      <c r="AC419" s="130"/>
      <c r="AD419" s="130"/>
      <c r="AE419" s="130"/>
      <c r="AF419" s="130"/>
      <c r="AG419" s="130"/>
      <c r="AH419" s="130"/>
      <c r="AI419" s="131"/>
      <c r="AJ419" s="279">
        <v>0.0</v>
      </c>
      <c r="AK419" s="130"/>
      <c r="AL419" s="130"/>
      <c r="AM419" s="130"/>
      <c r="AN419" s="130"/>
      <c r="AO419" s="130"/>
      <c r="AP419" s="130"/>
      <c r="AQ419" s="130"/>
      <c r="AR419" s="130"/>
      <c r="AS419" s="130"/>
      <c r="AT419" s="130"/>
      <c r="AU419" s="130"/>
      <c r="AV419" s="130"/>
      <c r="AW419" s="130"/>
      <c r="AX419" s="130"/>
      <c r="AY419" s="130"/>
      <c r="AZ419" s="131"/>
      <c r="BA419" s="128"/>
      <c r="BB419" s="128"/>
      <c r="BC419" s="128"/>
      <c r="BD419" s="128"/>
      <c r="BE419" s="128"/>
      <c r="BF419" s="128"/>
      <c r="BG419" s="128"/>
      <c r="BH419" s="128"/>
      <c r="BI419" s="128"/>
      <c r="BJ419" s="128"/>
      <c r="BK419" s="128"/>
    </row>
    <row r="420" ht="30.75" customHeight="1">
      <c r="E420" s="274"/>
      <c r="F420" s="274"/>
      <c r="G420" s="275"/>
      <c r="H420" s="114"/>
      <c r="I420" s="114"/>
      <c r="J420" s="114"/>
      <c r="K420" s="128"/>
      <c r="L420" s="128"/>
      <c r="M420" s="128"/>
      <c r="N420" s="128"/>
      <c r="O420" s="128"/>
      <c r="P420" s="128"/>
      <c r="Q420" s="128"/>
      <c r="R420" s="279" t="s">
        <v>510</v>
      </c>
      <c r="S420" s="130"/>
      <c r="T420" s="130"/>
      <c r="U420" s="130"/>
      <c r="V420" s="130"/>
      <c r="W420" s="130"/>
      <c r="X420" s="130"/>
      <c r="Y420" s="130"/>
      <c r="Z420" s="131"/>
      <c r="AA420" s="279" t="s">
        <v>509</v>
      </c>
      <c r="AB420" s="130"/>
      <c r="AC420" s="130"/>
      <c r="AD420" s="130"/>
      <c r="AE420" s="130"/>
      <c r="AF420" s="130"/>
      <c r="AG420" s="130"/>
      <c r="AH420" s="130"/>
      <c r="AI420" s="131"/>
      <c r="AJ420" s="279">
        <v>0.0</v>
      </c>
      <c r="AK420" s="130"/>
      <c r="AL420" s="130"/>
      <c r="AM420" s="130"/>
      <c r="AN420" s="130"/>
      <c r="AO420" s="130"/>
      <c r="AP420" s="130"/>
      <c r="AQ420" s="130"/>
      <c r="AR420" s="130"/>
      <c r="AS420" s="130"/>
      <c r="AT420" s="130"/>
      <c r="AU420" s="130"/>
      <c r="AV420" s="130"/>
      <c r="AW420" s="130"/>
      <c r="AX420" s="130"/>
      <c r="AY420" s="130"/>
      <c r="AZ420" s="131"/>
      <c r="BA420" s="128"/>
      <c r="BB420" s="128"/>
      <c r="BC420" s="128"/>
      <c r="BD420" s="128"/>
      <c r="BE420" s="128"/>
      <c r="BF420" s="128"/>
      <c r="BG420" s="128"/>
      <c r="BH420" s="128"/>
      <c r="BI420" s="128"/>
      <c r="BJ420" s="128"/>
      <c r="BK420" s="128"/>
    </row>
    <row r="421" ht="30.75" customHeight="1">
      <c r="E421" s="274"/>
      <c r="F421" s="274"/>
      <c r="G421" s="275"/>
      <c r="H421" s="125"/>
      <c r="I421" s="125"/>
      <c r="J421" s="125"/>
      <c r="K421" s="125"/>
      <c r="L421" s="125"/>
      <c r="M421" s="125"/>
      <c r="N421" s="125"/>
      <c r="O421" s="125"/>
      <c r="P421" s="125"/>
      <c r="Q421" s="125"/>
      <c r="R421" s="279" t="s">
        <v>511</v>
      </c>
      <c r="S421" s="130"/>
      <c r="T421" s="130"/>
      <c r="U421" s="130"/>
      <c r="V421" s="130"/>
      <c r="W421" s="130"/>
      <c r="X421" s="130"/>
      <c r="Y421" s="130"/>
      <c r="Z421" s="131"/>
      <c r="AA421" s="279" t="s">
        <v>512</v>
      </c>
      <c r="AB421" s="130"/>
      <c r="AC421" s="130"/>
      <c r="AD421" s="130"/>
      <c r="AE421" s="130"/>
      <c r="AF421" s="130"/>
      <c r="AG421" s="130"/>
      <c r="AH421" s="130"/>
      <c r="AI421" s="131"/>
      <c r="AJ421" s="279" t="s">
        <v>513</v>
      </c>
      <c r="AK421" s="130"/>
      <c r="AL421" s="130"/>
      <c r="AM421" s="130"/>
      <c r="AN421" s="130"/>
      <c r="AO421" s="130"/>
      <c r="AP421" s="130"/>
      <c r="AQ421" s="130"/>
      <c r="AR421" s="130"/>
      <c r="AS421" s="130"/>
      <c r="AT421" s="130"/>
      <c r="AU421" s="130"/>
      <c r="AV421" s="130"/>
      <c r="AW421" s="130"/>
      <c r="AX421" s="130"/>
      <c r="AY421" s="130"/>
      <c r="AZ421" s="131"/>
      <c r="BA421" s="125"/>
      <c r="BB421" s="125"/>
      <c r="BC421" s="125"/>
      <c r="BD421" s="125"/>
      <c r="BE421" s="125"/>
      <c r="BF421" s="125"/>
      <c r="BG421" s="125"/>
      <c r="BH421" s="125"/>
      <c r="BI421" s="125"/>
      <c r="BJ421" s="125"/>
      <c r="BK421" s="125"/>
    </row>
    <row r="422" ht="30.75" customHeight="1">
      <c r="E422" s="274"/>
      <c r="F422" s="274"/>
      <c r="G422" s="275"/>
      <c r="H422" s="125"/>
      <c r="I422" s="125"/>
      <c r="J422" s="125"/>
      <c r="K422" s="125"/>
      <c r="L422" s="125"/>
      <c r="M422" s="125"/>
      <c r="N422" s="125"/>
      <c r="O422" s="125"/>
      <c r="P422" s="125"/>
      <c r="Q422" s="125"/>
      <c r="R422" s="279" t="s">
        <v>514</v>
      </c>
      <c r="S422" s="130"/>
      <c r="T422" s="130"/>
      <c r="U422" s="130"/>
      <c r="V422" s="130"/>
      <c r="W422" s="130"/>
      <c r="X422" s="130"/>
      <c r="Y422" s="130"/>
      <c r="Z422" s="131"/>
      <c r="AA422" s="279" t="s">
        <v>515</v>
      </c>
      <c r="AB422" s="130"/>
      <c r="AC422" s="130"/>
      <c r="AD422" s="130"/>
      <c r="AE422" s="130"/>
      <c r="AF422" s="130"/>
      <c r="AG422" s="130"/>
      <c r="AH422" s="130"/>
      <c r="AI422" s="131"/>
      <c r="AJ422" s="279">
        <v>0.0</v>
      </c>
      <c r="AK422" s="130"/>
      <c r="AL422" s="130"/>
      <c r="AM422" s="130"/>
      <c r="AN422" s="130"/>
      <c r="AO422" s="130"/>
      <c r="AP422" s="130"/>
      <c r="AQ422" s="130"/>
      <c r="AR422" s="130"/>
      <c r="AS422" s="130"/>
      <c r="AT422" s="130"/>
      <c r="AU422" s="130"/>
      <c r="AV422" s="130"/>
      <c r="AW422" s="130"/>
      <c r="AX422" s="130"/>
      <c r="AY422" s="130"/>
      <c r="AZ422" s="131"/>
      <c r="BA422" s="125"/>
      <c r="BB422" s="125"/>
      <c r="BC422" s="125"/>
      <c r="BD422" s="125"/>
      <c r="BE422" s="125"/>
      <c r="BF422" s="125"/>
      <c r="BG422" s="125"/>
      <c r="BH422" s="125"/>
      <c r="BI422" s="125"/>
      <c r="BJ422" s="125"/>
      <c r="BK422" s="125"/>
    </row>
    <row r="423">
      <c r="E423" s="274"/>
      <c r="F423" s="274"/>
      <c r="G423" s="275"/>
      <c r="H423" s="125" t="s">
        <v>516</v>
      </c>
      <c r="BE423" s="125"/>
      <c r="BF423" s="125"/>
      <c r="BG423" s="125"/>
      <c r="BH423" s="125"/>
      <c r="BI423" s="125"/>
      <c r="BJ423" s="125"/>
      <c r="BK423" s="125"/>
    </row>
    <row r="424">
      <c r="E424" s="274"/>
      <c r="F424" s="274"/>
      <c r="G424" s="275"/>
      <c r="H424" s="117" t="s">
        <v>402</v>
      </c>
      <c r="I424" s="114"/>
      <c r="J424" s="114"/>
      <c r="K424" s="128"/>
      <c r="L424" s="128"/>
      <c r="M424" s="128"/>
      <c r="N424" s="128"/>
      <c r="O424" s="128"/>
      <c r="P424" s="128"/>
      <c r="Q424" s="128"/>
      <c r="R424" s="124"/>
      <c r="S424" s="124"/>
      <c r="T424" s="124"/>
      <c r="U424" s="124"/>
      <c r="V424" s="124"/>
      <c r="W424" s="124"/>
      <c r="X424" s="124"/>
      <c r="Y424" s="124"/>
      <c r="Z424" s="124"/>
      <c r="AA424" s="124"/>
      <c r="AB424" s="124"/>
      <c r="AC424" s="124"/>
      <c r="AD424" s="124"/>
      <c r="AE424" s="124"/>
      <c r="AF424" s="124"/>
      <c r="AG424" s="124"/>
      <c r="AH424" s="124"/>
      <c r="AI424" s="124"/>
      <c r="AJ424" s="124"/>
      <c r="AK424" s="124"/>
      <c r="AL424" s="124"/>
      <c r="AM424" s="124"/>
      <c r="AN424" s="124"/>
      <c r="AO424" s="124"/>
      <c r="AP424" s="124"/>
      <c r="AQ424" s="124"/>
      <c r="AR424" s="124"/>
      <c r="AS424" s="124"/>
      <c r="AT424" s="124"/>
      <c r="AU424" s="124"/>
      <c r="AV424" s="128"/>
      <c r="AW424" s="128"/>
      <c r="AX424" s="128"/>
      <c r="AY424" s="128"/>
      <c r="AZ424" s="128"/>
      <c r="BA424" s="128"/>
      <c r="BB424" s="128"/>
      <c r="BC424" s="128"/>
      <c r="BD424" s="128"/>
      <c r="BE424" s="128"/>
      <c r="BF424" s="128"/>
      <c r="BG424" s="128"/>
      <c r="BH424" s="128"/>
      <c r="BI424" s="128"/>
      <c r="BJ424" s="128"/>
      <c r="BK424" s="128"/>
    </row>
    <row r="425">
      <c r="E425" s="274"/>
      <c r="F425" s="274"/>
      <c r="G425" s="275"/>
      <c r="H425" s="125" t="s">
        <v>517</v>
      </c>
      <c r="BE425" s="124"/>
      <c r="BF425" s="124"/>
      <c r="BG425" s="124"/>
      <c r="BH425" s="124"/>
      <c r="BI425" s="124"/>
      <c r="BJ425" s="124"/>
      <c r="BK425" s="124"/>
    </row>
    <row r="426" ht="60.0" customHeight="1">
      <c r="E426" s="274"/>
      <c r="F426" s="274"/>
      <c r="G426" s="275"/>
      <c r="H426" s="280" t="str">
        <f>VLOOKUP("SUPERVISIÓN"&amp;Z7,'Numeración'!$A$4:$G$39,7,0)</f>
        <v>#N/A</v>
      </c>
      <c r="BE426" s="124"/>
      <c r="BF426" s="124"/>
      <c r="BG426" s="124"/>
      <c r="BH426" s="124"/>
      <c r="BI426" s="124"/>
      <c r="BJ426" s="124"/>
      <c r="BK426" s="124"/>
    </row>
    <row r="427">
      <c r="D427" s="252"/>
      <c r="E427" s="252"/>
      <c r="F427" s="253"/>
      <c r="G427" s="253"/>
      <c r="H427" s="253"/>
      <c r="I427" s="253"/>
      <c r="J427" s="253"/>
      <c r="K427" s="253"/>
      <c r="L427" s="254"/>
      <c r="M427" s="254"/>
      <c r="N427" s="254"/>
      <c r="O427" s="255"/>
      <c r="P427" s="255"/>
      <c r="Q427" s="255"/>
      <c r="R427" s="255"/>
      <c r="S427" s="255"/>
      <c r="T427" s="255"/>
      <c r="U427" s="255"/>
      <c r="V427" s="255"/>
      <c r="W427" s="253"/>
      <c r="X427" s="253"/>
      <c r="Y427" s="253"/>
      <c r="Z427" s="253"/>
      <c r="AA427" s="253"/>
      <c r="AB427" s="253"/>
      <c r="AC427" s="253"/>
      <c r="AD427" s="253"/>
      <c r="AE427" s="253"/>
      <c r="AF427" s="253"/>
      <c r="AG427" s="253"/>
      <c r="AH427" s="253"/>
      <c r="AI427" s="253"/>
      <c r="AJ427" s="253"/>
      <c r="AK427" s="253"/>
      <c r="AL427" s="253"/>
      <c r="AM427" s="253"/>
      <c r="AN427" s="253"/>
      <c r="AO427" s="253"/>
      <c r="AP427" s="253"/>
      <c r="AQ427" s="253"/>
      <c r="AR427" s="253"/>
      <c r="AS427" s="253"/>
      <c r="AT427" s="253"/>
      <c r="AU427" s="255"/>
      <c r="AV427" s="255"/>
      <c r="AW427" s="255"/>
      <c r="AX427" s="255"/>
      <c r="AY427" s="255"/>
      <c r="AZ427" s="255"/>
      <c r="BA427" s="255"/>
      <c r="BB427" s="255"/>
      <c r="BC427" s="255"/>
      <c r="BD427" s="255"/>
      <c r="BE427" s="255"/>
      <c r="BF427" s="255"/>
      <c r="BG427" s="255"/>
      <c r="BH427" s="255"/>
    </row>
    <row r="428">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row>
    <row r="429">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c r="AE429" s="201"/>
      <c r="AF429" s="201"/>
      <c r="AG429" s="202"/>
      <c r="AH429" s="202"/>
      <c r="AI429" s="202"/>
      <c r="AJ429" s="202"/>
      <c r="AK429" s="202"/>
      <c r="AL429" s="202"/>
      <c r="AM429" s="202"/>
      <c r="AN429" s="202"/>
      <c r="AO429" s="202"/>
      <c r="AP429" s="202"/>
      <c r="AQ429" s="202"/>
      <c r="AR429" s="202"/>
      <c r="AS429" s="201"/>
      <c r="AT429" s="201"/>
      <c r="AU429" s="201"/>
      <c r="AV429" s="201"/>
      <c r="AW429" s="201"/>
      <c r="AX429" s="201"/>
      <c r="AY429" s="201"/>
      <c r="AZ429" s="201"/>
      <c r="BA429" s="201"/>
      <c r="BB429" s="201"/>
      <c r="BC429" s="201"/>
      <c r="BD429" s="201"/>
      <c r="BE429" s="201"/>
      <c r="BF429" s="201"/>
      <c r="BG429" s="201"/>
      <c r="BH429" s="201"/>
    </row>
    <row r="430" ht="25.5" customHeight="1">
      <c r="D430" s="252"/>
      <c r="E430" s="252"/>
      <c r="F430" s="253"/>
      <c r="G430" s="253"/>
      <c r="H430" s="253"/>
      <c r="I430" s="253"/>
      <c r="J430" s="253"/>
      <c r="K430" s="140" t="s">
        <v>501</v>
      </c>
      <c r="L430" s="139"/>
      <c r="M430" s="139"/>
      <c r="N430" s="139"/>
      <c r="O430" s="139"/>
      <c r="P430" s="139"/>
      <c r="Q430" s="139"/>
      <c r="R430" s="139"/>
      <c r="S430" s="139"/>
      <c r="T430" s="139"/>
      <c r="U430" s="139"/>
      <c r="V430" s="139"/>
      <c r="W430" s="139"/>
      <c r="X430" s="139"/>
      <c r="Y430" s="139"/>
      <c r="Z430" s="139"/>
      <c r="AG430" s="140" t="s">
        <v>406</v>
      </c>
      <c r="AH430" s="139"/>
      <c r="AI430" s="139"/>
      <c r="AJ430" s="139"/>
      <c r="AK430" s="139"/>
      <c r="AL430" s="139"/>
      <c r="AM430" s="139"/>
      <c r="AN430" s="139"/>
      <c r="AO430" s="139"/>
      <c r="AP430" s="139"/>
      <c r="AQ430" s="139"/>
      <c r="AR430" s="139"/>
      <c r="AS430" s="139"/>
      <c r="AT430" s="139"/>
      <c r="AU430" s="139"/>
      <c r="AV430" s="139"/>
      <c r="AW430" s="255"/>
      <c r="AX430" s="255"/>
      <c r="AY430" s="255"/>
      <c r="AZ430" s="255"/>
      <c r="BA430" s="255"/>
      <c r="BB430" s="255"/>
      <c r="BC430" s="255"/>
      <c r="BD430" s="255"/>
      <c r="BE430" s="255"/>
      <c r="BF430" s="255"/>
      <c r="BG430" s="255"/>
      <c r="BH430" s="255"/>
    </row>
    <row r="43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c r="AE431" s="201"/>
      <c r="AF431" s="201"/>
      <c r="AG431" s="202"/>
      <c r="AH431" s="202"/>
      <c r="AI431" s="202"/>
      <c r="AJ431" s="202"/>
      <c r="AK431" s="202"/>
      <c r="AL431" s="202"/>
      <c r="AM431" s="202"/>
      <c r="AN431" s="202"/>
      <c r="AO431" s="202"/>
      <c r="AP431" s="202"/>
      <c r="AQ431" s="202"/>
      <c r="AR431" s="202"/>
      <c r="AS431" s="201"/>
      <c r="AT431" s="201"/>
      <c r="AU431" s="201"/>
      <c r="AV431" s="201"/>
      <c r="AW431" s="201"/>
      <c r="AX431" s="201"/>
      <c r="AY431" s="201"/>
      <c r="AZ431" s="201"/>
      <c r="BA431" s="201"/>
      <c r="BB431" s="201"/>
      <c r="BC431" s="201"/>
      <c r="BD431" s="201"/>
      <c r="BE431" s="201"/>
      <c r="BF431" s="201"/>
      <c r="BG431" s="201"/>
      <c r="BH431" s="201"/>
    </row>
    <row r="432" ht="37.5" customHeight="1">
      <c r="D432" s="281"/>
      <c r="E432" s="281"/>
      <c r="F432" s="281"/>
      <c r="G432" s="281"/>
      <c r="H432" s="281"/>
      <c r="I432" s="281"/>
      <c r="J432" s="281"/>
      <c r="K432" s="281"/>
      <c r="L432" s="281"/>
      <c r="M432" s="281"/>
      <c r="N432" s="281"/>
      <c r="O432" s="281"/>
      <c r="P432" s="281"/>
      <c r="Q432" s="281"/>
      <c r="R432" s="281"/>
      <c r="S432" s="281"/>
      <c r="T432" s="281"/>
      <c r="U432" s="281"/>
      <c r="V432" s="281"/>
      <c r="W432" s="281"/>
      <c r="X432" s="281"/>
      <c r="Y432" s="281"/>
      <c r="Z432" s="281"/>
      <c r="AA432" s="281"/>
      <c r="AB432" s="281"/>
      <c r="AC432" s="281"/>
      <c r="AD432" s="281"/>
      <c r="AE432" s="281"/>
      <c r="AF432" s="281"/>
      <c r="AG432" s="281"/>
      <c r="AH432" s="281"/>
      <c r="AI432" s="281"/>
      <c r="AJ432" s="281"/>
      <c r="AK432" s="281"/>
      <c r="AL432" s="281"/>
      <c r="AM432" s="281"/>
      <c r="AN432" s="281"/>
      <c r="AO432" s="281"/>
      <c r="AP432" s="281"/>
      <c r="AQ432" s="281"/>
      <c r="AR432" s="281"/>
      <c r="AS432" s="281"/>
      <c r="AT432" s="281"/>
      <c r="AU432" s="281"/>
      <c r="AV432" s="281"/>
      <c r="AW432" s="281"/>
      <c r="AX432" s="281"/>
      <c r="AY432" s="281"/>
      <c r="AZ432" s="281"/>
      <c r="BA432" s="281"/>
      <c r="BB432" s="281"/>
      <c r="BC432" s="281"/>
      <c r="BD432" s="281"/>
      <c r="BE432" s="281"/>
      <c r="BF432" s="281"/>
      <c r="BG432" s="281"/>
      <c r="BH432" s="281"/>
    </row>
    <row r="433">
      <c r="D433" s="281" t="s">
        <v>518</v>
      </c>
    </row>
    <row r="434">
      <c r="D434" s="203" t="s">
        <v>324</v>
      </c>
      <c r="E434" s="179"/>
      <c r="F434" s="204" t="s">
        <v>434</v>
      </c>
      <c r="G434" s="178"/>
      <c r="H434" s="178"/>
      <c r="I434" s="178"/>
      <c r="J434" s="178"/>
      <c r="K434" s="179"/>
      <c r="L434" s="205" t="s">
        <v>342</v>
      </c>
      <c r="M434" s="178"/>
      <c r="N434" s="179"/>
      <c r="O434" s="204" t="s">
        <v>435</v>
      </c>
      <c r="P434" s="178"/>
      <c r="Q434" s="178"/>
      <c r="R434" s="178"/>
      <c r="S434" s="178"/>
      <c r="T434" s="178"/>
      <c r="U434" s="178"/>
      <c r="V434" s="178"/>
      <c r="W434" s="179"/>
      <c r="X434" s="282" t="s">
        <v>519</v>
      </c>
      <c r="Y434" s="178"/>
      <c r="Z434" s="178"/>
      <c r="AA434" s="178"/>
      <c r="AB434" s="178"/>
      <c r="AC434" s="178"/>
      <c r="AD434" s="178"/>
      <c r="AE434" s="178"/>
      <c r="AF434" s="178"/>
      <c r="AG434" s="179"/>
      <c r="AH434" s="282" t="s">
        <v>520</v>
      </c>
      <c r="AI434" s="178"/>
      <c r="AJ434" s="178"/>
      <c r="AK434" s="178"/>
      <c r="AL434" s="178"/>
      <c r="AM434" s="178"/>
      <c r="AN434" s="178"/>
      <c r="AO434" s="178"/>
      <c r="AP434" s="178"/>
      <c r="AQ434" s="179"/>
      <c r="AR434" s="283" t="s">
        <v>439</v>
      </c>
      <c r="AS434" s="178"/>
      <c r="AT434" s="178"/>
      <c r="AU434" s="178"/>
      <c r="AV434" s="178"/>
      <c r="AW434" s="178"/>
      <c r="AX434" s="178"/>
      <c r="AY434" s="178"/>
      <c r="AZ434" s="178"/>
      <c r="BA434" s="178"/>
      <c r="BB434" s="178"/>
      <c r="BC434" s="178"/>
      <c r="BD434" s="178"/>
      <c r="BE434" s="178"/>
      <c r="BF434" s="178"/>
      <c r="BG434" s="178"/>
      <c r="BH434" s="179"/>
    </row>
    <row r="435">
      <c r="D435" s="181"/>
      <c r="E435" s="183"/>
      <c r="F435" s="182"/>
      <c r="G435" s="182"/>
      <c r="H435" s="182"/>
      <c r="I435" s="182"/>
      <c r="J435" s="182"/>
      <c r="K435" s="183"/>
      <c r="L435" s="182"/>
      <c r="M435" s="182"/>
      <c r="N435" s="183"/>
      <c r="O435" s="182"/>
      <c r="P435" s="182"/>
      <c r="Q435" s="182"/>
      <c r="R435" s="182"/>
      <c r="S435" s="182"/>
      <c r="T435" s="182"/>
      <c r="U435" s="182"/>
      <c r="V435" s="182"/>
      <c r="W435" s="183"/>
      <c r="X435" s="181"/>
      <c r="Y435" s="182"/>
      <c r="Z435" s="182"/>
      <c r="AA435" s="182"/>
      <c r="AB435" s="182"/>
      <c r="AC435" s="182"/>
      <c r="AD435" s="182"/>
      <c r="AE435" s="182"/>
      <c r="AF435" s="182"/>
      <c r="AG435" s="183"/>
      <c r="AH435" s="181"/>
      <c r="AI435" s="182"/>
      <c r="AJ435" s="182"/>
      <c r="AK435" s="182"/>
      <c r="AL435" s="182"/>
      <c r="AM435" s="182"/>
      <c r="AN435" s="182"/>
      <c r="AO435" s="182"/>
      <c r="AP435" s="182"/>
      <c r="AQ435" s="183"/>
      <c r="AR435" s="181"/>
      <c r="AS435" s="182"/>
      <c r="AT435" s="182"/>
      <c r="AU435" s="182"/>
      <c r="AV435" s="182"/>
      <c r="AW435" s="182"/>
      <c r="AX435" s="182"/>
      <c r="AY435" s="182"/>
      <c r="AZ435" s="182"/>
      <c r="BA435" s="182"/>
      <c r="BB435" s="182"/>
      <c r="BC435" s="182"/>
      <c r="BD435" s="182"/>
      <c r="BE435" s="182"/>
      <c r="BF435" s="182"/>
      <c r="BG435" s="182"/>
      <c r="BH435" s="183"/>
    </row>
    <row r="436" ht="72.0" customHeight="1">
      <c r="A436" s="68"/>
      <c r="B436" s="68"/>
      <c r="C436" s="68"/>
      <c r="D436" s="248">
        <v>1.0</v>
      </c>
      <c r="E436" s="131"/>
      <c r="F436" s="284" t="str">
        <f t="shared" ref="F436:F445" si="35">VLOOKUP($X$411&amp;D436,'Supervisión'!$A$4:$M$163,5,0)</f>
        <v>#REF!</v>
      </c>
      <c r="G436" s="130"/>
      <c r="H436" s="130"/>
      <c r="I436" s="130"/>
      <c r="J436" s="130"/>
      <c r="K436" s="131"/>
      <c r="L436" s="285" t="str">
        <f t="shared" ref="L436:L445" si="36">VLOOKUP($X$411&amp;D436,'Supervisión'!$A$4:$M$163,6,0)</f>
        <v>#REF!</v>
      </c>
      <c r="M436" s="130"/>
      <c r="N436" s="131"/>
      <c r="O436" s="284" t="str">
        <f t="shared" ref="O436:O445" si="37">VLOOKUP($X$411&amp;D436,'Supervisión'!$A$4:$M$163,7,0)</f>
        <v>#REF!</v>
      </c>
      <c r="P436" s="130"/>
      <c r="Q436" s="130"/>
      <c r="R436" s="130"/>
      <c r="S436" s="130"/>
      <c r="T436" s="130"/>
      <c r="U436" s="130"/>
      <c r="V436" s="130"/>
      <c r="W436" s="131"/>
      <c r="X436" s="248" t="str">
        <f t="shared" ref="X436:X445" si="38">VLOOKUP($X$411&amp;D436,'Supervisión'!$A$4:$M$163,8,0)</f>
        <v>#REF!</v>
      </c>
      <c r="Y436" s="130"/>
      <c r="Z436" s="130"/>
      <c r="AA436" s="130"/>
      <c r="AB436" s="130"/>
      <c r="AC436" s="130"/>
      <c r="AD436" s="130"/>
      <c r="AE436" s="130"/>
      <c r="AF436" s="130"/>
      <c r="AG436" s="131"/>
      <c r="AH436" s="248" t="str">
        <f t="shared" ref="AH436:AH445" si="39">VLOOKUP($X$411&amp;D436,'Supervisión'!$A$4:$M$163,9,0)</f>
        <v>#REF!</v>
      </c>
      <c r="AI436" s="130"/>
      <c r="AJ436" s="130"/>
      <c r="AK436" s="130"/>
      <c r="AL436" s="130"/>
      <c r="AM436" s="130"/>
      <c r="AN436" s="130"/>
      <c r="AO436" s="130"/>
      <c r="AP436" s="130"/>
      <c r="AQ436" s="131"/>
      <c r="AR436" s="286" t="str">
        <f t="shared" ref="AR436:AR445" si="40">"• Pertinencia: "&amp;VLOOKUP($X$411&amp;D436,'Supervisión'!$A$4:$N$163,10,0)&amp;CHAR(10)&amp;
"• Enlace del medicamento con el DX: "&amp;VLOOKUP($X$411&amp;D436,'Supervisión'!$A$4:$N$163,11,0)&amp;CHAR(10)&amp;
"• CIE 10: "&amp;VLOOKUP($X$411&amp;D436,'Supervisión'!$A$4:$N$163,12,0)&amp;CHAR(10)&amp;
"• Dispensacion del medicamento: "&amp;VLOOKUP($X$411&amp;D436,'Supervisión'!$A$4:$N$163,13,0)</f>
        <v>#REF!</v>
      </c>
      <c r="AS436" s="130"/>
      <c r="AT436" s="130"/>
      <c r="AU436" s="130"/>
      <c r="AV436" s="130"/>
      <c r="AW436" s="130"/>
      <c r="AX436" s="130"/>
      <c r="AY436" s="130"/>
      <c r="AZ436" s="130"/>
      <c r="BA436" s="130"/>
      <c r="BB436" s="130"/>
      <c r="BC436" s="130"/>
      <c r="BD436" s="130"/>
      <c r="BE436" s="130"/>
      <c r="BF436" s="130"/>
      <c r="BG436" s="130"/>
      <c r="BH436" s="131"/>
      <c r="BI436" s="68"/>
      <c r="BJ436" s="68"/>
      <c r="BK436" s="68"/>
      <c r="BL436" s="68"/>
      <c r="BM436" s="68"/>
      <c r="BN436" s="68"/>
      <c r="BO436" s="68"/>
      <c r="BP436" s="68"/>
      <c r="BQ436" s="68"/>
      <c r="BR436" s="68"/>
      <c r="BS436" s="68"/>
    </row>
    <row r="437" ht="72.0" customHeight="1">
      <c r="D437" s="248">
        <v>2.0</v>
      </c>
      <c r="E437" s="131"/>
      <c r="F437" s="284" t="str">
        <f t="shared" si="35"/>
        <v>#REF!</v>
      </c>
      <c r="G437" s="130"/>
      <c r="H437" s="130"/>
      <c r="I437" s="130"/>
      <c r="J437" s="130"/>
      <c r="K437" s="131"/>
      <c r="L437" s="285" t="str">
        <f t="shared" si="36"/>
        <v>#REF!</v>
      </c>
      <c r="M437" s="130"/>
      <c r="N437" s="131"/>
      <c r="O437" s="284" t="str">
        <f t="shared" si="37"/>
        <v>#REF!</v>
      </c>
      <c r="P437" s="130"/>
      <c r="Q437" s="130"/>
      <c r="R437" s="130"/>
      <c r="S437" s="130"/>
      <c r="T437" s="130"/>
      <c r="U437" s="130"/>
      <c r="V437" s="130"/>
      <c r="W437" s="131"/>
      <c r="X437" s="248" t="str">
        <f t="shared" si="38"/>
        <v>#REF!</v>
      </c>
      <c r="Y437" s="130"/>
      <c r="Z437" s="130"/>
      <c r="AA437" s="130"/>
      <c r="AB437" s="130"/>
      <c r="AC437" s="130"/>
      <c r="AD437" s="130"/>
      <c r="AE437" s="130"/>
      <c r="AF437" s="130"/>
      <c r="AG437" s="131"/>
      <c r="AH437" s="248" t="str">
        <f t="shared" si="39"/>
        <v>#REF!</v>
      </c>
      <c r="AI437" s="130"/>
      <c r="AJ437" s="130"/>
      <c r="AK437" s="130"/>
      <c r="AL437" s="130"/>
      <c r="AM437" s="130"/>
      <c r="AN437" s="130"/>
      <c r="AO437" s="130"/>
      <c r="AP437" s="130"/>
      <c r="AQ437" s="131"/>
      <c r="AR437" s="286" t="str">
        <f t="shared" si="40"/>
        <v>#REF!</v>
      </c>
      <c r="AS437" s="130"/>
      <c r="AT437" s="130"/>
      <c r="AU437" s="130"/>
      <c r="AV437" s="130"/>
      <c r="AW437" s="130"/>
      <c r="AX437" s="130"/>
      <c r="AY437" s="130"/>
      <c r="AZ437" s="130"/>
      <c r="BA437" s="130"/>
      <c r="BB437" s="130"/>
      <c r="BC437" s="130"/>
      <c r="BD437" s="130"/>
      <c r="BE437" s="130"/>
      <c r="BF437" s="130"/>
      <c r="BG437" s="130"/>
      <c r="BH437" s="131"/>
    </row>
    <row r="438" ht="72.0" customHeight="1">
      <c r="D438" s="248">
        <v>3.0</v>
      </c>
      <c r="E438" s="131"/>
      <c r="F438" s="284" t="str">
        <f t="shared" si="35"/>
        <v>#REF!</v>
      </c>
      <c r="G438" s="130"/>
      <c r="H438" s="130"/>
      <c r="I438" s="130"/>
      <c r="J438" s="130"/>
      <c r="K438" s="131"/>
      <c r="L438" s="285" t="str">
        <f t="shared" si="36"/>
        <v>#REF!</v>
      </c>
      <c r="M438" s="130"/>
      <c r="N438" s="131"/>
      <c r="O438" s="284" t="str">
        <f t="shared" si="37"/>
        <v>#REF!</v>
      </c>
      <c r="P438" s="130"/>
      <c r="Q438" s="130"/>
      <c r="R438" s="130"/>
      <c r="S438" s="130"/>
      <c r="T438" s="130"/>
      <c r="U438" s="130"/>
      <c r="V438" s="130"/>
      <c r="W438" s="131"/>
      <c r="X438" s="248" t="str">
        <f t="shared" si="38"/>
        <v>#REF!</v>
      </c>
      <c r="Y438" s="130"/>
      <c r="Z438" s="130"/>
      <c r="AA438" s="130"/>
      <c r="AB438" s="130"/>
      <c r="AC438" s="130"/>
      <c r="AD438" s="130"/>
      <c r="AE438" s="130"/>
      <c r="AF438" s="130"/>
      <c r="AG438" s="131"/>
      <c r="AH438" s="248" t="str">
        <f t="shared" si="39"/>
        <v>#REF!</v>
      </c>
      <c r="AI438" s="130"/>
      <c r="AJ438" s="130"/>
      <c r="AK438" s="130"/>
      <c r="AL438" s="130"/>
      <c r="AM438" s="130"/>
      <c r="AN438" s="130"/>
      <c r="AO438" s="130"/>
      <c r="AP438" s="130"/>
      <c r="AQ438" s="131"/>
      <c r="AR438" s="286" t="str">
        <f t="shared" si="40"/>
        <v>#REF!</v>
      </c>
      <c r="AS438" s="130"/>
      <c r="AT438" s="130"/>
      <c r="AU438" s="130"/>
      <c r="AV438" s="130"/>
      <c r="AW438" s="130"/>
      <c r="AX438" s="130"/>
      <c r="AY438" s="130"/>
      <c r="AZ438" s="130"/>
      <c r="BA438" s="130"/>
      <c r="BB438" s="130"/>
      <c r="BC438" s="130"/>
      <c r="BD438" s="130"/>
      <c r="BE438" s="130"/>
      <c r="BF438" s="130"/>
      <c r="BG438" s="130"/>
      <c r="BH438" s="131"/>
    </row>
    <row r="439" ht="72.0" customHeight="1">
      <c r="D439" s="248">
        <v>4.0</v>
      </c>
      <c r="E439" s="131"/>
      <c r="F439" s="284" t="str">
        <f t="shared" si="35"/>
        <v>#REF!</v>
      </c>
      <c r="G439" s="130"/>
      <c r="H439" s="130"/>
      <c r="I439" s="130"/>
      <c r="J439" s="130"/>
      <c r="K439" s="131"/>
      <c r="L439" s="285" t="str">
        <f t="shared" si="36"/>
        <v>#REF!</v>
      </c>
      <c r="M439" s="130"/>
      <c r="N439" s="131"/>
      <c r="O439" s="284" t="str">
        <f t="shared" si="37"/>
        <v>#REF!</v>
      </c>
      <c r="P439" s="130"/>
      <c r="Q439" s="130"/>
      <c r="R439" s="130"/>
      <c r="S439" s="130"/>
      <c r="T439" s="130"/>
      <c r="U439" s="130"/>
      <c r="V439" s="130"/>
      <c r="W439" s="131"/>
      <c r="X439" s="248" t="str">
        <f t="shared" si="38"/>
        <v>#REF!</v>
      </c>
      <c r="Y439" s="130"/>
      <c r="Z439" s="130"/>
      <c r="AA439" s="130"/>
      <c r="AB439" s="130"/>
      <c r="AC439" s="130"/>
      <c r="AD439" s="130"/>
      <c r="AE439" s="130"/>
      <c r="AF439" s="130"/>
      <c r="AG439" s="131"/>
      <c r="AH439" s="248" t="str">
        <f t="shared" si="39"/>
        <v>#REF!</v>
      </c>
      <c r="AI439" s="130"/>
      <c r="AJ439" s="130"/>
      <c r="AK439" s="130"/>
      <c r="AL439" s="130"/>
      <c r="AM439" s="130"/>
      <c r="AN439" s="130"/>
      <c r="AO439" s="130"/>
      <c r="AP439" s="130"/>
      <c r="AQ439" s="131"/>
      <c r="AR439" s="286" t="str">
        <f t="shared" si="40"/>
        <v>#REF!</v>
      </c>
      <c r="AS439" s="130"/>
      <c r="AT439" s="130"/>
      <c r="AU439" s="130"/>
      <c r="AV439" s="130"/>
      <c r="AW439" s="130"/>
      <c r="AX439" s="130"/>
      <c r="AY439" s="130"/>
      <c r="AZ439" s="130"/>
      <c r="BA439" s="130"/>
      <c r="BB439" s="130"/>
      <c r="BC439" s="130"/>
      <c r="BD439" s="130"/>
      <c r="BE439" s="130"/>
      <c r="BF439" s="130"/>
      <c r="BG439" s="130"/>
      <c r="BH439" s="131"/>
    </row>
    <row r="440" ht="72.0" customHeight="1">
      <c r="D440" s="248">
        <v>5.0</v>
      </c>
      <c r="E440" s="131"/>
      <c r="F440" s="284" t="str">
        <f t="shared" si="35"/>
        <v>#REF!</v>
      </c>
      <c r="G440" s="130"/>
      <c r="H440" s="130"/>
      <c r="I440" s="130"/>
      <c r="J440" s="130"/>
      <c r="K440" s="131"/>
      <c r="L440" s="285" t="str">
        <f t="shared" si="36"/>
        <v>#REF!</v>
      </c>
      <c r="M440" s="130"/>
      <c r="N440" s="131"/>
      <c r="O440" s="284" t="str">
        <f t="shared" si="37"/>
        <v>#REF!</v>
      </c>
      <c r="P440" s="130"/>
      <c r="Q440" s="130"/>
      <c r="R440" s="130"/>
      <c r="S440" s="130"/>
      <c r="T440" s="130"/>
      <c r="U440" s="130"/>
      <c r="V440" s="130"/>
      <c r="W440" s="131"/>
      <c r="X440" s="248" t="str">
        <f t="shared" si="38"/>
        <v>#REF!</v>
      </c>
      <c r="Y440" s="130"/>
      <c r="Z440" s="130"/>
      <c r="AA440" s="130"/>
      <c r="AB440" s="130"/>
      <c r="AC440" s="130"/>
      <c r="AD440" s="130"/>
      <c r="AE440" s="130"/>
      <c r="AF440" s="130"/>
      <c r="AG440" s="131"/>
      <c r="AH440" s="248" t="str">
        <f t="shared" si="39"/>
        <v>#REF!</v>
      </c>
      <c r="AI440" s="130"/>
      <c r="AJ440" s="130"/>
      <c r="AK440" s="130"/>
      <c r="AL440" s="130"/>
      <c r="AM440" s="130"/>
      <c r="AN440" s="130"/>
      <c r="AO440" s="130"/>
      <c r="AP440" s="130"/>
      <c r="AQ440" s="131"/>
      <c r="AR440" s="286" t="str">
        <f t="shared" si="40"/>
        <v>#REF!</v>
      </c>
      <c r="AS440" s="130"/>
      <c r="AT440" s="130"/>
      <c r="AU440" s="130"/>
      <c r="AV440" s="130"/>
      <c r="AW440" s="130"/>
      <c r="AX440" s="130"/>
      <c r="AY440" s="130"/>
      <c r="AZ440" s="130"/>
      <c r="BA440" s="130"/>
      <c r="BB440" s="130"/>
      <c r="BC440" s="130"/>
      <c r="BD440" s="130"/>
      <c r="BE440" s="130"/>
      <c r="BF440" s="130"/>
      <c r="BG440" s="130"/>
      <c r="BH440" s="131"/>
    </row>
    <row r="441" ht="72.0" customHeight="1">
      <c r="D441" s="248">
        <v>6.0</v>
      </c>
      <c r="E441" s="131"/>
      <c r="F441" s="284" t="str">
        <f t="shared" si="35"/>
        <v>#REF!</v>
      </c>
      <c r="G441" s="130"/>
      <c r="H441" s="130"/>
      <c r="I441" s="130"/>
      <c r="J441" s="130"/>
      <c r="K441" s="131"/>
      <c r="L441" s="285" t="str">
        <f t="shared" si="36"/>
        <v>#REF!</v>
      </c>
      <c r="M441" s="130"/>
      <c r="N441" s="131"/>
      <c r="O441" s="284" t="str">
        <f t="shared" si="37"/>
        <v>#REF!</v>
      </c>
      <c r="P441" s="130"/>
      <c r="Q441" s="130"/>
      <c r="R441" s="130"/>
      <c r="S441" s="130"/>
      <c r="T441" s="130"/>
      <c r="U441" s="130"/>
      <c r="V441" s="130"/>
      <c r="W441" s="131"/>
      <c r="X441" s="248" t="str">
        <f t="shared" si="38"/>
        <v>#REF!</v>
      </c>
      <c r="Y441" s="130"/>
      <c r="Z441" s="130"/>
      <c r="AA441" s="130"/>
      <c r="AB441" s="130"/>
      <c r="AC441" s="130"/>
      <c r="AD441" s="130"/>
      <c r="AE441" s="130"/>
      <c r="AF441" s="130"/>
      <c r="AG441" s="131"/>
      <c r="AH441" s="248" t="str">
        <f t="shared" si="39"/>
        <v>#REF!</v>
      </c>
      <c r="AI441" s="130"/>
      <c r="AJ441" s="130"/>
      <c r="AK441" s="130"/>
      <c r="AL441" s="130"/>
      <c r="AM441" s="130"/>
      <c r="AN441" s="130"/>
      <c r="AO441" s="130"/>
      <c r="AP441" s="130"/>
      <c r="AQ441" s="131"/>
      <c r="AR441" s="286" t="str">
        <f t="shared" si="40"/>
        <v>#REF!</v>
      </c>
      <c r="AS441" s="130"/>
      <c r="AT441" s="130"/>
      <c r="AU441" s="130"/>
      <c r="AV441" s="130"/>
      <c r="AW441" s="130"/>
      <c r="AX441" s="130"/>
      <c r="AY441" s="130"/>
      <c r="AZ441" s="130"/>
      <c r="BA441" s="130"/>
      <c r="BB441" s="130"/>
      <c r="BC441" s="130"/>
      <c r="BD441" s="130"/>
      <c r="BE441" s="130"/>
      <c r="BF441" s="130"/>
      <c r="BG441" s="130"/>
      <c r="BH441" s="131"/>
    </row>
    <row r="442" ht="72.0" customHeight="1">
      <c r="D442" s="248">
        <v>7.0</v>
      </c>
      <c r="E442" s="131"/>
      <c r="F442" s="284" t="str">
        <f t="shared" si="35"/>
        <v>#REF!</v>
      </c>
      <c r="G442" s="130"/>
      <c r="H442" s="130"/>
      <c r="I442" s="130"/>
      <c r="J442" s="130"/>
      <c r="K442" s="131"/>
      <c r="L442" s="285" t="str">
        <f t="shared" si="36"/>
        <v>#REF!</v>
      </c>
      <c r="M442" s="130"/>
      <c r="N442" s="131"/>
      <c r="O442" s="284" t="str">
        <f t="shared" si="37"/>
        <v>#REF!</v>
      </c>
      <c r="P442" s="130"/>
      <c r="Q442" s="130"/>
      <c r="R442" s="130"/>
      <c r="S442" s="130"/>
      <c r="T442" s="130"/>
      <c r="U442" s="130"/>
      <c r="V442" s="130"/>
      <c r="W442" s="131"/>
      <c r="X442" s="248" t="str">
        <f t="shared" si="38"/>
        <v>#REF!</v>
      </c>
      <c r="Y442" s="130"/>
      <c r="Z442" s="130"/>
      <c r="AA442" s="130"/>
      <c r="AB442" s="130"/>
      <c r="AC442" s="130"/>
      <c r="AD442" s="130"/>
      <c r="AE442" s="130"/>
      <c r="AF442" s="130"/>
      <c r="AG442" s="131"/>
      <c r="AH442" s="248" t="str">
        <f t="shared" si="39"/>
        <v>#REF!</v>
      </c>
      <c r="AI442" s="130"/>
      <c r="AJ442" s="130"/>
      <c r="AK442" s="130"/>
      <c r="AL442" s="130"/>
      <c r="AM442" s="130"/>
      <c r="AN442" s="130"/>
      <c r="AO442" s="130"/>
      <c r="AP442" s="130"/>
      <c r="AQ442" s="131"/>
      <c r="AR442" s="286" t="str">
        <f t="shared" si="40"/>
        <v>#REF!</v>
      </c>
      <c r="AS442" s="130"/>
      <c r="AT442" s="130"/>
      <c r="AU442" s="130"/>
      <c r="AV442" s="130"/>
      <c r="AW442" s="130"/>
      <c r="AX442" s="130"/>
      <c r="AY442" s="130"/>
      <c r="AZ442" s="130"/>
      <c r="BA442" s="130"/>
      <c r="BB442" s="130"/>
      <c r="BC442" s="130"/>
      <c r="BD442" s="130"/>
      <c r="BE442" s="130"/>
      <c r="BF442" s="130"/>
      <c r="BG442" s="130"/>
      <c r="BH442" s="131"/>
    </row>
    <row r="443" ht="72.0" customHeight="1">
      <c r="D443" s="248">
        <v>8.0</v>
      </c>
      <c r="E443" s="131"/>
      <c r="F443" s="284" t="str">
        <f t="shared" si="35"/>
        <v>#REF!</v>
      </c>
      <c r="G443" s="130"/>
      <c r="H443" s="130"/>
      <c r="I443" s="130"/>
      <c r="J443" s="130"/>
      <c r="K443" s="131"/>
      <c r="L443" s="285" t="str">
        <f t="shared" si="36"/>
        <v>#REF!</v>
      </c>
      <c r="M443" s="130"/>
      <c r="N443" s="131"/>
      <c r="O443" s="284" t="str">
        <f t="shared" si="37"/>
        <v>#REF!</v>
      </c>
      <c r="P443" s="130"/>
      <c r="Q443" s="130"/>
      <c r="R443" s="130"/>
      <c r="S443" s="130"/>
      <c r="T443" s="130"/>
      <c r="U443" s="130"/>
      <c r="V443" s="130"/>
      <c r="W443" s="131"/>
      <c r="X443" s="248" t="str">
        <f t="shared" si="38"/>
        <v>#REF!</v>
      </c>
      <c r="Y443" s="130"/>
      <c r="Z443" s="130"/>
      <c r="AA443" s="130"/>
      <c r="AB443" s="130"/>
      <c r="AC443" s="130"/>
      <c r="AD443" s="130"/>
      <c r="AE443" s="130"/>
      <c r="AF443" s="130"/>
      <c r="AG443" s="131"/>
      <c r="AH443" s="248" t="str">
        <f t="shared" si="39"/>
        <v>#REF!</v>
      </c>
      <c r="AI443" s="130"/>
      <c r="AJ443" s="130"/>
      <c r="AK443" s="130"/>
      <c r="AL443" s="130"/>
      <c r="AM443" s="130"/>
      <c r="AN443" s="130"/>
      <c r="AO443" s="130"/>
      <c r="AP443" s="130"/>
      <c r="AQ443" s="131"/>
      <c r="AR443" s="286" t="str">
        <f t="shared" si="40"/>
        <v>#REF!</v>
      </c>
      <c r="AS443" s="130"/>
      <c r="AT443" s="130"/>
      <c r="AU443" s="130"/>
      <c r="AV443" s="130"/>
      <c r="AW443" s="130"/>
      <c r="AX443" s="130"/>
      <c r="AY443" s="130"/>
      <c r="AZ443" s="130"/>
      <c r="BA443" s="130"/>
      <c r="BB443" s="130"/>
      <c r="BC443" s="130"/>
      <c r="BD443" s="130"/>
      <c r="BE443" s="130"/>
      <c r="BF443" s="130"/>
      <c r="BG443" s="130"/>
      <c r="BH443" s="131"/>
    </row>
    <row r="444" ht="72.0" customHeight="1">
      <c r="D444" s="248">
        <v>9.0</v>
      </c>
      <c r="E444" s="131"/>
      <c r="F444" s="248" t="str">
        <f t="shared" si="35"/>
        <v>#REF!</v>
      </c>
      <c r="G444" s="130"/>
      <c r="H444" s="130"/>
      <c r="I444" s="130"/>
      <c r="J444" s="130"/>
      <c r="K444" s="131"/>
      <c r="L444" s="287" t="str">
        <f t="shared" si="36"/>
        <v>#REF!</v>
      </c>
      <c r="M444" s="130"/>
      <c r="N444" s="131"/>
      <c r="O444" s="248" t="str">
        <f t="shared" si="37"/>
        <v>#REF!</v>
      </c>
      <c r="P444" s="130"/>
      <c r="Q444" s="130"/>
      <c r="R444" s="130"/>
      <c r="S444" s="130"/>
      <c r="T444" s="130"/>
      <c r="U444" s="130"/>
      <c r="V444" s="130"/>
      <c r="W444" s="131"/>
      <c r="X444" s="248" t="str">
        <f t="shared" si="38"/>
        <v>#REF!</v>
      </c>
      <c r="Y444" s="130"/>
      <c r="Z444" s="130"/>
      <c r="AA444" s="130"/>
      <c r="AB444" s="130"/>
      <c r="AC444" s="130"/>
      <c r="AD444" s="130"/>
      <c r="AE444" s="130"/>
      <c r="AF444" s="130"/>
      <c r="AG444" s="131"/>
      <c r="AH444" s="248" t="str">
        <f t="shared" si="39"/>
        <v>#REF!</v>
      </c>
      <c r="AI444" s="130"/>
      <c r="AJ444" s="130"/>
      <c r="AK444" s="130"/>
      <c r="AL444" s="130"/>
      <c r="AM444" s="130"/>
      <c r="AN444" s="130"/>
      <c r="AO444" s="130"/>
      <c r="AP444" s="130"/>
      <c r="AQ444" s="131"/>
      <c r="AR444" s="286" t="str">
        <f t="shared" si="40"/>
        <v>#REF!</v>
      </c>
      <c r="AS444" s="130"/>
      <c r="AT444" s="130"/>
      <c r="AU444" s="130"/>
      <c r="AV444" s="130"/>
      <c r="AW444" s="130"/>
      <c r="AX444" s="130"/>
      <c r="AY444" s="130"/>
      <c r="AZ444" s="130"/>
      <c r="BA444" s="130"/>
      <c r="BB444" s="130"/>
      <c r="BC444" s="130"/>
      <c r="BD444" s="130"/>
      <c r="BE444" s="130"/>
      <c r="BF444" s="130"/>
      <c r="BG444" s="130"/>
      <c r="BH444" s="131"/>
    </row>
    <row r="445" ht="72.0" customHeight="1">
      <c r="D445" s="248">
        <v>10.0</v>
      </c>
      <c r="E445" s="131"/>
      <c r="F445" s="248" t="str">
        <f t="shared" si="35"/>
        <v>#REF!</v>
      </c>
      <c r="G445" s="130"/>
      <c r="H445" s="130"/>
      <c r="I445" s="130"/>
      <c r="J445" s="130"/>
      <c r="K445" s="131"/>
      <c r="L445" s="287" t="str">
        <f t="shared" si="36"/>
        <v>#REF!</v>
      </c>
      <c r="M445" s="130"/>
      <c r="N445" s="131"/>
      <c r="O445" s="248" t="str">
        <f t="shared" si="37"/>
        <v>#REF!</v>
      </c>
      <c r="P445" s="130"/>
      <c r="Q445" s="130"/>
      <c r="R445" s="130"/>
      <c r="S445" s="130"/>
      <c r="T445" s="130"/>
      <c r="U445" s="130"/>
      <c r="V445" s="130"/>
      <c r="W445" s="131"/>
      <c r="X445" s="248" t="str">
        <f t="shared" si="38"/>
        <v>#REF!</v>
      </c>
      <c r="Y445" s="130"/>
      <c r="Z445" s="130"/>
      <c r="AA445" s="130"/>
      <c r="AB445" s="130"/>
      <c r="AC445" s="130"/>
      <c r="AD445" s="130"/>
      <c r="AE445" s="130"/>
      <c r="AF445" s="130"/>
      <c r="AG445" s="131"/>
      <c r="AH445" s="248" t="str">
        <f t="shared" si="39"/>
        <v>#REF!</v>
      </c>
      <c r="AI445" s="130"/>
      <c r="AJ445" s="130"/>
      <c r="AK445" s="130"/>
      <c r="AL445" s="130"/>
      <c r="AM445" s="130"/>
      <c r="AN445" s="130"/>
      <c r="AO445" s="130"/>
      <c r="AP445" s="130"/>
      <c r="AQ445" s="131"/>
      <c r="AR445" s="286" t="str">
        <f t="shared" si="40"/>
        <v>#REF!</v>
      </c>
      <c r="AS445" s="130"/>
      <c r="AT445" s="130"/>
      <c r="AU445" s="130"/>
      <c r="AV445" s="130"/>
      <c r="AW445" s="130"/>
      <c r="AX445" s="130"/>
      <c r="AY445" s="130"/>
      <c r="AZ445" s="130"/>
      <c r="BA445" s="130"/>
      <c r="BB445" s="130"/>
      <c r="BC445" s="130"/>
      <c r="BD445" s="130"/>
      <c r="BE445" s="130"/>
      <c r="BF445" s="130"/>
      <c r="BG445" s="130"/>
      <c r="BH445" s="131"/>
    </row>
    <row r="446" ht="14.25" customHeight="1">
      <c r="D446" s="281"/>
      <c r="E446" s="281"/>
      <c r="F446" s="281"/>
      <c r="G446" s="281"/>
      <c r="H446" s="281"/>
      <c r="I446" s="281"/>
      <c r="J446" s="281"/>
      <c r="K446" s="281"/>
      <c r="L446" s="281"/>
      <c r="M446" s="281"/>
      <c r="N446" s="281"/>
      <c r="O446" s="281"/>
      <c r="P446" s="281"/>
      <c r="Q446" s="281"/>
      <c r="R446" s="281"/>
      <c r="S446" s="281"/>
      <c r="T446" s="281"/>
      <c r="U446" s="281"/>
      <c r="V446" s="281"/>
      <c r="W446" s="281"/>
      <c r="X446" s="281"/>
      <c r="Y446" s="281"/>
      <c r="Z446" s="281"/>
      <c r="AA446" s="281"/>
      <c r="AB446" s="281"/>
      <c r="AC446" s="281"/>
      <c r="AD446" s="281"/>
      <c r="AE446" s="281"/>
      <c r="AF446" s="281"/>
      <c r="AG446" s="281"/>
      <c r="AH446" s="281"/>
      <c r="AI446" s="281"/>
      <c r="AJ446" s="281"/>
      <c r="AK446" s="281"/>
      <c r="AL446" s="281"/>
      <c r="AM446" s="281"/>
      <c r="AN446" s="281"/>
      <c r="AO446" s="281"/>
      <c r="AP446" s="281"/>
      <c r="AQ446" s="281"/>
      <c r="AR446" s="281"/>
      <c r="AS446" s="281"/>
      <c r="AT446" s="281"/>
      <c r="AU446" s="281"/>
      <c r="AV446" s="281"/>
      <c r="AW446" s="281"/>
      <c r="AX446" s="281"/>
      <c r="AY446" s="281"/>
      <c r="AZ446" s="281"/>
      <c r="BA446" s="281"/>
      <c r="BB446" s="281"/>
      <c r="BC446" s="281"/>
      <c r="BD446" s="281"/>
      <c r="BE446" s="281"/>
      <c r="BF446" s="281"/>
      <c r="BG446" s="281"/>
      <c r="BH446" s="281"/>
    </row>
    <row r="447" ht="37.5" customHeight="1">
      <c r="D447" s="281"/>
      <c r="E447" s="281"/>
      <c r="F447" s="281"/>
      <c r="G447" s="281"/>
      <c r="H447" s="281"/>
      <c r="I447" s="281"/>
      <c r="J447" s="281"/>
      <c r="K447" s="281"/>
      <c r="L447" s="281"/>
      <c r="M447" s="281"/>
      <c r="N447" s="281"/>
      <c r="O447" s="281"/>
      <c r="P447" s="281"/>
      <c r="Q447" s="281"/>
      <c r="R447" s="281"/>
      <c r="S447" s="281"/>
      <c r="T447" s="281"/>
      <c r="U447" s="281"/>
      <c r="V447" s="281"/>
      <c r="W447" s="281"/>
      <c r="X447" s="281"/>
      <c r="Y447" s="281"/>
      <c r="Z447" s="281"/>
      <c r="AA447" s="281"/>
      <c r="AB447" s="281"/>
      <c r="AC447" s="281"/>
      <c r="AD447" s="281"/>
      <c r="AE447" s="281"/>
      <c r="AF447" s="281"/>
      <c r="AG447" s="281"/>
      <c r="AH447" s="281"/>
      <c r="AI447" s="281"/>
      <c r="AJ447" s="281"/>
      <c r="AK447" s="281"/>
      <c r="AL447" s="281"/>
      <c r="AM447" s="281"/>
      <c r="AN447" s="281"/>
      <c r="AO447" s="281"/>
      <c r="AP447" s="281"/>
      <c r="AQ447" s="281"/>
      <c r="AR447" s="281"/>
      <c r="AS447" s="281"/>
      <c r="AT447" s="281"/>
      <c r="AU447" s="281"/>
      <c r="AV447" s="281"/>
      <c r="AW447" s="281"/>
      <c r="AX447" s="281"/>
      <c r="AY447" s="281"/>
      <c r="AZ447" s="281"/>
      <c r="BA447" s="281"/>
      <c r="BB447" s="281"/>
      <c r="BC447" s="281"/>
      <c r="BD447" s="281"/>
      <c r="BE447" s="281"/>
      <c r="BF447" s="281"/>
      <c r="BG447" s="281"/>
      <c r="BH447" s="281"/>
    </row>
    <row r="448">
      <c r="D448" s="281" t="s">
        <v>518</v>
      </c>
    </row>
    <row r="449">
      <c r="D449" s="203" t="s">
        <v>324</v>
      </c>
      <c r="E449" s="179"/>
      <c r="F449" s="204" t="s">
        <v>434</v>
      </c>
      <c r="G449" s="178"/>
      <c r="H449" s="178"/>
      <c r="I449" s="178"/>
      <c r="J449" s="178"/>
      <c r="K449" s="179"/>
      <c r="L449" s="205" t="s">
        <v>342</v>
      </c>
      <c r="M449" s="178"/>
      <c r="N449" s="179"/>
      <c r="O449" s="204" t="s">
        <v>435</v>
      </c>
      <c r="P449" s="178"/>
      <c r="Q449" s="178"/>
      <c r="R449" s="178"/>
      <c r="S449" s="178"/>
      <c r="T449" s="178"/>
      <c r="U449" s="178"/>
      <c r="V449" s="178"/>
      <c r="W449" s="179"/>
      <c r="X449" s="282" t="s">
        <v>519</v>
      </c>
      <c r="Y449" s="178"/>
      <c r="Z449" s="178"/>
      <c r="AA449" s="178"/>
      <c r="AB449" s="178"/>
      <c r="AC449" s="178"/>
      <c r="AD449" s="178"/>
      <c r="AE449" s="178"/>
      <c r="AF449" s="178"/>
      <c r="AG449" s="179"/>
      <c r="AH449" s="282" t="s">
        <v>520</v>
      </c>
      <c r="AI449" s="178"/>
      <c r="AJ449" s="178"/>
      <c r="AK449" s="178"/>
      <c r="AL449" s="178"/>
      <c r="AM449" s="178"/>
      <c r="AN449" s="178"/>
      <c r="AO449" s="178"/>
      <c r="AP449" s="178"/>
      <c r="AQ449" s="179"/>
      <c r="AR449" s="283" t="s">
        <v>439</v>
      </c>
      <c r="AS449" s="178"/>
      <c r="AT449" s="178"/>
      <c r="AU449" s="178"/>
      <c r="AV449" s="178"/>
      <c r="AW449" s="178"/>
      <c r="AX449" s="178"/>
      <c r="AY449" s="178"/>
      <c r="AZ449" s="178"/>
      <c r="BA449" s="178"/>
      <c r="BB449" s="178"/>
      <c r="BC449" s="178"/>
      <c r="BD449" s="178"/>
      <c r="BE449" s="178"/>
      <c r="BF449" s="178"/>
      <c r="BG449" s="178"/>
      <c r="BH449" s="179"/>
    </row>
    <row r="450">
      <c r="D450" s="181"/>
      <c r="E450" s="183"/>
      <c r="F450" s="182"/>
      <c r="G450" s="182"/>
      <c r="H450" s="182"/>
      <c r="I450" s="182"/>
      <c r="J450" s="182"/>
      <c r="K450" s="183"/>
      <c r="L450" s="182"/>
      <c r="M450" s="182"/>
      <c r="N450" s="183"/>
      <c r="O450" s="182"/>
      <c r="P450" s="182"/>
      <c r="Q450" s="182"/>
      <c r="R450" s="182"/>
      <c r="S450" s="182"/>
      <c r="T450" s="182"/>
      <c r="U450" s="182"/>
      <c r="V450" s="182"/>
      <c r="W450" s="183"/>
      <c r="X450" s="181"/>
      <c r="Y450" s="182"/>
      <c r="Z450" s="182"/>
      <c r="AA450" s="182"/>
      <c r="AB450" s="182"/>
      <c r="AC450" s="182"/>
      <c r="AD450" s="182"/>
      <c r="AE450" s="182"/>
      <c r="AF450" s="182"/>
      <c r="AG450" s="183"/>
      <c r="AH450" s="181"/>
      <c r="AI450" s="182"/>
      <c r="AJ450" s="182"/>
      <c r="AK450" s="182"/>
      <c r="AL450" s="182"/>
      <c r="AM450" s="182"/>
      <c r="AN450" s="182"/>
      <c r="AO450" s="182"/>
      <c r="AP450" s="182"/>
      <c r="AQ450" s="183"/>
      <c r="AR450" s="181"/>
      <c r="AS450" s="182"/>
      <c r="AT450" s="182"/>
      <c r="AU450" s="182"/>
      <c r="AV450" s="182"/>
      <c r="AW450" s="182"/>
      <c r="AX450" s="182"/>
      <c r="AY450" s="182"/>
      <c r="AZ450" s="182"/>
      <c r="BA450" s="182"/>
      <c r="BB450" s="182"/>
      <c r="BC450" s="182"/>
      <c r="BD450" s="182"/>
      <c r="BE450" s="182"/>
      <c r="BF450" s="182"/>
      <c r="BG450" s="182"/>
      <c r="BH450" s="183"/>
    </row>
    <row r="451" ht="72.0" customHeight="1">
      <c r="D451" s="248">
        <v>11.0</v>
      </c>
      <c r="E451" s="131"/>
      <c r="F451" s="284" t="str">
        <f t="shared" ref="F451:F460" si="41">VLOOKUP($X$411&amp;D451,'Supervisión'!$A$4:$M$163,5,0)</f>
        <v>#REF!</v>
      </c>
      <c r="G451" s="130"/>
      <c r="H451" s="130"/>
      <c r="I451" s="130"/>
      <c r="J451" s="130"/>
      <c r="K451" s="131"/>
      <c r="L451" s="285" t="str">
        <f t="shared" ref="L451:L460" si="42">VLOOKUP($X$411&amp;D451,'Supervisión'!$A$4:$M$163,6,0)</f>
        <v>#REF!</v>
      </c>
      <c r="M451" s="130"/>
      <c r="N451" s="131"/>
      <c r="O451" s="284" t="str">
        <f t="shared" ref="O451:O460" si="43">VLOOKUP($X$411&amp;D451,'Supervisión'!$A$4:$M$163,7,0)</f>
        <v>#REF!</v>
      </c>
      <c r="P451" s="130"/>
      <c r="Q451" s="130"/>
      <c r="R451" s="130"/>
      <c r="S451" s="130"/>
      <c r="T451" s="130"/>
      <c r="U451" s="130"/>
      <c r="V451" s="130"/>
      <c r="W451" s="131"/>
      <c r="X451" s="248" t="str">
        <f t="shared" ref="X451:X460" si="44">VLOOKUP($X$411&amp;D451,'Supervisión'!$A$4:$M$163,8,0)</f>
        <v>#REF!</v>
      </c>
      <c r="Y451" s="130"/>
      <c r="Z451" s="130"/>
      <c r="AA451" s="130"/>
      <c r="AB451" s="130"/>
      <c r="AC451" s="130"/>
      <c r="AD451" s="130"/>
      <c r="AE451" s="130"/>
      <c r="AF451" s="130"/>
      <c r="AG451" s="131"/>
      <c r="AH451" s="248" t="str">
        <f t="shared" ref="AH451:AH460" si="45">VLOOKUP($X$411&amp;D451,'Supervisión'!$A$4:$M$163,9,0)</f>
        <v>#REF!</v>
      </c>
      <c r="AI451" s="130"/>
      <c r="AJ451" s="130"/>
      <c r="AK451" s="130"/>
      <c r="AL451" s="130"/>
      <c r="AM451" s="130"/>
      <c r="AN451" s="130"/>
      <c r="AO451" s="130"/>
      <c r="AP451" s="130"/>
      <c r="AQ451" s="131"/>
      <c r="AR451" s="286" t="str">
        <f t="shared" ref="AR451:AR460" si="46">"• Pertinencia: "&amp;VLOOKUP($X$411&amp;D451,'Supervisión'!$A$4:$N$163,10,0)&amp;CHAR(10)&amp;
"• Enlace del medicamento con el DX: "&amp;VLOOKUP($X$411&amp;D451,'Supervisión'!$A$4:$N$163,11,0)&amp;CHAR(10)&amp;
"• CIE 10: "&amp;VLOOKUP($X$411&amp;D451,'Supervisión'!$A$4:$N$163,12,0)&amp;CHAR(10)&amp;
"• Dispensacion del medicamento: "&amp;VLOOKUP($X$411&amp;D451,'Supervisión'!$A$4:$N$163,13,0)</f>
        <v>#REF!</v>
      </c>
      <c r="AS451" s="130"/>
      <c r="AT451" s="130"/>
      <c r="AU451" s="130"/>
      <c r="AV451" s="130"/>
      <c r="AW451" s="130"/>
      <c r="AX451" s="130"/>
      <c r="AY451" s="130"/>
      <c r="AZ451" s="130"/>
      <c r="BA451" s="130"/>
      <c r="BB451" s="130"/>
      <c r="BC451" s="130"/>
      <c r="BD451" s="130"/>
      <c r="BE451" s="130"/>
      <c r="BF451" s="130"/>
      <c r="BG451" s="130"/>
      <c r="BH451" s="131"/>
    </row>
    <row r="452" ht="72.0" customHeight="1">
      <c r="D452" s="248">
        <v>12.0</v>
      </c>
      <c r="E452" s="131"/>
      <c r="F452" s="284" t="str">
        <f t="shared" si="41"/>
        <v>#REF!</v>
      </c>
      <c r="G452" s="130"/>
      <c r="H452" s="130"/>
      <c r="I452" s="130"/>
      <c r="J452" s="130"/>
      <c r="K452" s="131"/>
      <c r="L452" s="285" t="str">
        <f t="shared" si="42"/>
        <v>#REF!</v>
      </c>
      <c r="M452" s="130"/>
      <c r="N452" s="131"/>
      <c r="O452" s="284" t="str">
        <f t="shared" si="43"/>
        <v>#REF!</v>
      </c>
      <c r="P452" s="130"/>
      <c r="Q452" s="130"/>
      <c r="R452" s="130"/>
      <c r="S452" s="130"/>
      <c r="T452" s="130"/>
      <c r="U452" s="130"/>
      <c r="V452" s="130"/>
      <c r="W452" s="131"/>
      <c r="X452" s="248" t="str">
        <f t="shared" si="44"/>
        <v>#REF!</v>
      </c>
      <c r="Y452" s="130"/>
      <c r="Z452" s="130"/>
      <c r="AA452" s="130"/>
      <c r="AB452" s="130"/>
      <c r="AC452" s="130"/>
      <c r="AD452" s="130"/>
      <c r="AE452" s="130"/>
      <c r="AF452" s="130"/>
      <c r="AG452" s="131"/>
      <c r="AH452" s="248" t="str">
        <f t="shared" si="45"/>
        <v>#REF!</v>
      </c>
      <c r="AI452" s="130"/>
      <c r="AJ452" s="130"/>
      <c r="AK452" s="130"/>
      <c r="AL452" s="130"/>
      <c r="AM452" s="130"/>
      <c r="AN452" s="130"/>
      <c r="AO452" s="130"/>
      <c r="AP452" s="130"/>
      <c r="AQ452" s="131"/>
      <c r="AR452" s="286" t="str">
        <f t="shared" si="46"/>
        <v>#REF!</v>
      </c>
      <c r="AS452" s="130"/>
      <c r="AT452" s="130"/>
      <c r="AU452" s="130"/>
      <c r="AV452" s="130"/>
      <c r="AW452" s="130"/>
      <c r="AX452" s="130"/>
      <c r="AY452" s="130"/>
      <c r="AZ452" s="130"/>
      <c r="BA452" s="130"/>
      <c r="BB452" s="130"/>
      <c r="BC452" s="130"/>
      <c r="BD452" s="130"/>
      <c r="BE452" s="130"/>
      <c r="BF452" s="130"/>
      <c r="BG452" s="130"/>
      <c r="BH452" s="131"/>
    </row>
    <row r="453" ht="72.0" customHeight="1">
      <c r="D453" s="248">
        <v>13.0</v>
      </c>
      <c r="E453" s="131"/>
      <c r="F453" s="284" t="str">
        <f t="shared" si="41"/>
        <v>#REF!</v>
      </c>
      <c r="G453" s="130"/>
      <c r="H453" s="130"/>
      <c r="I453" s="130"/>
      <c r="J453" s="130"/>
      <c r="K453" s="131"/>
      <c r="L453" s="285" t="str">
        <f t="shared" si="42"/>
        <v>#REF!</v>
      </c>
      <c r="M453" s="130"/>
      <c r="N453" s="131"/>
      <c r="O453" s="284" t="str">
        <f t="shared" si="43"/>
        <v>#REF!</v>
      </c>
      <c r="P453" s="130"/>
      <c r="Q453" s="130"/>
      <c r="R453" s="130"/>
      <c r="S453" s="130"/>
      <c r="T453" s="130"/>
      <c r="U453" s="130"/>
      <c r="V453" s="130"/>
      <c r="W453" s="131"/>
      <c r="X453" s="248" t="str">
        <f t="shared" si="44"/>
        <v>#REF!</v>
      </c>
      <c r="Y453" s="130"/>
      <c r="Z453" s="130"/>
      <c r="AA453" s="130"/>
      <c r="AB453" s="130"/>
      <c r="AC453" s="130"/>
      <c r="AD453" s="130"/>
      <c r="AE453" s="130"/>
      <c r="AF453" s="130"/>
      <c r="AG453" s="131"/>
      <c r="AH453" s="248" t="str">
        <f t="shared" si="45"/>
        <v>#REF!</v>
      </c>
      <c r="AI453" s="130"/>
      <c r="AJ453" s="130"/>
      <c r="AK453" s="130"/>
      <c r="AL453" s="130"/>
      <c r="AM453" s="130"/>
      <c r="AN453" s="130"/>
      <c r="AO453" s="130"/>
      <c r="AP453" s="130"/>
      <c r="AQ453" s="131"/>
      <c r="AR453" s="286" t="str">
        <f t="shared" si="46"/>
        <v>#REF!</v>
      </c>
      <c r="AS453" s="130"/>
      <c r="AT453" s="130"/>
      <c r="AU453" s="130"/>
      <c r="AV453" s="130"/>
      <c r="AW453" s="130"/>
      <c r="AX453" s="130"/>
      <c r="AY453" s="130"/>
      <c r="AZ453" s="130"/>
      <c r="BA453" s="130"/>
      <c r="BB453" s="130"/>
      <c r="BC453" s="130"/>
      <c r="BD453" s="130"/>
      <c r="BE453" s="130"/>
      <c r="BF453" s="130"/>
      <c r="BG453" s="130"/>
      <c r="BH453" s="131"/>
    </row>
    <row r="454" ht="72.0" customHeight="1">
      <c r="D454" s="248">
        <v>14.0</v>
      </c>
      <c r="E454" s="131"/>
      <c r="F454" s="284" t="str">
        <f t="shared" si="41"/>
        <v>#REF!</v>
      </c>
      <c r="G454" s="130"/>
      <c r="H454" s="130"/>
      <c r="I454" s="130"/>
      <c r="J454" s="130"/>
      <c r="K454" s="131"/>
      <c r="L454" s="285" t="str">
        <f t="shared" si="42"/>
        <v>#REF!</v>
      </c>
      <c r="M454" s="130"/>
      <c r="N454" s="131"/>
      <c r="O454" s="284" t="str">
        <f t="shared" si="43"/>
        <v>#REF!</v>
      </c>
      <c r="P454" s="130"/>
      <c r="Q454" s="130"/>
      <c r="R454" s="130"/>
      <c r="S454" s="130"/>
      <c r="T454" s="130"/>
      <c r="U454" s="130"/>
      <c r="V454" s="130"/>
      <c r="W454" s="131"/>
      <c r="X454" s="248" t="str">
        <f t="shared" si="44"/>
        <v>#REF!</v>
      </c>
      <c r="Y454" s="130"/>
      <c r="Z454" s="130"/>
      <c r="AA454" s="130"/>
      <c r="AB454" s="130"/>
      <c r="AC454" s="130"/>
      <c r="AD454" s="130"/>
      <c r="AE454" s="130"/>
      <c r="AF454" s="130"/>
      <c r="AG454" s="131"/>
      <c r="AH454" s="248" t="str">
        <f t="shared" si="45"/>
        <v>#REF!</v>
      </c>
      <c r="AI454" s="130"/>
      <c r="AJ454" s="130"/>
      <c r="AK454" s="130"/>
      <c r="AL454" s="130"/>
      <c r="AM454" s="130"/>
      <c r="AN454" s="130"/>
      <c r="AO454" s="130"/>
      <c r="AP454" s="130"/>
      <c r="AQ454" s="131"/>
      <c r="AR454" s="286" t="str">
        <f t="shared" si="46"/>
        <v>#REF!</v>
      </c>
      <c r="AS454" s="130"/>
      <c r="AT454" s="130"/>
      <c r="AU454" s="130"/>
      <c r="AV454" s="130"/>
      <c r="AW454" s="130"/>
      <c r="AX454" s="130"/>
      <c r="AY454" s="130"/>
      <c r="AZ454" s="130"/>
      <c r="BA454" s="130"/>
      <c r="BB454" s="130"/>
      <c r="BC454" s="130"/>
      <c r="BD454" s="130"/>
      <c r="BE454" s="130"/>
      <c r="BF454" s="130"/>
      <c r="BG454" s="130"/>
      <c r="BH454" s="131"/>
    </row>
    <row r="455" ht="72.0" customHeight="1">
      <c r="D455" s="248">
        <v>15.0</v>
      </c>
      <c r="E455" s="131"/>
      <c r="F455" s="284" t="str">
        <f t="shared" si="41"/>
        <v>#REF!</v>
      </c>
      <c r="G455" s="130"/>
      <c r="H455" s="130"/>
      <c r="I455" s="130"/>
      <c r="J455" s="130"/>
      <c r="K455" s="131"/>
      <c r="L455" s="285" t="str">
        <f t="shared" si="42"/>
        <v>#REF!</v>
      </c>
      <c r="M455" s="130"/>
      <c r="N455" s="131"/>
      <c r="O455" s="284" t="str">
        <f t="shared" si="43"/>
        <v>#REF!</v>
      </c>
      <c r="P455" s="130"/>
      <c r="Q455" s="130"/>
      <c r="R455" s="130"/>
      <c r="S455" s="130"/>
      <c r="T455" s="130"/>
      <c r="U455" s="130"/>
      <c r="V455" s="130"/>
      <c r="W455" s="131"/>
      <c r="X455" s="248" t="str">
        <f t="shared" si="44"/>
        <v>#REF!</v>
      </c>
      <c r="Y455" s="130"/>
      <c r="Z455" s="130"/>
      <c r="AA455" s="130"/>
      <c r="AB455" s="130"/>
      <c r="AC455" s="130"/>
      <c r="AD455" s="130"/>
      <c r="AE455" s="130"/>
      <c r="AF455" s="130"/>
      <c r="AG455" s="131"/>
      <c r="AH455" s="248" t="str">
        <f t="shared" si="45"/>
        <v>#REF!</v>
      </c>
      <c r="AI455" s="130"/>
      <c r="AJ455" s="130"/>
      <c r="AK455" s="130"/>
      <c r="AL455" s="130"/>
      <c r="AM455" s="130"/>
      <c r="AN455" s="130"/>
      <c r="AO455" s="130"/>
      <c r="AP455" s="130"/>
      <c r="AQ455" s="131"/>
      <c r="AR455" s="286" t="str">
        <f t="shared" si="46"/>
        <v>#REF!</v>
      </c>
      <c r="AS455" s="130"/>
      <c r="AT455" s="130"/>
      <c r="AU455" s="130"/>
      <c r="AV455" s="130"/>
      <c r="AW455" s="130"/>
      <c r="AX455" s="130"/>
      <c r="AY455" s="130"/>
      <c r="AZ455" s="130"/>
      <c r="BA455" s="130"/>
      <c r="BB455" s="130"/>
      <c r="BC455" s="130"/>
      <c r="BD455" s="130"/>
      <c r="BE455" s="130"/>
      <c r="BF455" s="130"/>
      <c r="BG455" s="130"/>
      <c r="BH455" s="131"/>
    </row>
    <row r="456" ht="72.0" customHeight="1">
      <c r="D456" s="248">
        <v>16.0</v>
      </c>
      <c r="E456" s="131"/>
      <c r="F456" s="284" t="str">
        <f t="shared" si="41"/>
        <v>#REF!</v>
      </c>
      <c r="G456" s="130"/>
      <c r="H456" s="130"/>
      <c r="I456" s="130"/>
      <c r="J456" s="130"/>
      <c r="K456" s="131"/>
      <c r="L456" s="285" t="str">
        <f t="shared" si="42"/>
        <v>#REF!</v>
      </c>
      <c r="M456" s="130"/>
      <c r="N456" s="131"/>
      <c r="O456" s="284" t="str">
        <f t="shared" si="43"/>
        <v>#REF!</v>
      </c>
      <c r="P456" s="130"/>
      <c r="Q456" s="130"/>
      <c r="R456" s="130"/>
      <c r="S456" s="130"/>
      <c r="T456" s="130"/>
      <c r="U456" s="130"/>
      <c r="V456" s="130"/>
      <c r="W456" s="131"/>
      <c r="X456" s="248" t="str">
        <f t="shared" si="44"/>
        <v>#REF!</v>
      </c>
      <c r="Y456" s="130"/>
      <c r="Z456" s="130"/>
      <c r="AA456" s="130"/>
      <c r="AB456" s="130"/>
      <c r="AC456" s="130"/>
      <c r="AD456" s="130"/>
      <c r="AE456" s="130"/>
      <c r="AF456" s="130"/>
      <c r="AG456" s="131"/>
      <c r="AH456" s="248" t="str">
        <f t="shared" si="45"/>
        <v>#REF!</v>
      </c>
      <c r="AI456" s="130"/>
      <c r="AJ456" s="130"/>
      <c r="AK456" s="130"/>
      <c r="AL456" s="130"/>
      <c r="AM456" s="130"/>
      <c r="AN456" s="130"/>
      <c r="AO456" s="130"/>
      <c r="AP456" s="130"/>
      <c r="AQ456" s="131"/>
      <c r="AR456" s="286" t="str">
        <f t="shared" si="46"/>
        <v>#REF!</v>
      </c>
      <c r="AS456" s="130"/>
      <c r="AT456" s="130"/>
      <c r="AU456" s="130"/>
      <c r="AV456" s="130"/>
      <c r="AW456" s="130"/>
      <c r="AX456" s="130"/>
      <c r="AY456" s="130"/>
      <c r="AZ456" s="130"/>
      <c r="BA456" s="130"/>
      <c r="BB456" s="130"/>
      <c r="BC456" s="130"/>
      <c r="BD456" s="130"/>
      <c r="BE456" s="130"/>
      <c r="BF456" s="130"/>
      <c r="BG456" s="130"/>
      <c r="BH456" s="131"/>
    </row>
    <row r="457" ht="72.0" customHeight="1">
      <c r="D457" s="248">
        <v>17.0</v>
      </c>
      <c r="E457" s="131"/>
      <c r="F457" s="284" t="str">
        <f t="shared" si="41"/>
        <v>#REF!</v>
      </c>
      <c r="G457" s="130"/>
      <c r="H457" s="130"/>
      <c r="I457" s="130"/>
      <c r="J457" s="130"/>
      <c r="K457" s="131"/>
      <c r="L457" s="285" t="str">
        <f t="shared" si="42"/>
        <v>#REF!</v>
      </c>
      <c r="M457" s="130"/>
      <c r="N457" s="131"/>
      <c r="O457" s="284" t="str">
        <f t="shared" si="43"/>
        <v>#REF!</v>
      </c>
      <c r="P457" s="130"/>
      <c r="Q457" s="130"/>
      <c r="R457" s="130"/>
      <c r="S457" s="130"/>
      <c r="T457" s="130"/>
      <c r="U457" s="130"/>
      <c r="V457" s="130"/>
      <c r="W457" s="131"/>
      <c r="X457" s="248" t="str">
        <f t="shared" si="44"/>
        <v>#REF!</v>
      </c>
      <c r="Y457" s="130"/>
      <c r="Z457" s="130"/>
      <c r="AA457" s="130"/>
      <c r="AB457" s="130"/>
      <c r="AC457" s="130"/>
      <c r="AD457" s="130"/>
      <c r="AE457" s="130"/>
      <c r="AF457" s="130"/>
      <c r="AG457" s="131"/>
      <c r="AH457" s="248" t="str">
        <f t="shared" si="45"/>
        <v>#REF!</v>
      </c>
      <c r="AI457" s="130"/>
      <c r="AJ457" s="130"/>
      <c r="AK457" s="130"/>
      <c r="AL457" s="130"/>
      <c r="AM457" s="130"/>
      <c r="AN457" s="130"/>
      <c r="AO457" s="130"/>
      <c r="AP457" s="130"/>
      <c r="AQ457" s="131"/>
      <c r="AR457" s="286" t="str">
        <f t="shared" si="46"/>
        <v>#REF!</v>
      </c>
      <c r="AS457" s="130"/>
      <c r="AT457" s="130"/>
      <c r="AU457" s="130"/>
      <c r="AV457" s="130"/>
      <c r="AW457" s="130"/>
      <c r="AX457" s="130"/>
      <c r="AY457" s="130"/>
      <c r="AZ457" s="130"/>
      <c r="BA457" s="130"/>
      <c r="BB457" s="130"/>
      <c r="BC457" s="130"/>
      <c r="BD457" s="130"/>
      <c r="BE457" s="130"/>
      <c r="BF457" s="130"/>
      <c r="BG457" s="130"/>
      <c r="BH457" s="131"/>
    </row>
    <row r="458" ht="72.0" customHeight="1">
      <c r="D458" s="248">
        <v>18.0</v>
      </c>
      <c r="E458" s="131"/>
      <c r="F458" s="284" t="str">
        <f t="shared" si="41"/>
        <v>#REF!</v>
      </c>
      <c r="G458" s="130"/>
      <c r="H458" s="130"/>
      <c r="I458" s="130"/>
      <c r="J458" s="130"/>
      <c r="K458" s="131"/>
      <c r="L458" s="285" t="str">
        <f t="shared" si="42"/>
        <v>#REF!</v>
      </c>
      <c r="M458" s="130"/>
      <c r="N458" s="131"/>
      <c r="O458" s="284" t="str">
        <f t="shared" si="43"/>
        <v>#REF!</v>
      </c>
      <c r="P458" s="130"/>
      <c r="Q458" s="130"/>
      <c r="R458" s="130"/>
      <c r="S458" s="130"/>
      <c r="T458" s="130"/>
      <c r="U458" s="130"/>
      <c r="V458" s="130"/>
      <c r="W458" s="131"/>
      <c r="X458" s="248" t="str">
        <f t="shared" si="44"/>
        <v>#REF!</v>
      </c>
      <c r="Y458" s="130"/>
      <c r="Z458" s="130"/>
      <c r="AA458" s="130"/>
      <c r="AB458" s="130"/>
      <c r="AC458" s="130"/>
      <c r="AD458" s="130"/>
      <c r="AE458" s="130"/>
      <c r="AF458" s="130"/>
      <c r="AG458" s="131"/>
      <c r="AH458" s="248" t="str">
        <f t="shared" si="45"/>
        <v>#REF!</v>
      </c>
      <c r="AI458" s="130"/>
      <c r="AJ458" s="130"/>
      <c r="AK458" s="130"/>
      <c r="AL458" s="130"/>
      <c r="AM458" s="130"/>
      <c r="AN458" s="130"/>
      <c r="AO458" s="130"/>
      <c r="AP458" s="130"/>
      <c r="AQ458" s="131"/>
      <c r="AR458" s="286" t="str">
        <f t="shared" si="46"/>
        <v>#REF!</v>
      </c>
      <c r="AS458" s="130"/>
      <c r="AT458" s="130"/>
      <c r="AU458" s="130"/>
      <c r="AV458" s="130"/>
      <c r="AW458" s="130"/>
      <c r="AX458" s="130"/>
      <c r="AY458" s="130"/>
      <c r="AZ458" s="130"/>
      <c r="BA458" s="130"/>
      <c r="BB458" s="130"/>
      <c r="BC458" s="130"/>
      <c r="BD458" s="130"/>
      <c r="BE458" s="130"/>
      <c r="BF458" s="130"/>
      <c r="BG458" s="130"/>
      <c r="BH458" s="131"/>
    </row>
    <row r="459" ht="72.0" customHeight="1">
      <c r="D459" s="248">
        <v>19.0</v>
      </c>
      <c r="E459" s="131"/>
      <c r="F459" s="284" t="str">
        <f t="shared" si="41"/>
        <v>#REF!</v>
      </c>
      <c r="G459" s="130"/>
      <c r="H459" s="130"/>
      <c r="I459" s="130"/>
      <c r="J459" s="130"/>
      <c r="K459" s="131"/>
      <c r="L459" s="285" t="str">
        <f t="shared" si="42"/>
        <v>#REF!</v>
      </c>
      <c r="M459" s="130"/>
      <c r="N459" s="131"/>
      <c r="O459" s="284" t="str">
        <f t="shared" si="43"/>
        <v>#REF!</v>
      </c>
      <c r="P459" s="130"/>
      <c r="Q459" s="130"/>
      <c r="R459" s="130"/>
      <c r="S459" s="130"/>
      <c r="T459" s="130"/>
      <c r="U459" s="130"/>
      <c r="V459" s="130"/>
      <c r="W459" s="131"/>
      <c r="X459" s="248" t="str">
        <f t="shared" si="44"/>
        <v>#REF!</v>
      </c>
      <c r="Y459" s="130"/>
      <c r="Z459" s="130"/>
      <c r="AA459" s="130"/>
      <c r="AB459" s="130"/>
      <c r="AC459" s="130"/>
      <c r="AD459" s="130"/>
      <c r="AE459" s="130"/>
      <c r="AF459" s="130"/>
      <c r="AG459" s="131"/>
      <c r="AH459" s="248" t="str">
        <f t="shared" si="45"/>
        <v>#REF!</v>
      </c>
      <c r="AI459" s="130"/>
      <c r="AJ459" s="130"/>
      <c r="AK459" s="130"/>
      <c r="AL459" s="130"/>
      <c r="AM459" s="130"/>
      <c r="AN459" s="130"/>
      <c r="AO459" s="130"/>
      <c r="AP459" s="130"/>
      <c r="AQ459" s="131"/>
      <c r="AR459" s="286" t="str">
        <f t="shared" si="46"/>
        <v>#REF!</v>
      </c>
      <c r="AS459" s="130"/>
      <c r="AT459" s="130"/>
      <c r="AU459" s="130"/>
      <c r="AV459" s="130"/>
      <c r="AW459" s="130"/>
      <c r="AX459" s="130"/>
      <c r="AY459" s="130"/>
      <c r="AZ459" s="130"/>
      <c r="BA459" s="130"/>
      <c r="BB459" s="130"/>
      <c r="BC459" s="130"/>
      <c r="BD459" s="130"/>
      <c r="BE459" s="130"/>
      <c r="BF459" s="130"/>
      <c r="BG459" s="130"/>
      <c r="BH459" s="131"/>
    </row>
    <row r="460" ht="72.0" customHeight="1">
      <c r="D460" s="248">
        <v>20.0</v>
      </c>
      <c r="E460" s="131"/>
      <c r="F460" s="284" t="str">
        <f t="shared" si="41"/>
        <v>#REF!</v>
      </c>
      <c r="G460" s="130"/>
      <c r="H460" s="130"/>
      <c r="I460" s="130"/>
      <c r="J460" s="130"/>
      <c r="K460" s="131"/>
      <c r="L460" s="285" t="str">
        <f t="shared" si="42"/>
        <v>#REF!</v>
      </c>
      <c r="M460" s="130"/>
      <c r="N460" s="131"/>
      <c r="O460" s="284" t="str">
        <f t="shared" si="43"/>
        <v>#REF!</v>
      </c>
      <c r="P460" s="130"/>
      <c r="Q460" s="130"/>
      <c r="R460" s="130"/>
      <c r="S460" s="130"/>
      <c r="T460" s="130"/>
      <c r="U460" s="130"/>
      <c r="V460" s="130"/>
      <c r="W460" s="131"/>
      <c r="X460" s="248" t="str">
        <f t="shared" si="44"/>
        <v>#REF!</v>
      </c>
      <c r="Y460" s="130"/>
      <c r="Z460" s="130"/>
      <c r="AA460" s="130"/>
      <c r="AB460" s="130"/>
      <c r="AC460" s="130"/>
      <c r="AD460" s="130"/>
      <c r="AE460" s="130"/>
      <c r="AF460" s="130"/>
      <c r="AG460" s="131"/>
      <c r="AH460" s="248" t="str">
        <f t="shared" si="45"/>
        <v>#REF!</v>
      </c>
      <c r="AI460" s="130"/>
      <c r="AJ460" s="130"/>
      <c r="AK460" s="130"/>
      <c r="AL460" s="130"/>
      <c r="AM460" s="130"/>
      <c r="AN460" s="130"/>
      <c r="AO460" s="130"/>
      <c r="AP460" s="130"/>
      <c r="AQ460" s="131"/>
      <c r="AR460" s="286" t="str">
        <f t="shared" si="46"/>
        <v>#REF!</v>
      </c>
      <c r="AS460" s="130"/>
      <c r="AT460" s="130"/>
      <c r="AU460" s="130"/>
      <c r="AV460" s="130"/>
      <c r="AW460" s="130"/>
      <c r="AX460" s="130"/>
      <c r="AY460" s="130"/>
      <c r="AZ460" s="130"/>
      <c r="BA460" s="130"/>
      <c r="BB460" s="130"/>
      <c r="BC460" s="130"/>
      <c r="BD460" s="130"/>
      <c r="BE460" s="130"/>
      <c r="BF460" s="130"/>
      <c r="BG460" s="130"/>
      <c r="BH460" s="131"/>
    </row>
  </sheetData>
  <mergeCells count="1647">
    <mergeCell ref="Z185:AN185"/>
    <mergeCell ref="AO185:BC185"/>
    <mergeCell ref="Z171:AQ171"/>
    <mergeCell ref="H172:BD172"/>
    <mergeCell ref="H174:BD174"/>
    <mergeCell ref="H176:BD178"/>
    <mergeCell ref="H179:BD180"/>
    <mergeCell ref="J184:Y185"/>
    <mergeCell ref="Z184:BC184"/>
    <mergeCell ref="AG239:AN239"/>
    <mergeCell ref="AO239:BH240"/>
    <mergeCell ref="AG240:AJ240"/>
    <mergeCell ref="AK240:AN240"/>
    <mergeCell ref="D238:BH238"/>
    <mergeCell ref="D239:E240"/>
    <mergeCell ref="F239:K240"/>
    <mergeCell ref="L239:N240"/>
    <mergeCell ref="O239:W240"/>
    <mergeCell ref="X239:AB240"/>
    <mergeCell ref="AC239:AF240"/>
    <mergeCell ref="J195:Y195"/>
    <mergeCell ref="Z195:AN195"/>
    <mergeCell ref="AO195:BC195"/>
    <mergeCell ref="J196:Y196"/>
    <mergeCell ref="Z196:AN196"/>
    <mergeCell ref="AO196:BC196"/>
    <mergeCell ref="J203:BE211"/>
    <mergeCell ref="X241:AB241"/>
    <mergeCell ref="AC241:AF241"/>
    <mergeCell ref="AG241:AJ241"/>
    <mergeCell ref="AK241:AN241"/>
    <mergeCell ref="AO241:BH241"/>
    <mergeCell ref="L242:N242"/>
    <mergeCell ref="O242:W242"/>
    <mergeCell ref="X242:AB242"/>
    <mergeCell ref="AC242:AF242"/>
    <mergeCell ref="AG242:AJ242"/>
    <mergeCell ref="AK242:AN242"/>
    <mergeCell ref="AO242:BH242"/>
    <mergeCell ref="L243:N243"/>
    <mergeCell ref="O243:W243"/>
    <mergeCell ref="X243:AB243"/>
    <mergeCell ref="AC243:AF243"/>
    <mergeCell ref="AG243:AJ243"/>
    <mergeCell ref="AK243:AN243"/>
    <mergeCell ref="D130:E130"/>
    <mergeCell ref="F130:H130"/>
    <mergeCell ref="I130:M130"/>
    <mergeCell ref="N130:BA130"/>
    <mergeCell ref="BB130:BH130"/>
    <mergeCell ref="D131:E131"/>
    <mergeCell ref="F131:H131"/>
    <mergeCell ref="BB131:BH131"/>
    <mergeCell ref="I131:M131"/>
    <mergeCell ref="N131:BA131"/>
    <mergeCell ref="D132:E132"/>
    <mergeCell ref="F132:H132"/>
    <mergeCell ref="I132:M132"/>
    <mergeCell ref="N132:BA132"/>
    <mergeCell ref="BB132:BH132"/>
    <mergeCell ref="D133:E133"/>
    <mergeCell ref="F133:H133"/>
    <mergeCell ref="I133:M133"/>
    <mergeCell ref="N133:BA133"/>
    <mergeCell ref="BB133:BH133"/>
    <mergeCell ref="D134:E134"/>
    <mergeCell ref="F134:H134"/>
    <mergeCell ref="BB134:BH134"/>
    <mergeCell ref="I134:M134"/>
    <mergeCell ref="N134:BA134"/>
    <mergeCell ref="D135:E135"/>
    <mergeCell ref="F135:H135"/>
    <mergeCell ref="I135:M135"/>
    <mergeCell ref="N135:BA135"/>
    <mergeCell ref="BB135:BH135"/>
    <mergeCell ref="D136:E136"/>
    <mergeCell ref="F136:H136"/>
    <mergeCell ref="I136:M136"/>
    <mergeCell ref="N136:BA136"/>
    <mergeCell ref="BB136:BH136"/>
    <mergeCell ref="D137:E137"/>
    <mergeCell ref="F137:H137"/>
    <mergeCell ref="BB137:BH137"/>
    <mergeCell ref="I137:M137"/>
    <mergeCell ref="N137:BA137"/>
    <mergeCell ref="D138:E138"/>
    <mergeCell ref="F138:H138"/>
    <mergeCell ref="I138:M138"/>
    <mergeCell ref="N138:BA138"/>
    <mergeCell ref="BB138:BH138"/>
    <mergeCell ref="D241:E241"/>
    <mergeCell ref="F241:K241"/>
    <mergeCell ref="D242:E242"/>
    <mergeCell ref="F242:K242"/>
    <mergeCell ref="D243:E243"/>
    <mergeCell ref="F243:K243"/>
    <mergeCell ref="AO243:BH243"/>
    <mergeCell ref="L245:N245"/>
    <mergeCell ref="O245:W245"/>
    <mergeCell ref="X245:AB245"/>
    <mergeCell ref="AC245:AF245"/>
    <mergeCell ref="AG245:AJ245"/>
    <mergeCell ref="AK245:AN245"/>
    <mergeCell ref="AO245:BH245"/>
    <mergeCell ref="L246:N246"/>
    <mergeCell ref="O246:W246"/>
    <mergeCell ref="X246:AB246"/>
    <mergeCell ref="AC246:AF246"/>
    <mergeCell ref="AG246:AJ246"/>
    <mergeCell ref="AK246:AN246"/>
    <mergeCell ref="AO246:BH246"/>
    <mergeCell ref="L247:N247"/>
    <mergeCell ref="O247:W247"/>
    <mergeCell ref="X247:AB247"/>
    <mergeCell ref="AC247:AF247"/>
    <mergeCell ref="AG247:AJ247"/>
    <mergeCell ref="AK247:AN247"/>
    <mergeCell ref="D245:E245"/>
    <mergeCell ref="F245:K245"/>
    <mergeCell ref="D246:E246"/>
    <mergeCell ref="F246:K246"/>
    <mergeCell ref="D247:E247"/>
    <mergeCell ref="F247:K247"/>
    <mergeCell ref="D248:E248"/>
    <mergeCell ref="D251:E251"/>
    <mergeCell ref="F251:K251"/>
    <mergeCell ref="L251:N251"/>
    <mergeCell ref="D252:E252"/>
    <mergeCell ref="F252:K252"/>
    <mergeCell ref="D253:E253"/>
    <mergeCell ref="F253:K253"/>
    <mergeCell ref="D257:E257"/>
    <mergeCell ref="D258:E258"/>
    <mergeCell ref="D259:E259"/>
    <mergeCell ref="D260:E260"/>
    <mergeCell ref="D261:E261"/>
    <mergeCell ref="D262:E262"/>
    <mergeCell ref="D264:F266"/>
    <mergeCell ref="D254:E254"/>
    <mergeCell ref="F254:K254"/>
    <mergeCell ref="D255:E255"/>
    <mergeCell ref="F255:K255"/>
    <mergeCell ref="D256:E256"/>
    <mergeCell ref="F256:K256"/>
    <mergeCell ref="F257:K257"/>
    <mergeCell ref="F258:K258"/>
    <mergeCell ref="F259:K259"/>
    <mergeCell ref="F260:K260"/>
    <mergeCell ref="F261:K261"/>
    <mergeCell ref="F262:K262"/>
    <mergeCell ref="D263:I263"/>
    <mergeCell ref="G264:I266"/>
    <mergeCell ref="T266:V266"/>
    <mergeCell ref="W266:Z266"/>
    <mergeCell ref="J264:L266"/>
    <mergeCell ref="M264:O266"/>
    <mergeCell ref="P265:S265"/>
    <mergeCell ref="T265:V265"/>
    <mergeCell ref="W265:Z265"/>
    <mergeCell ref="AA265:AC265"/>
    <mergeCell ref="P266:S266"/>
    <mergeCell ref="AA266:AC266"/>
    <mergeCell ref="AK244:AN244"/>
    <mergeCell ref="AO244:BH244"/>
    <mergeCell ref="AO247:BH247"/>
    <mergeCell ref="D244:E244"/>
    <mergeCell ref="F244:K244"/>
    <mergeCell ref="L244:N244"/>
    <mergeCell ref="O244:W244"/>
    <mergeCell ref="X244:AB244"/>
    <mergeCell ref="AC244:AF244"/>
    <mergeCell ref="AG244:AJ244"/>
    <mergeCell ref="F248:K248"/>
    <mergeCell ref="L248:N248"/>
    <mergeCell ref="O248:W248"/>
    <mergeCell ref="X248:AB248"/>
    <mergeCell ref="AC248:AF248"/>
    <mergeCell ref="AG248:AJ248"/>
    <mergeCell ref="AK248:AN248"/>
    <mergeCell ref="AO248:BH248"/>
    <mergeCell ref="AK249:AN249"/>
    <mergeCell ref="AO249:BH249"/>
    <mergeCell ref="D249:E249"/>
    <mergeCell ref="F249:K249"/>
    <mergeCell ref="L249:N249"/>
    <mergeCell ref="O249:W249"/>
    <mergeCell ref="X249:AB249"/>
    <mergeCell ref="AC249:AF249"/>
    <mergeCell ref="AG249:AJ249"/>
    <mergeCell ref="AK250:AN250"/>
    <mergeCell ref="AO250:BH250"/>
    <mergeCell ref="O251:W251"/>
    <mergeCell ref="X251:AB251"/>
    <mergeCell ref="AC251:AF251"/>
    <mergeCell ref="AG251:AJ251"/>
    <mergeCell ref="AK251:AN251"/>
    <mergeCell ref="AO251:BH251"/>
    <mergeCell ref="D250:E250"/>
    <mergeCell ref="F250:K250"/>
    <mergeCell ref="L250:N250"/>
    <mergeCell ref="O250:W250"/>
    <mergeCell ref="X250:AB250"/>
    <mergeCell ref="AC250:AF250"/>
    <mergeCell ref="AG250:AJ250"/>
    <mergeCell ref="K230:Z230"/>
    <mergeCell ref="L241:N241"/>
    <mergeCell ref="O241:W241"/>
    <mergeCell ref="X252:AB252"/>
    <mergeCell ref="AC252:AF252"/>
    <mergeCell ref="AG252:AJ252"/>
    <mergeCell ref="AK252:AN252"/>
    <mergeCell ref="AO252:BH252"/>
    <mergeCell ref="L253:N253"/>
    <mergeCell ref="O253:W253"/>
    <mergeCell ref="X253:AB253"/>
    <mergeCell ref="AC253:AF253"/>
    <mergeCell ref="AG253:AJ253"/>
    <mergeCell ref="AK253:AN253"/>
    <mergeCell ref="AO253:BH253"/>
    <mergeCell ref="L254:N254"/>
    <mergeCell ref="O254:W254"/>
    <mergeCell ref="X254:AB254"/>
    <mergeCell ref="AC254:AF254"/>
    <mergeCell ref="AG254:AJ254"/>
    <mergeCell ref="AK254:AN254"/>
    <mergeCell ref="AO254:BH254"/>
    <mergeCell ref="L255:N255"/>
    <mergeCell ref="O255:W255"/>
    <mergeCell ref="X255:AB255"/>
    <mergeCell ref="AC255:AF255"/>
    <mergeCell ref="AG255:AJ255"/>
    <mergeCell ref="AK255:AN255"/>
    <mergeCell ref="AO255:BH255"/>
    <mergeCell ref="L256:N256"/>
    <mergeCell ref="O256:W256"/>
    <mergeCell ref="X256:AB256"/>
    <mergeCell ref="AC256:AF256"/>
    <mergeCell ref="AG256:AJ256"/>
    <mergeCell ref="AK256:AN256"/>
    <mergeCell ref="AO256:BH256"/>
    <mergeCell ref="L257:N257"/>
    <mergeCell ref="O257:W257"/>
    <mergeCell ref="X257:AB257"/>
    <mergeCell ref="AC257:AF257"/>
    <mergeCell ref="AG257:AJ257"/>
    <mergeCell ref="AK257:AN257"/>
    <mergeCell ref="AO257:BH257"/>
    <mergeCell ref="L258:N258"/>
    <mergeCell ref="O258:W258"/>
    <mergeCell ref="X258:AB258"/>
    <mergeCell ref="AC258:AF258"/>
    <mergeCell ref="AG258:AJ258"/>
    <mergeCell ref="AK258:AN258"/>
    <mergeCell ref="AO258:BH258"/>
    <mergeCell ref="L259:N259"/>
    <mergeCell ref="O259:W259"/>
    <mergeCell ref="X259:AB259"/>
    <mergeCell ref="AC259:AF259"/>
    <mergeCell ref="AG259:AJ259"/>
    <mergeCell ref="AK259:AN259"/>
    <mergeCell ref="AO259:BH259"/>
    <mergeCell ref="L260:N260"/>
    <mergeCell ref="O260:W260"/>
    <mergeCell ref="X260:AB260"/>
    <mergeCell ref="AC260:AF260"/>
    <mergeCell ref="AG260:AJ260"/>
    <mergeCell ref="AK260:AN260"/>
    <mergeCell ref="AO260:BH260"/>
    <mergeCell ref="L261:N261"/>
    <mergeCell ref="O261:W261"/>
    <mergeCell ref="X261:AB261"/>
    <mergeCell ref="AC261:AF261"/>
    <mergeCell ref="AG261:AJ261"/>
    <mergeCell ref="AK261:AN261"/>
    <mergeCell ref="AO261:BH261"/>
    <mergeCell ref="L262:N262"/>
    <mergeCell ref="O262:W262"/>
    <mergeCell ref="P264:V264"/>
    <mergeCell ref="W264:AC264"/>
    <mergeCell ref="I274:BK274"/>
    <mergeCell ref="Z275:AQ275"/>
    <mergeCell ref="AX275:BD275"/>
    <mergeCell ref="H276:BD276"/>
    <mergeCell ref="H278:BD278"/>
    <mergeCell ref="H280:BD281"/>
    <mergeCell ref="J285:Y286"/>
    <mergeCell ref="Z285:BC285"/>
    <mergeCell ref="Z286:AN286"/>
    <mergeCell ref="AO286:BC286"/>
    <mergeCell ref="Z287:AN287"/>
    <mergeCell ref="AO287:BC287"/>
    <mergeCell ref="K224:Z224"/>
    <mergeCell ref="L252:N252"/>
    <mergeCell ref="O252:W252"/>
    <mergeCell ref="X262:AB262"/>
    <mergeCell ref="AC262:AF262"/>
    <mergeCell ref="AG262:AI262"/>
    <mergeCell ref="AJ262:AL262"/>
    <mergeCell ref="AM262:AO262"/>
    <mergeCell ref="AP262:AR262"/>
    <mergeCell ref="AS262:BH262"/>
    <mergeCell ref="J263:O263"/>
    <mergeCell ref="P263:AC263"/>
    <mergeCell ref="J213:BD215"/>
    <mergeCell ref="J218:BD218"/>
    <mergeCell ref="J219:BD219"/>
    <mergeCell ref="AG224:AV224"/>
    <mergeCell ref="AG230:AV230"/>
    <mergeCell ref="BS240:BS249"/>
    <mergeCell ref="BS251:BS264"/>
    <mergeCell ref="J287:Y287"/>
    <mergeCell ref="J291:Y291"/>
    <mergeCell ref="Z291:AN291"/>
    <mergeCell ref="AO291:BC291"/>
    <mergeCell ref="J292:Y292"/>
    <mergeCell ref="Z292:AN292"/>
    <mergeCell ref="AO292:BC292"/>
    <mergeCell ref="L317:N317"/>
    <mergeCell ref="O317:R317"/>
    <mergeCell ref="W317:AT317"/>
    <mergeCell ref="AU317:AZ317"/>
    <mergeCell ref="BA317:BH317"/>
    <mergeCell ref="D317:E317"/>
    <mergeCell ref="D318:E318"/>
    <mergeCell ref="F318:K318"/>
    <mergeCell ref="L318:N318"/>
    <mergeCell ref="O318:R318"/>
    <mergeCell ref="S318:V318"/>
    <mergeCell ref="W318:AT318"/>
    <mergeCell ref="L328:N328"/>
    <mergeCell ref="O328:R328"/>
    <mergeCell ref="W329:AT329"/>
    <mergeCell ref="AU329:AZ329"/>
    <mergeCell ref="BA329:BH329"/>
    <mergeCell ref="D327:E327"/>
    <mergeCell ref="F327:K327"/>
    <mergeCell ref="L327:N327"/>
    <mergeCell ref="O327:R327"/>
    <mergeCell ref="S327:V327"/>
    <mergeCell ref="F328:K328"/>
    <mergeCell ref="S328:V328"/>
    <mergeCell ref="W333:AT333"/>
    <mergeCell ref="W342:AT342"/>
    <mergeCell ref="BA349:BH349"/>
    <mergeCell ref="W350:AT350"/>
    <mergeCell ref="AU350:AZ350"/>
    <mergeCell ref="BA350:BH350"/>
    <mergeCell ref="AU353:AZ353"/>
    <mergeCell ref="BA353:BH353"/>
    <mergeCell ref="W354:AT354"/>
    <mergeCell ref="AU354:AZ354"/>
    <mergeCell ref="BA354:BH354"/>
    <mergeCell ref="W355:AT355"/>
    <mergeCell ref="AU355:AZ355"/>
    <mergeCell ref="BA355:BH355"/>
    <mergeCell ref="W356:AT356"/>
    <mergeCell ref="AU356:AZ356"/>
    <mergeCell ref="BA356:BH356"/>
    <mergeCell ref="W357:AT357"/>
    <mergeCell ref="W332:AT332"/>
    <mergeCell ref="W353:AT353"/>
    <mergeCell ref="W358:AT358"/>
    <mergeCell ref="AU358:AZ358"/>
    <mergeCell ref="BA358:BH358"/>
    <mergeCell ref="W359:AT359"/>
    <mergeCell ref="AU359:AZ359"/>
    <mergeCell ref="BA359:BH359"/>
    <mergeCell ref="W360:AT360"/>
    <mergeCell ref="AU360:AZ360"/>
    <mergeCell ref="BA360:BH360"/>
    <mergeCell ref="W361:AT361"/>
    <mergeCell ref="AU361:AZ361"/>
    <mergeCell ref="BA361:BH361"/>
    <mergeCell ref="W331:AT331"/>
    <mergeCell ref="AU332:AZ332"/>
    <mergeCell ref="BA332:BH332"/>
    <mergeCell ref="AU333:AZ333"/>
    <mergeCell ref="BA333:BH333"/>
    <mergeCell ref="BS341:BS350"/>
    <mergeCell ref="BS352:BS362"/>
    <mergeCell ref="BA362:BH362"/>
    <mergeCell ref="W362:AT362"/>
    <mergeCell ref="AU362:AZ362"/>
    <mergeCell ref="W376:AT376"/>
    <mergeCell ref="W377:AT377"/>
    <mergeCell ref="W378:AT378"/>
    <mergeCell ref="W379:AT379"/>
    <mergeCell ref="W380:AT380"/>
    <mergeCell ref="W308:AT308"/>
    <mergeCell ref="W310:AT310"/>
    <mergeCell ref="AU310:AZ310"/>
    <mergeCell ref="BA310:BH310"/>
    <mergeCell ref="W311:AT311"/>
    <mergeCell ref="AU311:AZ311"/>
    <mergeCell ref="BA311:BH311"/>
    <mergeCell ref="W312:AT312"/>
    <mergeCell ref="AU312:AZ312"/>
    <mergeCell ref="BA312:BH312"/>
    <mergeCell ref="W313:AT313"/>
    <mergeCell ref="AU313:AZ313"/>
    <mergeCell ref="BA313:BH313"/>
    <mergeCell ref="W314:AT314"/>
    <mergeCell ref="AU314:AZ314"/>
    <mergeCell ref="BA314:BH314"/>
    <mergeCell ref="W315:AT315"/>
    <mergeCell ref="AU315:AZ315"/>
    <mergeCell ref="BA315:BH315"/>
    <mergeCell ref="W316:AT316"/>
    <mergeCell ref="AU316:AZ316"/>
    <mergeCell ref="BA316:BH316"/>
    <mergeCell ref="AU319:AZ319"/>
    <mergeCell ref="BA319:BH319"/>
    <mergeCell ref="W320:AT320"/>
    <mergeCell ref="AU320:AZ320"/>
    <mergeCell ref="BA320:BH320"/>
    <mergeCell ref="W321:AT321"/>
    <mergeCell ref="AU321:AZ321"/>
    <mergeCell ref="BA321:BH321"/>
    <mergeCell ref="W322:AT322"/>
    <mergeCell ref="AU322:AZ322"/>
    <mergeCell ref="BA322:BH322"/>
    <mergeCell ref="W323:AT323"/>
    <mergeCell ref="AU323:AZ323"/>
    <mergeCell ref="BA323:BH323"/>
    <mergeCell ref="W324:AT324"/>
    <mergeCell ref="AU324:AZ324"/>
    <mergeCell ref="W307:AT307"/>
    <mergeCell ref="W319:AT319"/>
    <mergeCell ref="BA324:BH324"/>
    <mergeCell ref="W325:AT325"/>
    <mergeCell ref="AU325:AZ325"/>
    <mergeCell ref="BA325:BH325"/>
    <mergeCell ref="W326:AT326"/>
    <mergeCell ref="AU326:AZ326"/>
    <mergeCell ref="BA326:BH326"/>
    <mergeCell ref="W327:AT327"/>
    <mergeCell ref="AU327:AZ327"/>
    <mergeCell ref="BA327:BH327"/>
    <mergeCell ref="W306:AT306"/>
    <mergeCell ref="AU306:AZ306"/>
    <mergeCell ref="AU307:AZ307"/>
    <mergeCell ref="BA307:BH307"/>
    <mergeCell ref="BS307:BS316"/>
    <mergeCell ref="BA309:BH309"/>
    <mergeCell ref="BS318:BS328"/>
    <mergeCell ref="BA328:BH328"/>
    <mergeCell ref="W328:AT328"/>
    <mergeCell ref="AU328:AZ328"/>
    <mergeCell ref="W330:AT330"/>
    <mergeCell ref="AU330:AZ330"/>
    <mergeCell ref="BA330:BH330"/>
    <mergeCell ref="AU331:AZ331"/>
    <mergeCell ref="BA331:BH331"/>
    <mergeCell ref="AU342:AZ342"/>
    <mergeCell ref="BA342:BH342"/>
    <mergeCell ref="W343:AT343"/>
    <mergeCell ref="AU343:AZ343"/>
    <mergeCell ref="BA343:BH343"/>
    <mergeCell ref="W344:AT344"/>
    <mergeCell ref="AU344:AZ344"/>
    <mergeCell ref="BA344:BH344"/>
    <mergeCell ref="W345:AT345"/>
    <mergeCell ref="AU345:AZ345"/>
    <mergeCell ref="BA345:BH345"/>
    <mergeCell ref="W346:AT346"/>
    <mergeCell ref="AU346:AZ346"/>
    <mergeCell ref="BA346:BH346"/>
    <mergeCell ref="W347:AT347"/>
    <mergeCell ref="AU347:AZ347"/>
    <mergeCell ref="BA347:BH347"/>
    <mergeCell ref="W348:AT348"/>
    <mergeCell ref="AU348:AZ348"/>
    <mergeCell ref="BA348:BH348"/>
    <mergeCell ref="W349:AT349"/>
    <mergeCell ref="AU349:AZ349"/>
    <mergeCell ref="AU377:AZ377"/>
    <mergeCell ref="AU387:AZ387"/>
    <mergeCell ref="AU389:AZ389"/>
    <mergeCell ref="BA389:BH389"/>
    <mergeCell ref="AU390:AZ390"/>
    <mergeCell ref="BA390:BH390"/>
    <mergeCell ref="AU357:AZ357"/>
    <mergeCell ref="BA357:BH357"/>
    <mergeCell ref="BS375:BS384"/>
    <mergeCell ref="AU376:AZ376"/>
    <mergeCell ref="BA376:BH376"/>
    <mergeCell ref="BA377:BH377"/>
    <mergeCell ref="BS386:BS390"/>
    <mergeCell ref="AU378:AZ378"/>
    <mergeCell ref="BA378:BH378"/>
    <mergeCell ref="AU379:AZ379"/>
    <mergeCell ref="BA379:BH379"/>
    <mergeCell ref="AU380:AZ380"/>
    <mergeCell ref="BA380:BH380"/>
    <mergeCell ref="AU381:AZ381"/>
    <mergeCell ref="BA381:BH381"/>
    <mergeCell ref="AU382:AZ382"/>
    <mergeCell ref="BA382:BH382"/>
    <mergeCell ref="AU383:AZ383"/>
    <mergeCell ref="BA383:BH383"/>
    <mergeCell ref="AU384:AZ384"/>
    <mergeCell ref="BA384:BH384"/>
    <mergeCell ref="AU388:AZ388"/>
    <mergeCell ref="BA388:BH388"/>
    <mergeCell ref="W389:AT389"/>
    <mergeCell ref="W390:AT390"/>
    <mergeCell ref="W381:AT381"/>
    <mergeCell ref="W382:AT382"/>
    <mergeCell ref="W383:AT383"/>
    <mergeCell ref="W384:AT384"/>
    <mergeCell ref="W387:AT387"/>
    <mergeCell ref="BA387:BH387"/>
    <mergeCell ref="W388:AT388"/>
    <mergeCell ref="I6:BK6"/>
    <mergeCell ref="Z7:AQ7"/>
    <mergeCell ref="AX7:BD7"/>
    <mergeCell ref="H8:BD8"/>
    <mergeCell ref="H9:BD9"/>
    <mergeCell ref="H10:BD10"/>
    <mergeCell ref="H11:BK11"/>
    <mergeCell ref="H12:BK12"/>
    <mergeCell ref="R13:Z13"/>
    <mergeCell ref="AA13:AI13"/>
    <mergeCell ref="AJ13:AR13"/>
    <mergeCell ref="R14:Z14"/>
    <mergeCell ref="AA14:AI14"/>
    <mergeCell ref="AJ14:AR14"/>
    <mergeCell ref="R15:Z15"/>
    <mergeCell ref="AA15:AI15"/>
    <mergeCell ref="AJ15:AR15"/>
    <mergeCell ref="H16:BD16"/>
    <mergeCell ref="H18:BD18"/>
    <mergeCell ref="H19:BD19"/>
    <mergeCell ref="H20:BD22"/>
    <mergeCell ref="K25:Z25"/>
    <mergeCell ref="AG25:AV25"/>
    <mergeCell ref="D34:BH34"/>
    <mergeCell ref="H35:AB35"/>
    <mergeCell ref="BA36:BG36"/>
    <mergeCell ref="D38:E38"/>
    <mergeCell ref="F38:H38"/>
    <mergeCell ref="BB38:BH38"/>
    <mergeCell ref="I38:M38"/>
    <mergeCell ref="N38:BA38"/>
    <mergeCell ref="D39:E39"/>
    <mergeCell ref="F39:H39"/>
    <mergeCell ref="I39:M39"/>
    <mergeCell ref="N39:BA39"/>
    <mergeCell ref="BB39:BH39"/>
    <mergeCell ref="D40:E40"/>
    <mergeCell ref="F40:H40"/>
    <mergeCell ref="I40:M40"/>
    <mergeCell ref="N40:BA40"/>
    <mergeCell ref="BB40:BH40"/>
    <mergeCell ref="D41:E41"/>
    <mergeCell ref="F41:H41"/>
    <mergeCell ref="BB41:BH41"/>
    <mergeCell ref="I41:M41"/>
    <mergeCell ref="N41:BA41"/>
    <mergeCell ref="D42:E42"/>
    <mergeCell ref="F42:H42"/>
    <mergeCell ref="I42:M42"/>
    <mergeCell ref="N42:BA42"/>
    <mergeCell ref="BB42:BH42"/>
    <mergeCell ref="D52:E52"/>
    <mergeCell ref="F52:H52"/>
    <mergeCell ref="I52:M52"/>
    <mergeCell ref="N52:BA52"/>
    <mergeCell ref="BB52:BH52"/>
    <mergeCell ref="D53:E53"/>
    <mergeCell ref="F53:H53"/>
    <mergeCell ref="BB53:BH53"/>
    <mergeCell ref="I53:M53"/>
    <mergeCell ref="N53:BA53"/>
    <mergeCell ref="D54:E54"/>
    <mergeCell ref="F54:H54"/>
    <mergeCell ref="I54:M54"/>
    <mergeCell ref="N54:BA54"/>
    <mergeCell ref="BB54:BH54"/>
    <mergeCell ref="D55:E55"/>
    <mergeCell ref="F55:H55"/>
    <mergeCell ref="I55:M55"/>
    <mergeCell ref="N55:BA55"/>
    <mergeCell ref="BB55:BH55"/>
    <mergeCell ref="D56:E56"/>
    <mergeCell ref="F56:H56"/>
    <mergeCell ref="BB56:BH56"/>
    <mergeCell ref="I56:M56"/>
    <mergeCell ref="N56:BA56"/>
    <mergeCell ref="D57:E57"/>
    <mergeCell ref="F57:H57"/>
    <mergeCell ref="I57:M57"/>
    <mergeCell ref="N57:BA57"/>
    <mergeCell ref="BB57:BH57"/>
    <mergeCell ref="D58:E58"/>
    <mergeCell ref="F58:H58"/>
    <mergeCell ref="I58:M58"/>
    <mergeCell ref="N58:BA58"/>
    <mergeCell ref="BB58:BH58"/>
    <mergeCell ref="D59:E59"/>
    <mergeCell ref="F59:H59"/>
    <mergeCell ref="BB59:BH59"/>
    <mergeCell ref="I59:M59"/>
    <mergeCell ref="N59:BA59"/>
    <mergeCell ref="D60:E60"/>
    <mergeCell ref="F60:H60"/>
    <mergeCell ref="I60:M60"/>
    <mergeCell ref="N60:BA60"/>
    <mergeCell ref="BB60:BH60"/>
    <mergeCell ref="D61:E61"/>
    <mergeCell ref="F61:H61"/>
    <mergeCell ref="I61:M61"/>
    <mergeCell ref="N61:BA61"/>
    <mergeCell ref="BB61:BH61"/>
    <mergeCell ref="D62:E62"/>
    <mergeCell ref="F62:H62"/>
    <mergeCell ref="BB62:BH62"/>
    <mergeCell ref="I62:M62"/>
    <mergeCell ref="N62:BA62"/>
    <mergeCell ref="D63:E63"/>
    <mergeCell ref="F63:H63"/>
    <mergeCell ref="I63:M63"/>
    <mergeCell ref="N63:BA63"/>
    <mergeCell ref="BB63:BH63"/>
    <mergeCell ref="D64:E64"/>
    <mergeCell ref="F64:H64"/>
    <mergeCell ref="I64:M64"/>
    <mergeCell ref="N64:BA64"/>
    <mergeCell ref="BB64:BH64"/>
    <mergeCell ref="D65:E65"/>
    <mergeCell ref="F65:H65"/>
    <mergeCell ref="BB65:BH65"/>
    <mergeCell ref="I65:M65"/>
    <mergeCell ref="N65:BA65"/>
    <mergeCell ref="D66:E66"/>
    <mergeCell ref="F66:H66"/>
    <mergeCell ref="I66:M66"/>
    <mergeCell ref="N66:BA66"/>
    <mergeCell ref="BB66:BH66"/>
    <mergeCell ref="D67:E67"/>
    <mergeCell ref="F67:H67"/>
    <mergeCell ref="I67:M67"/>
    <mergeCell ref="N67:BA67"/>
    <mergeCell ref="BB67:BH67"/>
    <mergeCell ref="D68:E68"/>
    <mergeCell ref="F68:H68"/>
    <mergeCell ref="BB68:BH68"/>
    <mergeCell ref="I68:M68"/>
    <mergeCell ref="N68:BA68"/>
    <mergeCell ref="D69:E69"/>
    <mergeCell ref="F69:H69"/>
    <mergeCell ref="I69:M69"/>
    <mergeCell ref="N69:BA69"/>
    <mergeCell ref="BB69:BH69"/>
    <mergeCell ref="D70:E70"/>
    <mergeCell ref="F70:H70"/>
    <mergeCell ref="I70:M70"/>
    <mergeCell ref="N70:BA70"/>
    <mergeCell ref="BB70:BH70"/>
    <mergeCell ref="D71:E71"/>
    <mergeCell ref="F71:H71"/>
    <mergeCell ref="BB71:BH71"/>
    <mergeCell ref="I71:M71"/>
    <mergeCell ref="N71:BA71"/>
    <mergeCell ref="D72:E72"/>
    <mergeCell ref="F72:H72"/>
    <mergeCell ref="I72:M72"/>
    <mergeCell ref="N72:BA72"/>
    <mergeCell ref="BB72:BH72"/>
    <mergeCell ref="D74:E74"/>
    <mergeCell ref="D83:E83"/>
    <mergeCell ref="F83:H83"/>
    <mergeCell ref="I83:M83"/>
    <mergeCell ref="D73:E73"/>
    <mergeCell ref="F73:H73"/>
    <mergeCell ref="I73:M73"/>
    <mergeCell ref="N73:BA73"/>
    <mergeCell ref="BB73:BH73"/>
    <mergeCell ref="D79:BH79"/>
    <mergeCell ref="BA81:BG81"/>
    <mergeCell ref="D43:E43"/>
    <mergeCell ref="F43:H43"/>
    <mergeCell ref="I43:M43"/>
    <mergeCell ref="N43:BA43"/>
    <mergeCell ref="BB43:BH43"/>
    <mergeCell ref="D44:E44"/>
    <mergeCell ref="F44:H44"/>
    <mergeCell ref="BB44:BH44"/>
    <mergeCell ref="I44:M44"/>
    <mergeCell ref="N44:BA44"/>
    <mergeCell ref="D45:E45"/>
    <mergeCell ref="F45:H45"/>
    <mergeCell ref="I45:M45"/>
    <mergeCell ref="N45:BA45"/>
    <mergeCell ref="BB45:BH45"/>
    <mergeCell ref="D46:E46"/>
    <mergeCell ref="F46:H46"/>
    <mergeCell ref="I46:M46"/>
    <mergeCell ref="N46:BA46"/>
    <mergeCell ref="BB46:BH46"/>
    <mergeCell ref="D47:E47"/>
    <mergeCell ref="F47:H47"/>
    <mergeCell ref="BB47:BH47"/>
    <mergeCell ref="I47:M47"/>
    <mergeCell ref="N47:BA47"/>
    <mergeCell ref="D48:E48"/>
    <mergeCell ref="F48:H48"/>
    <mergeCell ref="I48:M48"/>
    <mergeCell ref="N48:BA48"/>
    <mergeCell ref="BB48:BH48"/>
    <mergeCell ref="D49:E49"/>
    <mergeCell ref="F49:H49"/>
    <mergeCell ref="I49:M49"/>
    <mergeCell ref="N49:BA49"/>
    <mergeCell ref="BB49:BH49"/>
    <mergeCell ref="D50:E50"/>
    <mergeCell ref="F50:H50"/>
    <mergeCell ref="BB50:BH50"/>
    <mergeCell ref="I50:M50"/>
    <mergeCell ref="N50:BA50"/>
    <mergeCell ref="D51:E51"/>
    <mergeCell ref="F51:H51"/>
    <mergeCell ref="I51:M51"/>
    <mergeCell ref="N51:BA51"/>
    <mergeCell ref="BB51:BH51"/>
    <mergeCell ref="N83:BA83"/>
    <mergeCell ref="BB83:BH83"/>
    <mergeCell ref="D84:E84"/>
    <mergeCell ref="F84:H84"/>
    <mergeCell ref="I84:M84"/>
    <mergeCell ref="N84:BA84"/>
    <mergeCell ref="BB84:BH84"/>
    <mergeCell ref="D94:E94"/>
    <mergeCell ref="F94:H94"/>
    <mergeCell ref="I94:M94"/>
    <mergeCell ref="N94:BA94"/>
    <mergeCell ref="BB94:BH94"/>
    <mergeCell ref="D95:E95"/>
    <mergeCell ref="F95:H95"/>
    <mergeCell ref="BB95:BH95"/>
    <mergeCell ref="I95:M95"/>
    <mergeCell ref="N95:BA95"/>
    <mergeCell ref="D96:E96"/>
    <mergeCell ref="F96:H96"/>
    <mergeCell ref="I96:M96"/>
    <mergeCell ref="N96:BA96"/>
    <mergeCell ref="BB96:BH96"/>
    <mergeCell ref="D97:E97"/>
    <mergeCell ref="F97:H97"/>
    <mergeCell ref="I97:M97"/>
    <mergeCell ref="N97:BA97"/>
    <mergeCell ref="BB97:BH97"/>
    <mergeCell ref="D98:E98"/>
    <mergeCell ref="F98:H98"/>
    <mergeCell ref="BB98:BH98"/>
    <mergeCell ref="I98:M98"/>
    <mergeCell ref="N98:BA98"/>
    <mergeCell ref="D99:E99"/>
    <mergeCell ref="F99:H99"/>
    <mergeCell ref="I99:M99"/>
    <mergeCell ref="N99:BA99"/>
    <mergeCell ref="BB99:BH99"/>
    <mergeCell ref="D100:E100"/>
    <mergeCell ref="F100:H100"/>
    <mergeCell ref="I100:M100"/>
    <mergeCell ref="N100:BA100"/>
    <mergeCell ref="BB100:BH100"/>
    <mergeCell ref="D101:E101"/>
    <mergeCell ref="F101:H101"/>
    <mergeCell ref="BB101:BH101"/>
    <mergeCell ref="I101:M101"/>
    <mergeCell ref="N101:BA101"/>
    <mergeCell ref="D102:E102"/>
    <mergeCell ref="F102:H102"/>
    <mergeCell ref="I102:M102"/>
    <mergeCell ref="N102:BA102"/>
    <mergeCell ref="BB102:BH102"/>
    <mergeCell ref="D103:E103"/>
    <mergeCell ref="F103:H103"/>
    <mergeCell ref="I103:M103"/>
    <mergeCell ref="N103:BA103"/>
    <mergeCell ref="BB103:BH103"/>
    <mergeCell ref="D104:E104"/>
    <mergeCell ref="F104:H104"/>
    <mergeCell ref="BB104:BH104"/>
    <mergeCell ref="I104:M104"/>
    <mergeCell ref="N104:BA104"/>
    <mergeCell ref="D105:E105"/>
    <mergeCell ref="F105:H105"/>
    <mergeCell ref="I105:M105"/>
    <mergeCell ref="N105:BA105"/>
    <mergeCell ref="BB105:BH105"/>
    <mergeCell ref="D106:E106"/>
    <mergeCell ref="F106:H106"/>
    <mergeCell ref="I106:M106"/>
    <mergeCell ref="N106:BA106"/>
    <mergeCell ref="BB106:BH106"/>
    <mergeCell ref="D107:E107"/>
    <mergeCell ref="F107:H107"/>
    <mergeCell ref="BB107:BH107"/>
    <mergeCell ref="I107:M107"/>
    <mergeCell ref="N107:BA107"/>
    <mergeCell ref="D108:E108"/>
    <mergeCell ref="F108:H108"/>
    <mergeCell ref="I108:M108"/>
    <mergeCell ref="N108:BA108"/>
    <mergeCell ref="BB108:BH108"/>
    <mergeCell ref="D109:E109"/>
    <mergeCell ref="F109:H109"/>
    <mergeCell ref="I109:M109"/>
    <mergeCell ref="N109:BA109"/>
    <mergeCell ref="BB109:BH109"/>
    <mergeCell ref="D110:E110"/>
    <mergeCell ref="F110:H110"/>
    <mergeCell ref="BB110:BH110"/>
    <mergeCell ref="I110:M110"/>
    <mergeCell ref="N110:BA110"/>
    <mergeCell ref="D111:E111"/>
    <mergeCell ref="F111:H111"/>
    <mergeCell ref="I111:M111"/>
    <mergeCell ref="N111:BA111"/>
    <mergeCell ref="BB111:BH111"/>
    <mergeCell ref="D112:E112"/>
    <mergeCell ref="F112:H112"/>
    <mergeCell ref="I112:M112"/>
    <mergeCell ref="N112:BA112"/>
    <mergeCell ref="BB112:BH112"/>
    <mergeCell ref="D113:E113"/>
    <mergeCell ref="F113:H113"/>
    <mergeCell ref="BB113:BH113"/>
    <mergeCell ref="I113:M113"/>
    <mergeCell ref="N113:BA113"/>
    <mergeCell ref="D114:E114"/>
    <mergeCell ref="F114:H114"/>
    <mergeCell ref="I114:M114"/>
    <mergeCell ref="N114:BA114"/>
    <mergeCell ref="BB114:BH114"/>
    <mergeCell ref="D115:E115"/>
    <mergeCell ref="F115:H115"/>
    <mergeCell ref="I115:M115"/>
    <mergeCell ref="N115:BA115"/>
    <mergeCell ref="BB115:BH115"/>
    <mergeCell ref="D116:E116"/>
    <mergeCell ref="F116:H116"/>
    <mergeCell ref="BB116:BH116"/>
    <mergeCell ref="I116:M116"/>
    <mergeCell ref="N116:BA116"/>
    <mergeCell ref="D117:E117"/>
    <mergeCell ref="F117:H117"/>
    <mergeCell ref="I117:M117"/>
    <mergeCell ref="N117:BA117"/>
    <mergeCell ref="BB117:BH117"/>
    <mergeCell ref="D119:E119"/>
    <mergeCell ref="D128:E128"/>
    <mergeCell ref="F128:H128"/>
    <mergeCell ref="I128:M128"/>
    <mergeCell ref="D118:E118"/>
    <mergeCell ref="F118:H118"/>
    <mergeCell ref="I118:M118"/>
    <mergeCell ref="N118:BA118"/>
    <mergeCell ref="BB118:BH118"/>
    <mergeCell ref="D124:BH124"/>
    <mergeCell ref="BA126:BG126"/>
    <mergeCell ref="D85:E85"/>
    <mergeCell ref="F85:H85"/>
    <mergeCell ref="I85:M85"/>
    <mergeCell ref="N85:BA85"/>
    <mergeCell ref="BB85:BH85"/>
    <mergeCell ref="D86:E86"/>
    <mergeCell ref="F86:H86"/>
    <mergeCell ref="BB86:BH86"/>
    <mergeCell ref="I86:M86"/>
    <mergeCell ref="N86:BA86"/>
    <mergeCell ref="D87:E87"/>
    <mergeCell ref="F87:H87"/>
    <mergeCell ref="I87:M87"/>
    <mergeCell ref="N87:BA87"/>
    <mergeCell ref="BB87:BH87"/>
    <mergeCell ref="D88:E88"/>
    <mergeCell ref="F88:H88"/>
    <mergeCell ref="I88:M88"/>
    <mergeCell ref="N88:BA88"/>
    <mergeCell ref="BB88:BH88"/>
    <mergeCell ref="D89:E89"/>
    <mergeCell ref="F89:H89"/>
    <mergeCell ref="BB89:BH89"/>
    <mergeCell ref="I89:M89"/>
    <mergeCell ref="N89:BA89"/>
    <mergeCell ref="D90:E90"/>
    <mergeCell ref="F90:H90"/>
    <mergeCell ref="I90:M90"/>
    <mergeCell ref="N90:BA90"/>
    <mergeCell ref="BB90:BH90"/>
    <mergeCell ref="D91:E91"/>
    <mergeCell ref="F91:H91"/>
    <mergeCell ref="I91:M91"/>
    <mergeCell ref="N91:BA91"/>
    <mergeCell ref="BB91:BH91"/>
    <mergeCell ref="D92:E92"/>
    <mergeCell ref="F92:H92"/>
    <mergeCell ref="BB92:BH92"/>
    <mergeCell ref="I92:M92"/>
    <mergeCell ref="N92:BA92"/>
    <mergeCell ref="D93:E93"/>
    <mergeCell ref="F93:H93"/>
    <mergeCell ref="I93:M93"/>
    <mergeCell ref="N93:BA93"/>
    <mergeCell ref="BB93:BH93"/>
    <mergeCell ref="N128:BA128"/>
    <mergeCell ref="BB128:BH128"/>
    <mergeCell ref="D129:E129"/>
    <mergeCell ref="F129:H129"/>
    <mergeCell ref="I129:M129"/>
    <mergeCell ref="N129:BA129"/>
    <mergeCell ref="BB129:BH129"/>
    <mergeCell ref="D139:E139"/>
    <mergeCell ref="F139:H139"/>
    <mergeCell ref="I139:M139"/>
    <mergeCell ref="N139:BA139"/>
    <mergeCell ref="BB139:BH139"/>
    <mergeCell ref="D140:E140"/>
    <mergeCell ref="F140:H140"/>
    <mergeCell ref="BB140:BH140"/>
    <mergeCell ref="I140:M140"/>
    <mergeCell ref="N140:BA140"/>
    <mergeCell ref="D141:E141"/>
    <mergeCell ref="F141:H141"/>
    <mergeCell ref="I141:M141"/>
    <mergeCell ref="N141:BA141"/>
    <mergeCell ref="BB141:BH141"/>
    <mergeCell ref="D142:E142"/>
    <mergeCell ref="F142:H142"/>
    <mergeCell ref="I142:M142"/>
    <mergeCell ref="N142:BA142"/>
    <mergeCell ref="BB142:BH142"/>
    <mergeCell ref="D143:E143"/>
    <mergeCell ref="F143:H143"/>
    <mergeCell ref="BB143:BH143"/>
    <mergeCell ref="I143:M143"/>
    <mergeCell ref="N143:BA143"/>
    <mergeCell ref="D144:E144"/>
    <mergeCell ref="F144:H144"/>
    <mergeCell ref="I144:M144"/>
    <mergeCell ref="N144:BA144"/>
    <mergeCell ref="BB144:BH144"/>
    <mergeCell ref="D145:E145"/>
    <mergeCell ref="F145:H145"/>
    <mergeCell ref="I145:M145"/>
    <mergeCell ref="N145:BA145"/>
    <mergeCell ref="BB145:BH145"/>
    <mergeCell ref="D146:E146"/>
    <mergeCell ref="F146:H146"/>
    <mergeCell ref="BB146:BH146"/>
    <mergeCell ref="I146:M146"/>
    <mergeCell ref="N146:BA146"/>
    <mergeCell ref="D147:E147"/>
    <mergeCell ref="F147:H147"/>
    <mergeCell ref="I147:M147"/>
    <mergeCell ref="N147:BA147"/>
    <mergeCell ref="BB147:BH147"/>
    <mergeCell ref="D148:E148"/>
    <mergeCell ref="F148:H148"/>
    <mergeCell ref="I148:M148"/>
    <mergeCell ref="N148:BA148"/>
    <mergeCell ref="BB148:BH148"/>
    <mergeCell ref="D149:E149"/>
    <mergeCell ref="F149:H149"/>
    <mergeCell ref="BB149:BH149"/>
    <mergeCell ref="I149:M149"/>
    <mergeCell ref="N149:BA149"/>
    <mergeCell ref="D150:E150"/>
    <mergeCell ref="F150:H150"/>
    <mergeCell ref="I150:M150"/>
    <mergeCell ref="N150:BA150"/>
    <mergeCell ref="BB150:BH150"/>
    <mergeCell ref="D151:E151"/>
    <mergeCell ref="F151:H151"/>
    <mergeCell ref="I151:M151"/>
    <mergeCell ref="N151:BA151"/>
    <mergeCell ref="BB151:BH151"/>
    <mergeCell ref="D152:E152"/>
    <mergeCell ref="F152:H152"/>
    <mergeCell ref="BB152:BH152"/>
    <mergeCell ref="I152:M152"/>
    <mergeCell ref="N152:BA152"/>
    <mergeCell ref="D153:E153"/>
    <mergeCell ref="F153:H153"/>
    <mergeCell ref="I153:M153"/>
    <mergeCell ref="N153:BA153"/>
    <mergeCell ref="BB153:BH153"/>
    <mergeCell ref="D154:E154"/>
    <mergeCell ref="F154:H154"/>
    <mergeCell ref="I154:M154"/>
    <mergeCell ref="N154:BA154"/>
    <mergeCell ref="BB154:BH154"/>
    <mergeCell ref="D155:E155"/>
    <mergeCell ref="F155:H155"/>
    <mergeCell ref="BB155:BH155"/>
    <mergeCell ref="I155:M155"/>
    <mergeCell ref="N155:BA155"/>
    <mergeCell ref="D156:E156"/>
    <mergeCell ref="F156:H156"/>
    <mergeCell ref="I156:M156"/>
    <mergeCell ref="N156:BA156"/>
    <mergeCell ref="BB156:BH156"/>
    <mergeCell ref="D157:E157"/>
    <mergeCell ref="F157:H157"/>
    <mergeCell ref="I157:M157"/>
    <mergeCell ref="N157:BA157"/>
    <mergeCell ref="BB157:BH157"/>
    <mergeCell ref="D158:E158"/>
    <mergeCell ref="F158:H158"/>
    <mergeCell ref="BB158:BH158"/>
    <mergeCell ref="I158:M158"/>
    <mergeCell ref="N158:BA158"/>
    <mergeCell ref="D162:E162"/>
    <mergeCell ref="D163:E163"/>
    <mergeCell ref="D164:E164"/>
    <mergeCell ref="I170:BK170"/>
    <mergeCell ref="AX171:BD171"/>
    <mergeCell ref="Z191:AN191"/>
    <mergeCell ref="AO191:BC191"/>
    <mergeCell ref="J186:Y186"/>
    <mergeCell ref="Z186:AN186"/>
    <mergeCell ref="AO186:BC186"/>
    <mergeCell ref="J190:Y190"/>
    <mergeCell ref="Z190:AN190"/>
    <mergeCell ref="AO190:BC190"/>
    <mergeCell ref="J191:Y191"/>
    <mergeCell ref="J296:Y296"/>
    <mergeCell ref="Z296:AN296"/>
    <mergeCell ref="AO296:BC296"/>
    <mergeCell ref="J297:Y297"/>
    <mergeCell ref="Z297:AN297"/>
    <mergeCell ref="AO297:BC297"/>
    <mergeCell ref="K300:Z300"/>
    <mergeCell ref="AG300:AV300"/>
    <mergeCell ref="D305:BH305"/>
    <mergeCell ref="F306:K306"/>
    <mergeCell ref="L306:N306"/>
    <mergeCell ref="O306:R306"/>
    <mergeCell ref="S306:V306"/>
    <mergeCell ref="BA306:BH306"/>
    <mergeCell ref="D306:E306"/>
    <mergeCell ref="D307:E307"/>
    <mergeCell ref="F307:K307"/>
    <mergeCell ref="L307:N307"/>
    <mergeCell ref="O307:R307"/>
    <mergeCell ref="S307:V307"/>
    <mergeCell ref="D308:E308"/>
    <mergeCell ref="AU308:AZ308"/>
    <mergeCell ref="BA308:BH308"/>
    <mergeCell ref="W309:AT309"/>
    <mergeCell ref="AU309:AZ309"/>
    <mergeCell ref="D310:E310"/>
    <mergeCell ref="D311:E311"/>
    <mergeCell ref="F311:K311"/>
    <mergeCell ref="L311:N311"/>
    <mergeCell ref="O311:R311"/>
    <mergeCell ref="S311:V311"/>
    <mergeCell ref="O308:R308"/>
    <mergeCell ref="S308:V308"/>
    <mergeCell ref="O309:R309"/>
    <mergeCell ref="S309:V309"/>
    <mergeCell ref="O310:R310"/>
    <mergeCell ref="S310:V310"/>
    <mergeCell ref="F308:K308"/>
    <mergeCell ref="L308:N308"/>
    <mergeCell ref="D309:E309"/>
    <mergeCell ref="F309:K309"/>
    <mergeCell ref="L309:N309"/>
    <mergeCell ref="F310:K310"/>
    <mergeCell ref="L310:N310"/>
    <mergeCell ref="L313:N313"/>
    <mergeCell ref="O313:R313"/>
    <mergeCell ref="O314:R314"/>
    <mergeCell ref="S314:V314"/>
    <mergeCell ref="O315:R315"/>
    <mergeCell ref="S315:V315"/>
    <mergeCell ref="D312:E312"/>
    <mergeCell ref="F312:K312"/>
    <mergeCell ref="L312:N312"/>
    <mergeCell ref="O312:R312"/>
    <mergeCell ref="S312:V312"/>
    <mergeCell ref="F313:K313"/>
    <mergeCell ref="S313:V313"/>
    <mergeCell ref="D313:E313"/>
    <mergeCell ref="D314:E314"/>
    <mergeCell ref="F314:K314"/>
    <mergeCell ref="L314:N314"/>
    <mergeCell ref="D315:E315"/>
    <mergeCell ref="F315:K315"/>
    <mergeCell ref="L315:N315"/>
    <mergeCell ref="AU318:AZ318"/>
    <mergeCell ref="BA318:BH318"/>
    <mergeCell ref="D316:E316"/>
    <mergeCell ref="F316:K316"/>
    <mergeCell ref="L316:N316"/>
    <mergeCell ref="O316:R316"/>
    <mergeCell ref="S316:V316"/>
    <mergeCell ref="F317:K317"/>
    <mergeCell ref="S317:V317"/>
    <mergeCell ref="F330:K330"/>
    <mergeCell ref="L330:N330"/>
    <mergeCell ref="D328:E328"/>
    <mergeCell ref="D329:E329"/>
    <mergeCell ref="F329:K329"/>
    <mergeCell ref="L329:N329"/>
    <mergeCell ref="O329:R329"/>
    <mergeCell ref="S329:V329"/>
    <mergeCell ref="D330:E330"/>
    <mergeCell ref="L320:N320"/>
    <mergeCell ref="O320:R320"/>
    <mergeCell ref="O321:R321"/>
    <mergeCell ref="S321:V321"/>
    <mergeCell ref="O322:R322"/>
    <mergeCell ref="S322:V322"/>
    <mergeCell ref="D319:E319"/>
    <mergeCell ref="F319:K319"/>
    <mergeCell ref="L319:N319"/>
    <mergeCell ref="O319:R319"/>
    <mergeCell ref="S319:V319"/>
    <mergeCell ref="F320:K320"/>
    <mergeCell ref="S320:V320"/>
    <mergeCell ref="D320:E320"/>
    <mergeCell ref="D321:E321"/>
    <mergeCell ref="F321:K321"/>
    <mergeCell ref="L321:N321"/>
    <mergeCell ref="D322:E322"/>
    <mergeCell ref="F322:K322"/>
    <mergeCell ref="L322:N322"/>
    <mergeCell ref="L324:N324"/>
    <mergeCell ref="O324:R324"/>
    <mergeCell ref="O325:R325"/>
    <mergeCell ref="S325:V325"/>
    <mergeCell ref="O326:R326"/>
    <mergeCell ref="S326:V326"/>
    <mergeCell ref="D323:E323"/>
    <mergeCell ref="F323:K323"/>
    <mergeCell ref="L323:N323"/>
    <mergeCell ref="O323:R323"/>
    <mergeCell ref="S323:V323"/>
    <mergeCell ref="F324:K324"/>
    <mergeCell ref="S324:V324"/>
    <mergeCell ref="D324:E324"/>
    <mergeCell ref="D325:E325"/>
    <mergeCell ref="F325:K325"/>
    <mergeCell ref="L325:N325"/>
    <mergeCell ref="D326:E326"/>
    <mergeCell ref="F326:K326"/>
    <mergeCell ref="L326:N326"/>
    <mergeCell ref="O330:R330"/>
    <mergeCell ref="S330:V330"/>
    <mergeCell ref="D331:E331"/>
    <mergeCell ref="F331:K331"/>
    <mergeCell ref="L331:N331"/>
    <mergeCell ref="O331:R331"/>
    <mergeCell ref="S331:V331"/>
    <mergeCell ref="D332:E332"/>
    <mergeCell ref="F332:K332"/>
    <mergeCell ref="L332:N332"/>
    <mergeCell ref="O332:R332"/>
    <mergeCell ref="S332:V332"/>
    <mergeCell ref="D333:E333"/>
    <mergeCell ref="F333:K333"/>
    <mergeCell ref="S333:V333"/>
    <mergeCell ref="S340:V340"/>
    <mergeCell ref="W340:AT340"/>
    <mergeCell ref="AU340:AZ340"/>
    <mergeCell ref="BA340:BH340"/>
    <mergeCell ref="L333:N333"/>
    <mergeCell ref="O333:R333"/>
    <mergeCell ref="D339:BH339"/>
    <mergeCell ref="D340:E340"/>
    <mergeCell ref="F340:K340"/>
    <mergeCell ref="L340:N340"/>
    <mergeCell ref="O340:R340"/>
    <mergeCell ref="F341:K341"/>
    <mergeCell ref="L341:N341"/>
    <mergeCell ref="O341:R341"/>
    <mergeCell ref="S341:V341"/>
    <mergeCell ref="W341:AT341"/>
    <mergeCell ref="AU341:AZ341"/>
    <mergeCell ref="BA341:BH341"/>
    <mergeCell ref="D341:E341"/>
    <mergeCell ref="D342:E342"/>
    <mergeCell ref="F342:K342"/>
    <mergeCell ref="L342:N342"/>
    <mergeCell ref="O342:R342"/>
    <mergeCell ref="S342:V342"/>
    <mergeCell ref="D343:E343"/>
    <mergeCell ref="D345:E345"/>
    <mergeCell ref="D346:E346"/>
    <mergeCell ref="F346:K346"/>
    <mergeCell ref="L346:N346"/>
    <mergeCell ref="O346:R346"/>
    <mergeCell ref="S346:V346"/>
    <mergeCell ref="O343:R343"/>
    <mergeCell ref="S343:V343"/>
    <mergeCell ref="O344:R344"/>
    <mergeCell ref="S344:V344"/>
    <mergeCell ref="O345:R345"/>
    <mergeCell ref="S345:V345"/>
    <mergeCell ref="F343:K343"/>
    <mergeCell ref="L343:N343"/>
    <mergeCell ref="D344:E344"/>
    <mergeCell ref="F344:K344"/>
    <mergeCell ref="L344:N344"/>
    <mergeCell ref="F345:K345"/>
    <mergeCell ref="L345:N345"/>
    <mergeCell ref="L348:N348"/>
    <mergeCell ref="O348:R348"/>
    <mergeCell ref="O349:R349"/>
    <mergeCell ref="S349:V349"/>
    <mergeCell ref="O350:R350"/>
    <mergeCell ref="S350:V350"/>
    <mergeCell ref="D347:E347"/>
    <mergeCell ref="F347:K347"/>
    <mergeCell ref="L347:N347"/>
    <mergeCell ref="O347:R347"/>
    <mergeCell ref="S347:V347"/>
    <mergeCell ref="F348:K348"/>
    <mergeCell ref="S348:V348"/>
    <mergeCell ref="D351:E351"/>
    <mergeCell ref="F351:K351"/>
    <mergeCell ref="L351:N351"/>
    <mergeCell ref="O351:R351"/>
    <mergeCell ref="S351:V351"/>
    <mergeCell ref="W351:AT351"/>
    <mergeCell ref="AU351:AZ351"/>
    <mergeCell ref="BA351:BH351"/>
    <mergeCell ref="D352:E352"/>
    <mergeCell ref="F352:K352"/>
    <mergeCell ref="L352:N352"/>
    <mergeCell ref="O352:R352"/>
    <mergeCell ref="S352:V352"/>
    <mergeCell ref="W352:AT352"/>
    <mergeCell ref="AU352:AZ352"/>
    <mergeCell ref="BA352:BH352"/>
    <mergeCell ref="D348:E348"/>
    <mergeCell ref="D349:E349"/>
    <mergeCell ref="F349:K349"/>
    <mergeCell ref="L349:N349"/>
    <mergeCell ref="D350:E350"/>
    <mergeCell ref="F350:K350"/>
    <mergeCell ref="L350:N350"/>
    <mergeCell ref="D361:E361"/>
    <mergeCell ref="F361:K361"/>
    <mergeCell ref="L361:N361"/>
    <mergeCell ref="O361:R361"/>
    <mergeCell ref="S361:V361"/>
    <mergeCell ref="F362:K362"/>
    <mergeCell ref="S362:V362"/>
    <mergeCell ref="W364:AT364"/>
    <mergeCell ref="W365:AT365"/>
    <mergeCell ref="AU365:AZ365"/>
    <mergeCell ref="BA365:BH365"/>
    <mergeCell ref="W366:AT366"/>
    <mergeCell ref="AU366:AZ366"/>
    <mergeCell ref="BA366:BH366"/>
    <mergeCell ref="L362:N362"/>
    <mergeCell ref="O362:R362"/>
    <mergeCell ref="W363:AT363"/>
    <mergeCell ref="AU363:AZ363"/>
    <mergeCell ref="BA363:BH363"/>
    <mergeCell ref="AU364:AZ364"/>
    <mergeCell ref="BA364:BH364"/>
    <mergeCell ref="F364:K364"/>
    <mergeCell ref="L364:N364"/>
    <mergeCell ref="D362:E362"/>
    <mergeCell ref="D363:E363"/>
    <mergeCell ref="F363:K363"/>
    <mergeCell ref="L363:N363"/>
    <mergeCell ref="O363:R363"/>
    <mergeCell ref="S363:V363"/>
    <mergeCell ref="D364:E364"/>
    <mergeCell ref="L354:N354"/>
    <mergeCell ref="O354:R354"/>
    <mergeCell ref="O355:R355"/>
    <mergeCell ref="S355:V355"/>
    <mergeCell ref="O356:R356"/>
    <mergeCell ref="S356:V356"/>
    <mergeCell ref="D353:E353"/>
    <mergeCell ref="F353:K353"/>
    <mergeCell ref="L353:N353"/>
    <mergeCell ref="O353:R353"/>
    <mergeCell ref="S353:V353"/>
    <mergeCell ref="F354:K354"/>
    <mergeCell ref="S354:V354"/>
    <mergeCell ref="D354:E354"/>
    <mergeCell ref="D355:E355"/>
    <mergeCell ref="F355:K355"/>
    <mergeCell ref="L355:N355"/>
    <mergeCell ref="D356:E356"/>
    <mergeCell ref="F356:K356"/>
    <mergeCell ref="L356:N356"/>
    <mergeCell ref="L358:N358"/>
    <mergeCell ref="O358:R358"/>
    <mergeCell ref="O359:R359"/>
    <mergeCell ref="S359:V359"/>
    <mergeCell ref="O360:R360"/>
    <mergeCell ref="S360:V360"/>
    <mergeCell ref="D357:E357"/>
    <mergeCell ref="F357:K357"/>
    <mergeCell ref="L357:N357"/>
    <mergeCell ref="O357:R357"/>
    <mergeCell ref="S357:V357"/>
    <mergeCell ref="F358:K358"/>
    <mergeCell ref="S358:V358"/>
    <mergeCell ref="D358:E358"/>
    <mergeCell ref="D359:E359"/>
    <mergeCell ref="F359:K359"/>
    <mergeCell ref="L359:N359"/>
    <mergeCell ref="D360:E360"/>
    <mergeCell ref="F360:K360"/>
    <mergeCell ref="L360:N360"/>
    <mergeCell ref="O364:R364"/>
    <mergeCell ref="S364:V364"/>
    <mergeCell ref="D365:E365"/>
    <mergeCell ref="F365:K365"/>
    <mergeCell ref="L365:N365"/>
    <mergeCell ref="O365:R365"/>
    <mergeCell ref="S365:V365"/>
    <mergeCell ref="D368:E368"/>
    <mergeCell ref="D443:E443"/>
    <mergeCell ref="F443:K443"/>
    <mergeCell ref="L443:N443"/>
    <mergeCell ref="O443:W443"/>
    <mergeCell ref="X443:AG443"/>
    <mergeCell ref="AH443:AQ443"/>
    <mergeCell ref="AR443:BH443"/>
    <mergeCell ref="D444:E444"/>
    <mergeCell ref="F444:K444"/>
    <mergeCell ref="L444:N444"/>
    <mergeCell ref="O444:W444"/>
    <mergeCell ref="X444:AG444"/>
    <mergeCell ref="AH444:AQ444"/>
    <mergeCell ref="AR444:BH444"/>
    <mergeCell ref="F445:K445"/>
    <mergeCell ref="L445:N445"/>
    <mergeCell ref="O445:W445"/>
    <mergeCell ref="X445:AG445"/>
    <mergeCell ref="AH445:AQ445"/>
    <mergeCell ref="AR445:BH445"/>
    <mergeCell ref="D448:BH448"/>
    <mergeCell ref="D445:E445"/>
    <mergeCell ref="F449:K450"/>
    <mergeCell ref="L449:N450"/>
    <mergeCell ref="O449:W450"/>
    <mergeCell ref="X449:AG450"/>
    <mergeCell ref="AH449:AQ450"/>
    <mergeCell ref="AR449:BH450"/>
    <mergeCell ref="D449:E450"/>
    <mergeCell ref="F451:K451"/>
    <mergeCell ref="L451:N451"/>
    <mergeCell ref="O451:W451"/>
    <mergeCell ref="X451:AG451"/>
    <mergeCell ref="AH451:AQ451"/>
    <mergeCell ref="AR451:BH451"/>
    <mergeCell ref="D451:E451"/>
    <mergeCell ref="F452:K452"/>
    <mergeCell ref="L452:N452"/>
    <mergeCell ref="O452:W452"/>
    <mergeCell ref="X452:AG452"/>
    <mergeCell ref="AH452:AQ452"/>
    <mergeCell ref="AR452:BH452"/>
    <mergeCell ref="D452:E452"/>
    <mergeCell ref="F453:K453"/>
    <mergeCell ref="L453:N453"/>
    <mergeCell ref="O453:W453"/>
    <mergeCell ref="X453:AG453"/>
    <mergeCell ref="AH453:AQ453"/>
    <mergeCell ref="AR453:BH453"/>
    <mergeCell ref="D453:E453"/>
    <mergeCell ref="F454:K454"/>
    <mergeCell ref="L454:N454"/>
    <mergeCell ref="O454:W454"/>
    <mergeCell ref="X454:AG454"/>
    <mergeCell ref="AH454:AQ454"/>
    <mergeCell ref="AR454:BH454"/>
    <mergeCell ref="D454:E454"/>
    <mergeCell ref="F455:K455"/>
    <mergeCell ref="L455:N455"/>
    <mergeCell ref="O455:W455"/>
    <mergeCell ref="X455:AG455"/>
    <mergeCell ref="AH455:AQ455"/>
    <mergeCell ref="AR455:BH455"/>
    <mergeCell ref="D455:E455"/>
    <mergeCell ref="F456:K456"/>
    <mergeCell ref="L456:N456"/>
    <mergeCell ref="O456:W456"/>
    <mergeCell ref="X456:AG456"/>
    <mergeCell ref="AH456:AQ456"/>
    <mergeCell ref="AR456:BH456"/>
    <mergeCell ref="D456:E456"/>
    <mergeCell ref="F457:K457"/>
    <mergeCell ref="L457:N457"/>
    <mergeCell ref="O457:W457"/>
    <mergeCell ref="X457:AG457"/>
    <mergeCell ref="AH457:AQ457"/>
    <mergeCell ref="AR457:BH457"/>
    <mergeCell ref="D457:E457"/>
    <mergeCell ref="F458:K458"/>
    <mergeCell ref="L458:N458"/>
    <mergeCell ref="O458:W458"/>
    <mergeCell ref="X458:AG458"/>
    <mergeCell ref="AH458:AQ458"/>
    <mergeCell ref="AR458:BH458"/>
    <mergeCell ref="H416:BK416"/>
    <mergeCell ref="H417:BD417"/>
    <mergeCell ref="R418:Z418"/>
    <mergeCell ref="AA418:AI418"/>
    <mergeCell ref="AJ418:AZ418"/>
    <mergeCell ref="AA419:AI419"/>
    <mergeCell ref="AJ419:AZ419"/>
    <mergeCell ref="R419:Z419"/>
    <mergeCell ref="R420:Z420"/>
    <mergeCell ref="AA420:AI420"/>
    <mergeCell ref="AJ420:AZ420"/>
    <mergeCell ref="R421:Z421"/>
    <mergeCell ref="AA421:AI421"/>
    <mergeCell ref="AJ421:AZ421"/>
    <mergeCell ref="R422:Z422"/>
    <mergeCell ref="AA422:AI422"/>
    <mergeCell ref="AJ422:AZ422"/>
    <mergeCell ref="H423:BD423"/>
    <mergeCell ref="H425:BD425"/>
    <mergeCell ref="H426:BD426"/>
    <mergeCell ref="K430:Z430"/>
    <mergeCell ref="AH434:AQ435"/>
    <mergeCell ref="AR434:BH435"/>
    <mergeCell ref="AG430:AV430"/>
    <mergeCell ref="D433:BH433"/>
    <mergeCell ref="D434:E435"/>
    <mergeCell ref="F434:K435"/>
    <mergeCell ref="L434:N435"/>
    <mergeCell ref="O434:W435"/>
    <mergeCell ref="X434:AG435"/>
    <mergeCell ref="D436:E436"/>
    <mergeCell ref="F436:K436"/>
    <mergeCell ref="L436:N436"/>
    <mergeCell ref="O436:W436"/>
    <mergeCell ref="X436:AG436"/>
    <mergeCell ref="AH436:AQ436"/>
    <mergeCell ref="AR436:BH436"/>
    <mergeCell ref="D459:E459"/>
    <mergeCell ref="D460:E460"/>
    <mergeCell ref="F460:K460"/>
    <mergeCell ref="L460:N460"/>
    <mergeCell ref="O460:W460"/>
    <mergeCell ref="X460:AG460"/>
    <mergeCell ref="AH460:AQ460"/>
    <mergeCell ref="AR460:BH460"/>
    <mergeCell ref="D458:E458"/>
    <mergeCell ref="F459:K459"/>
    <mergeCell ref="L459:N459"/>
    <mergeCell ref="O459:W459"/>
    <mergeCell ref="X459:AG459"/>
    <mergeCell ref="AH459:AQ459"/>
    <mergeCell ref="AR459:BH459"/>
    <mergeCell ref="D366:E366"/>
    <mergeCell ref="F366:K366"/>
    <mergeCell ref="L366:N366"/>
    <mergeCell ref="O366:R366"/>
    <mergeCell ref="S366:V366"/>
    <mergeCell ref="D367:E367"/>
    <mergeCell ref="F367:K367"/>
    <mergeCell ref="S367:V367"/>
    <mergeCell ref="O374:R374"/>
    <mergeCell ref="S374:V374"/>
    <mergeCell ref="O375:R375"/>
    <mergeCell ref="S375:V375"/>
    <mergeCell ref="O376:R376"/>
    <mergeCell ref="S376:V376"/>
    <mergeCell ref="W374:AT374"/>
    <mergeCell ref="AU374:AZ374"/>
    <mergeCell ref="W375:AT375"/>
    <mergeCell ref="AU375:AZ375"/>
    <mergeCell ref="BA375:BH375"/>
    <mergeCell ref="L367:N367"/>
    <mergeCell ref="O367:R367"/>
    <mergeCell ref="W367:AT367"/>
    <mergeCell ref="AU367:AZ367"/>
    <mergeCell ref="BA367:BH367"/>
    <mergeCell ref="D373:BH373"/>
    <mergeCell ref="D374:E374"/>
    <mergeCell ref="BA374:BH374"/>
    <mergeCell ref="D376:E376"/>
    <mergeCell ref="D377:E377"/>
    <mergeCell ref="D378:E378"/>
    <mergeCell ref="D379:E379"/>
    <mergeCell ref="D380:E380"/>
    <mergeCell ref="F374:K374"/>
    <mergeCell ref="L374:N374"/>
    <mergeCell ref="D375:E375"/>
    <mergeCell ref="F375:K375"/>
    <mergeCell ref="L375:N375"/>
    <mergeCell ref="F376:K376"/>
    <mergeCell ref="L376:N376"/>
    <mergeCell ref="O380:R380"/>
    <mergeCell ref="S380:V380"/>
    <mergeCell ref="F377:K377"/>
    <mergeCell ref="L377:N377"/>
    <mergeCell ref="O377:R377"/>
    <mergeCell ref="S377:V377"/>
    <mergeCell ref="L378:N378"/>
    <mergeCell ref="O378:R378"/>
    <mergeCell ref="S378:V378"/>
    <mergeCell ref="F378:K378"/>
    <mergeCell ref="F379:K379"/>
    <mergeCell ref="L379:N379"/>
    <mergeCell ref="O379:R379"/>
    <mergeCell ref="S379:V379"/>
    <mergeCell ref="F380:K380"/>
    <mergeCell ref="L380:N380"/>
    <mergeCell ref="L382:N382"/>
    <mergeCell ref="O382:R382"/>
    <mergeCell ref="O383:R383"/>
    <mergeCell ref="S383:V383"/>
    <mergeCell ref="O384:R384"/>
    <mergeCell ref="S384:V384"/>
    <mergeCell ref="D381:E381"/>
    <mergeCell ref="F381:K381"/>
    <mergeCell ref="L381:N381"/>
    <mergeCell ref="O381:R381"/>
    <mergeCell ref="S381:V381"/>
    <mergeCell ref="F382:K382"/>
    <mergeCell ref="S382:V382"/>
    <mergeCell ref="D385:E385"/>
    <mergeCell ref="F385:K385"/>
    <mergeCell ref="L385:N385"/>
    <mergeCell ref="O385:R385"/>
    <mergeCell ref="S385:V385"/>
    <mergeCell ref="W385:AT385"/>
    <mergeCell ref="AU385:AZ385"/>
    <mergeCell ref="BA385:BH385"/>
    <mergeCell ref="D386:E386"/>
    <mergeCell ref="F386:K386"/>
    <mergeCell ref="L386:N386"/>
    <mergeCell ref="O386:R386"/>
    <mergeCell ref="S386:V386"/>
    <mergeCell ref="W386:AT386"/>
    <mergeCell ref="AU386:AZ386"/>
    <mergeCell ref="BA386:BH386"/>
    <mergeCell ref="D382:E382"/>
    <mergeCell ref="D383:E383"/>
    <mergeCell ref="F383:K383"/>
    <mergeCell ref="L383:N383"/>
    <mergeCell ref="D384:E384"/>
    <mergeCell ref="F384:K384"/>
    <mergeCell ref="L384:N384"/>
    <mergeCell ref="E400:L400"/>
    <mergeCell ref="M400:T400"/>
    <mergeCell ref="U400:BG400"/>
    <mergeCell ref="E401:L401"/>
    <mergeCell ref="M401:T401"/>
    <mergeCell ref="U401:BG401"/>
    <mergeCell ref="E402:L402"/>
    <mergeCell ref="M402:T402"/>
    <mergeCell ref="U402:BG402"/>
    <mergeCell ref="AG407:AV407"/>
    <mergeCell ref="L388:N388"/>
    <mergeCell ref="O388:R388"/>
    <mergeCell ref="O389:R389"/>
    <mergeCell ref="S389:V389"/>
    <mergeCell ref="O390:R390"/>
    <mergeCell ref="S390:V390"/>
    <mergeCell ref="D387:E387"/>
    <mergeCell ref="F387:K387"/>
    <mergeCell ref="L387:N387"/>
    <mergeCell ref="O387:R387"/>
    <mergeCell ref="S387:V387"/>
    <mergeCell ref="F388:K388"/>
    <mergeCell ref="S388:V388"/>
    <mergeCell ref="D388:E388"/>
    <mergeCell ref="D389:E389"/>
    <mergeCell ref="F389:K389"/>
    <mergeCell ref="L389:N389"/>
    <mergeCell ref="D390:E390"/>
    <mergeCell ref="F390:K390"/>
    <mergeCell ref="L390:N390"/>
    <mergeCell ref="D391:E391"/>
    <mergeCell ref="E393:O393"/>
    <mergeCell ref="P393:S393"/>
    <mergeCell ref="T393:W393"/>
    <mergeCell ref="E394:O394"/>
    <mergeCell ref="P394:S394"/>
    <mergeCell ref="T394:W394"/>
    <mergeCell ref="M399:T399"/>
    <mergeCell ref="U399:BG399"/>
    <mergeCell ref="E395:O395"/>
    <mergeCell ref="P395:S395"/>
    <mergeCell ref="T395:W395"/>
    <mergeCell ref="E396:O396"/>
    <mergeCell ref="P396:S396"/>
    <mergeCell ref="T396:W396"/>
    <mergeCell ref="E399:L399"/>
    <mergeCell ref="K407:Z407"/>
    <mergeCell ref="H410:BD410"/>
    <mergeCell ref="X411:AQ411"/>
    <mergeCell ref="AX411:BD411"/>
    <mergeCell ref="H412:BD412"/>
    <mergeCell ref="H413:BD413"/>
    <mergeCell ref="H414:BD414"/>
    <mergeCell ref="H415:BD415"/>
    <mergeCell ref="D437:E437"/>
    <mergeCell ref="F437:K437"/>
    <mergeCell ref="L437:N437"/>
    <mergeCell ref="O437:W437"/>
    <mergeCell ref="X437:AG437"/>
    <mergeCell ref="AH437:AQ437"/>
    <mergeCell ref="AR437:BH437"/>
    <mergeCell ref="D438:E438"/>
    <mergeCell ref="F438:K438"/>
    <mergeCell ref="L438:N438"/>
    <mergeCell ref="O438:W438"/>
    <mergeCell ref="X438:AG438"/>
    <mergeCell ref="AH438:AQ438"/>
    <mergeCell ref="AR438:BH438"/>
    <mergeCell ref="D439:E439"/>
    <mergeCell ref="F439:K439"/>
    <mergeCell ref="L439:N439"/>
    <mergeCell ref="O439:W439"/>
    <mergeCell ref="X439:AG439"/>
    <mergeCell ref="AH439:AQ439"/>
    <mergeCell ref="AR439:BH439"/>
    <mergeCell ref="D440:E440"/>
    <mergeCell ref="F440:K440"/>
    <mergeCell ref="L440:N440"/>
    <mergeCell ref="O440:W440"/>
    <mergeCell ref="X440:AG440"/>
    <mergeCell ref="AH440:AQ440"/>
    <mergeCell ref="AR440:BH440"/>
    <mergeCell ref="D441:E441"/>
    <mergeCell ref="F441:K441"/>
    <mergeCell ref="L441:N441"/>
    <mergeCell ref="O441:W441"/>
    <mergeCell ref="X441:AG441"/>
    <mergeCell ref="AH441:AQ441"/>
    <mergeCell ref="AR441:BH441"/>
    <mergeCell ref="D442:E442"/>
    <mergeCell ref="F442:K442"/>
    <mergeCell ref="L442:N442"/>
    <mergeCell ref="O442:W442"/>
    <mergeCell ref="X442:AG442"/>
    <mergeCell ref="AH442:AQ442"/>
    <mergeCell ref="AR442:BH442"/>
  </mergeCells>
  <dataValidations>
    <dataValidation type="list" allowBlank="1" showErrorMessage="1" sqref="Z7 Z171 Z275">
      <formula1>'FUENTE DE DATOS'!$B$2:$B$76</formula1>
    </dataValidation>
  </dataValidations>
  <printOptions horizontalCentered="1" verticalCentered="1"/>
  <pageMargins bottom="0.46766881412550715" footer="0.0" header="0.0" left="0.021391245887278327" right="0.032086868830917485" top="0.1390430982673091"/>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63"/>
    <col customWidth="1" min="2" max="2" width="3.75"/>
    <col customWidth="1" min="3" max="44" width="1.63"/>
    <col customWidth="1" min="45" max="47" width="0.38"/>
    <col customWidth="1" min="48" max="48" width="3.0"/>
    <col customWidth="1" min="49" max="49" width="0.63"/>
    <col customWidth="1" min="50" max="50" width="5.0"/>
    <col customWidth="1" min="51" max="53" width="0.38"/>
    <col customWidth="1" min="54" max="55" width="1.63"/>
    <col customWidth="1" min="56" max="56" width="0.38"/>
    <col customWidth="1" min="57" max="62" width="1.63"/>
    <col customWidth="1" min="63" max="63" width="12.25"/>
    <col customWidth="1" min="64" max="64" width="6.63"/>
    <col customWidth="1" min="65" max="65" width="66.88"/>
    <col customWidth="1" min="66" max="66" width="5.13"/>
    <col customWidth="1" min="67" max="70" width="8.63"/>
    <col customWidth="1" min="71" max="71" width="48.63"/>
  </cols>
  <sheetData>
    <row r="2" ht="12.0" customHeight="1">
      <c r="BL2" s="109" t="s">
        <v>390</v>
      </c>
    </row>
    <row r="3">
      <c r="BL3" s="109" t="s">
        <v>391</v>
      </c>
      <c r="BM3" s="110">
        <v>44939.0</v>
      </c>
      <c r="BN3" s="111"/>
      <c r="BO3" s="111"/>
      <c r="BP3" s="111"/>
      <c r="BQ3" s="111"/>
      <c r="BR3" s="111"/>
      <c r="BS3" s="111"/>
    </row>
    <row r="4">
      <c r="BL4" s="109" t="s">
        <v>392</v>
      </c>
      <c r="BM4" s="112" t="s">
        <v>69</v>
      </c>
      <c r="BN4" s="113"/>
      <c r="BO4" s="113"/>
      <c r="BP4" s="113"/>
      <c r="BQ4" s="113"/>
      <c r="BR4" s="113"/>
      <c r="BS4" s="113"/>
    </row>
    <row r="6" ht="32.25" customHeight="1">
      <c r="H6" s="114"/>
      <c r="I6" s="115" t="str">
        <f>VLOOKUP("AUDITORIA FUAS"&amp;Z7,'Numeración'!$A$4:$F$39,6,0)</f>
        <v/>
      </c>
    </row>
    <row r="7" ht="27.0" customHeight="1">
      <c r="A7" s="116"/>
      <c r="B7" s="116"/>
      <c r="C7" s="116"/>
      <c r="D7" s="116"/>
      <c r="E7" s="116"/>
      <c r="F7" s="116"/>
      <c r="G7" s="116"/>
      <c r="H7" s="117" t="s">
        <v>393</v>
      </c>
      <c r="I7" s="114"/>
      <c r="J7" s="118"/>
      <c r="K7" s="118"/>
      <c r="L7" s="118"/>
      <c r="M7" s="118"/>
      <c r="N7" s="118"/>
      <c r="O7" s="118"/>
      <c r="P7" s="118"/>
      <c r="Q7" s="118"/>
      <c r="R7" s="118"/>
      <c r="S7" s="118"/>
      <c r="T7" s="118"/>
      <c r="U7" s="118"/>
      <c r="V7" s="118"/>
      <c r="W7" s="118"/>
      <c r="X7" s="118"/>
      <c r="Y7" s="119"/>
      <c r="Z7" s="120" t="s">
        <v>219</v>
      </c>
      <c r="AR7" s="118"/>
      <c r="AS7" s="118"/>
      <c r="AT7" s="118"/>
      <c r="AU7" s="121" t="s">
        <v>391</v>
      </c>
      <c r="AV7" s="122"/>
      <c r="AW7" s="122"/>
      <c r="AX7" s="122" t="str">
        <f>VLOOKUP("AUDITORIA FUAS"&amp;Z7,'Numeración'!$A$4:$F$39,5,0)</f>
        <v/>
      </c>
      <c r="BE7" s="114"/>
      <c r="BF7" s="114"/>
      <c r="BG7" s="114"/>
      <c r="BH7" s="114"/>
      <c r="BI7" s="114"/>
      <c r="BJ7" s="114"/>
      <c r="BK7" s="114"/>
    </row>
    <row r="8">
      <c r="A8" s="123"/>
      <c r="B8" s="123"/>
      <c r="C8" s="123"/>
      <c r="D8" s="123"/>
      <c r="E8" s="123"/>
      <c r="F8" s="123"/>
      <c r="G8" s="123"/>
      <c r="H8" s="124" t="str">
        <f>"Se inicia con la evaluación prestacional a cargo de "&amp;'Numeración'!D2&amp;", Profesional de supervisión prestacional de la Oficina de Seguros de la DIRIS Lima Centro, para realizar la auditoria de las FUAs producidas por el establecimiento de salud"</f>
        <v>Se inicia con la evaluación prestacional a cargo de Carolina Helen LLontop Jaime, Profesional de supervisión prestacional de la Oficina de Seguros de la DIRIS Lima Centro, para realizar la auditoria de las FUAs producidas por el establecimiento de salud</v>
      </c>
      <c r="BE8" s="125"/>
      <c r="BF8" s="125"/>
      <c r="BG8" s="125"/>
      <c r="BH8" s="125"/>
      <c r="BI8" s="125"/>
      <c r="BJ8" s="125"/>
      <c r="BK8" s="125"/>
    </row>
    <row r="9" ht="21.75" customHeight="1">
      <c r="A9" s="126"/>
      <c r="B9" s="126"/>
      <c r="C9" s="126"/>
      <c r="D9" s="126"/>
      <c r="E9" s="126"/>
      <c r="F9" s="126"/>
      <c r="G9" s="126"/>
      <c r="H9" s="127" t="s">
        <v>394</v>
      </c>
      <c r="BE9" s="127"/>
      <c r="BF9" s="127"/>
      <c r="BG9" s="127"/>
      <c r="BH9" s="127"/>
      <c r="BI9" s="127"/>
      <c r="BJ9" s="127"/>
      <c r="BK9" s="127"/>
    </row>
    <row r="10" ht="183.0" customHeight="1">
      <c r="A10" s="123"/>
      <c r="B10" s="123"/>
      <c r="C10" s="123"/>
      <c r="D10" s="123"/>
      <c r="E10" s="123"/>
      <c r="F10" s="123"/>
      <c r="G10" s="123"/>
      <c r="H10" s="125" t="s">
        <v>521</v>
      </c>
      <c r="BE10" s="125"/>
      <c r="BF10" s="125"/>
      <c r="BG10" s="125"/>
      <c r="BH10" s="125"/>
      <c r="BI10" s="125"/>
      <c r="BJ10" s="125"/>
      <c r="BK10" s="125"/>
    </row>
    <row r="11" ht="21.75" customHeight="1">
      <c r="A11" s="126"/>
      <c r="B11" s="126"/>
      <c r="C11" s="126"/>
      <c r="D11" s="126"/>
      <c r="E11" s="126"/>
      <c r="F11" s="126"/>
      <c r="G11" s="126"/>
      <c r="H11" s="127" t="s">
        <v>396</v>
      </c>
    </row>
    <row r="12" ht="17.25" customHeight="1">
      <c r="A12" s="123"/>
      <c r="B12" s="123"/>
      <c r="C12" s="123"/>
      <c r="D12" s="123"/>
      <c r="E12" s="123"/>
      <c r="F12" s="123"/>
      <c r="G12" s="123"/>
      <c r="H12" s="125" t="s">
        <v>397</v>
      </c>
    </row>
    <row r="13" ht="21.0" customHeight="1">
      <c r="H13" s="114"/>
      <c r="I13" s="114"/>
      <c r="J13" s="114"/>
      <c r="K13" s="128"/>
      <c r="L13" s="128"/>
      <c r="M13" s="128"/>
      <c r="N13" s="128"/>
      <c r="O13" s="128"/>
      <c r="P13" s="128"/>
      <c r="Q13" s="128"/>
      <c r="R13" s="129" t="s">
        <v>398</v>
      </c>
      <c r="S13" s="130"/>
      <c r="T13" s="130"/>
      <c r="U13" s="130"/>
      <c r="V13" s="130"/>
      <c r="W13" s="130"/>
      <c r="X13" s="130"/>
      <c r="Y13" s="130"/>
      <c r="Z13" s="131"/>
      <c r="AA13" s="129" t="s">
        <v>399</v>
      </c>
      <c r="AB13" s="130"/>
      <c r="AC13" s="130"/>
      <c r="AD13" s="130"/>
      <c r="AE13" s="130"/>
      <c r="AF13" s="130"/>
      <c r="AG13" s="130"/>
      <c r="AH13" s="130"/>
      <c r="AI13" s="131"/>
      <c r="AJ13" s="129" t="s">
        <v>400</v>
      </c>
      <c r="AK13" s="130"/>
      <c r="AL13" s="130"/>
      <c r="AM13" s="130"/>
      <c r="AN13" s="130"/>
      <c r="AO13" s="130"/>
      <c r="AP13" s="130"/>
      <c r="AQ13" s="130"/>
      <c r="AR13" s="131"/>
      <c r="AS13" s="124"/>
      <c r="AT13" s="124"/>
      <c r="AU13" s="124"/>
      <c r="AV13" s="128"/>
      <c r="AW13" s="128"/>
      <c r="AX13" s="128"/>
      <c r="AY13" s="128"/>
      <c r="AZ13" s="128"/>
      <c r="BA13" s="128"/>
      <c r="BB13" s="128"/>
      <c r="BC13" s="128"/>
      <c r="BD13" s="128"/>
      <c r="BE13" s="128"/>
      <c r="BF13" s="128"/>
      <c r="BG13" s="128"/>
      <c r="BH13" s="128"/>
      <c r="BI13" s="128"/>
      <c r="BJ13" s="128"/>
      <c r="BK13" s="128"/>
    </row>
    <row r="14" ht="21.0" customHeight="1">
      <c r="H14" s="114"/>
      <c r="I14" s="114"/>
      <c r="J14" s="114"/>
      <c r="K14" s="128"/>
      <c r="L14" s="128"/>
      <c r="M14" s="128"/>
      <c r="N14" s="128"/>
      <c r="O14" s="128"/>
      <c r="P14" s="128"/>
      <c r="Q14" s="128"/>
      <c r="R14" s="132">
        <f>AJ14-AA14</f>
        <v>100</v>
      </c>
      <c r="S14" s="130"/>
      <c r="T14" s="130"/>
      <c r="U14" s="130"/>
      <c r="V14" s="130"/>
      <c r="W14" s="130"/>
      <c r="X14" s="130"/>
      <c r="Y14" s="130"/>
      <c r="Z14" s="131"/>
      <c r="AA14" s="132"/>
      <c r="AB14" s="130"/>
      <c r="AC14" s="130"/>
      <c r="AD14" s="130"/>
      <c r="AE14" s="130"/>
      <c r="AF14" s="130"/>
      <c r="AG14" s="130"/>
      <c r="AH14" s="130"/>
      <c r="AI14" s="131"/>
      <c r="AJ14" s="133">
        <v>100.0</v>
      </c>
      <c r="AK14" s="130"/>
      <c r="AL14" s="130"/>
      <c r="AM14" s="130"/>
      <c r="AN14" s="130"/>
      <c r="AO14" s="130"/>
      <c r="AP14" s="130"/>
      <c r="AQ14" s="130"/>
      <c r="AR14" s="131"/>
      <c r="AS14" s="124"/>
      <c r="AT14" s="124"/>
      <c r="AU14" s="124"/>
      <c r="AV14" s="128"/>
      <c r="AW14" s="128"/>
      <c r="AX14" s="128"/>
      <c r="AY14" s="128"/>
      <c r="AZ14" s="128"/>
      <c r="BA14" s="128"/>
      <c r="BB14" s="128"/>
      <c r="BC14" s="128"/>
      <c r="BD14" s="128"/>
      <c r="BE14" s="128"/>
      <c r="BF14" s="128"/>
      <c r="BG14" s="128"/>
      <c r="BH14" s="128"/>
      <c r="BI14" s="128"/>
      <c r="BJ14" s="128"/>
      <c r="BK14" s="128"/>
    </row>
    <row r="15" ht="21.0" customHeight="1">
      <c r="H15" s="114"/>
      <c r="I15" s="114"/>
      <c r="J15" s="114"/>
      <c r="K15" s="128"/>
      <c r="L15" s="128"/>
      <c r="M15" s="128"/>
      <c r="N15" s="128"/>
      <c r="O15" s="128"/>
      <c r="P15" s="128"/>
      <c r="Q15" s="128"/>
      <c r="R15" s="134">
        <f>R14/AJ14</f>
        <v>1</v>
      </c>
      <c r="S15" s="130"/>
      <c r="T15" s="130"/>
      <c r="U15" s="130"/>
      <c r="V15" s="130"/>
      <c r="W15" s="130"/>
      <c r="X15" s="130"/>
      <c r="Y15" s="130"/>
      <c r="Z15" s="131"/>
      <c r="AA15" s="134"/>
      <c r="AB15" s="130"/>
      <c r="AC15" s="130"/>
      <c r="AD15" s="130"/>
      <c r="AE15" s="130"/>
      <c r="AF15" s="130"/>
      <c r="AG15" s="130"/>
      <c r="AH15" s="130"/>
      <c r="AI15" s="131"/>
      <c r="AJ15" s="134">
        <v>1.0</v>
      </c>
      <c r="AK15" s="130"/>
      <c r="AL15" s="130"/>
      <c r="AM15" s="130"/>
      <c r="AN15" s="130"/>
      <c r="AO15" s="130"/>
      <c r="AP15" s="130"/>
      <c r="AQ15" s="130"/>
      <c r="AR15" s="131"/>
      <c r="AS15" s="124"/>
      <c r="AT15" s="124"/>
      <c r="AU15" s="124"/>
      <c r="AV15" s="128"/>
      <c r="AW15" s="128"/>
      <c r="AX15" s="128"/>
      <c r="AY15" s="128"/>
      <c r="AZ15" s="128"/>
      <c r="BA15" s="128"/>
      <c r="BB15" s="128"/>
      <c r="BC15" s="128"/>
      <c r="BD15" s="128"/>
      <c r="BE15" s="128"/>
      <c r="BF15" s="128"/>
      <c r="BG15" s="128"/>
      <c r="BH15" s="128"/>
      <c r="BI15" s="128"/>
      <c r="BJ15" s="128"/>
      <c r="BK15" s="128"/>
    </row>
    <row r="16" ht="41.25" customHeight="1">
      <c r="A16" s="123"/>
      <c r="B16" s="123"/>
      <c r="C16" s="123"/>
      <c r="D16" s="123"/>
      <c r="E16" s="123"/>
      <c r="F16" s="123"/>
      <c r="G16" s="123"/>
      <c r="H16" s="125" t="s">
        <v>401</v>
      </c>
      <c r="BE16" s="125"/>
      <c r="BF16" s="125"/>
      <c r="BG16" s="125"/>
      <c r="BH16" s="125"/>
      <c r="BI16" s="125"/>
      <c r="BJ16" s="125"/>
      <c r="BK16" s="125"/>
    </row>
    <row r="17" ht="20.25" customHeight="1">
      <c r="A17" s="116"/>
      <c r="B17" s="116"/>
      <c r="C17" s="116"/>
      <c r="D17" s="116"/>
      <c r="E17" s="116"/>
      <c r="F17" s="116"/>
      <c r="G17" s="116"/>
      <c r="H17" s="117" t="s">
        <v>402</v>
      </c>
      <c r="I17" s="114"/>
      <c r="J17" s="114"/>
      <c r="K17" s="128"/>
      <c r="L17" s="128"/>
      <c r="M17" s="128"/>
      <c r="N17" s="128"/>
      <c r="O17" s="128"/>
      <c r="P17" s="128"/>
      <c r="Q17" s="128"/>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8"/>
      <c r="AW17" s="128"/>
      <c r="AX17" s="128"/>
      <c r="AY17" s="128"/>
      <c r="AZ17" s="128"/>
      <c r="BA17" s="128"/>
      <c r="BB17" s="128"/>
      <c r="BC17" s="128"/>
      <c r="BD17" s="128"/>
      <c r="BE17" s="128"/>
      <c r="BF17" s="128"/>
      <c r="BG17" s="128"/>
      <c r="BH17" s="128"/>
      <c r="BI17" s="128"/>
      <c r="BJ17" s="128"/>
      <c r="BK17" s="128"/>
    </row>
    <row r="18" ht="45.0" customHeight="1">
      <c r="A18" s="135"/>
      <c r="B18" s="135"/>
      <c r="C18" s="135"/>
      <c r="D18" s="135"/>
      <c r="E18" s="135"/>
      <c r="F18" s="135"/>
      <c r="G18" s="135"/>
      <c r="H18" s="124" t="s">
        <v>403</v>
      </c>
      <c r="BE18" s="124"/>
      <c r="BF18" s="124"/>
      <c r="BG18" s="124"/>
      <c r="BH18" s="124"/>
      <c r="BI18" s="124"/>
      <c r="BJ18" s="124"/>
      <c r="BK18" s="124"/>
    </row>
    <row r="19" ht="42.75" customHeight="1">
      <c r="A19" s="135"/>
      <c r="B19" s="135"/>
      <c r="C19" s="135"/>
      <c r="D19" s="135"/>
      <c r="E19" s="135"/>
      <c r="F19" s="135"/>
      <c r="G19" s="135"/>
      <c r="H19" s="124" t="s">
        <v>404</v>
      </c>
      <c r="BE19" s="124"/>
      <c r="BF19" s="124"/>
      <c r="BG19" s="124"/>
      <c r="BH19" s="124"/>
      <c r="BI19" s="124"/>
      <c r="BJ19" s="124"/>
      <c r="BK19" s="124"/>
    </row>
    <row r="20">
      <c r="H20" s="136" t="str">
        <f>VLOOKUP("AUDITORIA FUAS"&amp;Z7,'Numeración'!$A$4:$G$39,7,0)</f>
        <v/>
      </c>
    </row>
    <row r="21"/>
    <row r="22" ht="12.0" customHeight="1"/>
    <row r="23" ht="6.75" customHeight="1"/>
    <row r="24" ht="8.25" customHeight="1"/>
    <row r="25" ht="48.0" customHeight="1">
      <c r="I25" s="137"/>
      <c r="J25" s="137"/>
      <c r="K25" s="138" t="s">
        <v>405</v>
      </c>
      <c r="L25" s="139"/>
      <c r="M25" s="139"/>
      <c r="N25" s="139"/>
      <c r="O25" s="139"/>
      <c r="P25" s="139"/>
      <c r="Q25" s="139"/>
      <c r="R25" s="139"/>
      <c r="S25" s="139"/>
      <c r="T25" s="139"/>
      <c r="U25" s="139"/>
      <c r="V25" s="139"/>
      <c r="W25" s="139"/>
      <c r="X25" s="139"/>
      <c r="Y25" s="139"/>
      <c r="Z25" s="139"/>
      <c r="AG25" s="140" t="s">
        <v>406</v>
      </c>
      <c r="AH25" s="139"/>
      <c r="AI25" s="139"/>
      <c r="AJ25" s="139"/>
      <c r="AK25" s="139"/>
      <c r="AL25" s="139"/>
      <c r="AM25" s="139"/>
      <c r="AN25" s="139"/>
      <c r="AO25" s="139"/>
      <c r="AP25" s="139"/>
      <c r="AQ25" s="139"/>
      <c r="AR25" s="139"/>
      <c r="AS25" s="139"/>
      <c r="AT25" s="139"/>
      <c r="AU25" s="139"/>
      <c r="AV25" s="139"/>
    </row>
    <row r="26"/>
    <row r="27" ht="12.0" customHeight="1"/>
    <row r="28"/>
    <row r="29"/>
    <row r="30"/>
    <row r="31"/>
    <row r="32" ht="10.5" customHeight="1"/>
    <row r="33" ht="3.0" customHeight="1"/>
    <row r="34">
      <c r="A34" s="69"/>
      <c r="B34" s="69"/>
      <c r="C34" s="69"/>
      <c r="D34" s="141" t="s">
        <v>407</v>
      </c>
    </row>
    <row r="35">
      <c r="A35" s="142"/>
      <c r="B35" s="142"/>
      <c r="C35" s="142"/>
      <c r="D35" s="142"/>
      <c r="E35" s="142"/>
      <c r="F35" s="142"/>
      <c r="G35" s="142"/>
      <c r="H35" s="143" t="s">
        <v>408</v>
      </c>
      <c r="I35" s="144"/>
      <c r="J35" s="144"/>
      <c r="K35" s="144"/>
      <c r="L35" s="144"/>
      <c r="M35" s="144"/>
      <c r="N35" s="144"/>
      <c r="O35" s="144"/>
      <c r="P35" s="144"/>
      <c r="Q35" s="144"/>
      <c r="R35" s="144"/>
      <c r="S35" s="144"/>
      <c r="T35" s="144"/>
      <c r="U35" s="144"/>
      <c r="V35" s="144"/>
      <c r="W35" s="144"/>
      <c r="X35" s="144"/>
      <c r="Y35" s="144"/>
      <c r="Z35" s="144"/>
      <c r="AA35" s="144"/>
      <c r="AB35" s="145"/>
    </row>
    <row r="36" ht="15.75" customHeight="1">
      <c r="A36" s="142"/>
      <c r="B36" s="142"/>
      <c r="C36" s="142"/>
      <c r="D36" s="142"/>
      <c r="E36" s="142"/>
      <c r="F36" s="142"/>
      <c r="G36" s="142"/>
      <c r="H36" s="146" t="s">
        <v>409</v>
      </c>
      <c r="I36" s="147"/>
      <c r="J36" s="147"/>
      <c r="K36" s="147"/>
      <c r="M36" s="147" t="str">
        <f>Z7</f>
        <v>C.S.M. LA VICTORIA</v>
      </c>
      <c r="AU36" s="148" t="s">
        <v>391</v>
      </c>
      <c r="AV36" s="149"/>
      <c r="AW36" s="149"/>
      <c r="AX36" s="149"/>
      <c r="AY36" s="149"/>
      <c r="AZ36" s="149"/>
      <c r="BA36" s="150" t="str">
        <f>AX7</f>
        <v/>
      </c>
    </row>
    <row r="37" ht="1.5" customHeight="1"/>
    <row r="38" ht="20.25" customHeight="1">
      <c r="A38" s="151"/>
      <c r="B38" s="151"/>
      <c r="C38" s="151"/>
      <c r="D38" s="152" t="s">
        <v>324</v>
      </c>
      <c r="E38" s="131"/>
      <c r="F38" s="153" t="s">
        <v>342</v>
      </c>
      <c r="G38" s="130"/>
      <c r="H38" s="131"/>
      <c r="I38" s="152" t="s">
        <v>343</v>
      </c>
      <c r="J38" s="130"/>
      <c r="K38" s="130"/>
      <c r="L38" s="130"/>
      <c r="M38" s="131"/>
      <c r="N38" s="154" t="s">
        <v>410</v>
      </c>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1"/>
      <c r="BB38" s="152" t="s">
        <v>345</v>
      </c>
      <c r="BC38" s="130"/>
      <c r="BD38" s="130"/>
      <c r="BE38" s="130"/>
      <c r="BF38" s="130"/>
      <c r="BG38" s="130"/>
      <c r="BH38" s="131"/>
    </row>
    <row r="39" ht="20.25" customHeight="1">
      <c r="A39" s="155"/>
      <c r="B39" s="155"/>
      <c r="C39" s="155"/>
      <c r="D39" s="156">
        <v>1.0</v>
      </c>
      <c r="E39" s="131"/>
      <c r="F39" s="157" t="str">
        <f>IFERROR(VLOOKUP($M$36&amp;D39,Auditoria!$A$4:$J$803,5,0),"")</f>
        <v/>
      </c>
      <c r="G39" s="130"/>
      <c r="H39" s="131"/>
      <c r="I39" s="157" t="str">
        <f>IFERROR(VLOOKUP($M$36&amp;D39,Auditoria!$A$4:$J$803,6,0),"")</f>
        <v/>
      </c>
      <c r="J39" s="130"/>
      <c r="K39" s="130"/>
      <c r="L39" s="130"/>
      <c r="M39" s="131"/>
      <c r="N39" s="158" t="str">
        <f>IFERROR(VLOOKUP($M$36&amp;D39,Auditoria!$A$4:$J$803,7,0),"")&amp;" - "&amp;IFERROR(VLOOKUP($M$36&amp;D39,Auditoria!$A$4:$J$803,8,0),"")</f>
        <v> - </v>
      </c>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1"/>
      <c r="BB39" s="157" t="str">
        <f>IFERROR(VLOOKUP($M$36&amp;D39,Auditoria!$A$4:$J$803,9,0),"")</f>
        <v/>
      </c>
      <c r="BC39" s="130"/>
      <c r="BD39" s="130"/>
      <c r="BE39" s="130"/>
      <c r="BF39" s="130"/>
      <c r="BG39" s="130"/>
      <c r="BH39" s="131"/>
      <c r="BL39" s="75">
        <f t="shared" ref="BL39:BL73" si="1">IF(BB39&lt;&gt;"",1,0)</f>
        <v>0</v>
      </c>
    </row>
    <row r="40" ht="20.25" customHeight="1">
      <c r="A40" s="155"/>
      <c r="B40" s="155"/>
      <c r="C40" s="155"/>
      <c r="D40" s="156">
        <v>2.0</v>
      </c>
      <c r="E40" s="131"/>
      <c r="F40" s="157" t="str">
        <f>IFERROR(VLOOKUP($M$36&amp;D40,Auditoria!$A$4:$J$803,5,0),"")</f>
        <v/>
      </c>
      <c r="G40" s="130"/>
      <c r="H40" s="131"/>
      <c r="I40" s="157" t="str">
        <f>IFERROR(VLOOKUP($M$36&amp;D40,Auditoria!$A$4:$J$803,6,0),"")</f>
        <v/>
      </c>
      <c r="J40" s="130"/>
      <c r="K40" s="130"/>
      <c r="L40" s="130"/>
      <c r="M40" s="131"/>
      <c r="N40" s="158" t="str">
        <f>IFERROR(VLOOKUP($M$36&amp;D40,Auditoria!$A$4:$J$803,7,0),"")&amp;" - "&amp;IFERROR(VLOOKUP($M$36&amp;D40,Auditoria!$A$4:$J$803,8,0),"")</f>
        <v> - </v>
      </c>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1"/>
      <c r="BB40" s="157" t="str">
        <f>IFERROR(VLOOKUP($M$36&amp;D40,Auditoria!$A$4:$J$803,9,0),"")</f>
        <v/>
      </c>
      <c r="BC40" s="130"/>
      <c r="BD40" s="130"/>
      <c r="BE40" s="130"/>
      <c r="BF40" s="130"/>
      <c r="BG40" s="130"/>
      <c r="BH40" s="131"/>
      <c r="BI40" s="159"/>
      <c r="BJ40" s="159"/>
      <c r="BK40" s="159"/>
      <c r="BL40" s="75">
        <f t="shared" si="1"/>
        <v>0</v>
      </c>
    </row>
    <row r="41" ht="20.25" customHeight="1">
      <c r="A41" s="155"/>
      <c r="B41" s="155"/>
      <c r="C41" s="155"/>
      <c r="D41" s="156">
        <v>3.0</v>
      </c>
      <c r="E41" s="131"/>
      <c r="F41" s="157" t="str">
        <f>IFERROR(VLOOKUP($M$36&amp;D41,Auditoria!$A$4:$J$803,5,0),"")</f>
        <v/>
      </c>
      <c r="G41" s="130"/>
      <c r="H41" s="131"/>
      <c r="I41" s="157" t="str">
        <f>IFERROR(VLOOKUP($M$36&amp;D41,Auditoria!$A$4:$J$803,6,0),"")</f>
        <v/>
      </c>
      <c r="J41" s="130"/>
      <c r="K41" s="130"/>
      <c r="L41" s="130"/>
      <c r="M41" s="131"/>
      <c r="N41" s="158" t="str">
        <f>IFERROR(VLOOKUP($M$36&amp;D41,Auditoria!$A$4:$J$803,7,0),"")&amp;" - "&amp;IFERROR(VLOOKUP($M$36&amp;D41,Auditoria!$A$4:$J$803,8,0),"")</f>
        <v> - </v>
      </c>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1"/>
      <c r="BB41" s="157" t="str">
        <f>IFERROR(VLOOKUP($M$36&amp;D41,Auditoria!$A$4:$J$803,9,0),"")</f>
        <v/>
      </c>
      <c r="BC41" s="130"/>
      <c r="BD41" s="130"/>
      <c r="BE41" s="130"/>
      <c r="BF41" s="130"/>
      <c r="BG41" s="130"/>
      <c r="BH41" s="131"/>
      <c r="BI41" s="159"/>
      <c r="BJ41" s="159"/>
      <c r="BK41" s="159"/>
      <c r="BL41" s="75">
        <f t="shared" si="1"/>
        <v>0</v>
      </c>
    </row>
    <row r="42" ht="20.25" customHeight="1">
      <c r="A42" s="155"/>
      <c r="B42" s="155"/>
      <c r="C42" s="155"/>
      <c r="D42" s="156">
        <v>4.0</v>
      </c>
      <c r="E42" s="131"/>
      <c r="F42" s="157" t="str">
        <f>IFERROR(VLOOKUP($M$36&amp;D42,Auditoria!$A$4:$J$803,5,0),"")</f>
        <v/>
      </c>
      <c r="G42" s="130"/>
      <c r="H42" s="131"/>
      <c r="I42" s="157" t="str">
        <f>IFERROR(VLOOKUP($M$36&amp;D42,Auditoria!$A$4:$J$803,6,0),"")</f>
        <v/>
      </c>
      <c r="J42" s="130"/>
      <c r="K42" s="130"/>
      <c r="L42" s="130"/>
      <c r="M42" s="131"/>
      <c r="N42" s="158" t="str">
        <f>IFERROR(VLOOKUP($M$36&amp;D42,Auditoria!$A$4:$J$803,7,0),"")&amp;" - "&amp;IFERROR(VLOOKUP($M$36&amp;D42,Auditoria!$A$4:$J$803,8,0),"")</f>
        <v> - </v>
      </c>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1"/>
      <c r="BB42" s="157" t="str">
        <f>IFERROR(VLOOKUP($M$36&amp;D42,Auditoria!$A$4:$J$803,9,0),"")</f>
        <v/>
      </c>
      <c r="BC42" s="130"/>
      <c r="BD42" s="130"/>
      <c r="BE42" s="130"/>
      <c r="BF42" s="130"/>
      <c r="BG42" s="130"/>
      <c r="BH42" s="131"/>
      <c r="BI42" s="159"/>
      <c r="BJ42" s="159"/>
      <c r="BK42" s="159"/>
      <c r="BL42" s="75">
        <f t="shared" si="1"/>
        <v>0</v>
      </c>
    </row>
    <row r="43" ht="20.25" customHeight="1">
      <c r="A43" s="155"/>
      <c r="B43" s="155"/>
      <c r="C43" s="155"/>
      <c r="D43" s="156">
        <v>5.0</v>
      </c>
      <c r="E43" s="131"/>
      <c r="F43" s="157" t="str">
        <f>IFERROR(VLOOKUP($M$36&amp;D43,Auditoria!$A$4:$J$803,5,0),"")</f>
        <v/>
      </c>
      <c r="G43" s="130"/>
      <c r="H43" s="131"/>
      <c r="I43" s="157" t="str">
        <f>IFERROR(VLOOKUP($M$36&amp;D43,Auditoria!$A$4:$J$803,6,0),"")</f>
        <v/>
      </c>
      <c r="J43" s="130"/>
      <c r="K43" s="130"/>
      <c r="L43" s="130"/>
      <c r="M43" s="131"/>
      <c r="N43" s="158" t="str">
        <f>IFERROR(VLOOKUP($M$36&amp;D43,Auditoria!$A$4:$J$803,7,0),"")&amp;" - "&amp;IFERROR(VLOOKUP($M$36&amp;D43,Auditoria!$A$4:$J$803,8,0),"")</f>
        <v> - </v>
      </c>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1"/>
      <c r="BB43" s="157" t="str">
        <f>IFERROR(VLOOKUP($M$36&amp;D43,Auditoria!$A$4:$J$803,9,0),"")</f>
        <v/>
      </c>
      <c r="BC43" s="130"/>
      <c r="BD43" s="130"/>
      <c r="BE43" s="130"/>
      <c r="BF43" s="130"/>
      <c r="BG43" s="130"/>
      <c r="BH43" s="131"/>
      <c r="BI43" s="159"/>
      <c r="BJ43" s="159"/>
      <c r="BK43" s="159"/>
      <c r="BL43" s="75">
        <f t="shared" si="1"/>
        <v>0</v>
      </c>
    </row>
    <row r="44" ht="20.25" customHeight="1">
      <c r="A44" s="155"/>
      <c r="B44" s="155"/>
      <c r="C44" s="155"/>
      <c r="D44" s="156">
        <v>6.0</v>
      </c>
      <c r="E44" s="131"/>
      <c r="F44" s="157" t="str">
        <f>IFERROR(VLOOKUP($M$36&amp;D44,Auditoria!$A$4:$J$803,5,0),"")</f>
        <v/>
      </c>
      <c r="G44" s="130"/>
      <c r="H44" s="131"/>
      <c r="I44" s="157" t="str">
        <f>IFERROR(VLOOKUP($M$36&amp;D44,Auditoria!$A$4:$J$803,6,0),"")</f>
        <v/>
      </c>
      <c r="J44" s="130"/>
      <c r="K44" s="130"/>
      <c r="L44" s="130"/>
      <c r="M44" s="131"/>
      <c r="N44" s="158" t="str">
        <f>IFERROR(VLOOKUP($M$36&amp;D44,Auditoria!$A$4:$J$803,7,0),"")&amp;" - "&amp;IFERROR(VLOOKUP($M$36&amp;D44,Auditoria!$A$4:$J$803,8,0),"")</f>
        <v> - </v>
      </c>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1"/>
      <c r="BB44" s="157" t="str">
        <f>IFERROR(VLOOKUP($M$36&amp;D44,Auditoria!$A$4:$J$803,9,0),"")</f>
        <v/>
      </c>
      <c r="BC44" s="130"/>
      <c r="BD44" s="130"/>
      <c r="BE44" s="130"/>
      <c r="BF44" s="130"/>
      <c r="BG44" s="130"/>
      <c r="BH44" s="131"/>
      <c r="BI44" s="159"/>
      <c r="BJ44" s="159"/>
      <c r="BK44" s="159"/>
      <c r="BL44" s="75">
        <f t="shared" si="1"/>
        <v>0</v>
      </c>
    </row>
    <row r="45" ht="20.25" customHeight="1">
      <c r="A45" s="155"/>
      <c r="B45" s="155"/>
      <c r="C45" s="155"/>
      <c r="D45" s="156">
        <v>7.0</v>
      </c>
      <c r="E45" s="131"/>
      <c r="F45" s="157" t="str">
        <f>IFERROR(VLOOKUP($M$36&amp;D45,Auditoria!$A$4:$J$803,5,0),"")</f>
        <v/>
      </c>
      <c r="G45" s="130"/>
      <c r="H45" s="131"/>
      <c r="I45" s="157" t="str">
        <f>IFERROR(VLOOKUP($M$36&amp;D45,Auditoria!$A$4:$J$803,6,0),"")</f>
        <v/>
      </c>
      <c r="J45" s="130"/>
      <c r="K45" s="130"/>
      <c r="L45" s="130"/>
      <c r="M45" s="131"/>
      <c r="N45" s="158" t="str">
        <f>IFERROR(VLOOKUP($M$36&amp;D45,Auditoria!$A$4:$J$803,7,0),"")&amp;" - "&amp;IFERROR(VLOOKUP($M$36&amp;D45,Auditoria!$A$4:$J$803,8,0),"")</f>
        <v> - </v>
      </c>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1"/>
      <c r="BB45" s="157" t="str">
        <f>IFERROR(VLOOKUP($M$36&amp;D45,Auditoria!$A$4:$J$803,9,0),"")</f>
        <v/>
      </c>
      <c r="BC45" s="130"/>
      <c r="BD45" s="130"/>
      <c r="BE45" s="130"/>
      <c r="BF45" s="130"/>
      <c r="BG45" s="130"/>
      <c r="BH45" s="131"/>
      <c r="BI45" s="159"/>
      <c r="BJ45" s="159"/>
      <c r="BK45" s="159"/>
      <c r="BL45" s="75">
        <f t="shared" si="1"/>
        <v>0</v>
      </c>
    </row>
    <row r="46" ht="20.25" customHeight="1">
      <c r="A46" s="155"/>
      <c r="B46" s="155"/>
      <c r="C46" s="155"/>
      <c r="D46" s="156">
        <v>8.0</v>
      </c>
      <c r="E46" s="131"/>
      <c r="F46" s="157" t="str">
        <f>IFERROR(VLOOKUP($M$36&amp;D46,Auditoria!$A$4:$J$803,5,0),"")</f>
        <v/>
      </c>
      <c r="G46" s="130"/>
      <c r="H46" s="131"/>
      <c r="I46" s="157" t="str">
        <f>IFERROR(VLOOKUP($M$36&amp;D46,Auditoria!$A$4:$J$803,6,0),"")</f>
        <v/>
      </c>
      <c r="J46" s="130"/>
      <c r="K46" s="130"/>
      <c r="L46" s="130"/>
      <c r="M46" s="131"/>
      <c r="N46" s="158" t="str">
        <f>IFERROR(VLOOKUP($M$36&amp;D46,Auditoria!$A$4:$J$803,7,0),"")&amp;" - "&amp;IFERROR(VLOOKUP($M$36&amp;D46,Auditoria!$A$4:$J$803,8,0),"")</f>
        <v> - </v>
      </c>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1"/>
      <c r="BB46" s="157" t="str">
        <f>IFERROR(VLOOKUP($M$36&amp;D46,Auditoria!$A$4:$J$803,9,0),"")</f>
        <v/>
      </c>
      <c r="BC46" s="130"/>
      <c r="BD46" s="130"/>
      <c r="BE46" s="130"/>
      <c r="BF46" s="130"/>
      <c r="BG46" s="130"/>
      <c r="BH46" s="131"/>
      <c r="BI46" s="159"/>
      <c r="BJ46" s="159"/>
      <c r="BK46" s="159"/>
      <c r="BL46" s="75">
        <f t="shared" si="1"/>
        <v>0</v>
      </c>
    </row>
    <row r="47" ht="20.25" customHeight="1">
      <c r="A47" s="155"/>
      <c r="B47" s="155"/>
      <c r="C47" s="155"/>
      <c r="D47" s="156">
        <v>9.0</v>
      </c>
      <c r="E47" s="131"/>
      <c r="F47" s="157" t="str">
        <f>IFERROR(VLOOKUP($M$36&amp;D47,Auditoria!$A$4:$J$803,5,0),"")</f>
        <v/>
      </c>
      <c r="G47" s="130"/>
      <c r="H47" s="131"/>
      <c r="I47" s="157" t="str">
        <f>IFERROR(VLOOKUP($M$36&amp;D47,Auditoria!$A$4:$J$803,6,0),"")</f>
        <v/>
      </c>
      <c r="J47" s="130"/>
      <c r="K47" s="130"/>
      <c r="L47" s="130"/>
      <c r="M47" s="131"/>
      <c r="N47" s="158" t="str">
        <f>IFERROR(VLOOKUP($M$36&amp;D47,Auditoria!$A$4:$J$803,7,0),"")&amp;" - "&amp;IFERROR(VLOOKUP($M$36&amp;D47,Auditoria!$A$4:$J$803,8,0),"")</f>
        <v> - </v>
      </c>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1"/>
      <c r="BB47" s="157" t="str">
        <f>IFERROR(VLOOKUP($M$36&amp;D47,Auditoria!$A$4:$J$803,9,0),"")</f>
        <v/>
      </c>
      <c r="BC47" s="130"/>
      <c r="BD47" s="130"/>
      <c r="BE47" s="130"/>
      <c r="BF47" s="130"/>
      <c r="BG47" s="130"/>
      <c r="BH47" s="131"/>
      <c r="BI47" s="159"/>
      <c r="BJ47" s="159"/>
      <c r="BK47" s="159"/>
      <c r="BL47" s="75">
        <f t="shared" si="1"/>
        <v>0</v>
      </c>
    </row>
    <row r="48" ht="20.25" customHeight="1">
      <c r="A48" s="155"/>
      <c r="B48" s="155"/>
      <c r="C48" s="155"/>
      <c r="D48" s="156">
        <v>10.0</v>
      </c>
      <c r="E48" s="131"/>
      <c r="F48" s="157" t="str">
        <f>IFERROR(VLOOKUP($M$36&amp;D48,Auditoria!$A$4:$J$803,5,0),"")</f>
        <v/>
      </c>
      <c r="G48" s="130"/>
      <c r="H48" s="131"/>
      <c r="I48" s="157" t="str">
        <f>IFERROR(VLOOKUP($M$36&amp;D48,Auditoria!$A$4:$J$803,6,0),"")</f>
        <v/>
      </c>
      <c r="J48" s="130"/>
      <c r="K48" s="130"/>
      <c r="L48" s="130"/>
      <c r="M48" s="131"/>
      <c r="N48" s="158" t="str">
        <f>IFERROR(VLOOKUP($M$36&amp;D48,Auditoria!$A$4:$J$803,7,0),"")&amp;" - "&amp;IFERROR(VLOOKUP($M$36&amp;D48,Auditoria!$A$4:$J$803,8,0),"")</f>
        <v> - </v>
      </c>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1"/>
      <c r="BB48" s="157" t="str">
        <f>IFERROR(VLOOKUP($M$36&amp;D48,Auditoria!$A$4:$J$803,9,0),"")</f>
        <v/>
      </c>
      <c r="BC48" s="130"/>
      <c r="BD48" s="130"/>
      <c r="BE48" s="130"/>
      <c r="BF48" s="130"/>
      <c r="BG48" s="130"/>
      <c r="BH48" s="131"/>
      <c r="BI48" s="159"/>
      <c r="BJ48" s="159"/>
      <c r="BK48" s="159"/>
      <c r="BL48" s="75">
        <f t="shared" si="1"/>
        <v>0</v>
      </c>
    </row>
    <row r="49" ht="20.25" customHeight="1">
      <c r="A49" s="155"/>
      <c r="B49" s="155"/>
      <c r="C49" s="155"/>
      <c r="D49" s="156">
        <v>11.0</v>
      </c>
      <c r="E49" s="131"/>
      <c r="F49" s="157" t="str">
        <f>IFERROR(VLOOKUP($M$36&amp;D49,Auditoria!$A$4:$J$803,5,0),"")</f>
        <v/>
      </c>
      <c r="G49" s="130"/>
      <c r="H49" s="131"/>
      <c r="I49" s="157" t="str">
        <f>IFERROR(VLOOKUP($M$36&amp;D49,Auditoria!$A$4:$J$803,6,0),"")</f>
        <v/>
      </c>
      <c r="J49" s="130"/>
      <c r="K49" s="130"/>
      <c r="L49" s="130"/>
      <c r="M49" s="131"/>
      <c r="N49" s="158" t="str">
        <f>IFERROR(VLOOKUP($M$36&amp;D49,Auditoria!$A$4:$J$803,7,0),"")&amp;" - "&amp;IFERROR(VLOOKUP($M$36&amp;D49,Auditoria!$A$4:$J$803,8,0),"")</f>
        <v> - </v>
      </c>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1"/>
      <c r="BB49" s="157" t="str">
        <f>IFERROR(VLOOKUP($M$36&amp;D49,Auditoria!$A$4:$J$803,9,0),"")</f>
        <v/>
      </c>
      <c r="BC49" s="130"/>
      <c r="BD49" s="130"/>
      <c r="BE49" s="130"/>
      <c r="BF49" s="130"/>
      <c r="BG49" s="130"/>
      <c r="BH49" s="131"/>
      <c r="BI49" s="159"/>
      <c r="BJ49" s="159"/>
      <c r="BK49" s="159"/>
      <c r="BL49" s="75">
        <f t="shared" si="1"/>
        <v>0</v>
      </c>
    </row>
    <row r="50" ht="20.25" customHeight="1">
      <c r="A50" s="155"/>
      <c r="B50" s="155"/>
      <c r="C50" s="155"/>
      <c r="D50" s="156">
        <v>12.0</v>
      </c>
      <c r="E50" s="131"/>
      <c r="F50" s="157" t="str">
        <f>IFERROR(VLOOKUP($M$36&amp;D50,Auditoria!$A$4:$J$803,5,0),"")</f>
        <v/>
      </c>
      <c r="G50" s="130"/>
      <c r="H50" s="131"/>
      <c r="I50" s="157" t="str">
        <f>IFERROR(VLOOKUP($M$36&amp;D50,Auditoria!$A$4:$J$803,6,0),"")</f>
        <v/>
      </c>
      <c r="J50" s="130"/>
      <c r="K50" s="130"/>
      <c r="L50" s="130"/>
      <c r="M50" s="131"/>
      <c r="N50" s="158" t="str">
        <f>IFERROR(VLOOKUP($M$36&amp;D50,Auditoria!$A$4:$J$803,7,0),"")&amp;" - "&amp;IFERROR(VLOOKUP($M$36&amp;D50,Auditoria!$A$4:$J$803,8,0),"")</f>
        <v> - </v>
      </c>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1"/>
      <c r="BB50" s="157" t="str">
        <f>IFERROR(VLOOKUP($M$36&amp;D50,Auditoria!$A$4:$J$803,9,0),"")</f>
        <v/>
      </c>
      <c r="BC50" s="130"/>
      <c r="BD50" s="130"/>
      <c r="BE50" s="130"/>
      <c r="BF50" s="130"/>
      <c r="BG50" s="130"/>
      <c r="BH50" s="131"/>
      <c r="BI50" s="159"/>
      <c r="BJ50" s="159"/>
      <c r="BK50" s="159"/>
      <c r="BL50" s="75">
        <f t="shared" si="1"/>
        <v>0</v>
      </c>
    </row>
    <row r="51" ht="20.25" customHeight="1">
      <c r="A51" s="155"/>
      <c r="B51" s="155"/>
      <c r="C51" s="155"/>
      <c r="D51" s="156">
        <v>13.0</v>
      </c>
      <c r="E51" s="131"/>
      <c r="F51" s="157" t="str">
        <f>IFERROR(VLOOKUP($M$36&amp;D51,Auditoria!$A$4:$J$803,5,0),"")</f>
        <v/>
      </c>
      <c r="G51" s="130"/>
      <c r="H51" s="131"/>
      <c r="I51" s="157" t="str">
        <f>IFERROR(VLOOKUP($M$36&amp;D51,Auditoria!$A$4:$J$803,6,0),"")</f>
        <v/>
      </c>
      <c r="J51" s="130"/>
      <c r="K51" s="130"/>
      <c r="L51" s="130"/>
      <c r="M51" s="131"/>
      <c r="N51" s="158" t="str">
        <f>IFERROR(VLOOKUP($M$36&amp;D51,Auditoria!$A$4:$J$803,7,0),"")&amp;" - "&amp;IFERROR(VLOOKUP($M$36&amp;D51,Auditoria!$A$4:$J$803,8,0),"")</f>
        <v> - </v>
      </c>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1"/>
      <c r="BB51" s="157" t="str">
        <f>IFERROR(VLOOKUP($M$36&amp;D51,Auditoria!$A$4:$J$803,9,0),"")</f>
        <v/>
      </c>
      <c r="BC51" s="130"/>
      <c r="BD51" s="130"/>
      <c r="BE51" s="130"/>
      <c r="BF51" s="130"/>
      <c r="BG51" s="130"/>
      <c r="BH51" s="131"/>
      <c r="BI51" s="159"/>
      <c r="BJ51" s="159"/>
      <c r="BK51" s="159"/>
      <c r="BL51" s="75">
        <f t="shared" si="1"/>
        <v>0</v>
      </c>
    </row>
    <row r="52" ht="20.25" customHeight="1">
      <c r="A52" s="155"/>
      <c r="B52" s="155"/>
      <c r="C52" s="155"/>
      <c r="D52" s="156">
        <v>14.0</v>
      </c>
      <c r="E52" s="131"/>
      <c r="F52" s="157" t="str">
        <f>IFERROR(VLOOKUP($M$36&amp;D52,Auditoria!$A$4:$J$803,5,0),"")</f>
        <v/>
      </c>
      <c r="G52" s="130"/>
      <c r="H52" s="131"/>
      <c r="I52" s="157" t="str">
        <f>IFERROR(VLOOKUP($M$36&amp;D52,Auditoria!$A$4:$J$803,6,0),"")</f>
        <v/>
      </c>
      <c r="J52" s="130"/>
      <c r="K52" s="130"/>
      <c r="L52" s="130"/>
      <c r="M52" s="131"/>
      <c r="N52" s="158" t="str">
        <f>IFERROR(VLOOKUP($M$36&amp;D52,Auditoria!$A$4:$J$803,7,0),"")&amp;" - "&amp;IFERROR(VLOOKUP($M$36&amp;D52,Auditoria!$A$4:$J$803,8,0),"")</f>
        <v> - </v>
      </c>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1"/>
      <c r="BB52" s="157" t="str">
        <f>IFERROR(VLOOKUP($M$36&amp;D52,Auditoria!$A$4:$J$803,9,0),"")</f>
        <v/>
      </c>
      <c r="BC52" s="130"/>
      <c r="BD52" s="130"/>
      <c r="BE52" s="130"/>
      <c r="BF52" s="130"/>
      <c r="BG52" s="130"/>
      <c r="BH52" s="131"/>
      <c r="BI52" s="159"/>
      <c r="BJ52" s="159"/>
      <c r="BK52" s="159"/>
      <c r="BL52" s="75">
        <f t="shared" si="1"/>
        <v>0</v>
      </c>
    </row>
    <row r="53" ht="20.25" customHeight="1">
      <c r="A53" s="155"/>
      <c r="B53" s="155"/>
      <c r="C53" s="155"/>
      <c r="D53" s="156">
        <v>15.0</v>
      </c>
      <c r="E53" s="131"/>
      <c r="F53" s="157" t="str">
        <f>IFERROR(VLOOKUP($M$36&amp;D53,Auditoria!$A$4:$J$803,5,0),"")</f>
        <v/>
      </c>
      <c r="G53" s="130"/>
      <c r="H53" s="131"/>
      <c r="I53" s="157" t="str">
        <f>IFERROR(VLOOKUP($M$36&amp;D53,Auditoria!$A$4:$J$803,6,0),"")</f>
        <v/>
      </c>
      <c r="J53" s="130"/>
      <c r="K53" s="130"/>
      <c r="L53" s="130"/>
      <c r="M53" s="131"/>
      <c r="N53" s="158" t="str">
        <f>IFERROR(VLOOKUP($M$36&amp;D53,Auditoria!$A$4:$J$803,7,0),"")&amp;" - "&amp;IFERROR(VLOOKUP($M$36&amp;D53,Auditoria!$A$4:$J$803,8,0),"")</f>
        <v> - </v>
      </c>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1"/>
      <c r="BB53" s="157" t="str">
        <f>IFERROR(VLOOKUP($M$36&amp;D53,Auditoria!$A$4:$J$803,9,0),"")</f>
        <v/>
      </c>
      <c r="BC53" s="130"/>
      <c r="BD53" s="130"/>
      <c r="BE53" s="130"/>
      <c r="BF53" s="130"/>
      <c r="BG53" s="130"/>
      <c r="BH53" s="131"/>
      <c r="BI53" s="159"/>
      <c r="BJ53" s="159"/>
      <c r="BK53" s="159"/>
      <c r="BL53" s="75">
        <f t="shared" si="1"/>
        <v>0</v>
      </c>
    </row>
    <row r="54" ht="20.25" customHeight="1">
      <c r="A54" s="155"/>
      <c r="B54" s="155"/>
      <c r="C54" s="155"/>
      <c r="D54" s="156">
        <v>16.0</v>
      </c>
      <c r="E54" s="131"/>
      <c r="F54" s="157" t="str">
        <f>IFERROR(VLOOKUP($M$36&amp;D54,Auditoria!$A$4:$J$803,5,0),"")</f>
        <v/>
      </c>
      <c r="G54" s="130"/>
      <c r="H54" s="131"/>
      <c r="I54" s="157" t="str">
        <f>IFERROR(VLOOKUP($M$36&amp;D54,Auditoria!$A$4:$J$803,6,0),"")</f>
        <v/>
      </c>
      <c r="J54" s="130"/>
      <c r="K54" s="130"/>
      <c r="L54" s="130"/>
      <c r="M54" s="131"/>
      <c r="N54" s="158" t="str">
        <f>IFERROR(VLOOKUP($M$36&amp;D54,Auditoria!$A$4:$J$803,7,0),"")&amp;" - "&amp;IFERROR(VLOOKUP($M$36&amp;D54,Auditoria!$A$4:$J$803,8,0),"")</f>
        <v> - </v>
      </c>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1"/>
      <c r="BB54" s="157" t="str">
        <f>IFERROR(VLOOKUP($M$36&amp;D54,Auditoria!$A$4:$J$803,9,0),"")</f>
        <v/>
      </c>
      <c r="BC54" s="130"/>
      <c r="BD54" s="130"/>
      <c r="BE54" s="130"/>
      <c r="BF54" s="130"/>
      <c r="BG54" s="130"/>
      <c r="BH54" s="131"/>
      <c r="BI54" s="159"/>
      <c r="BJ54" s="159"/>
      <c r="BK54" s="159"/>
      <c r="BL54" s="75">
        <f t="shared" si="1"/>
        <v>0</v>
      </c>
    </row>
    <row r="55" ht="20.25" customHeight="1">
      <c r="A55" s="155"/>
      <c r="B55" s="155"/>
      <c r="C55" s="155"/>
      <c r="D55" s="156">
        <v>17.0</v>
      </c>
      <c r="E55" s="131"/>
      <c r="F55" s="157" t="str">
        <f>IFERROR(VLOOKUP($M$36&amp;D55,Auditoria!$A$4:$J$803,5,0),"")</f>
        <v/>
      </c>
      <c r="G55" s="130"/>
      <c r="H55" s="131"/>
      <c r="I55" s="157" t="str">
        <f>IFERROR(VLOOKUP($M$36&amp;D55,Auditoria!$A$4:$J$803,6,0),"")</f>
        <v/>
      </c>
      <c r="J55" s="130"/>
      <c r="K55" s="130"/>
      <c r="L55" s="130"/>
      <c r="M55" s="131"/>
      <c r="N55" s="158" t="str">
        <f>IFERROR(VLOOKUP($M$36&amp;D55,Auditoria!$A$4:$J$803,7,0),"")&amp;" - "&amp;IFERROR(VLOOKUP($M$36&amp;D55,Auditoria!$A$4:$J$803,8,0),"")</f>
        <v> - </v>
      </c>
      <c r="O55" s="130"/>
      <c r="P55" s="130"/>
      <c r="Q55" s="13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1"/>
      <c r="BB55" s="157" t="str">
        <f>IFERROR(VLOOKUP($M$36&amp;D55,Auditoria!$A$4:$J$803,9,0),"")</f>
        <v/>
      </c>
      <c r="BC55" s="130"/>
      <c r="BD55" s="130"/>
      <c r="BE55" s="130"/>
      <c r="BF55" s="130"/>
      <c r="BG55" s="130"/>
      <c r="BH55" s="131"/>
      <c r="BI55" s="159"/>
      <c r="BJ55" s="159"/>
      <c r="BK55" s="159"/>
      <c r="BL55" s="75">
        <f t="shared" si="1"/>
        <v>0</v>
      </c>
    </row>
    <row r="56" ht="20.25" customHeight="1">
      <c r="A56" s="155"/>
      <c r="B56" s="155"/>
      <c r="C56" s="155"/>
      <c r="D56" s="156">
        <v>18.0</v>
      </c>
      <c r="E56" s="131"/>
      <c r="F56" s="157" t="str">
        <f>IFERROR(VLOOKUP($M$36&amp;D56,Auditoria!$A$4:$J$803,5,0),"")</f>
        <v/>
      </c>
      <c r="G56" s="130"/>
      <c r="H56" s="131"/>
      <c r="I56" s="157" t="str">
        <f>IFERROR(VLOOKUP($M$36&amp;D56,Auditoria!$A$4:$J$803,6,0),"")</f>
        <v/>
      </c>
      <c r="J56" s="130"/>
      <c r="K56" s="130"/>
      <c r="L56" s="130"/>
      <c r="M56" s="131"/>
      <c r="N56" s="158" t="str">
        <f>IFERROR(VLOOKUP($M$36&amp;D56,Auditoria!$A$4:$J$803,7,0),"")&amp;" - "&amp;IFERROR(VLOOKUP($M$36&amp;D56,Auditoria!$A$4:$J$803,8,0),"")</f>
        <v> - </v>
      </c>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1"/>
      <c r="BB56" s="157" t="str">
        <f>IFERROR(VLOOKUP($M$36&amp;D56,Auditoria!$A$4:$J$803,9,0),"")</f>
        <v/>
      </c>
      <c r="BC56" s="130"/>
      <c r="BD56" s="130"/>
      <c r="BE56" s="130"/>
      <c r="BF56" s="130"/>
      <c r="BG56" s="130"/>
      <c r="BH56" s="131"/>
      <c r="BI56" s="159"/>
      <c r="BJ56" s="159"/>
      <c r="BK56" s="159"/>
      <c r="BL56" s="75">
        <f t="shared" si="1"/>
        <v>0</v>
      </c>
    </row>
    <row r="57" ht="20.25" customHeight="1">
      <c r="A57" s="155"/>
      <c r="B57" s="155"/>
      <c r="C57" s="155"/>
      <c r="D57" s="156">
        <v>19.0</v>
      </c>
      <c r="E57" s="131"/>
      <c r="F57" s="157" t="str">
        <f>IFERROR(VLOOKUP($M$36&amp;D57,Auditoria!$A$4:$J$803,5,0),"")</f>
        <v/>
      </c>
      <c r="G57" s="130"/>
      <c r="H57" s="131"/>
      <c r="I57" s="157" t="str">
        <f>IFERROR(VLOOKUP($M$36&amp;D57,Auditoria!$A$4:$J$803,6,0),"")</f>
        <v/>
      </c>
      <c r="J57" s="130"/>
      <c r="K57" s="130"/>
      <c r="L57" s="130"/>
      <c r="M57" s="131"/>
      <c r="N57" s="158" t="str">
        <f>IFERROR(VLOOKUP($M$36&amp;D57,Auditoria!$A$4:$J$803,7,0),"")&amp;" - "&amp;IFERROR(VLOOKUP($M$36&amp;D57,Auditoria!$A$4:$J$803,8,0),"")</f>
        <v> - </v>
      </c>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1"/>
      <c r="BB57" s="157" t="str">
        <f>IFERROR(VLOOKUP($M$36&amp;D57,Auditoria!$A$4:$J$803,9,0),"")</f>
        <v/>
      </c>
      <c r="BC57" s="130"/>
      <c r="BD57" s="130"/>
      <c r="BE57" s="130"/>
      <c r="BF57" s="130"/>
      <c r="BG57" s="130"/>
      <c r="BH57" s="131"/>
      <c r="BI57" s="159"/>
      <c r="BJ57" s="159"/>
      <c r="BK57" s="159"/>
      <c r="BL57" s="75">
        <f t="shared" si="1"/>
        <v>0</v>
      </c>
    </row>
    <row r="58" ht="20.25" customHeight="1">
      <c r="A58" s="155"/>
      <c r="B58" s="155"/>
      <c r="C58" s="155"/>
      <c r="D58" s="156">
        <v>20.0</v>
      </c>
      <c r="E58" s="131"/>
      <c r="F58" s="157" t="str">
        <f>IFERROR(VLOOKUP($M$36&amp;D58,Auditoria!$A$4:$J$803,5,0),"")</f>
        <v/>
      </c>
      <c r="G58" s="130"/>
      <c r="H58" s="131"/>
      <c r="I58" s="157" t="str">
        <f>IFERROR(VLOOKUP($M$36&amp;D58,Auditoria!$A$4:$J$803,6,0),"")</f>
        <v/>
      </c>
      <c r="J58" s="130"/>
      <c r="K58" s="130"/>
      <c r="L58" s="130"/>
      <c r="M58" s="131"/>
      <c r="N58" s="158" t="str">
        <f>IFERROR(VLOOKUP($M$36&amp;D58,Auditoria!$A$4:$J$803,7,0),"")&amp;" - "&amp;IFERROR(VLOOKUP($M$36&amp;D58,Auditoria!$A$4:$J$803,8,0),"")</f>
        <v> - </v>
      </c>
      <c r="O58" s="130"/>
      <c r="P58" s="130"/>
      <c r="Q58" s="13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1"/>
      <c r="BB58" s="157" t="str">
        <f>IFERROR(VLOOKUP($M$36&amp;D58,Auditoria!$A$4:$J$803,9,0),"")</f>
        <v/>
      </c>
      <c r="BC58" s="130"/>
      <c r="BD58" s="130"/>
      <c r="BE58" s="130"/>
      <c r="BF58" s="130"/>
      <c r="BG58" s="130"/>
      <c r="BH58" s="131"/>
      <c r="BI58" s="159"/>
      <c r="BJ58" s="159"/>
      <c r="BK58" s="159"/>
      <c r="BL58" s="75">
        <f t="shared" si="1"/>
        <v>0</v>
      </c>
    </row>
    <row r="59" ht="20.25" customHeight="1">
      <c r="A59" s="155"/>
      <c r="B59" s="155"/>
      <c r="C59" s="155"/>
      <c r="D59" s="156">
        <v>21.0</v>
      </c>
      <c r="E59" s="131"/>
      <c r="F59" s="157" t="str">
        <f>IFERROR(VLOOKUP($M$36&amp;D59,Auditoria!$A$4:$J$803,5,0),"")</f>
        <v/>
      </c>
      <c r="G59" s="130"/>
      <c r="H59" s="131"/>
      <c r="I59" s="157" t="str">
        <f>IFERROR(VLOOKUP($M$36&amp;D59,Auditoria!$A$4:$J$803,6,0),"")</f>
        <v/>
      </c>
      <c r="J59" s="130"/>
      <c r="K59" s="130"/>
      <c r="L59" s="130"/>
      <c r="M59" s="131"/>
      <c r="N59" s="158" t="str">
        <f>IFERROR(VLOOKUP($M$36&amp;D59,Auditoria!$A$4:$J$803,7,0),"")&amp;" - "&amp;IFERROR(VLOOKUP($M$36&amp;D59,Auditoria!$A$4:$J$803,8,0),"")</f>
        <v> - </v>
      </c>
      <c r="O59" s="130"/>
      <c r="P59" s="130"/>
      <c r="Q59" s="13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1"/>
      <c r="BB59" s="157" t="str">
        <f>IFERROR(VLOOKUP($M$36&amp;D59,Auditoria!$A$4:$J$803,9,0),"")</f>
        <v/>
      </c>
      <c r="BC59" s="130"/>
      <c r="BD59" s="130"/>
      <c r="BE59" s="130"/>
      <c r="BF59" s="130"/>
      <c r="BG59" s="130"/>
      <c r="BH59" s="131"/>
      <c r="BI59" s="159"/>
      <c r="BJ59" s="159"/>
      <c r="BK59" s="159"/>
      <c r="BL59" s="75">
        <f t="shared" si="1"/>
        <v>0</v>
      </c>
    </row>
    <row r="60" ht="20.25" customHeight="1">
      <c r="A60" s="155"/>
      <c r="B60" s="155"/>
      <c r="C60" s="155"/>
      <c r="D60" s="156">
        <v>22.0</v>
      </c>
      <c r="E60" s="131"/>
      <c r="F60" s="157" t="str">
        <f>IFERROR(VLOOKUP($M$36&amp;D60,Auditoria!$A$4:$J$803,5,0),"")</f>
        <v/>
      </c>
      <c r="G60" s="130"/>
      <c r="H60" s="131"/>
      <c r="I60" s="157" t="str">
        <f>IFERROR(VLOOKUP($M$36&amp;D60,Auditoria!$A$4:$J$803,6,0),"")</f>
        <v/>
      </c>
      <c r="J60" s="130"/>
      <c r="K60" s="130"/>
      <c r="L60" s="130"/>
      <c r="M60" s="131"/>
      <c r="N60" s="158" t="str">
        <f>IFERROR(VLOOKUP($M$36&amp;D60,Auditoria!$A$4:$J$803,7,0),"")&amp;" - "&amp;IFERROR(VLOOKUP($M$36&amp;D60,Auditoria!$A$4:$J$803,8,0),"")</f>
        <v> - </v>
      </c>
      <c r="O60" s="130"/>
      <c r="P60" s="130"/>
      <c r="Q60" s="13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1"/>
      <c r="BB60" s="157" t="str">
        <f>IFERROR(VLOOKUP($M$36&amp;D60,Auditoria!$A$4:$J$803,9,0),"")</f>
        <v/>
      </c>
      <c r="BC60" s="130"/>
      <c r="BD60" s="130"/>
      <c r="BE60" s="130"/>
      <c r="BF60" s="130"/>
      <c r="BG60" s="130"/>
      <c r="BH60" s="131"/>
      <c r="BI60" s="159"/>
      <c r="BJ60" s="159"/>
      <c r="BK60" s="159"/>
      <c r="BL60" s="75">
        <f t="shared" si="1"/>
        <v>0</v>
      </c>
    </row>
    <row r="61" ht="20.25" customHeight="1">
      <c r="A61" s="155"/>
      <c r="B61" s="155"/>
      <c r="C61" s="155"/>
      <c r="D61" s="156">
        <v>23.0</v>
      </c>
      <c r="E61" s="131"/>
      <c r="F61" s="157" t="str">
        <f>IFERROR(VLOOKUP($M$36&amp;D61,Auditoria!$A$4:$J$803,5,0),"")</f>
        <v/>
      </c>
      <c r="G61" s="130"/>
      <c r="H61" s="131"/>
      <c r="I61" s="157" t="str">
        <f>IFERROR(VLOOKUP($M$36&amp;D61,Auditoria!$A$4:$J$803,6,0),"")</f>
        <v/>
      </c>
      <c r="J61" s="130"/>
      <c r="K61" s="130"/>
      <c r="L61" s="130"/>
      <c r="M61" s="131"/>
      <c r="N61" s="158" t="str">
        <f>IFERROR(VLOOKUP($M$36&amp;D61,Auditoria!$A$4:$J$803,7,0),"")&amp;" - "&amp;IFERROR(VLOOKUP($M$36&amp;D61,Auditoria!$A$4:$J$803,8,0),"")</f>
        <v> - </v>
      </c>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1"/>
      <c r="BB61" s="157" t="str">
        <f>IFERROR(VLOOKUP($M$36&amp;D61,Auditoria!$A$4:$J$803,9,0),"")</f>
        <v/>
      </c>
      <c r="BC61" s="130"/>
      <c r="BD61" s="130"/>
      <c r="BE61" s="130"/>
      <c r="BF61" s="130"/>
      <c r="BG61" s="130"/>
      <c r="BH61" s="131"/>
      <c r="BI61" s="159"/>
      <c r="BJ61" s="159"/>
      <c r="BK61" s="159"/>
      <c r="BL61" s="75">
        <f t="shared" si="1"/>
        <v>0</v>
      </c>
    </row>
    <row r="62" ht="20.25" customHeight="1">
      <c r="A62" s="155"/>
      <c r="B62" s="155"/>
      <c r="C62" s="155"/>
      <c r="D62" s="156">
        <v>24.0</v>
      </c>
      <c r="E62" s="131"/>
      <c r="F62" s="157" t="str">
        <f>IFERROR(VLOOKUP($M$36&amp;D62,Auditoria!$A$4:$J$803,5,0),"")</f>
        <v/>
      </c>
      <c r="G62" s="130"/>
      <c r="H62" s="131"/>
      <c r="I62" s="157" t="str">
        <f>IFERROR(VLOOKUP($M$36&amp;D62,Auditoria!$A$4:$J$803,6,0),"")</f>
        <v/>
      </c>
      <c r="J62" s="130"/>
      <c r="K62" s="130"/>
      <c r="L62" s="130"/>
      <c r="M62" s="131"/>
      <c r="N62" s="158" t="str">
        <f>IFERROR(VLOOKUP($M$36&amp;D62,Auditoria!$A$4:$J$803,7,0),"")&amp;" - "&amp;IFERROR(VLOOKUP($M$36&amp;D62,Auditoria!$A$4:$J$803,8,0),"")</f>
        <v> - </v>
      </c>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1"/>
      <c r="BB62" s="157" t="str">
        <f>IFERROR(VLOOKUP($M$36&amp;D62,Auditoria!$A$4:$J$803,9,0),"")</f>
        <v/>
      </c>
      <c r="BC62" s="130"/>
      <c r="BD62" s="130"/>
      <c r="BE62" s="130"/>
      <c r="BF62" s="130"/>
      <c r="BG62" s="130"/>
      <c r="BH62" s="131"/>
      <c r="BI62" s="159"/>
      <c r="BJ62" s="159"/>
      <c r="BK62" s="159"/>
      <c r="BL62" s="75">
        <f t="shared" si="1"/>
        <v>0</v>
      </c>
    </row>
    <row r="63" ht="20.25" customHeight="1">
      <c r="A63" s="155"/>
      <c r="B63" s="155"/>
      <c r="C63" s="155"/>
      <c r="D63" s="156">
        <v>25.0</v>
      </c>
      <c r="E63" s="131"/>
      <c r="F63" s="157" t="str">
        <f>IFERROR(VLOOKUP($M$36&amp;D63,Auditoria!$A$4:$J$803,5,0),"")</f>
        <v/>
      </c>
      <c r="G63" s="130"/>
      <c r="H63" s="131"/>
      <c r="I63" s="157" t="str">
        <f>IFERROR(VLOOKUP($M$36&amp;D63,Auditoria!$A$4:$J$803,6,0),"")</f>
        <v/>
      </c>
      <c r="J63" s="130"/>
      <c r="K63" s="130"/>
      <c r="L63" s="130"/>
      <c r="M63" s="131"/>
      <c r="N63" s="158" t="str">
        <f>IFERROR(VLOOKUP($M$36&amp;D63,Auditoria!$A$4:$J$803,7,0),"")&amp;" - "&amp;IFERROR(VLOOKUP($M$36&amp;D63,Auditoria!$A$4:$J$803,8,0),"")</f>
        <v> - </v>
      </c>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1"/>
      <c r="BB63" s="157" t="str">
        <f>IFERROR(VLOOKUP($M$36&amp;D63,Auditoria!$A$4:$J$803,9,0),"")</f>
        <v/>
      </c>
      <c r="BC63" s="130"/>
      <c r="BD63" s="130"/>
      <c r="BE63" s="130"/>
      <c r="BF63" s="130"/>
      <c r="BG63" s="130"/>
      <c r="BH63" s="131"/>
      <c r="BI63" s="159"/>
      <c r="BJ63" s="159"/>
      <c r="BK63" s="159"/>
      <c r="BL63" s="75">
        <f t="shared" si="1"/>
        <v>0</v>
      </c>
    </row>
    <row r="64" ht="20.25" customHeight="1">
      <c r="A64" s="155"/>
      <c r="B64" s="155"/>
      <c r="C64" s="155"/>
      <c r="D64" s="156">
        <v>26.0</v>
      </c>
      <c r="E64" s="131"/>
      <c r="F64" s="157" t="str">
        <f>IFERROR(VLOOKUP($M$36&amp;D64,Auditoria!$A$4:$J$803,5,0),"")</f>
        <v/>
      </c>
      <c r="G64" s="130"/>
      <c r="H64" s="131"/>
      <c r="I64" s="157" t="str">
        <f>IFERROR(VLOOKUP($M$36&amp;D64,Auditoria!$A$4:$J$803,6,0),"")</f>
        <v/>
      </c>
      <c r="J64" s="130"/>
      <c r="K64" s="130"/>
      <c r="L64" s="130"/>
      <c r="M64" s="131"/>
      <c r="N64" s="158" t="str">
        <f>IFERROR(VLOOKUP($M$36&amp;D64,Auditoria!$A$4:$J$803,7,0),"")&amp;" - "&amp;IFERROR(VLOOKUP($M$36&amp;D64,Auditoria!$A$4:$J$803,8,0),"")</f>
        <v> - </v>
      </c>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1"/>
      <c r="BB64" s="157" t="str">
        <f>IFERROR(VLOOKUP($M$36&amp;D64,Auditoria!$A$4:$J$803,9,0),"")</f>
        <v/>
      </c>
      <c r="BC64" s="130"/>
      <c r="BD64" s="130"/>
      <c r="BE64" s="130"/>
      <c r="BF64" s="130"/>
      <c r="BG64" s="130"/>
      <c r="BH64" s="131"/>
      <c r="BI64" s="159"/>
      <c r="BJ64" s="159"/>
      <c r="BK64" s="159"/>
      <c r="BL64" s="75">
        <f t="shared" si="1"/>
        <v>0</v>
      </c>
    </row>
    <row r="65" ht="20.25" customHeight="1">
      <c r="A65" s="155"/>
      <c r="B65" s="155"/>
      <c r="C65" s="155"/>
      <c r="D65" s="156">
        <v>27.0</v>
      </c>
      <c r="E65" s="131"/>
      <c r="F65" s="157" t="str">
        <f>IFERROR(VLOOKUP($M$36&amp;D65,Auditoria!$A$4:$J$803,5,0),"")</f>
        <v/>
      </c>
      <c r="G65" s="130"/>
      <c r="H65" s="131"/>
      <c r="I65" s="157" t="str">
        <f>IFERROR(VLOOKUP($M$36&amp;D65,Auditoria!$A$4:$J$803,6,0),"")</f>
        <v/>
      </c>
      <c r="J65" s="130"/>
      <c r="K65" s="130"/>
      <c r="L65" s="130"/>
      <c r="M65" s="131"/>
      <c r="N65" s="158" t="str">
        <f>IFERROR(VLOOKUP($M$36&amp;D65,Auditoria!$A$4:$J$803,7,0),"")&amp;" - "&amp;IFERROR(VLOOKUP($M$36&amp;D65,Auditoria!$A$4:$J$803,8,0),"")</f>
        <v> - </v>
      </c>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1"/>
      <c r="BB65" s="157" t="str">
        <f>IFERROR(VLOOKUP($M$36&amp;D65,Auditoria!$A$4:$J$803,9,0),"")</f>
        <v/>
      </c>
      <c r="BC65" s="130"/>
      <c r="BD65" s="130"/>
      <c r="BE65" s="130"/>
      <c r="BF65" s="130"/>
      <c r="BG65" s="130"/>
      <c r="BH65" s="131"/>
      <c r="BI65" s="159"/>
      <c r="BJ65" s="159"/>
      <c r="BK65" s="159"/>
      <c r="BL65" s="75">
        <f t="shared" si="1"/>
        <v>0</v>
      </c>
    </row>
    <row r="66" ht="20.25" customHeight="1">
      <c r="A66" s="155"/>
      <c r="B66" s="155"/>
      <c r="C66" s="155"/>
      <c r="D66" s="156">
        <v>28.0</v>
      </c>
      <c r="E66" s="131"/>
      <c r="F66" s="157" t="str">
        <f>IFERROR(VLOOKUP($M$36&amp;D66,Auditoria!$A$4:$J$803,5,0),"")</f>
        <v/>
      </c>
      <c r="G66" s="130"/>
      <c r="H66" s="131"/>
      <c r="I66" s="157" t="str">
        <f>IFERROR(VLOOKUP($M$36&amp;D66,Auditoria!$A$4:$J$803,6,0),"")</f>
        <v/>
      </c>
      <c r="J66" s="130"/>
      <c r="K66" s="130"/>
      <c r="L66" s="130"/>
      <c r="M66" s="131"/>
      <c r="N66" s="158" t="str">
        <f>IFERROR(VLOOKUP($M$36&amp;D66,Auditoria!$A$4:$J$803,7,0),"")&amp;" - "&amp;IFERROR(VLOOKUP($M$36&amp;D66,Auditoria!$A$4:$J$803,8,0),"")</f>
        <v> - </v>
      </c>
      <c r="O66" s="130"/>
      <c r="P66" s="130"/>
      <c r="Q66" s="13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1"/>
      <c r="BB66" s="157" t="str">
        <f>IFERROR(VLOOKUP($M$36&amp;D66,Auditoria!$A$4:$J$803,9,0),"")</f>
        <v/>
      </c>
      <c r="BC66" s="130"/>
      <c r="BD66" s="130"/>
      <c r="BE66" s="130"/>
      <c r="BF66" s="130"/>
      <c r="BG66" s="130"/>
      <c r="BH66" s="131"/>
      <c r="BI66" s="159"/>
      <c r="BJ66" s="159"/>
      <c r="BK66" s="159"/>
      <c r="BL66" s="75">
        <f t="shared" si="1"/>
        <v>0</v>
      </c>
    </row>
    <row r="67" ht="20.25" customHeight="1">
      <c r="A67" s="155"/>
      <c r="B67" s="155"/>
      <c r="C67" s="155"/>
      <c r="D67" s="156">
        <v>29.0</v>
      </c>
      <c r="E67" s="131"/>
      <c r="F67" s="157" t="str">
        <f>IFERROR(VLOOKUP($M$36&amp;D67,Auditoria!$A$4:$J$803,5,0),"")</f>
        <v/>
      </c>
      <c r="G67" s="130"/>
      <c r="H67" s="131"/>
      <c r="I67" s="157" t="str">
        <f>IFERROR(VLOOKUP($M$36&amp;D67,Auditoria!$A$4:$J$803,6,0),"")</f>
        <v/>
      </c>
      <c r="J67" s="130"/>
      <c r="K67" s="130"/>
      <c r="L67" s="130"/>
      <c r="M67" s="131"/>
      <c r="N67" s="158" t="str">
        <f>IFERROR(VLOOKUP($M$36&amp;D67,Auditoria!$A$4:$J$803,7,0),"")&amp;" - "&amp;IFERROR(VLOOKUP($M$36&amp;D67,Auditoria!$A$4:$J$803,8,0),"")</f>
        <v> - </v>
      </c>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1"/>
      <c r="BB67" s="157" t="str">
        <f>IFERROR(VLOOKUP($M$36&amp;D67,Auditoria!$A$4:$J$803,9,0),"")</f>
        <v/>
      </c>
      <c r="BC67" s="130"/>
      <c r="BD67" s="130"/>
      <c r="BE67" s="130"/>
      <c r="BF67" s="130"/>
      <c r="BG67" s="130"/>
      <c r="BH67" s="131"/>
      <c r="BI67" s="159"/>
      <c r="BJ67" s="159"/>
      <c r="BK67" s="159"/>
      <c r="BL67" s="75">
        <f t="shared" si="1"/>
        <v>0</v>
      </c>
    </row>
    <row r="68" ht="20.25" customHeight="1">
      <c r="A68" s="155"/>
      <c r="B68" s="155"/>
      <c r="C68" s="155"/>
      <c r="D68" s="156">
        <v>30.0</v>
      </c>
      <c r="E68" s="131"/>
      <c r="F68" s="157" t="str">
        <f>IFERROR(VLOOKUP($M$36&amp;D68,Auditoria!$A$4:$J$803,5,0),"")</f>
        <v/>
      </c>
      <c r="G68" s="130"/>
      <c r="H68" s="131"/>
      <c r="I68" s="157" t="str">
        <f>IFERROR(VLOOKUP($M$36&amp;D68,Auditoria!$A$4:$J$803,6,0),"")</f>
        <v/>
      </c>
      <c r="J68" s="130"/>
      <c r="K68" s="130"/>
      <c r="L68" s="130"/>
      <c r="M68" s="131"/>
      <c r="N68" s="158" t="str">
        <f>IFERROR(VLOOKUP($M$36&amp;D68,Auditoria!$A$4:$J$803,7,0),"")&amp;" - "&amp;IFERROR(VLOOKUP($M$36&amp;D68,Auditoria!$A$4:$J$803,8,0),"")</f>
        <v> - </v>
      </c>
      <c r="O68" s="130"/>
      <c r="P68" s="130"/>
      <c r="Q68" s="13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1"/>
      <c r="BB68" s="157" t="str">
        <f>IFERROR(VLOOKUP($M$36&amp;D68,Auditoria!$A$4:$J$803,9,0),"")</f>
        <v/>
      </c>
      <c r="BC68" s="130"/>
      <c r="BD68" s="130"/>
      <c r="BE68" s="130"/>
      <c r="BF68" s="130"/>
      <c r="BG68" s="130"/>
      <c r="BH68" s="131"/>
      <c r="BI68" s="159"/>
      <c r="BJ68" s="159"/>
      <c r="BK68" s="159"/>
      <c r="BL68" s="75">
        <f t="shared" si="1"/>
        <v>0</v>
      </c>
    </row>
    <row r="69" ht="20.25" customHeight="1">
      <c r="A69" s="155"/>
      <c r="B69" s="155"/>
      <c r="C69" s="155"/>
      <c r="D69" s="156">
        <v>31.0</v>
      </c>
      <c r="E69" s="131"/>
      <c r="F69" s="157" t="str">
        <f>IFERROR(VLOOKUP($M$36&amp;D69,Auditoria!$A$4:$J$803,5,0),"")</f>
        <v/>
      </c>
      <c r="G69" s="130"/>
      <c r="H69" s="131"/>
      <c r="I69" s="157" t="str">
        <f>IFERROR(VLOOKUP($M$36&amp;D69,Auditoria!$A$4:$J$803,6,0),"")</f>
        <v/>
      </c>
      <c r="J69" s="130"/>
      <c r="K69" s="130"/>
      <c r="L69" s="130"/>
      <c r="M69" s="131"/>
      <c r="N69" s="158" t="str">
        <f>IFERROR(VLOOKUP($M$36&amp;D69,Auditoria!$A$4:$J$803,7,0),"")&amp;" - "&amp;IFERROR(VLOOKUP($M$36&amp;D69,Auditoria!$A$4:$J$803,8,0),"")</f>
        <v> - </v>
      </c>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1"/>
      <c r="BB69" s="157" t="str">
        <f>IFERROR(VLOOKUP($M$36&amp;D69,Auditoria!$A$4:$J$803,9,0),"")</f>
        <v/>
      </c>
      <c r="BC69" s="130"/>
      <c r="BD69" s="130"/>
      <c r="BE69" s="130"/>
      <c r="BF69" s="130"/>
      <c r="BG69" s="130"/>
      <c r="BH69" s="131"/>
      <c r="BI69" s="159"/>
      <c r="BJ69" s="159"/>
      <c r="BK69" s="159"/>
      <c r="BL69" s="75">
        <f t="shared" si="1"/>
        <v>0</v>
      </c>
    </row>
    <row r="70" ht="20.25" customHeight="1">
      <c r="A70" s="155"/>
      <c r="B70" s="155"/>
      <c r="C70" s="155"/>
      <c r="D70" s="156">
        <v>32.0</v>
      </c>
      <c r="E70" s="131"/>
      <c r="F70" s="157" t="str">
        <f>IFERROR(VLOOKUP($M$36&amp;D70,Auditoria!$A$4:$J$803,5,0),"")</f>
        <v/>
      </c>
      <c r="G70" s="130"/>
      <c r="H70" s="131"/>
      <c r="I70" s="157" t="str">
        <f>IFERROR(VLOOKUP($M$36&amp;D70,Auditoria!$A$4:$J$803,6,0),"")</f>
        <v/>
      </c>
      <c r="J70" s="130"/>
      <c r="K70" s="130"/>
      <c r="L70" s="130"/>
      <c r="M70" s="131"/>
      <c r="N70" s="158" t="str">
        <f>IFERROR(VLOOKUP($M$36&amp;D70,Auditoria!$A$4:$J$803,7,0),"")&amp;" - "&amp;IFERROR(VLOOKUP($M$36&amp;D70,Auditoria!$A$4:$J$803,8,0),"")</f>
        <v> - </v>
      </c>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1"/>
      <c r="BB70" s="157" t="str">
        <f>IFERROR(VLOOKUP($M$36&amp;D70,Auditoria!$A$4:$J$803,9,0),"")</f>
        <v/>
      </c>
      <c r="BC70" s="130"/>
      <c r="BD70" s="130"/>
      <c r="BE70" s="130"/>
      <c r="BF70" s="130"/>
      <c r="BG70" s="130"/>
      <c r="BH70" s="131"/>
      <c r="BI70" s="159"/>
      <c r="BJ70" s="159"/>
      <c r="BK70" s="159"/>
      <c r="BL70" s="75">
        <f t="shared" si="1"/>
        <v>0</v>
      </c>
    </row>
    <row r="71" ht="20.25" customHeight="1">
      <c r="D71" s="156">
        <v>33.0</v>
      </c>
      <c r="E71" s="131"/>
      <c r="F71" s="157" t="str">
        <f>IFERROR(VLOOKUP($M$36&amp;D71,Auditoria!$A$4:$J$803,5,0),"")</f>
        <v/>
      </c>
      <c r="G71" s="130"/>
      <c r="H71" s="131"/>
      <c r="I71" s="157" t="str">
        <f>IFERROR(VLOOKUP($M$36&amp;D71,Auditoria!$A$4:$J$803,6,0),"")</f>
        <v/>
      </c>
      <c r="J71" s="130"/>
      <c r="K71" s="130"/>
      <c r="L71" s="130"/>
      <c r="M71" s="131"/>
      <c r="N71" s="158" t="str">
        <f>IFERROR(VLOOKUP($M$36&amp;D71,Auditoria!$A$4:$J$803,7,0),"")&amp;" - "&amp;IFERROR(VLOOKUP($M$36&amp;D71,Auditoria!$A$4:$J$803,8,0),"")</f>
        <v> - </v>
      </c>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1"/>
      <c r="BB71" s="157" t="str">
        <f>IFERROR(VLOOKUP($M$36&amp;D71,Auditoria!$A$4:$J$803,9,0),"")</f>
        <v/>
      </c>
      <c r="BC71" s="130"/>
      <c r="BD71" s="130"/>
      <c r="BE71" s="130"/>
      <c r="BF71" s="130"/>
      <c r="BG71" s="130"/>
      <c r="BH71" s="131"/>
      <c r="BL71" s="75">
        <f t="shared" si="1"/>
        <v>0</v>
      </c>
    </row>
    <row r="72" ht="20.25" customHeight="1">
      <c r="D72" s="160">
        <v>34.0</v>
      </c>
      <c r="E72" s="131"/>
      <c r="F72" s="157" t="str">
        <f>IFERROR(VLOOKUP($M$36&amp;D72,Auditoria!$A$4:$J$803,5,0),"")</f>
        <v/>
      </c>
      <c r="G72" s="130"/>
      <c r="H72" s="131"/>
      <c r="I72" s="157" t="str">
        <f>IFERROR(VLOOKUP($M$36&amp;D72,Auditoria!$A$4:$J$803,6,0),"")</f>
        <v/>
      </c>
      <c r="J72" s="130"/>
      <c r="K72" s="130"/>
      <c r="L72" s="130"/>
      <c r="M72" s="131"/>
      <c r="N72" s="158" t="str">
        <f>IFERROR(VLOOKUP($M$36&amp;D72,Auditoria!$A$4:$J$803,7,0),"")&amp;" - "&amp;IFERROR(VLOOKUP($M$36&amp;D72,Auditoria!$A$4:$J$803,8,0),"")</f>
        <v> - </v>
      </c>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1"/>
      <c r="BB72" s="157" t="str">
        <f>IFERROR(VLOOKUP($M$36&amp;D72,Auditoria!$A$4:$J$803,9,0),"")</f>
        <v/>
      </c>
      <c r="BC72" s="130"/>
      <c r="BD72" s="130"/>
      <c r="BE72" s="130"/>
      <c r="BF72" s="130"/>
      <c r="BG72" s="130"/>
      <c r="BH72" s="131"/>
      <c r="BL72" s="75">
        <f t="shared" si="1"/>
        <v>0</v>
      </c>
    </row>
    <row r="73" ht="20.25" customHeight="1">
      <c r="D73" s="160">
        <v>35.0</v>
      </c>
      <c r="E73" s="131"/>
      <c r="F73" s="157" t="str">
        <f>IFERROR(VLOOKUP($M$36&amp;D73,Auditoria!$A$4:$J$803,5,0),"")</f>
        <v/>
      </c>
      <c r="G73" s="130"/>
      <c r="H73" s="131"/>
      <c r="I73" s="157" t="str">
        <f>IFERROR(VLOOKUP($M$36&amp;D73,Auditoria!$A$4:$J$803,6,0),"")</f>
        <v/>
      </c>
      <c r="J73" s="130"/>
      <c r="K73" s="130"/>
      <c r="L73" s="130"/>
      <c r="M73" s="131"/>
      <c r="N73" s="158" t="str">
        <f>IFERROR(VLOOKUP($M$36&amp;D73,Auditoria!$A$4:$J$803,7,0),"")&amp;" - "&amp;IFERROR(VLOOKUP($M$36&amp;D73,Auditoria!$A$4:$J$803,8,0),"")</f>
        <v> - </v>
      </c>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1"/>
      <c r="BB73" s="157" t="str">
        <f>IFERROR(VLOOKUP($M$36&amp;D73,Auditoria!$A$4:$J$803,9,0),"")</f>
        <v/>
      </c>
      <c r="BC73" s="130"/>
      <c r="BD73" s="130"/>
      <c r="BE73" s="130"/>
      <c r="BF73" s="130"/>
      <c r="BG73" s="130"/>
      <c r="BH73" s="131"/>
      <c r="BL73" s="75">
        <f t="shared" si="1"/>
        <v>0</v>
      </c>
    </row>
    <row r="74"/>
    <row r="75"/>
    <row r="76"/>
    <row r="77"/>
    <row r="78" ht="3.0" customHeight="1"/>
    <row r="79" ht="18.0" customHeight="1">
      <c r="A79" s="69"/>
      <c r="B79" s="69"/>
      <c r="C79" s="69"/>
      <c r="D79" s="141" t="s">
        <v>407</v>
      </c>
    </row>
    <row r="80" hidden="1">
      <c r="A80" s="142"/>
      <c r="B80" s="142"/>
      <c r="C80" s="142"/>
      <c r="D80" s="142"/>
      <c r="E80" s="142"/>
      <c r="F80" s="142"/>
      <c r="G80" s="142"/>
      <c r="H80" s="146" t="s">
        <v>411</v>
      </c>
      <c r="I80" s="146"/>
      <c r="J80" s="146"/>
      <c r="K80" s="146"/>
      <c r="L80" s="146"/>
      <c r="M80" s="146"/>
      <c r="Q80" s="161" t="str">
        <f>IFERROR(VLOOKUP(($M$36&amp;" - "&amp;$N$38&amp;" - "&amp;D84),Completo!$A$2:$N$1401,12,0),"")</f>
        <v/>
      </c>
    </row>
    <row r="81" ht="15.75" hidden="1" customHeight="1">
      <c r="A81" s="142"/>
      <c r="B81" s="142"/>
      <c r="C81" s="142"/>
      <c r="D81" s="142"/>
      <c r="E81" s="142"/>
      <c r="F81" s="142"/>
      <c r="G81" s="142"/>
      <c r="H81" s="146" t="s">
        <v>409</v>
      </c>
      <c r="I81" s="147"/>
      <c r="J81" s="147"/>
      <c r="K81" s="147"/>
      <c r="M81" s="147" t="str">
        <f>Z50</f>
        <v/>
      </c>
      <c r="AU81" s="148" t="s">
        <v>391</v>
      </c>
      <c r="AV81" s="149"/>
      <c r="AW81" s="149"/>
      <c r="AX81" s="149"/>
      <c r="AY81" s="149"/>
      <c r="AZ81" s="149"/>
      <c r="BA81" s="150" t="str">
        <f>AX50</f>
        <v/>
      </c>
    </row>
    <row r="82" ht="1.5" customHeight="1"/>
    <row r="83" ht="20.25" customHeight="1">
      <c r="A83" s="151"/>
      <c r="B83" s="151"/>
      <c r="C83" s="151"/>
      <c r="D83" s="152" t="s">
        <v>324</v>
      </c>
      <c r="E83" s="131"/>
      <c r="F83" s="153" t="s">
        <v>342</v>
      </c>
      <c r="G83" s="130"/>
      <c r="H83" s="131"/>
      <c r="I83" s="152" t="s">
        <v>343</v>
      </c>
      <c r="J83" s="130"/>
      <c r="K83" s="130"/>
      <c r="L83" s="130"/>
      <c r="M83" s="131"/>
      <c r="N83" s="154" t="s">
        <v>410</v>
      </c>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1"/>
      <c r="BB83" s="152" t="s">
        <v>345</v>
      </c>
      <c r="BC83" s="130"/>
      <c r="BD83" s="130"/>
      <c r="BE83" s="130"/>
      <c r="BF83" s="130"/>
      <c r="BG83" s="130"/>
      <c r="BH83" s="131"/>
    </row>
    <row r="84" ht="20.25" customHeight="1">
      <c r="A84" s="155"/>
      <c r="B84" s="155"/>
      <c r="C84" s="155"/>
      <c r="D84" s="160">
        <v>36.0</v>
      </c>
      <c r="E84" s="131"/>
      <c r="F84" s="157" t="str">
        <f>IFERROR(VLOOKUP($M$36&amp;D84,Auditoria!$A$4:$J$803,5,0),"")</f>
        <v/>
      </c>
      <c r="G84" s="130"/>
      <c r="H84" s="131"/>
      <c r="I84" s="157" t="str">
        <f>IFERROR(VLOOKUP($M$36&amp;D84,Auditoria!$A$4:$J$803,6,0),"")</f>
        <v/>
      </c>
      <c r="J84" s="130"/>
      <c r="K84" s="130"/>
      <c r="L84" s="130"/>
      <c r="M84" s="131"/>
      <c r="N84" s="158" t="str">
        <f>IFERROR(VLOOKUP($M$36&amp;D84,Auditoria!$A$4:$J$803,7,0),"")&amp;" - "&amp;IFERROR(VLOOKUP($M$36&amp;D84,Auditoria!$A$4:$J$803,8,0),"")</f>
        <v> - </v>
      </c>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1"/>
      <c r="BB84" s="157" t="str">
        <f>IFERROR(VLOOKUP($M$36&amp;D84,Auditoria!$A$4:$J$803,9,0),"")</f>
        <v/>
      </c>
      <c r="BC84" s="130"/>
      <c r="BD84" s="130"/>
      <c r="BE84" s="130"/>
      <c r="BF84" s="130"/>
      <c r="BG84" s="130"/>
      <c r="BH84" s="131"/>
      <c r="BL84" s="75">
        <f t="shared" ref="BL84:BL118" si="2">IF(BB84&lt;&gt;"",1,0)</f>
        <v>0</v>
      </c>
    </row>
    <row r="85" ht="20.25" customHeight="1">
      <c r="A85" s="155"/>
      <c r="B85" s="155"/>
      <c r="C85" s="155"/>
      <c r="D85" s="160">
        <v>37.0</v>
      </c>
      <c r="E85" s="131"/>
      <c r="F85" s="157" t="str">
        <f>IFERROR(VLOOKUP($M$36&amp;D85,Auditoria!$A$4:$J$803,5,0),"")</f>
        <v/>
      </c>
      <c r="G85" s="130"/>
      <c r="H85" s="131"/>
      <c r="I85" s="157" t="str">
        <f>IFERROR(VLOOKUP($M$36&amp;D85,Auditoria!$A$4:$J$803,6,0),"")</f>
        <v/>
      </c>
      <c r="J85" s="130"/>
      <c r="K85" s="130"/>
      <c r="L85" s="130"/>
      <c r="M85" s="131"/>
      <c r="N85" s="158" t="str">
        <f>IFERROR(VLOOKUP($M$36&amp;D85,Auditoria!$A$4:$J$803,7,0),"")&amp;" - "&amp;IFERROR(VLOOKUP($M$36&amp;D85,Auditoria!$A$4:$J$803,8,0),"")</f>
        <v> - </v>
      </c>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1"/>
      <c r="BB85" s="157" t="str">
        <f>IFERROR(VLOOKUP($M$36&amp;D85,Auditoria!$A$4:$J$803,9,0),"")</f>
        <v/>
      </c>
      <c r="BC85" s="130"/>
      <c r="BD85" s="130"/>
      <c r="BE85" s="130"/>
      <c r="BF85" s="130"/>
      <c r="BG85" s="130"/>
      <c r="BH85" s="131"/>
      <c r="BI85" s="159"/>
      <c r="BJ85" s="159"/>
      <c r="BK85" s="159"/>
      <c r="BL85" s="75">
        <f t="shared" si="2"/>
        <v>0</v>
      </c>
    </row>
    <row r="86" ht="20.25" customHeight="1">
      <c r="A86" s="155"/>
      <c r="B86" s="155"/>
      <c r="C86" s="155"/>
      <c r="D86" s="160">
        <v>38.0</v>
      </c>
      <c r="E86" s="131"/>
      <c r="F86" s="157" t="str">
        <f>IFERROR(VLOOKUP($M$36&amp;D86,Auditoria!$A$4:$J$803,5,0),"")</f>
        <v/>
      </c>
      <c r="G86" s="130"/>
      <c r="H86" s="131"/>
      <c r="I86" s="157" t="str">
        <f>IFERROR(VLOOKUP($M$36&amp;D86,Auditoria!$A$4:$J$803,6,0),"")</f>
        <v/>
      </c>
      <c r="J86" s="130"/>
      <c r="K86" s="130"/>
      <c r="L86" s="130"/>
      <c r="M86" s="131"/>
      <c r="N86" s="158" t="str">
        <f>IFERROR(VLOOKUP($M$36&amp;D86,Auditoria!$A$4:$J$803,7,0),"")&amp;" - "&amp;IFERROR(VLOOKUP($M$36&amp;D86,Auditoria!$A$4:$J$803,8,0),"")</f>
        <v> - </v>
      </c>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1"/>
      <c r="BB86" s="157" t="str">
        <f>IFERROR(VLOOKUP($M$36&amp;D86,Auditoria!$A$4:$J$803,9,0),"")</f>
        <v/>
      </c>
      <c r="BC86" s="130"/>
      <c r="BD86" s="130"/>
      <c r="BE86" s="130"/>
      <c r="BF86" s="130"/>
      <c r="BG86" s="130"/>
      <c r="BH86" s="131"/>
      <c r="BI86" s="159"/>
      <c r="BJ86" s="159"/>
      <c r="BK86" s="159"/>
      <c r="BL86" s="75">
        <f t="shared" si="2"/>
        <v>0</v>
      </c>
    </row>
    <row r="87" ht="20.25" customHeight="1">
      <c r="A87" s="155"/>
      <c r="B87" s="155"/>
      <c r="C87" s="155"/>
      <c r="D87" s="160">
        <v>39.0</v>
      </c>
      <c r="E87" s="131"/>
      <c r="F87" s="157" t="str">
        <f>IFERROR(VLOOKUP($M$36&amp;D87,Auditoria!$A$4:$J$803,5,0),"")</f>
        <v/>
      </c>
      <c r="G87" s="130"/>
      <c r="H87" s="131"/>
      <c r="I87" s="157" t="str">
        <f>IFERROR(VLOOKUP($M$36&amp;D87,Auditoria!$A$4:$J$803,6,0),"")</f>
        <v/>
      </c>
      <c r="J87" s="130"/>
      <c r="K87" s="130"/>
      <c r="L87" s="130"/>
      <c r="M87" s="131"/>
      <c r="N87" s="158" t="str">
        <f>IFERROR(VLOOKUP($M$36&amp;D87,Auditoria!$A$4:$J$803,7,0),"")&amp;" - "&amp;IFERROR(VLOOKUP($M$36&amp;D87,Auditoria!$A$4:$J$803,8,0),"")</f>
        <v> - </v>
      </c>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1"/>
      <c r="BB87" s="157" t="str">
        <f>IFERROR(VLOOKUP($M$36&amp;D87,Auditoria!$A$4:$J$803,9,0),"")</f>
        <v/>
      </c>
      <c r="BC87" s="130"/>
      <c r="BD87" s="130"/>
      <c r="BE87" s="130"/>
      <c r="BF87" s="130"/>
      <c r="BG87" s="130"/>
      <c r="BH87" s="131"/>
      <c r="BI87" s="159"/>
      <c r="BJ87" s="159"/>
      <c r="BK87" s="159"/>
      <c r="BL87" s="75">
        <f t="shared" si="2"/>
        <v>0</v>
      </c>
    </row>
    <row r="88" ht="20.25" customHeight="1">
      <c r="A88" s="155"/>
      <c r="B88" s="155"/>
      <c r="C88" s="155"/>
      <c r="D88" s="160">
        <v>40.0</v>
      </c>
      <c r="E88" s="131"/>
      <c r="F88" s="157" t="str">
        <f>IFERROR(VLOOKUP($M$36&amp;D88,Auditoria!$A$4:$J$803,5,0),"")</f>
        <v/>
      </c>
      <c r="G88" s="130"/>
      <c r="H88" s="131"/>
      <c r="I88" s="157" t="str">
        <f>IFERROR(VLOOKUP($M$36&amp;D88,Auditoria!$A$4:$J$803,6,0),"")</f>
        <v/>
      </c>
      <c r="J88" s="130"/>
      <c r="K88" s="130"/>
      <c r="L88" s="130"/>
      <c r="M88" s="131"/>
      <c r="N88" s="158" t="str">
        <f>IFERROR(VLOOKUP($M$36&amp;D88,Auditoria!$A$4:$J$803,7,0),"")&amp;" - "&amp;IFERROR(VLOOKUP($M$36&amp;D88,Auditoria!$A$4:$J$803,8,0),"")</f>
        <v> - </v>
      </c>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1"/>
      <c r="BB88" s="157" t="str">
        <f>IFERROR(VLOOKUP($M$36&amp;D88,Auditoria!$A$4:$J$803,9,0),"")</f>
        <v/>
      </c>
      <c r="BC88" s="130"/>
      <c r="BD88" s="130"/>
      <c r="BE88" s="130"/>
      <c r="BF88" s="130"/>
      <c r="BG88" s="130"/>
      <c r="BH88" s="131"/>
      <c r="BI88" s="159"/>
      <c r="BJ88" s="159"/>
      <c r="BK88" s="159"/>
      <c r="BL88" s="75">
        <f t="shared" si="2"/>
        <v>0</v>
      </c>
    </row>
    <row r="89" ht="20.25" customHeight="1">
      <c r="A89" s="155"/>
      <c r="B89" s="155"/>
      <c r="C89" s="155"/>
      <c r="D89" s="160">
        <v>41.0</v>
      </c>
      <c r="E89" s="131"/>
      <c r="F89" s="157" t="str">
        <f>IFERROR(VLOOKUP($M$36&amp;D89,Auditoria!$A$4:$J$803,5,0),"")</f>
        <v/>
      </c>
      <c r="G89" s="130"/>
      <c r="H89" s="131"/>
      <c r="I89" s="157" t="str">
        <f>IFERROR(VLOOKUP($M$36&amp;D89,Auditoria!$A$4:$J$803,6,0),"")</f>
        <v/>
      </c>
      <c r="J89" s="130"/>
      <c r="K89" s="130"/>
      <c r="L89" s="130"/>
      <c r="M89" s="131"/>
      <c r="N89" s="158" t="str">
        <f>IFERROR(VLOOKUP($M$36&amp;D89,Auditoria!$A$4:$J$803,7,0),"")&amp;" - "&amp;IFERROR(VLOOKUP($M$36&amp;D89,Auditoria!$A$4:$J$803,8,0),"")</f>
        <v> - </v>
      </c>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1"/>
      <c r="BB89" s="157" t="str">
        <f>IFERROR(VLOOKUP($M$36&amp;D89,Auditoria!$A$4:$J$803,9,0),"")</f>
        <v/>
      </c>
      <c r="BC89" s="130"/>
      <c r="BD89" s="130"/>
      <c r="BE89" s="130"/>
      <c r="BF89" s="130"/>
      <c r="BG89" s="130"/>
      <c r="BH89" s="131"/>
      <c r="BI89" s="159"/>
      <c r="BJ89" s="159"/>
      <c r="BK89" s="159"/>
      <c r="BL89" s="75">
        <f t="shared" si="2"/>
        <v>0</v>
      </c>
    </row>
    <row r="90" ht="20.25" customHeight="1">
      <c r="A90" s="155"/>
      <c r="B90" s="155"/>
      <c r="C90" s="155"/>
      <c r="D90" s="160">
        <v>42.0</v>
      </c>
      <c r="E90" s="131"/>
      <c r="F90" s="157" t="str">
        <f>IFERROR(VLOOKUP($M$36&amp;D90,Auditoria!$A$4:$J$803,5,0),"")</f>
        <v/>
      </c>
      <c r="G90" s="130"/>
      <c r="H90" s="131"/>
      <c r="I90" s="157" t="str">
        <f>IFERROR(VLOOKUP($M$36&amp;D90,Auditoria!$A$4:$J$803,6,0),"")</f>
        <v/>
      </c>
      <c r="J90" s="130"/>
      <c r="K90" s="130"/>
      <c r="L90" s="130"/>
      <c r="M90" s="131"/>
      <c r="N90" s="158" t="str">
        <f>IFERROR(VLOOKUP($M$36&amp;D90,Auditoria!$A$4:$J$803,7,0),"")&amp;" - "&amp;IFERROR(VLOOKUP($M$36&amp;D90,Auditoria!$A$4:$J$803,8,0),"")</f>
        <v> - </v>
      </c>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1"/>
      <c r="BB90" s="157" t="str">
        <f>IFERROR(VLOOKUP($M$36&amp;D90,Auditoria!$A$4:$J$803,9,0),"")</f>
        <v/>
      </c>
      <c r="BC90" s="130"/>
      <c r="BD90" s="130"/>
      <c r="BE90" s="130"/>
      <c r="BF90" s="130"/>
      <c r="BG90" s="130"/>
      <c r="BH90" s="131"/>
      <c r="BI90" s="159"/>
      <c r="BJ90" s="159"/>
      <c r="BK90" s="159"/>
      <c r="BL90" s="75">
        <f t="shared" si="2"/>
        <v>0</v>
      </c>
    </row>
    <row r="91" ht="20.25" customHeight="1">
      <c r="A91" s="155"/>
      <c r="B91" s="155"/>
      <c r="C91" s="155"/>
      <c r="D91" s="160">
        <v>43.0</v>
      </c>
      <c r="E91" s="131"/>
      <c r="F91" s="157" t="str">
        <f>IFERROR(VLOOKUP($M$36&amp;D91,Auditoria!$A$4:$J$803,5,0),"")</f>
        <v/>
      </c>
      <c r="G91" s="130"/>
      <c r="H91" s="131"/>
      <c r="I91" s="157" t="str">
        <f>IFERROR(VLOOKUP($M$36&amp;D91,Auditoria!$A$4:$J$803,6,0),"")</f>
        <v/>
      </c>
      <c r="J91" s="130"/>
      <c r="K91" s="130"/>
      <c r="L91" s="130"/>
      <c r="M91" s="131"/>
      <c r="N91" s="158" t="str">
        <f>IFERROR(VLOOKUP($M$36&amp;D91,Auditoria!$A$4:$J$803,7,0),"")&amp;" - "&amp;IFERROR(VLOOKUP($M$36&amp;D91,Auditoria!$A$4:$J$803,8,0),"")</f>
        <v> - </v>
      </c>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1"/>
      <c r="BB91" s="157" t="str">
        <f>IFERROR(VLOOKUP($M$36&amp;D91,Auditoria!$A$4:$J$803,9,0),"")</f>
        <v/>
      </c>
      <c r="BC91" s="130"/>
      <c r="BD91" s="130"/>
      <c r="BE91" s="130"/>
      <c r="BF91" s="130"/>
      <c r="BG91" s="130"/>
      <c r="BH91" s="131"/>
      <c r="BI91" s="159"/>
      <c r="BJ91" s="159"/>
      <c r="BK91" s="159"/>
      <c r="BL91" s="75">
        <f t="shared" si="2"/>
        <v>0</v>
      </c>
    </row>
    <row r="92" ht="20.25" customHeight="1">
      <c r="A92" s="155"/>
      <c r="B92" s="155"/>
      <c r="C92" s="155"/>
      <c r="D92" s="160">
        <v>44.0</v>
      </c>
      <c r="E92" s="131"/>
      <c r="F92" s="157" t="str">
        <f>IFERROR(VLOOKUP($M$36&amp;D92,Auditoria!$A$4:$J$803,5,0),"")</f>
        <v/>
      </c>
      <c r="G92" s="130"/>
      <c r="H92" s="131"/>
      <c r="I92" s="157" t="str">
        <f>IFERROR(VLOOKUP($M$36&amp;D92,Auditoria!$A$4:$J$803,6,0),"")</f>
        <v/>
      </c>
      <c r="J92" s="130"/>
      <c r="K92" s="130"/>
      <c r="L92" s="130"/>
      <c r="M92" s="131"/>
      <c r="N92" s="158" t="str">
        <f>IFERROR(VLOOKUP($M$36&amp;D92,Auditoria!$A$4:$J$803,7,0),"")&amp;" - "&amp;IFERROR(VLOOKUP($M$36&amp;D92,Auditoria!$A$4:$J$803,8,0),"")</f>
        <v> - </v>
      </c>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1"/>
      <c r="BB92" s="157" t="str">
        <f>IFERROR(VLOOKUP($M$36&amp;D92,Auditoria!$A$4:$J$803,9,0),"")</f>
        <v/>
      </c>
      <c r="BC92" s="130"/>
      <c r="BD92" s="130"/>
      <c r="BE92" s="130"/>
      <c r="BF92" s="130"/>
      <c r="BG92" s="130"/>
      <c r="BH92" s="131"/>
      <c r="BI92" s="159"/>
      <c r="BJ92" s="159"/>
      <c r="BK92" s="159"/>
      <c r="BL92" s="75">
        <f t="shared" si="2"/>
        <v>0</v>
      </c>
    </row>
    <row r="93" ht="20.25" customHeight="1">
      <c r="A93" s="155"/>
      <c r="B93" s="155"/>
      <c r="C93" s="155"/>
      <c r="D93" s="160">
        <v>45.0</v>
      </c>
      <c r="E93" s="131"/>
      <c r="F93" s="157" t="str">
        <f>IFERROR(VLOOKUP($M$36&amp;D93,Auditoria!$A$4:$J$803,5,0),"")</f>
        <v/>
      </c>
      <c r="G93" s="130"/>
      <c r="H93" s="131"/>
      <c r="I93" s="157" t="str">
        <f>IFERROR(VLOOKUP($M$36&amp;D93,Auditoria!$A$4:$J$803,6,0),"")</f>
        <v/>
      </c>
      <c r="J93" s="130"/>
      <c r="K93" s="130"/>
      <c r="L93" s="130"/>
      <c r="M93" s="131"/>
      <c r="N93" s="158" t="str">
        <f>IFERROR(VLOOKUP($M$36&amp;D93,Auditoria!$A$4:$J$803,7,0),"")&amp;" - "&amp;IFERROR(VLOOKUP($M$36&amp;D93,Auditoria!$A$4:$J$803,8,0),"")</f>
        <v> - </v>
      </c>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1"/>
      <c r="BB93" s="157" t="str">
        <f>IFERROR(VLOOKUP($M$36&amp;D93,Auditoria!$A$4:$J$803,9,0),"")</f>
        <v/>
      </c>
      <c r="BC93" s="130"/>
      <c r="BD93" s="130"/>
      <c r="BE93" s="130"/>
      <c r="BF93" s="130"/>
      <c r="BG93" s="130"/>
      <c r="BH93" s="131"/>
      <c r="BI93" s="159"/>
      <c r="BJ93" s="159"/>
      <c r="BK93" s="159"/>
      <c r="BL93" s="75">
        <f t="shared" si="2"/>
        <v>0</v>
      </c>
    </row>
    <row r="94" ht="20.25" customHeight="1">
      <c r="A94" s="155"/>
      <c r="B94" s="155"/>
      <c r="C94" s="155"/>
      <c r="D94" s="160">
        <v>46.0</v>
      </c>
      <c r="E94" s="131"/>
      <c r="F94" s="157" t="str">
        <f>IFERROR(VLOOKUP($M$36&amp;D94,Auditoria!$A$4:$J$803,5,0),"")</f>
        <v/>
      </c>
      <c r="G94" s="130"/>
      <c r="H94" s="131"/>
      <c r="I94" s="157" t="str">
        <f>IFERROR(VLOOKUP($M$36&amp;D94,Auditoria!$A$4:$J$803,6,0),"")</f>
        <v/>
      </c>
      <c r="J94" s="130"/>
      <c r="K94" s="130"/>
      <c r="L94" s="130"/>
      <c r="M94" s="131"/>
      <c r="N94" s="158" t="str">
        <f>IFERROR(VLOOKUP($M$36&amp;D94,Auditoria!$A$4:$J$803,7,0),"")&amp;" - "&amp;IFERROR(VLOOKUP($M$36&amp;D94,Auditoria!$A$4:$J$803,8,0),"")</f>
        <v> - </v>
      </c>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1"/>
      <c r="BB94" s="157" t="str">
        <f>IFERROR(VLOOKUP($M$36&amp;D94,Auditoria!$A$4:$J$803,9,0),"")</f>
        <v/>
      </c>
      <c r="BC94" s="130"/>
      <c r="BD94" s="130"/>
      <c r="BE94" s="130"/>
      <c r="BF94" s="130"/>
      <c r="BG94" s="130"/>
      <c r="BH94" s="131"/>
      <c r="BI94" s="159"/>
      <c r="BJ94" s="159"/>
      <c r="BK94" s="159"/>
      <c r="BL94" s="75">
        <f t="shared" si="2"/>
        <v>0</v>
      </c>
    </row>
    <row r="95" ht="20.25" customHeight="1">
      <c r="A95" s="155"/>
      <c r="B95" s="155"/>
      <c r="C95" s="155"/>
      <c r="D95" s="160">
        <v>47.0</v>
      </c>
      <c r="E95" s="131"/>
      <c r="F95" s="157" t="str">
        <f>IFERROR(VLOOKUP($M$36&amp;D95,Auditoria!$A$4:$J$803,5,0),"")</f>
        <v/>
      </c>
      <c r="G95" s="130"/>
      <c r="H95" s="131"/>
      <c r="I95" s="157" t="str">
        <f>IFERROR(VLOOKUP($M$36&amp;D95,Auditoria!$A$4:$J$803,6,0),"")</f>
        <v/>
      </c>
      <c r="J95" s="130"/>
      <c r="K95" s="130"/>
      <c r="L95" s="130"/>
      <c r="M95" s="131"/>
      <c r="N95" s="158" t="str">
        <f>IFERROR(VLOOKUP($M$36&amp;D95,Auditoria!$A$4:$J$803,7,0),"")&amp;" - "&amp;IFERROR(VLOOKUP($M$36&amp;D95,Auditoria!$A$4:$J$803,8,0),"")</f>
        <v> - </v>
      </c>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1"/>
      <c r="BB95" s="157" t="str">
        <f>IFERROR(VLOOKUP($M$36&amp;D95,Auditoria!$A$4:$J$803,9,0),"")</f>
        <v/>
      </c>
      <c r="BC95" s="130"/>
      <c r="BD95" s="130"/>
      <c r="BE95" s="130"/>
      <c r="BF95" s="130"/>
      <c r="BG95" s="130"/>
      <c r="BH95" s="131"/>
      <c r="BI95" s="159"/>
      <c r="BJ95" s="159"/>
      <c r="BK95" s="159"/>
      <c r="BL95" s="75">
        <f t="shared" si="2"/>
        <v>0</v>
      </c>
    </row>
    <row r="96" ht="20.25" customHeight="1">
      <c r="A96" s="155"/>
      <c r="B96" s="155"/>
      <c r="C96" s="155"/>
      <c r="D96" s="160">
        <v>48.0</v>
      </c>
      <c r="E96" s="131"/>
      <c r="F96" s="157" t="str">
        <f>IFERROR(VLOOKUP($M$36&amp;D96,Auditoria!$A$4:$J$803,5,0),"")</f>
        <v/>
      </c>
      <c r="G96" s="130"/>
      <c r="H96" s="131"/>
      <c r="I96" s="157" t="str">
        <f>IFERROR(VLOOKUP($M$36&amp;D96,Auditoria!$A$4:$J$803,6,0),"")</f>
        <v/>
      </c>
      <c r="J96" s="130"/>
      <c r="K96" s="130"/>
      <c r="L96" s="130"/>
      <c r="M96" s="131"/>
      <c r="N96" s="158" t="str">
        <f>IFERROR(VLOOKUP($M$36&amp;D96,Auditoria!$A$4:$J$803,7,0),"")&amp;" - "&amp;IFERROR(VLOOKUP($M$36&amp;D96,Auditoria!$A$4:$J$803,8,0),"")</f>
        <v> - </v>
      </c>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1"/>
      <c r="BB96" s="157" t="str">
        <f>IFERROR(VLOOKUP($M$36&amp;D96,Auditoria!$A$4:$J$803,9,0),"")</f>
        <v/>
      </c>
      <c r="BC96" s="130"/>
      <c r="BD96" s="130"/>
      <c r="BE96" s="130"/>
      <c r="BF96" s="130"/>
      <c r="BG96" s="130"/>
      <c r="BH96" s="131"/>
      <c r="BI96" s="159"/>
      <c r="BJ96" s="159"/>
      <c r="BK96" s="159"/>
      <c r="BL96" s="75">
        <f t="shared" si="2"/>
        <v>0</v>
      </c>
    </row>
    <row r="97" ht="20.25" customHeight="1">
      <c r="A97" s="155"/>
      <c r="B97" s="155"/>
      <c r="C97" s="155"/>
      <c r="D97" s="160">
        <v>49.0</v>
      </c>
      <c r="E97" s="131"/>
      <c r="F97" s="157" t="str">
        <f>IFERROR(VLOOKUP($M$36&amp;D97,Auditoria!$A$4:$J$803,5,0),"")</f>
        <v/>
      </c>
      <c r="G97" s="130"/>
      <c r="H97" s="131"/>
      <c r="I97" s="157" t="str">
        <f>IFERROR(VLOOKUP($M$36&amp;D97,Auditoria!$A$4:$J$803,6,0),"")</f>
        <v/>
      </c>
      <c r="J97" s="130"/>
      <c r="K97" s="130"/>
      <c r="L97" s="130"/>
      <c r="M97" s="131"/>
      <c r="N97" s="158" t="str">
        <f>IFERROR(VLOOKUP($M$36&amp;D97,Auditoria!$A$4:$J$803,7,0),"")&amp;" - "&amp;IFERROR(VLOOKUP($M$36&amp;D97,Auditoria!$A$4:$J$803,8,0),"")</f>
        <v> - </v>
      </c>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1"/>
      <c r="BB97" s="157" t="str">
        <f>IFERROR(VLOOKUP($M$36&amp;D97,Auditoria!$A$4:$J$803,9,0),"")</f>
        <v/>
      </c>
      <c r="BC97" s="130"/>
      <c r="BD97" s="130"/>
      <c r="BE97" s="130"/>
      <c r="BF97" s="130"/>
      <c r="BG97" s="130"/>
      <c r="BH97" s="131"/>
      <c r="BI97" s="159"/>
      <c r="BJ97" s="159"/>
      <c r="BK97" s="159"/>
      <c r="BL97" s="75">
        <f t="shared" si="2"/>
        <v>0</v>
      </c>
    </row>
    <row r="98" ht="20.25" customHeight="1">
      <c r="A98" s="155"/>
      <c r="B98" s="155"/>
      <c r="C98" s="155"/>
      <c r="D98" s="160">
        <v>50.0</v>
      </c>
      <c r="E98" s="131"/>
      <c r="F98" s="157" t="str">
        <f>IFERROR(VLOOKUP($M$36&amp;D98,Auditoria!$A$4:$J$803,5,0),"")</f>
        <v/>
      </c>
      <c r="G98" s="130"/>
      <c r="H98" s="131"/>
      <c r="I98" s="157" t="str">
        <f>IFERROR(VLOOKUP($M$36&amp;D98,Auditoria!$A$4:$J$803,6,0),"")</f>
        <v/>
      </c>
      <c r="J98" s="130"/>
      <c r="K98" s="130"/>
      <c r="L98" s="130"/>
      <c r="M98" s="131"/>
      <c r="N98" s="158" t="str">
        <f>IFERROR(VLOOKUP($M$36&amp;D98,Auditoria!$A$4:$J$803,7,0),"")&amp;" - "&amp;IFERROR(VLOOKUP($M$36&amp;D98,Auditoria!$A$4:$J$803,8,0),"")</f>
        <v> - </v>
      </c>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1"/>
      <c r="BB98" s="157" t="str">
        <f>IFERROR(VLOOKUP($M$36&amp;D98,Auditoria!$A$4:$J$803,9,0),"")</f>
        <v/>
      </c>
      <c r="BC98" s="130"/>
      <c r="BD98" s="130"/>
      <c r="BE98" s="130"/>
      <c r="BF98" s="130"/>
      <c r="BG98" s="130"/>
      <c r="BH98" s="131"/>
      <c r="BI98" s="159"/>
      <c r="BJ98" s="159"/>
      <c r="BK98" s="159"/>
      <c r="BL98" s="75">
        <f t="shared" si="2"/>
        <v>0</v>
      </c>
    </row>
    <row r="99" ht="20.25" customHeight="1">
      <c r="A99" s="155"/>
      <c r="B99" s="155"/>
      <c r="C99" s="155"/>
      <c r="D99" s="160">
        <v>51.0</v>
      </c>
      <c r="E99" s="131"/>
      <c r="F99" s="157" t="str">
        <f>IFERROR(VLOOKUP($M$36&amp;D99,Auditoria!$A$4:$J$803,5,0),"")</f>
        <v/>
      </c>
      <c r="G99" s="130"/>
      <c r="H99" s="131"/>
      <c r="I99" s="157" t="str">
        <f>IFERROR(VLOOKUP($M$36&amp;D99,Auditoria!$A$4:$J$803,6,0),"")</f>
        <v/>
      </c>
      <c r="J99" s="130"/>
      <c r="K99" s="130"/>
      <c r="L99" s="130"/>
      <c r="M99" s="131"/>
      <c r="N99" s="158" t="str">
        <f>IFERROR(VLOOKUP($M$36&amp;D99,Auditoria!$A$4:$J$803,7,0),"")&amp;" - "&amp;IFERROR(VLOOKUP($M$36&amp;D99,Auditoria!$A$4:$J$803,8,0),"")</f>
        <v> - </v>
      </c>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1"/>
      <c r="BB99" s="157" t="str">
        <f>IFERROR(VLOOKUP($M$36&amp;D99,Auditoria!$A$4:$J$803,9,0),"")</f>
        <v/>
      </c>
      <c r="BC99" s="130"/>
      <c r="BD99" s="130"/>
      <c r="BE99" s="130"/>
      <c r="BF99" s="130"/>
      <c r="BG99" s="130"/>
      <c r="BH99" s="131"/>
      <c r="BI99" s="159"/>
      <c r="BJ99" s="159"/>
      <c r="BK99" s="159"/>
      <c r="BL99" s="75">
        <f t="shared" si="2"/>
        <v>0</v>
      </c>
    </row>
    <row r="100" ht="20.25" customHeight="1">
      <c r="A100" s="155"/>
      <c r="B100" s="155"/>
      <c r="C100" s="155"/>
      <c r="D100" s="160">
        <v>52.0</v>
      </c>
      <c r="E100" s="131"/>
      <c r="F100" s="157" t="str">
        <f>IFERROR(VLOOKUP($M$36&amp;D100,Auditoria!$A$4:$J$803,5,0),"")</f>
        <v/>
      </c>
      <c r="G100" s="130"/>
      <c r="H100" s="131"/>
      <c r="I100" s="157" t="str">
        <f>IFERROR(VLOOKUP($M$36&amp;D100,Auditoria!$A$4:$J$803,6,0),"")</f>
        <v/>
      </c>
      <c r="J100" s="130"/>
      <c r="K100" s="130"/>
      <c r="L100" s="130"/>
      <c r="M100" s="131"/>
      <c r="N100" s="158" t="str">
        <f>IFERROR(VLOOKUP($M$36&amp;D100,Auditoria!$A$4:$J$803,7,0),"")&amp;" - "&amp;IFERROR(VLOOKUP($M$36&amp;D100,Auditoria!$A$4:$J$803,8,0),"")</f>
        <v> - </v>
      </c>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1"/>
      <c r="BB100" s="157" t="str">
        <f>IFERROR(VLOOKUP($M$36&amp;D100,Auditoria!$A$4:$J$803,9,0),"")</f>
        <v/>
      </c>
      <c r="BC100" s="130"/>
      <c r="BD100" s="130"/>
      <c r="BE100" s="130"/>
      <c r="BF100" s="130"/>
      <c r="BG100" s="130"/>
      <c r="BH100" s="131"/>
      <c r="BI100" s="159"/>
      <c r="BJ100" s="159"/>
      <c r="BK100" s="159"/>
      <c r="BL100" s="75">
        <f t="shared" si="2"/>
        <v>0</v>
      </c>
    </row>
    <row r="101" ht="20.25" customHeight="1">
      <c r="A101" s="155"/>
      <c r="B101" s="155"/>
      <c r="C101" s="155"/>
      <c r="D101" s="160">
        <v>53.0</v>
      </c>
      <c r="E101" s="131"/>
      <c r="F101" s="157" t="str">
        <f>IFERROR(VLOOKUP($M$36&amp;D101,Auditoria!$A$4:$J$803,5,0),"")</f>
        <v/>
      </c>
      <c r="G101" s="130"/>
      <c r="H101" s="131"/>
      <c r="I101" s="157" t="str">
        <f>IFERROR(VLOOKUP($M$36&amp;D101,Auditoria!$A$4:$J$803,6,0),"")</f>
        <v/>
      </c>
      <c r="J101" s="130"/>
      <c r="K101" s="130"/>
      <c r="L101" s="130"/>
      <c r="M101" s="131"/>
      <c r="N101" s="158" t="str">
        <f>IFERROR(VLOOKUP($M$36&amp;D101,Auditoria!$A$4:$J$803,7,0),"")&amp;" - "&amp;IFERROR(VLOOKUP($M$36&amp;D101,Auditoria!$A$4:$J$803,8,0),"")</f>
        <v> - </v>
      </c>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1"/>
      <c r="BB101" s="157" t="str">
        <f>IFERROR(VLOOKUP($M$36&amp;D101,Auditoria!$A$4:$J$803,9,0),"")</f>
        <v/>
      </c>
      <c r="BC101" s="130"/>
      <c r="BD101" s="130"/>
      <c r="BE101" s="130"/>
      <c r="BF101" s="130"/>
      <c r="BG101" s="130"/>
      <c r="BH101" s="131"/>
      <c r="BI101" s="159"/>
      <c r="BJ101" s="159"/>
      <c r="BK101" s="159"/>
      <c r="BL101" s="75">
        <f t="shared" si="2"/>
        <v>0</v>
      </c>
    </row>
    <row r="102" ht="20.25" customHeight="1">
      <c r="A102" s="155"/>
      <c r="B102" s="155"/>
      <c r="C102" s="155"/>
      <c r="D102" s="160">
        <v>54.0</v>
      </c>
      <c r="E102" s="131"/>
      <c r="F102" s="157" t="str">
        <f>IFERROR(VLOOKUP($M$36&amp;D102,Auditoria!$A$4:$J$803,5,0),"")</f>
        <v/>
      </c>
      <c r="G102" s="130"/>
      <c r="H102" s="131"/>
      <c r="I102" s="157" t="str">
        <f>IFERROR(VLOOKUP($M$36&amp;D102,Auditoria!$A$4:$J$803,6,0),"")</f>
        <v/>
      </c>
      <c r="J102" s="130"/>
      <c r="K102" s="130"/>
      <c r="L102" s="130"/>
      <c r="M102" s="131"/>
      <c r="N102" s="158" t="str">
        <f>IFERROR(VLOOKUP($M$36&amp;D102,Auditoria!$A$4:$J$803,7,0),"")&amp;" - "&amp;IFERROR(VLOOKUP($M$36&amp;D102,Auditoria!$A$4:$J$803,8,0),"")</f>
        <v> - </v>
      </c>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1"/>
      <c r="BB102" s="157" t="str">
        <f>IFERROR(VLOOKUP($M$36&amp;D102,Auditoria!$A$4:$J$803,9,0),"")</f>
        <v/>
      </c>
      <c r="BC102" s="130"/>
      <c r="BD102" s="130"/>
      <c r="BE102" s="130"/>
      <c r="BF102" s="130"/>
      <c r="BG102" s="130"/>
      <c r="BH102" s="131"/>
      <c r="BI102" s="159"/>
      <c r="BJ102" s="159"/>
      <c r="BK102" s="159"/>
      <c r="BL102" s="75">
        <f t="shared" si="2"/>
        <v>0</v>
      </c>
    </row>
    <row r="103" ht="20.25" customHeight="1">
      <c r="A103" s="155"/>
      <c r="B103" s="155"/>
      <c r="C103" s="155"/>
      <c r="D103" s="160">
        <v>55.0</v>
      </c>
      <c r="E103" s="131"/>
      <c r="F103" s="157" t="str">
        <f>IFERROR(VLOOKUP($M$36&amp;D103,Auditoria!$A$4:$J$803,5,0),"")</f>
        <v/>
      </c>
      <c r="G103" s="130"/>
      <c r="H103" s="131"/>
      <c r="I103" s="157" t="str">
        <f>IFERROR(VLOOKUP($M$36&amp;D103,Auditoria!$A$4:$J$803,6,0),"")</f>
        <v/>
      </c>
      <c r="J103" s="130"/>
      <c r="K103" s="130"/>
      <c r="L103" s="130"/>
      <c r="M103" s="131"/>
      <c r="N103" s="158" t="str">
        <f>IFERROR(VLOOKUP($M$36&amp;D103,Auditoria!$A$4:$J$803,7,0),"")&amp;" - "&amp;IFERROR(VLOOKUP($M$36&amp;D103,Auditoria!$A$4:$J$803,8,0),"")</f>
        <v> - </v>
      </c>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1"/>
      <c r="BB103" s="157" t="str">
        <f>IFERROR(VLOOKUP($M$36&amp;D103,Auditoria!$A$4:$J$803,9,0),"")</f>
        <v/>
      </c>
      <c r="BC103" s="130"/>
      <c r="BD103" s="130"/>
      <c r="BE103" s="130"/>
      <c r="BF103" s="130"/>
      <c r="BG103" s="130"/>
      <c r="BH103" s="131"/>
      <c r="BI103" s="159"/>
      <c r="BJ103" s="159"/>
      <c r="BK103" s="159"/>
      <c r="BL103" s="75">
        <f t="shared" si="2"/>
        <v>0</v>
      </c>
    </row>
    <row r="104" ht="20.25" customHeight="1">
      <c r="A104" s="155"/>
      <c r="B104" s="155"/>
      <c r="C104" s="155"/>
      <c r="D104" s="160">
        <v>56.0</v>
      </c>
      <c r="E104" s="131"/>
      <c r="F104" s="157" t="str">
        <f>IFERROR(VLOOKUP($M$36&amp;D104,Auditoria!$A$4:$J$803,5,0),"")</f>
        <v/>
      </c>
      <c r="G104" s="130"/>
      <c r="H104" s="131"/>
      <c r="I104" s="157" t="str">
        <f>IFERROR(VLOOKUP($M$36&amp;D104,Auditoria!$A$4:$J$803,6,0),"")</f>
        <v/>
      </c>
      <c r="J104" s="130"/>
      <c r="K104" s="130"/>
      <c r="L104" s="130"/>
      <c r="M104" s="131"/>
      <c r="N104" s="158" t="str">
        <f>IFERROR(VLOOKUP($M$36&amp;D104,Auditoria!$A$4:$J$803,7,0),"")&amp;" - "&amp;IFERROR(VLOOKUP($M$36&amp;D104,Auditoria!$A$4:$J$803,8,0),"")</f>
        <v> - </v>
      </c>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1"/>
      <c r="BB104" s="157" t="str">
        <f>IFERROR(VLOOKUP($M$36&amp;D104,Auditoria!$A$4:$J$803,9,0),"")</f>
        <v/>
      </c>
      <c r="BC104" s="130"/>
      <c r="BD104" s="130"/>
      <c r="BE104" s="130"/>
      <c r="BF104" s="130"/>
      <c r="BG104" s="130"/>
      <c r="BH104" s="131"/>
      <c r="BI104" s="159"/>
      <c r="BJ104" s="159"/>
      <c r="BK104" s="159"/>
      <c r="BL104" s="75">
        <f t="shared" si="2"/>
        <v>0</v>
      </c>
    </row>
    <row r="105" ht="20.25" customHeight="1">
      <c r="A105" s="155"/>
      <c r="B105" s="155"/>
      <c r="C105" s="155"/>
      <c r="D105" s="160">
        <v>57.0</v>
      </c>
      <c r="E105" s="131"/>
      <c r="F105" s="157" t="str">
        <f>IFERROR(VLOOKUP($M$36&amp;D105,Auditoria!$A$4:$J$803,5,0),"")</f>
        <v/>
      </c>
      <c r="G105" s="130"/>
      <c r="H105" s="131"/>
      <c r="I105" s="157" t="str">
        <f>IFERROR(VLOOKUP($M$36&amp;D105,Auditoria!$A$4:$J$803,6,0),"")</f>
        <v/>
      </c>
      <c r="J105" s="130"/>
      <c r="K105" s="130"/>
      <c r="L105" s="130"/>
      <c r="M105" s="131"/>
      <c r="N105" s="158" t="str">
        <f>IFERROR(VLOOKUP($M$36&amp;D105,Auditoria!$A$4:$J$803,7,0),"")&amp;" - "&amp;IFERROR(VLOOKUP($M$36&amp;D105,Auditoria!$A$4:$J$803,8,0),"")</f>
        <v> - </v>
      </c>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1"/>
      <c r="BB105" s="157" t="str">
        <f>IFERROR(VLOOKUP($M$36&amp;D105,Auditoria!$A$4:$J$803,9,0),"")</f>
        <v/>
      </c>
      <c r="BC105" s="130"/>
      <c r="BD105" s="130"/>
      <c r="BE105" s="130"/>
      <c r="BF105" s="130"/>
      <c r="BG105" s="130"/>
      <c r="BH105" s="131"/>
      <c r="BI105" s="159"/>
      <c r="BJ105" s="159"/>
      <c r="BK105" s="159"/>
      <c r="BL105" s="75">
        <f t="shared" si="2"/>
        <v>0</v>
      </c>
    </row>
    <row r="106" ht="20.25" customHeight="1">
      <c r="A106" s="155"/>
      <c r="B106" s="155"/>
      <c r="C106" s="155"/>
      <c r="D106" s="160">
        <v>58.0</v>
      </c>
      <c r="E106" s="131"/>
      <c r="F106" s="157" t="str">
        <f>IFERROR(VLOOKUP($M$36&amp;D106,Auditoria!$A$4:$J$803,5,0),"")</f>
        <v/>
      </c>
      <c r="G106" s="130"/>
      <c r="H106" s="131"/>
      <c r="I106" s="157" t="str">
        <f>IFERROR(VLOOKUP($M$36&amp;D106,Auditoria!$A$4:$J$803,6,0),"")</f>
        <v/>
      </c>
      <c r="J106" s="130"/>
      <c r="K106" s="130"/>
      <c r="L106" s="130"/>
      <c r="M106" s="131"/>
      <c r="N106" s="158" t="str">
        <f>IFERROR(VLOOKUP($M$36&amp;D106,Auditoria!$A$4:$J$803,7,0),"")&amp;" - "&amp;IFERROR(VLOOKUP($M$36&amp;D106,Auditoria!$A$4:$J$803,8,0),"")</f>
        <v> - </v>
      </c>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1"/>
      <c r="BB106" s="157" t="str">
        <f>IFERROR(VLOOKUP($M$36&amp;D106,Auditoria!$A$4:$J$803,9,0),"")</f>
        <v/>
      </c>
      <c r="BC106" s="130"/>
      <c r="BD106" s="130"/>
      <c r="BE106" s="130"/>
      <c r="BF106" s="130"/>
      <c r="BG106" s="130"/>
      <c r="BH106" s="131"/>
      <c r="BI106" s="159"/>
      <c r="BJ106" s="159"/>
      <c r="BK106" s="159"/>
      <c r="BL106" s="75">
        <f t="shared" si="2"/>
        <v>0</v>
      </c>
    </row>
    <row r="107" ht="20.25" customHeight="1">
      <c r="A107" s="155"/>
      <c r="B107" s="155"/>
      <c r="C107" s="155"/>
      <c r="D107" s="160">
        <v>59.0</v>
      </c>
      <c r="E107" s="131"/>
      <c r="F107" s="157" t="str">
        <f>IFERROR(VLOOKUP($M$36&amp;D107,Auditoria!$A$4:$J$803,5,0),"")</f>
        <v/>
      </c>
      <c r="G107" s="130"/>
      <c r="H107" s="131"/>
      <c r="I107" s="157" t="str">
        <f>IFERROR(VLOOKUP($M$36&amp;D107,Auditoria!$A$4:$J$803,6,0),"")</f>
        <v/>
      </c>
      <c r="J107" s="130"/>
      <c r="K107" s="130"/>
      <c r="L107" s="130"/>
      <c r="M107" s="131"/>
      <c r="N107" s="158" t="str">
        <f>IFERROR(VLOOKUP($M$36&amp;D107,Auditoria!$A$4:$J$803,7,0),"")&amp;" - "&amp;IFERROR(VLOOKUP($M$36&amp;D107,Auditoria!$A$4:$J$803,8,0),"")</f>
        <v> - </v>
      </c>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1"/>
      <c r="BB107" s="157" t="str">
        <f>IFERROR(VLOOKUP($M$36&amp;D107,Auditoria!$A$4:$J$803,9,0),"")</f>
        <v/>
      </c>
      <c r="BC107" s="130"/>
      <c r="BD107" s="130"/>
      <c r="BE107" s="130"/>
      <c r="BF107" s="130"/>
      <c r="BG107" s="130"/>
      <c r="BH107" s="131"/>
      <c r="BI107" s="159"/>
      <c r="BJ107" s="159"/>
      <c r="BK107" s="159"/>
      <c r="BL107" s="75">
        <f t="shared" si="2"/>
        <v>0</v>
      </c>
    </row>
    <row r="108" ht="20.25" customHeight="1">
      <c r="A108" s="155"/>
      <c r="B108" s="155"/>
      <c r="C108" s="155"/>
      <c r="D108" s="160">
        <v>60.0</v>
      </c>
      <c r="E108" s="131"/>
      <c r="F108" s="157" t="str">
        <f>IFERROR(VLOOKUP($M$36&amp;D108,Auditoria!$A$4:$J$803,5,0),"")</f>
        <v/>
      </c>
      <c r="G108" s="130"/>
      <c r="H108" s="131"/>
      <c r="I108" s="157" t="str">
        <f>IFERROR(VLOOKUP($M$36&amp;D108,Auditoria!$A$4:$J$803,6,0),"")</f>
        <v/>
      </c>
      <c r="J108" s="130"/>
      <c r="K108" s="130"/>
      <c r="L108" s="130"/>
      <c r="M108" s="131"/>
      <c r="N108" s="158" t="str">
        <f>IFERROR(VLOOKUP($M$36&amp;D108,Auditoria!$A$4:$J$803,7,0),"")&amp;" - "&amp;IFERROR(VLOOKUP($M$36&amp;D108,Auditoria!$A$4:$J$803,8,0),"")</f>
        <v> - </v>
      </c>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1"/>
      <c r="BB108" s="157" t="str">
        <f>IFERROR(VLOOKUP($M$36&amp;D108,Auditoria!$A$4:$J$803,9,0),"")</f>
        <v/>
      </c>
      <c r="BC108" s="130"/>
      <c r="BD108" s="130"/>
      <c r="BE108" s="130"/>
      <c r="BF108" s="130"/>
      <c r="BG108" s="130"/>
      <c r="BH108" s="131"/>
      <c r="BI108" s="159"/>
      <c r="BJ108" s="159"/>
      <c r="BK108" s="159"/>
      <c r="BL108" s="75">
        <f t="shared" si="2"/>
        <v>0</v>
      </c>
    </row>
    <row r="109" ht="20.25" customHeight="1">
      <c r="A109" s="155"/>
      <c r="B109" s="155"/>
      <c r="C109" s="155"/>
      <c r="D109" s="160">
        <v>61.0</v>
      </c>
      <c r="E109" s="131"/>
      <c r="F109" s="157" t="str">
        <f>IFERROR(VLOOKUP($M$36&amp;D109,Auditoria!$A$4:$J$803,5,0),"")</f>
        <v/>
      </c>
      <c r="G109" s="130"/>
      <c r="H109" s="131"/>
      <c r="I109" s="157" t="str">
        <f>IFERROR(VLOOKUP($M$36&amp;D109,Auditoria!$A$4:$J$803,6,0),"")</f>
        <v/>
      </c>
      <c r="J109" s="130"/>
      <c r="K109" s="130"/>
      <c r="L109" s="130"/>
      <c r="M109" s="131"/>
      <c r="N109" s="158" t="str">
        <f>IFERROR(VLOOKUP($M$36&amp;D109,Auditoria!$A$4:$J$803,7,0),"")&amp;" - "&amp;IFERROR(VLOOKUP($M$36&amp;D109,Auditoria!$A$4:$J$803,8,0),"")</f>
        <v> - </v>
      </c>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1"/>
      <c r="BB109" s="157" t="str">
        <f>IFERROR(VLOOKUP($M$36&amp;D109,Auditoria!$A$4:$J$803,9,0),"")</f>
        <v/>
      </c>
      <c r="BC109" s="130"/>
      <c r="BD109" s="130"/>
      <c r="BE109" s="130"/>
      <c r="BF109" s="130"/>
      <c r="BG109" s="130"/>
      <c r="BH109" s="131"/>
      <c r="BI109" s="159"/>
      <c r="BJ109" s="159"/>
      <c r="BK109" s="159"/>
      <c r="BL109" s="75">
        <f t="shared" si="2"/>
        <v>0</v>
      </c>
    </row>
    <row r="110" ht="20.25" customHeight="1">
      <c r="A110" s="155"/>
      <c r="B110" s="155"/>
      <c r="C110" s="155"/>
      <c r="D110" s="160">
        <v>62.0</v>
      </c>
      <c r="E110" s="131"/>
      <c r="F110" s="157" t="str">
        <f>IFERROR(VLOOKUP($M$36&amp;D110,Auditoria!$A$4:$J$803,5,0),"")</f>
        <v/>
      </c>
      <c r="G110" s="130"/>
      <c r="H110" s="131"/>
      <c r="I110" s="157" t="str">
        <f>IFERROR(VLOOKUP($M$36&amp;D110,Auditoria!$A$4:$J$803,6,0),"")</f>
        <v/>
      </c>
      <c r="J110" s="130"/>
      <c r="K110" s="130"/>
      <c r="L110" s="130"/>
      <c r="M110" s="131"/>
      <c r="N110" s="158" t="str">
        <f>IFERROR(VLOOKUP($M$36&amp;D110,Auditoria!$A$4:$J$803,7,0),"")&amp;" - "&amp;IFERROR(VLOOKUP($M$36&amp;D110,Auditoria!$A$4:$J$803,8,0),"")</f>
        <v> - </v>
      </c>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1"/>
      <c r="BB110" s="157" t="str">
        <f>IFERROR(VLOOKUP($M$36&amp;D110,Auditoria!$A$4:$J$803,9,0),"")</f>
        <v/>
      </c>
      <c r="BC110" s="130"/>
      <c r="BD110" s="130"/>
      <c r="BE110" s="130"/>
      <c r="BF110" s="130"/>
      <c r="BG110" s="130"/>
      <c r="BH110" s="131"/>
      <c r="BI110" s="159"/>
      <c r="BJ110" s="159"/>
      <c r="BK110" s="159"/>
      <c r="BL110" s="75">
        <f t="shared" si="2"/>
        <v>0</v>
      </c>
    </row>
    <row r="111" ht="20.25" customHeight="1">
      <c r="A111" s="155"/>
      <c r="B111" s="155"/>
      <c r="C111" s="155"/>
      <c r="D111" s="160">
        <v>63.0</v>
      </c>
      <c r="E111" s="131"/>
      <c r="F111" s="157" t="str">
        <f>IFERROR(VLOOKUP($M$36&amp;D111,Auditoria!$A$4:$J$803,5,0),"")</f>
        <v/>
      </c>
      <c r="G111" s="130"/>
      <c r="H111" s="131"/>
      <c r="I111" s="157" t="str">
        <f>IFERROR(VLOOKUP($M$36&amp;D111,Auditoria!$A$4:$J$803,6,0),"")</f>
        <v/>
      </c>
      <c r="J111" s="130"/>
      <c r="K111" s="130"/>
      <c r="L111" s="130"/>
      <c r="M111" s="131"/>
      <c r="N111" s="158" t="str">
        <f>IFERROR(VLOOKUP($M$36&amp;D111,Auditoria!$A$4:$J$803,7,0),"")&amp;" - "&amp;IFERROR(VLOOKUP($M$36&amp;D111,Auditoria!$A$4:$J$803,8,0),"")</f>
        <v> - </v>
      </c>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1"/>
      <c r="BB111" s="157" t="str">
        <f>IFERROR(VLOOKUP($M$36&amp;D111,Auditoria!$A$4:$J$803,9,0),"")</f>
        <v/>
      </c>
      <c r="BC111" s="130"/>
      <c r="BD111" s="130"/>
      <c r="BE111" s="130"/>
      <c r="BF111" s="130"/>
      <c r="BG111" s="130"/>
      <c r="BH111" s="131"/>
      <c r="BI111" s="159"/>
      <c r="BJ111" s="159"/>
      <c r="BK111" s="159"/>
      <c r="BL111" s="75">
        <f t="shared" si="2"/>
        <v>0</v>
      </c>
    </row>
    <row r="112" ht="20.25" customHeight="1">
      <c r="A112" s="155"/>
      <c r="B112" s="155"/>
      <c r="C112" s="155"/>
      <c r="D112" s="160">
        <v>64.0</v>
      </c>
      <c r="E112" s="131"/>
      <c r="F112" s="157" t="str">
        <f>IFERROR(VLOOKUP($M$36&amp;D112,Auditoria!$A$4:$J$803,5,0),"")</f>
        <v/>
      </c>
      <c r="G112" s="130"/>
      <c r="H112" s="131"/>
      <c r="I112" s="157" t="str">
        <f>IFERROR(VLOOKUP($M$36&amp;D112,Auditoria!$A$4:$J$803,6,0),"")</f>
        <v/>
      </c>
      <c r="J112" s="130"/>
      <c r="K112" s="130"/>
      <c r="L112" s="130"/>
      <c r="M112" s="131"/>
      <c r="N112" s="158" t="str">
        <f>IFERROR(VLOOKUP($M$36&amp;D112,Auditoria!$A$4:$J$803,7,0),"")&amp;" - "&amp;IFERROR(VLOOKUP($M$36&amp;D112,Auditoria!$A$4:$J$803,8,0),"")</f>
        <v> - </v>
      </c>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1"/>
      <c r="BB112" s="157" t="str">
        <f>IFERROR(VLOOKUP($M$36&amp;D112,Auditoria!$A$4:$J$803,9,0),"")</f>
        <v/>
      </c>
      <c r="BC112" s="130"/>
      <c r="BD112" s="130"/>
      <c r="BE112" s="130"/>
      <c r="BF112" s="130"/>
      <c r="BG112" s="130"/>
      <c r="BH112" s="131"/>
      <c r="BI112" s="159"/>
      <c r="BJ112" s="159"/>
      <c r="BK112" s="159"/>
      <c r="BL112" s="75">
        <f t="shared" si="2"/>
        <v>0</v>
      </c>
    </row>
    <row r="113" ht="20.25" customHeight="1">
      <c r="A113" s="155"/>
      <c r="B113" s="155"/>
      <c r="C113" s="155"/>
      <c r="D113" s="160">
        <v>65.0</v>
      </c>
      <c r="E113" s="131"/>
      <c r="F113" s="157" t="str">
        <f>IFERROR(VLOOKUP($M$36&amp;D113,Auditoria!$A$4:$J$803,5,0),"")</f>
        <v/>
      </c>
      <c r="G113" s="130"/>
      <c r="H113" s="131"/>
      <c r="I113" s="157" t="str">
        <f>IFERROR(VLOOKUP($M$36&amp;D113,Auditoria!$A$4:$J$803,6,0),"")</f>
        <v/>
      </c>
      <c r="J113" s="130"/>
      <c r="K113" s="130"/>
      <c r="L113" s="130"/>
      <c r="M113" s="131"/>
      <c r="N113" s="158" t="str">
        <f>IFERROR(VLOOKUP($M$36&amp;D113,Auditoria!$A$4:$J$803,7,0),"")&amp;" - "&amp;IFERROR(VLOOKUP($M$36&amp;D113,Auditoria!$A$4:$J$803,8,0),"")</f>
        <v> - </v>
      </c>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1"/>
      <c r="BB113" s="157" t="str">
        <f>IFERROR(VLOOKUP($M$36&amp;D113,Auditoria!$A$4:$J$803,9,0),"")</f>
        <v/>
      </c>
      <c r="BC113" s="130"/>
      <c r="BD113" s="130"/>
      <c r="BE113" s="130"/>
      <c r="BF113" s="130"/>
      <c r="BG113" s="130"/>
      <c r="BH113" s="131"/>
      <c r="BI113" s="159"/>
      <c r="BJ113" s="159"/>
      <c r="BK113" s="159"/>
      <c r="BL113" s="75">
        <f t="shared" si="2"/>
        <v>0</v>
      </c>
    </row>
    <row r="114" ht="20.25" customHeight="1">
      <c r="A114" s="155"/>
      <c r="B114" s="155"/>
      <c r="C114" s="155"/>
      <c r="D114" s="160">
        <v>66.0</v>
      </c>
      <c r="E114" s="131"/>
      <c r="F114" s="157" t="str">
        <f>IFERROR(VLOOKUP($M$36&amp;D114,Auditoria!$A$4:$J$803,5,0),"")</f>
        <v/>
      </c>
      <c r="G114" s="130"/>
      <c r="H114" s="131"/>
      <c r="I114" s="157" t="str">
        <f>IFERROR(VLOOKUP($M$36&amp;D114,Auditoria!$A$4:$J$803,6,0),"")</f>
        <v/>
      </c>
      <c r="J114" s="130"/>
      <c r="K114" s="130"/>
      <c r="L114" s="130"/>
      <c r="M114" s="131"/>
      <c r="N114" s="158" t="str">
        <f>IFERROR(VLOOKUP($M$36&amp;D114,Auditoria!$A$4:$J$803,7,0),"")&amp;" - "&amp;IFERROR(VLOOKUP($M$36&amp;D114,Auditoria!$A$4:$J$803,8,0),"")</f>
        <v> - </v>
      </c>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1"/>
      <c r="BB114" s="157" t="str">
        <f>IFERROR(VLOOKUP($M$36&amp;D114,Auditoria!$A$4:$J$803,9,0),"")</f>
        <v/>
      </c>
      <c r="BC114" s="130"/>
      <c r="BD114" s="130"/>
      <c r="BE114" s="130"/>
      <c r="BF114" s="130"/>
      <c r="BG114" s="130"/>
      <c r="BH114" s="131"/>
      <c r="BI114" s="159"/>
      <c r="BJ114" s="159"/>
      <c r="BK114" s="159"/>
      <c r="BL114" s="75">
        <f t="shared" si="2"/>
        <v>0</v>
      </c>
    </row>
    <row r="115" ht="20.25" customHeight="1">
      <c r="A115" s="155"/>
      <c r="B115" s="155"/>
      <c r="C115" s="155"/>
      <c r="D115" s="160">
        <v>67.0</v>
      </c>
      <c r="E115" s="131"/>
      <c r="F115" s="157" t="str">
        <f>IFERROR(VLOOKUP($M$36&amp;D115,Auditoria!$A$4:$J$803,5,0),"")</f>
        <v/>
      </c>
      <c r="G115" s="130"/>
      <c r="H115" s="131"/>
      <c r="I115" s="157" t="str">
        <f>IFERROR(VLOOKUP($M$36&amp;D115,Auditoria!$A$4:$J$803,6,0),"")</f>
        <v/>
      </c>
      <c r="J115" s="130"/>
      <c r="K115" s="130"/>
      <c r="L115" s="130"/>
      <c r="M115" s="131"/>
      <c r="N115" s="158" t="str">
        <f>IFERROR(VLOOKUP($M$36&amp;D115,Auditoria!$A$4:$J$803,7,0),"")&amp;" - "&amp;IFERROR(VLOOKUP($M$36&amp;D115,Auditoria!$A$4:$J$803,8,0),"")</f>
        <v> - </v>
      </c>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1"/>
      <c r="BB115" s="157" t="str">
        <f>IFERROR(VLOOKUP($M$36&amp;D115,Auditoria!$A$4:$J$803,9,0),"")</f>
        <v/>
      </c>
      <c r="BC115" s="130"/>
      <c r="BD115" s="130"/>
      <c r="BE115" s="130"/>
      <c r="BF115" s="130"/>
      <c r="BG115" s="130"/>
      <c r="BH115" s="131"/>
      <c r="BI115" s="159"/>
      <c r="BJ115" s="159"/>
      <c r="BK115" s="159"/>
      <c r="BL115" s="75">
        <f t="shared" si="2"/>
        <v>0</v>
      </c>
    </row>
    <row r="116" ht="20.25" customHeight="1">
      <c r="D116" s="160">
        <v>68.0</v>
      </c>
      <c r="E116" s="131"/>
      <c r="F116" s="157" t="str">
        <f>IFERROR(VLOOKUP($M$36&amp;D116,Auditoria!$A$4:$J$803,5,0),"")</f>
        <v/>
      </c>
      <c r="G116" s="130"/>
      <c r="H116" s="131"/>
      <c r="I116" s="157" t="str">
        <f>IFERROR(VLOOKUP($M$36&amp;D116,Auditoria!$A$4:$J$803,6,0),"")</f>
        <v/>
      </c>
      <c r="J116" s="130"/>
      <c r="K116" s="130"/>
      <c r="L116" s="130"/>
      <c r="M116" s="131"/>
      <c r="N116" s="158" t="str">
        <f>IFERROR(VLOOKUP($M$36&amp;D116,Auditoria!$A$4:$J$803,7,0),"")&amp;" - "&amp;IFERROR(VLOOKUP($M$36&amp;D116,Auditoria!$A$4:$J$803,8,0),"")</f>
        <v> - </v>
      </c>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1"/>
      <c r="BB116" s="157" t="str">
        <f>IFERROR(VLOOKUP($M$36&amp;D116,Auditoria!$A$4:$J$803,9,0),"")</f>
        <v/>
      </c>
      <c r="BC116" s="130"/>
      <c r="BD116" s="130"/>
      <c r="BE116" s="130"/>
      <c r="BF116" s="130"/>
      <c r="BG116" s="130"/>
      <c r="BH116" s="131"/>
      <c r="BL116" s="75">
        <f t="shared" si="2"/>
        <v>0</v>
      </c>
    </row>
    <row r="117" ht="20.25" customHeight="1">
      <c r="D117" s="160">
        <v>69.0</v>
      </c>
      <c r="E117" s="131"/>
      <c r="F117" s="157" t="str">
        <f>IFERROR(VLOOKUP($M$36&amp;D117,Auditoria!$A$4:$J$803,5,0),"")</f>
        <v/>
      </c>
      <c r="G117" s="130"/>
      <c r="H117" s="131"/>
      <c r="I117" s="157" t="str">
        <f>IFERROR(VLOOKUP($M$36&amp;D117,Auditoria!$A$4:$J$803,6,0),"")</f>
        <v/>
      </c>
      <c r="J117" s="130"/>
      <c r="K117" s="130"/>
      <c r="L117" s="130"/>
      <c r="M117" s="131"/>
      <c r="N117" s="158" t="str">
        <f>IFERROR(VLOOKUP($M$36&amp;D117,Auditoria!$A$4:$J$803,7,0),"")&amp;" - "&amp;IFERROR(VLOOKUP($M$36&amp;D117,Auditoria!$A$4:$J$803,8,0),"")</f>
        <v> - </v>
      </c>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1"/>
      <c r="BB117" s="157" t="str">
        <f>IFERROR(VLOOKUP($M$36&amp;D117,Auditoria!$A$4:$J$803,9,0),"")</f>
        <v/>
      </c>
      <c r="BC117" s="130"/>
      <c r="BD117" s="130"/>
      <c r="BE117" s="130"/>
      <c r="BF117" s="130"/>
      <c r="BG117" s="130"/>
      <c r="BH117" s="131"/>
      <c r="BL117" s="75">
        <f t="shared" si="2"/>
        <v>0</v>
      </c>
    </row>
    <row r="118" ht="20.25" customHeight="1">
      <c r="D118" s="160">
        <v>70.0</v>
      </c>
      <c r="E118" s="131"/>
      <c r="F118" s="157" t="str">
        <f>IFERROR(VLOOKUP($M$36&amp;D118,Auditoria!$A$4:$J$803,5,0),"")</f>
        <v/>
      </c>
      <c r="G118" s="130"/>
      <c r="H118" s="131"/>
      <c r="I118" s="157" t="str">
        <f>IFERROR(VLOOKUP($M$36&amp;D118,Auditoria!$A$4:$J$803,6,0),"")</f>
        <v/>
      </c>
      <c r="J118" s="130"/>
      <c r="K118" s="130"/>
      <c r="L118" s="130"/>
      <c r="M118" s="131"/>
      <c r="N118" s="158" t="str">
        <f>IFERROR(VLOOKUP($M$36&amp;D118,Auditoria!$A$4:$J$803,7,0),"")&amp;" - "&amp;IFERROR(VLOOKUP($M$36&amp;D118,Auditoria!$A$4:$J$803,8,0),"")</f>
        <v> - </v>
      </c>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1"/>
      <c r="BB118" s="157" t="str">
        <f>IFERROR(VLOOKUP($M$36&amp;D118,Auditoria!$A$4:$J$803,9,0),"")</f>
        <v/>
      </c>
      <c r="BC118" s="130"/>
      <c r="BD118" s="130"/>
      <c r="BE118" s="130"/>
      <c r="BF118" s="130"/>
      <c r="BG118" s="130"/>
      <c r="BH118" s="131"/>
      <c r="BL118" s="75">
        <f t="shared" si="2"/>
        <v>0</v>
      </c>
    </row>
    <row r="119"/>
    <row r="120"/>
    <row r="121"/>
    <row r="122"/>
    <row r="123" ht="3.0" customHeight="1"/>
    <row r="124" ht="18.0" customHeight="1">
      <c r="A124" s="69"/>
      <c r="B124" s="69"/>
      <c r="C124" s="69"/>
      <c r="D124" s="141" t="s">
        <v>407</v>
      </c>
    </row>
    <row r="125" hidden="1">
      <c r="A125" s="142"/>
      <c r="B125" s="142"/>
      <c r="C125" s="142"/>
      <c r="D125" s="142"/>
      <c r="E125" s="142"/>
      <c r="F125" s="142"/>
      <c r="G125" s="142"/>
      <c r="H125" s="146" t="s">
        <v>411</v>
      </c>
      <c r="I125" s="146"/>
      <c r="J125" s="146"/>
      <c r="K125" s="146"/>
      <c r="L125" s="146"/>
      <c r="M125" s="146"/>
      <c r="Q125" s="161" t="str">
        <f>IFERROR(VLOOKUP(($M$36&amp;" - "&amp;$N$38&amp;" - "&amp;D129),Completo!$A$2:$N$1401,12,0),"")</f>
        <v/>
      </c>
    </row>
    <row r="126" ht="15.75" hidden="1" customHeight="1">
      <c r="A126" s="142"/>
      <c r="B126" s="142"/>
      <c r="C126" s="142"/>
      <c r="D126" s="142"/>
      <c r="E126" s="142"/>
      <c r="F126" s="142"/>
      <c r="G126" s="142"/>
      <c r="H126" s="146" t="s">
        <v>409</v>
      </c>
      <c r="I126" s="147"/>
      <c r="J126" s="147"/>
      <c r="K126" s="147"/>
      <c r="M126" s="147" t="str">
        <f>Z95</f>
        <v/>
      </c>
      <c r="AU126" s="148" t="s">
        <v>391</v>
      </c>
      <c r="AV126" s="149"/>
      <c r="AW126" s="149"/>
      <c r="AX126" s="149"/>
      <c r="AY126" s="149"/>
      <c r="AZ126" s="149"/>
      <c r="BA126" s="150" t="str">
        <f>AX95</f>
        <v/>
      </c>
    </row>
    <row r="127" ht="1.5" customHeight="1"/>
    <row r="128" ht="20.25" customHeight="1">
      <c r="A128" s="151"/>
      <c r="B128" s="151"/>
      <c r="C128" s="151"/>
      <c r="D128" s="152" t="s">
        <v>324</v>
      </c>
      <c r="E128" s="131"/>
      <c r="F128" s="153" t="s">
        <v>342</v>
      </c>
      <c r="G128" s="130"/>
      <c r="H128" s="131"/>
      <c r="I128" s="152" t="s">
        <v>343</v>
      </c>
      <c r="J128" s="130"/>
      <c r="K128" s="130"/>
      <c r="L128" s="130"/>
      <c r="M128" s="131"/>
      <c r="N128" s="154" t="s">
        <v>410</v>
      </c>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1"/>
      <c r="BB128" s="152" t="s">
        <v>345</v>
      </c>
      <c r="BC128" s="130"/>
      <c r="BD128" s="130"/>
      <c r="BE128" s="130"/>
      <c r="BF128" s="130"/>
      <c r="BG128" s="130"/>
      <c r="BH128" s="131"/>
    </row>
    <row r="129" ht="20.25" customHeight="1">
      <c r="A129" s="155"/>
      <c r="B129" s="155"/>
      <c r="C129" s="155"/>
      <c r="D129" s="160">
        <v>71.0</v>
      </c>
      <c r="E129" s="131"/>
      <c r="F129" s="157" t="str">
        <f>IFERROR(VLOOKUP($M$36&amp;D129,Auditoria!$A$4:$J$803,5,0),"")</f>
        <v/>
      </c>
      <c r="G129" s="130"/>
      <c r="H129" s="131"/>
      <c r="I129" s="157" t="str">
        <f>IFERROR(VLOOKUP($M$36&amp;D129,Auditoria!$A$4:$J$803,6,0),"")</f>
        <v/>
      </c>
      <c r="J129" s="130"/>
      <c r="K129" s="130"/>
      <c r="L129" s="130"/>
      <c r="M129" s="131"/>
      <c r="N129" s="158" t="str">
        <f>IFERROR(VLOOKUP($M$36&amp;D129,Auditoria!$A$4:$J$803,7,0),"")&amp;" - "&amp;IFERROR(VLOOKUP($M$36&amp;D129,Auditoria!$A$4:$J$803,8,0),"")</f>
        <v> - </v>
      </c>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1"/>
      <c r="BB129" s="157" t="str">
        <f>IFERROR(VLOOKUP($M$36&amp;D129,Auditoria!$A$4:$J$803,9,0),"")</f>
        <v/>
      </c>
      <c r="BC129" s="130"/>
      <c r="BD129" s="130"/>
      <c r="BE129" s="130"/>
      <c r="BF129" s="130"/>
      <c r="BG129" s="130"/>
      <c r="BH129" s="131"/>
      <c r="BL129" s="75">
        <f t="shared" ref="BL129:BL158" si="3">IF(BB129&lt;&gt;"",1,0)</f>
        <v>0</v>
      </c>
    </row>
    <row r="130" ht="20.25" customHeight="1">
      <c r="A130" s="155"/>
      <c r="B130" s="155"/>
      <c r="C130" s="155"/>
      <c r="D130" s="160">
        <v>72.0</v>
      </c>
      <c r="E130" s="131"/>
      <c r="F130" s="157" t="str">
        <f>IFERROR(VLOOKUP($M$36&amp;D130,Auditoria!$A$4:$J$803,5,0),"")</f>
        <v/>
      </c>
      <c r="G130" s="130"/>
      <c r="H130" s="131"/>
      <c r="I130" s="157" t="str">
        <f>IFERROR(VLOOKUP($M$36&amp;D130,Auditoria!$A$4:$J$803,6,0),"")</f>
        <v/>
      </c>
      <c r="J130" s="130"/>
      <c r="K130" s="130"/>
      <c r="L130" s="130"/>
      <c r="M130" s="131"/>
      <c r="N130" s="158" t="str">
        <f>IFERROR(VLOOKUP($M$36&amp;D130,Auditoria!$A$4:$J$803,7,0),"")&amp;" - "&amp;IFERROR(VLOOKUP($M$36&amp;D130,Auditoria!$A$4:$J$803,8,0),"")</f>
        <v> - </v>
      </c>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1"/>
      <c r="BB130" s="157" t="str">
        <f>IFERROR(VLOOKUP($M$36&amp;D130,Auditoria!$A$4:$J$803,9,0),"")</f>
        <v/>
      </c>
      <c r="BC130" s="130"/>
      <c r="BD130" s="130"/>
      <c r="BE130" s="130"/>
      <c r="BF130" s="130"/>
      <c r="BG130" s="130"/>
      <c r="BH130" s="131"/>
      <c r="BI130" s="159"/>
      <c r="BJ130" s="159"/>
      <c r="BK130" s="159"/>
      <c r="BL130" s="75">
        <f t="shared" si="3"/>
        <v>0</v>
      </c>
    </row>
    <row r="131" ht="20.25" customHeight="1">
      <c r="A131" s="155"/>
      <c r="B131" s="155"/>
      <c r="C131" s="155"/>
      <c r="D131" s="160">
        <v>73.0</v>
      </c>
      <c r="E131" s="131"/>
      <c r="F131" s="157" t="str">
        <f>IFERROR(VLOOKUP($M$36&amp;D131,Auditoria!$A$4:$J$803,5,0),"")</f>
        <v/>
      </c>
      <c r="G131" s="130"/>
      <c r="H131" s="131"/>
      <c r="I131" s="157" t="str">
        <f>IFERROR(VLOOKUP($M$36&amp;D131,Auditoria!$A$4:$J$803,6,0),"")</f>
        <v/>
      </c>
      <c r="J131" s="130"/>
      <c r="K131" s="130"/>
      <c r="L131" s="130"/>
      <c r="M131" s="131"/>
      <c r="N131" s="158" t="str">
        <f>IFERROR(VLOOKUP($M$36&amp;D131,Auditoria!$A$4:$J$803,7,0),"")&amp;" - "&amp;IFERROR(VLOOKUP($M$36&amp;D131,Auditoria!$A$4:$J$803,8,0),"")</f>
        <v> - </v>
      </c>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1"/>
      <c r="BB131" s="157" t="str">
        <f>IFERROR(VLOOKUP($M$36&amp;D131,Auditoria!$A$4:$J$803,9,0),"")</f>
        <v/>
      </c>
      <c r="BC131" s="130"/>
      <c r="BD131" s="130"/>
      <c r="BE131" s="130"/>
      <c r="BF131" s="130"/>
      <c r="BG131" s="130"/>
      <c r="BH131" s="131"/>
      <c r="BI131" s="159"/>
      <c r="BJ131" s="159"/>
      <c r="BK131" s="159"/>
      <c r="BL131" s="75">
        <f t="shared" si="3"/>
        <v>0</v>
      </c>
    </row>
    <row r="132" ht="20.25" customHeight="1">
      <c r="A132" s="155"/>
      <c r="B132" s="155"/>
      <c r="C132" s="155"/>
      <c r="D132" s="160">
        <v>74.0</v>
      </c>
      <c r="E132" s="131"/>
      <c r="F132" s="157" t="str">
        <f>IFERROR(VLOOKUP($M$36&amp;D132,Auditoria!$A$4:$J$803,5,0),"")</f>
        <v/>
      </c>
      <c r="G132" s="130"/>
      <c r="H132" s="131"/>
      <c r="I132" s="157" t="str">
        <f>IFERROR(VLOOKUP($M$36&amp;D132,Auditoria!$A$4:$J$803,6,0),"")</f>
        <v/>
      </c>
      <c r="J132" s="130"/>
      <c r="K132" s="130"/>
      <c r="L132" s="130"/>
      <c r="M132" s="131"/>
      <c r="N132" s="158" t="str">
        <f>IFERROR(VLOOKUP($M$36&amp;D132,Auditoria!$A$4:$J$803,7,0),"")&amp;" - "&amp;IFERROR(VLOOKUP($M$36&amp;D132,Auditoria!$A$4:$J$803,8,0),"")</f>
        <v> - </v>
      </c>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1"/>
      <c r="BB132" s="157" t="str">
        <f>IFERROR(VLOOKUP($M$36&amp;D132,Auditoria!$A$4:$J$803,9,0),"")</f>
        <v/>
      </c>
      <c r="BC132" s="130"/>
      <c r="BD132" s="130"/>
      <c r="BE132" s="130"/>
      <c r="BF132" s="130"/>
      <c r="BG132" s="130"/>
      <c r="BH132" s="131"/>
      <c r="BI132" s="159"/>
      <c r="BJ132" s="159"/>
      <c r="BK132" s="159"/>
      <c r="BL132" s="75">
        <f t="shared" si="3"/>
        <v>0</v>
      </c>
    </row>
    <row r="133" ht="20.25" customHeight="1">
      <c r="A133" s="155"/>
      <c r="B133" s="155"/>
      <c r="C133" s="155"/>
      <c r="D133" s="160">
        <v>75.0</v>
      </c>
      <c r="E133" s="131"/>
      <c r="F133" s="157" t="str">
        <f>IFERROR(VLOOKUP($M$36&amp;D133,Auditoria!$A$4:$J$803,5,0),"")</f>
        <v/>
      </c>
      <c r="G133" s="130"/>
      <c r="H133" s="131"/>
      <c r="I133" s="157" t="str">
        <f>IFERROR(VLOOKUP($M$36&amp;D133,Auditoria!$A$4:$J$803,6,0),"")</f>
        <v/>
      </c>
      <c r="J133" s="130"/>
      <c r="K133" s="130"/>
      <c r="L133" s="130"/>
      <c r="M133" s="131"/>
      <c r="N133" s="158" t="str">
        <f>IFERROR(VLOOKUP($M$36&amp;D133,Auditoria!$A$4:$J$803,7,0),"")&amp;" - "&amp;IFERROR(VLOOKUP($M$36&amp;D133,Auditoria!$A$4:$J$803,8,0),"")</f>
        <v> - </v>
      </c>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1"/>
      <c r="BB133" s="157" t="str">
        <f>IFERROR(VLOOKUP($M$36&amp;D133,Auditoria!$A$4:$J$803,9,0),"")</f>
        <v/>
      </c>
      <c r="BC133" s="130"/>
      <c r="BD133" s="130"/>
      <c r="BE133" s="130"/>
      <c r="BF133" s="130"/>
      <c r="BG133" s="130"/>
      <c r="BH133" s="131"/>
      <c r="BI133" s="159"/>
      <c r="BJ133" s="159"/>
      <c r="BK133" s="159"/>
      <c r="BL133" s="75">
        <f t="shared" si="3"/>
        <v>0</v>
      </c>
    </row>
    <row r="134" ht="20.25" customHeight="1">
      <c r="A134" s="155"/>
      <c r="B134" s="155"/>
      <c r="C134" s="155"/>
      <c r="D134" s="160">
        <v>76.0</v>
      </c>
      <c r="E134" s="131"/>
      <c r="F134" s="157" t="str">
        <f>IFERROR(VLOOKUP($M$36&amp;D134,Auditoria!$A$4:$J$803,5,0),"")</f>
        <v/>
      </c>
      <c r="G134" s="130"/>
      <c r="H134" s="131"/>
      <c r="I134" s="157" t="str">
        <f>IFERROR(VLOOKUP($M$36&amp;D134,Auditoria!$A$4:$J$803,6,0),"")</f>
        <v/>
      </c>
      <c r="J134" s="130"/>
      <c r="K134" s="130"/>
      <c r="L134" s="130"/>
      <c r="M134" s="131"/>
      <c r="N134" s="158" t="str">
        <f>IFERROR(VLOOKUP($M$36&amp;D134,Auditoria!$A$4:$J$803,7,0),"")&amp;" - "&amp;IFERROR(VLOOKUP($M$36&amp;D134,Auditoria!$A$4:$J$803,8,0),"")</f>
        <v> - </v>
      </c>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1"/>
      <c r="BB134" s="157" t="str">
        <f>IFERROR(VLOOKUP($M$36&amp;D134,Auditoria!$A$4:$J$803,9,0),"")</f>
        <v/>
      </c>
      <c r="BC134" s="130"/>
      <c r="BD134" s="130"/>
      <c r="BE134" s="130"/>
      <c r="BF134" s="130"/>
      <c r="BG134" s="130"/>
      <c r="BH134" s="131"/>
      <c r="BI134" s="159"/>
      <c r="BJ134" s="159"/>
      <c r="BK134" s="159"/>
      <c r="BL134" s="75">
        <f t="shared" si="3"/>
        <v>0</v>
      </c>
    </row>
    <row r="135" ht="20.25" customHeight="1">
      <c r="A135" s="155"/>
      <c r="B135" s="155"/>
      <c r="C135" s="155"/>
      <c r="D135" s="160">
        <v>77.0</v>
      </c>
      <c r="E135" s="131"/>
      <c r="F135" s="157" t="str">
        <f>IFERROR(VLOOKUP($M$36&amp;D135,Auditoria!$A$4:$J$803,5,0),"")</f>
        <v/>
      </c>
      <c r="G135" s="130"/>
      <c r="H135" s="131"/>
      <c r="I135" s="157" t="str">
        <f>IFERROR(VLOOKUP($M$36&amp;D135,Auditoria!$A$4:$J$803,6,0),"")</f>
        <v/>
      </c>
      <c r="J135" s="130"/>
      <c r="K135" s="130"/>
      <c r="L135" s="130"/>
      <c r="M135" s="131"/>
      <c r="N135" s="158" t="str">
        <f>IFERROR(VLOOKUP($M$36&amp;D135,Auditoria!$A$4:$J$803,7,0),"")&amp;" - "&amp;IFERROR(VLOOKUP($M$36&amp;D135,Auditoria!$A$4:$J$803,8,0),"")</f>
        <v> - </v>
      </c>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1"/>
      <c r="BB135" s="157" t="str">
        <f>IFERROR(VLOOKUP($M$36&amp;D135,Auditoria!$A$4:$J$803,9,0),"")</f>
        <v/>
      </c>
      <c r="BC135" s="130"/>
      <c r="BD135" s="130"/>
      <c r="BE135" s="130"/>
      <c r="BF135" s="130"/>
      <c r="BG135" s="130"/>
      <c r="BH135" s="131"/>
      <c r="BI135" s="159"/>
      <c r="BJ135" s="159"/>
      <c r="BK135" s="159"/>
      <c r="BL135" s="75">
        <f t="shared" si="3"/>
        <v>0</v>
      </c>
    </row>
    <row r="136" ht="20.25" customHeight="1">
      <c r="A136" s="155"/>
      <c r="B136" s="155"/>
      <c r="C136" s="155"/>
      <c r="D136" s="160">
        <v>78.0</v>
      </c>
      <c r="E136" s="131"/>
      <c r="F136" s="157" t="str">
        <f>IFERROR(VLOOKUP($M$36&amp;D136,Auditoria!$A$4:$J$803,5,0),"")</f>
        <v/>
      </c>
      <c r="G136" s="130"/>
      <c r="H136" s="131"/>
      <c r="I136" s="157" t="str">
        <f>IFERROR(VLOOKUP($M$36&amp;D136,Auditoria!$A$4:$J$803,6,0),"")</f>
        <v/>
      </c>
      <c r="J136" s="130"/>
      <c r="K136" s="130"/>
      <c r="L136" s="130"/>
      <c r="M136" s="131"/>
      <c r="N136" s="158" t="str">
        <f>IFERROR(VLOOKUP($M$36&amp;D136,Auditoria!$A$4:$J$803,7,0),"")&amp;" - "&amp;IFERROR(VLOOKUP($M$36&amp;D136,Auditoria!$A$4:$J$803,8,0),"")</f>
        <v> - </v>
      </c>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1"/>
      <c r="BB136" s="157" t="str">
        <f>IFERROR(VLOOKUP($M$36&amp;D136,Auditoria!$A$4:$J$803,9,0),"")</f>
        <v/>
      </c>
      <c r="BC136" s="130"/>
      <c r="BD136" s="130"/>
      <c r="BE136" s="130"/>
      <c r="BF136" s="130"/>
      <c r="BG136" s="130"/>
      <c r="BH136" s="131"/>
      <c r="BI136" s="159"/>
      <c r="BJ136" s="159"/>
      <c r="BK136" s="159"/>
      <c r="BL136" s="75">
        <f t="shared" si="3"/>
        <v>0</v>
      </c>
    </row>
    <row r="137" ht="20.25" customHeight="1">
      <c r="A137" s="155"/>
      <c r="B137" s="155"/>
      <c r="C137" s="155"/>
      <c r="D137" s="160">
        <v>79.0</v>
      </c>
      <c r="E137" s="131"/>
      <c r="F137" s="157" t="str">
        <f>IFERROR(VLOOKUP($M$36&amp;D137,Auditoria!$A$4:$J$803,5,0),"")</f>
        <v/>
      </c>
      <c r="G137" s="130"/>
      <c r="H137" s="131"/>
      <c r="I137" s="157" t="str">
        <f>IFERROR(VLOOKUP($M$36&amp;D137,Auditoria!$A$4:$J$803,6,0),"")</f>
        <v/>
      </c>
      <c r="J137" s="130"/>
      <c r="K137" s="130"/>
      <c r="L137" s="130"/>
      <c r="M137" s="131"/>
      <c r="N137" s="158" t="str">
        <f>IFERROR(VLOOKUP($M$36&amp;D137,Auditoria!$A$4:$J$803,7,0),"")&amp;" - "&amp;IFERROR(VLOOKUP($M$36&amp;D137,Auditoria!$A$4:$J$803,8,0),"")</f>
        <v> - </v>
      </c>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1"/>
      <c r="BB137" s="157" t="str">
        <f>IFERROR(VLOOKUP($M$36&amp;D137,Auditoria!$A$4:$J$803,9,0),"")</f>
        <v/>
      </c>
      <c r="BC137" s="130"/>
      <c r="BD137" s="130"/>
      <c r="BE137" s="130"/>
      <c r="BF137" s="130"/>
      <c r="BG137" s="130"/>
      <c r="BH137" s="131"/>
      <c r="BI137" s="159"/>
      <c r="BJ137" s="159"/>
      <c r="BK137" s="159"/>
      <c r="BL137" s="75">
        <f t="shared" si="3"/>
        <v>0</v>
      </c>
    </row>
    <row r="138" ht="20.25" customHeight="1">
      <c r="A138" s="155"/>
      <c r="B138" s="155"/>
      <c r="C138" s="155"/>
      <c r="D138" s="160">
        <v>80.0</v>
      </c>
      <c r="E138" s="131"/>
      <c r="F138" s="157" t="str">
        <f>IFERROR(VLOOKUP($M$36&amp;D138,Auditoria!$A$4:$J$803,5,0),"")</f>
        <v/>
      </c>
      <c r="G138" s="130"/>
      <c r="H138" s="131"/>
      <c r="I138" s="157" t="str">
        <f>IFERROR(VLOOKUP($M$36&amp;D138,Auditoria!$A$4:$J$803,6,0),"")</f>
        <v/>
      </c>
      <c r="J138" s="130"/>
      <c r="K138" s="130"/>
      <c r="L138" s="130"/>
      <c r="M138" s="131"/>
      <c r="N138" s="158" t="str">
        <f>IFERROR(VLOOKUP($M$36&amp;D138,Auditoria!$A$4:$J$803,7,0),"")&amp;" - "&amp;IFERROR(VLOOKUP($M$36&amp;D138,Auditoria!$A$4:$J$803,8,0),"")</f>
        <v> - </v>
      </c>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1"/>
      <c r="BB138" s="157" t="str">
        <f>IFERROR(VLOOKUP($M$36&amp;D138,Auditoria!$A$4:$J$803,9,0),"")</f>
        <v/>
      </c>
      <c r="BC138" s="130"/>
      <c r="BD138" s="130"/>
      <c r="BE138" s="130"/>
      <c r="BF138" s="130"/>
      <c r="BG138" s="130"/>
      <c r="BH138" s="131"/>
      <c r="BI138" s="159"/>
      <c r="BJ138" s="159"/>
      <c r="BK138" s="159"/>
      <c r="BL138" s="75">
        <f t="shared" si="3"/>
        <v>0</v>
      </c>
    </row>
    <row r="139" ht="20.25" customHeight="1">
      <c r="A139" s="155"/>
      <c r="B139" s="155"/>
      <c r="C139" s="155"/>
      <c r="D139" s="160">
        <v>81.0</v>
      </c>
      <c r="E139" s="131"/>
      <c r="F139" s="157" t="str">
        <f>IFERROR(VLOOKUP($M$36&amp;D139,Auditoria!$A$4:$J$803,5,0),"")</f>
        <v/>
      </c>
      <c r="G139" s="130"/>
      <c r="H139" s="131"/>
      <c r="I139" s="157" t="str">
        <f>IFERROR(VLOOKUP($M$36&amp;D139,Auditoria!$A$4:$J$803,6,0),"")</f>
        <v/>
      </c>
      <c r="J139" s="130"/>
      <c r="K139" s="130"/>
      <c r="L139" s="130"/>
      <c r="M139" s="131"/>
      <c r="N139" s="158" t="str">
        <f>IFERROR(VLOOKUP($M$36&amp;D139,Auditoria!$A$4:$J$803,7,0),"")&amp;" - "&amp;IFERROR(VLOOKUP($M$36&amp;D139,Auditoria!$A$4:$J$803,8,0),"")</f>
        <v> - </v>
      </c>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1"/>
      <c r="BB139" s="157" t="str">
        <f>IFERROR(VLOOKUP($M$36&amp;D139,Auditoria!$A$4:$J$803,9,0),"")</f>
        <v/>
      </c>
      <c r="BC139" s="130"/>
      <c r="BD139" s="130"/>
      <c r="BE139" s="130"/>
      <c r="BF139" s="130"/>
      <c r="BG139" s="130"/>
      <c r="BH139" s="131"/>
      <c r="BI139" s="159"/>
      <c r="BJ139" s="159"/>
      <c r="BK139" s="159"/>
      <c r="BL139" s="75">
        <f t="shared" si="3"/>
        <v>0</v>
      </c>
    </row>
    <row r="140" ht="20.25" customHeight="1">
      <c r="A140" s="155"/>
      <c r="B140" s="155"/>
      <c r="C140" s="155"/>
      <c r="D140" s="160">
        <v>82.0</v>
      </c>
      <c r="E140" s="131"/>
      <c r="F140" s="157" t="str">
        <f>IFERROR(VLOOKUP($M$36&amp;D140,Auditoria!$A$4:$J$803,5,0),"")</f>
        <v/>
      </c>
      <c r="G140" s="130"/>
      <c r="H140" s="131"/>
      <c r="I140" s="157" t="str">
        <f>IFERROR(VLOOKUP($M$36&amp;D140,Auditoria!$A$4:$J$803,6,0),"")</f>
        <v/>
      </c>
      <c r="J140" s="130"/>
      <c r="K140" s="130"/>
      <c r="L140" s="130"/>
      <c r="M140" s="131"/>
      <c r="N140" s="158" t="str">
        <f>IFERROR(VLOOKUP($M$36&amp;D140,Auditoria!$A$4:$J$803,7,0),"")&amp;" - "&amp;IFERROR(VLOOKUP($M$36&amp;D140,Auditoria!$A$4:$J$803,8,0),"")</f>
        <v> - </v>
      </c>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1"/>
      <c r="BB140" s="157" t="str">
        <f>IFERROR(VLOOKUP($M$36&amp;D140,Auditoria!$A$4:$J$803,9,0),"")</f>
        <v/>
      </c>
      <c r="BC140" s="130"/>
      <c r="BD140" s="130"/>
      <c r="BE140" s="130"/>
      <c r="BF140" s="130"/>
      <c r="BG140" s="130"/>
      <c r="BH140" s="131"/>
      <c r="BI140" s="159"/>
      <c r="BJ140" s="159"/>
      <c r="BK140" s="159"/>
      <c r="BL140" s="75">
        <f t="shared" si="3"/>
        <v>0</v>
      </c>
    </row>
    <row r="141" ht="20.25" customHeight="1">
      <c r="A141" s="155"/>
      <c r="B141" s="155"/>
      <c r="C141" s="155"/>
      <c r="D141" s="160">
        <v>83.0</v>
      </c>
      <c r="E141" s="131"/>
      <c r="F141" s="157" t="str">
        <f>IFERROR(VLOOKUP($M$36&amp;D141,Auditoria!$A$4:$J$803,5,0),"")</f>
        <v/>
      </c>
      <c r="G141" s="130"/>
      <c r="H141" s="131"/>
      <c r="I141" s="157" t="str">
        <f>IFERROR(VLOOKUP($M$36&amp;D141,Auditoria!$A$4:$J$803,6,0),"")</f>
        <v/>
      </c>
      <c r="J141" s="130"/>
      <c r="K141" s="130"/>
      <c r="L141" s="130"/>
      <c r="M141" s="131"/>
      <c r="N141" s="158" t="str">
        <f>IFERROR(VLOOKUP($M$36&amp;D141,Auditoria!$A$4:$J$803,7,0),"")&amp;" - "&amp;IFERROR(VLOOKUP($M$36&amp;D141,Auditoria!$A$4:$J$803,8,0),"")</f>
        <v> - </v>
      </c>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1"/>
      <c r="BB141" s="157" t="str">
        <f>IFERROR(VLOOKUP($M$36&amp;D141,Auditoria!$A$4:$J$803,9,0),"")</f>
        <v/>
      </c>
      <c r="BC141" s="130"/>
      <c r="BD141" s="130"/>
      <c r="BE141" s="130"/>
      <c r="BF141" s="130"/>
      <c r="BG141" s="130"/>
      <c r="BH141" s="131"/>
      <c r="BI141" s="159"/>
      <c r="BJ141" s="159"/>
      <c r="BK141" s="159"/>
      <c r="BL141" s="75">
        <f t="shared" si="3"/>
        <v>0</v>
      </c>
    </row>
    <row r="142" ht="20.25" customHeight="1">
      <c r="A142" s="155"/>
      <c r="B142" s="155"/>
      <c r="C142" s="155"/>
      <c r="D142" s="160">
        <v>84.0</v>
      </c>
      <c r="E142" s="131"/>
      <c r="F142" s="157" t="str">
        <f>IFERROR(VLOOKUP($M$36&amp;D142,Auditoria!$A$4:$J$803,5,0),"")</f>
        <v/>
      </c>
      <c r="G142" s="130"/>
      <c r="H142" s="131"/>
      <c r="I142" s="157" t="str">
        <f>IFERROR(VLOOKUP($M$36&amp;D142,Auditoria!$A$4:$J$803,6,0),"")</f>
        <v/>
      </c>
      <c r="J142" s="130"/>
      <c r="K142" s="130"/>
      <c r="L142" s="130"/>
      <c r="M142" s="131"/>
      <c r="N142" s="158" t="str">
        <f>IFERROR(VLOOKUP($M$36&amp;D142,Auditoria!$A$4:$J$803,7,0),"")&amp;" - "&amp;IFERROR(VLOOKUP($M$36&amp;D142,Auditoria!$A$4:$J$803,8,0),"")</f>
        <v> - </v>
      </c>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1"/>
      <c r="BB142" s="157" t="str">
        <f>IFERROR(VLOOKUP($M$36&amp;D142,Auditoria!$A$4:$J$803,9,0),"")</f>
        <v/>
      </c>
      <c r="BC142" s="130"/>
      <c r="BD142" s="130"/>
      <c r="BE142" s="130"/>
      <c r="BF142" s="130"/>
      <c r="BG142" s="130"/>
      <c r="BH142" s="131"/>
      <c r="BI142" s="159"/>
      <c r="BJ142" s="159"/>
      <c r="BK142" s="159"/>
      <c r="BL142" s="75">
        <f t="shared" si="3"/>
        <v>0</v>
      </c>
    </row>
    <row r="143" ht="20.25" customHeight="1">
      <c r="A143" s="155"/>
      <c r="B143" s="155"/>
      <c r="C143" s="155"/>
      <c r="D143" s="160">
        <v>85.0</v>
      </c>
      <c r="E143" s="131"/>
      <c r="F143" s="157" t="str">
        <f>IFERROR(VLOOKUP($M$36&amp;D143,Auditoria!$A$4:$J$803,5,0),"")</f>
        <v/>
      </c>
      <c r="G143" s="130"/>
      <c r="H143" s="131"/>
      <c r="I143" s="157" t="str">
        <f>IFERROR(VLOOKUP($M$36&amp;D143,Auditoria!$A$4:$J$803,6,0),"")</f>
        <v/>
      </c>
      <c r="J143" s="130"/>
      <c r="K143" s="130"/>
      <c r="L143" s="130"/>
      <c r="M143" s="131"/>
      <c r="N143" s="158" t="str">
        <f>IFERROR(VLOOKUP($M$36&amp;D143,Auditoria!$A$4:$J$803,7,0),"")&amp;" - "&amp;IFERROR(VLOOKUP($M$36&amp;D143,Auditoria!$A$4:$J$803,8,0),"")</f>
        <v> - </v>
      </c>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1"/>
      <c r="BB143" s="157" t="str">
        <f>IFERROR(VLOOKUP($M$36&amp;D143,Auditoria!$A$4:$J$803,9,0),"")</f>
        <v/>
      </c>
      <c r="BC143" s="130"/>
      <c r="BD143" s="130"/>
      <c r="BE143" s="130"/>
      <c r="BF143" s="130"/>
      <c r="BG143" s="130"/>
      <c r="BH143" s="131"/>
      <c r="BI143" s="159"/>
      <c r="BJ143" s="159"/>
      <c r="BK143" s="159"/>
      <c r="BL143" s="75">
        <f t="shared" si="3"/>
        <v>0</v>
      </c>
    </row>
    <row r="144" ht="20.25" customHeight="1">
      <c r="A144" s="155"/>
      <c r="B144" s="155"/>
      <c r="C144" s="155"/>
      <c r="D144" s="160">
        <v>86.0</v>
      </c>
      <c r="E144" s="131"/>
      <c r="F144" s="157" t="str">
        <f>IFERROR(VLOOKUP($M$36&amp;D144,Auditoria!$A$4:$J$803,5,0),"")</f>
        <v/>
      </c>
      <c r="G144" s="130"/>
      <c r="H144" s="131"/>
      <c r="I144" s="157" t="str">
        <f>IFERROR(VLOOKUP($M$36&amp;D144,Auditoria!$A$4:$J$803,6,0),"")</f>
        <v/>
      </c>
      <c r="J144" s="130"/>
      <c r="K144" s="130"/>
      <c r="L144" s="130"/>
      <c r="M144" s="131"/>
      <c r="N144" s="158" t="str">
        <f>IFERROR(VLOOKUP($M$36&amp;D144,Auditoria!$A$4:$J$803,7,0),"")&amp;" - "&amp;IFERROR(VLOOKUP($M$36&amp;D144,Auditoria!$A$4:$J$803,8,0),"")</f>
        <v> - </v>
      </c>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1"/>
      <c r="BB144" s="157" t="str">
        <f>IFERROR(VLOOKUP($M$36&amp;D144,Auditoria!$A$4:$J$803,9,0),"")</f>
        <v/>
      </c>
      <c r="BC144" s="130"/>
      <c r="BD144" s="130"/>
      <c r="BE144" s="130"/>
      <c r="BF144" s="130"/>
      <c r="BG144" s="130"/>
      <c r="BH144" s="131"/>
      <c r="BI144" s="159"/>
      <c r="BJ144" s="159"/>
      <c r="BK144" s="159"/>
      <c r="BL144" s="75">
        <f t="shared" si="3"/>
        <v>0</v>
      </c>
    </row>
    <row r="145" ht="20.25" customHeight="1">
      <c r="A145" s="155"/>
      <c r="B145" s="155"/>
      <c r="C145" s="155"/>
      <c r="D145" s="160">
        <v>87.0</v>
      </c>
      <c r="E145" s="131"/>
      <c r="F145" s="157" t="str">
        <f>IFERROR(VLOOKUP($M$36&amp;D145,Auditoria!$A$4:$J$803,5,0),"")</f>
        <v/>
      </c>
      <c r="G145" s="130"/>
      <c r="H145" s="131"/>
      <c r="I145" s="157" t="str">
        <f>IFERROR(VLOOKUP($M$36&amp;D145,Auditoria!$A$4:$J$803,6,0),"")</f>
        <v/>
      </c>
      <c r="J145" s="130"/>
      <c r="K145" s="130"/>
      <c r="L145" s="130"/>
      <c r="M145" s="131"/>
      <c r="N145" s="158" t="str">
        <f>IFERROR(VLOOKUP($M$36&amp;D145,Auditoria!$A$4:$J$803,7,0),"")&amp;" - "&amp;IFERROR(VLOOKUP($M$36&amp;D145,Auditoria!$A$4:$J$803,8,0),"")</f>
        <v> - </v>
      </c>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1"/>
      <c r="BB145" s="157" t="str">
        <f>IFERROR(VLOOKUP($M$36&amp;D145,Auditoria!$A$4:$J$803,9,0),"")</f>
        <v/>
      </c>
      <c r="BC145" s="130"/>
      <c r="BD145" s="130"/>
      <c r="BE145" s="130"/>
      <c r="BF145" s="130"/>
      <c r="BG145" s="130"/>
      <c r="BH145" s="131"/>
      <c r="BI145" s="159"/>
      <c r="BJ145" s="159"/>
      <c r="BK145" s="159"/>
      <c r="BL145" s="75">
        <f t="shared" si="3"/>
        <v>0</v>
      </c>
    </row>
    <row r="146" ht="20.25" customHeight="1">
      <c r="A146" s="155"/>
      <c r="B146" s="155"/>
      <c r="C146" s="155"/>
      <c r="D146" s="160">
        <v>88.0</v>
      </c>
      <c r="E146" s="131"/>
      <c r="F146" s="157" t="str">
        <f>IFERROR(VLOOKUP($M$36&amp;D146,Auditoria!$A$4:$J$803,5,0),"")</f>
        <v/>
      </c>
      <c r="G146" s="130"/>
      <c r="H146" s="131"/>
      <c r="I146" s="157" t="str">
        <f>IFERROR(VLOOKUP($M$36&amp;D146,Auditoria!$A$4:$J$803,6,0),"")</f>
        <v/>
      </c>
      <c r="J146" s="130"/>
      <c r="K146" s="130"/>
      <c r="L146" s="130"/>
      <c r="M146" s="131"/>
      <c r="N146" s="158" t="str">
        <f>IFERROR(VLOOKUP($M$36&amp;D146,Auditoria!$A$4:$J$803,7,0),"")&amp;" - "&amp;IFERROR(VLOOKUP($M$36&amp;D146,Auditoria!$A$4:$J$803,8,0),"")</f>
        <v> - </v>
      </c>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1"/>
      <c r="BB146" s="157" t="str">
        <f>IFERROR(VLOOKUP($M$36&amp;D146,Auditoria!$A$4:$J$803,9,0),"")</f>
        <v/>
      </c>
      <c r="BC146" s="130"/>
      <c r="BD146" s="130"/>
      <c r="BE146" s="130"/>
      <c r="BF146" s="130"/>
      <c r="BG146" s="130"/>
      <c r="BH146" s="131"/>
      <c r="BI146" s="159"/>
      <c r="BJ146" s="159"/>
      <c r="BK146" s="159"/>
      <c r="BL146" s="75">
        <f t="shared" si="3"/>
        <v>0</v>
      </c>
    </row>
    <row r="147" ht="20.25" customHeight="1">
      <c r="A147" s="155"/>
      <c r="B147" s="155"/>
      <c r="C147" s="155"/>
      <c r="D147" s="160">
        <v>89.0</v>
      </c>
      <c r="E147" s="131"/>
      <c r="F147" s="157" t="str">
        <f>IFERROR(VLOOKUP($M$36&amp;D147,Auditoria!$A$4:$J$803,5,0),"")</f>
        <v/>
      </c>
      <c r="G147" s="130"/>
      <c r="H147" s="131"/>
      <c r="I147" s="157" t="str">
        <f>IFERROR(VLOOKUP($M$36&amp;D147,Auditoria!$A$4:$J$803,6,0),"")</f>
        <v/>
      </c>
      <c r="J147" s="130"/>
      <c r="K147" s="130"/>
      <c r="L147" s="130"/>
      <c r="M147" s="131"/>
      <c r="N147" s="158" t="str">
        <f>IFERROR(VLOOKUP($M$36&amp;D147,Auditoria!$A$4:$J$803,7,0),"")&amp;" - "&amp;IFERROR(VLOOKUP($M$36&amp;D147,Auditoria!$A$4:$J$803,8,0),"")</f>
        <v> - </v>
      </c>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1"/>
      <c r="BB147" s="157" t="str">
        <f>IFERROR(VLOOKUP($M$36&amp;D147,Auditoria!$A$4:$J$803,9,0),"")</f>
        <v/>
      </c>
      <c r="BC147" s="130"/>
      <c r="BD147" s="130"/>
      <c r="BE147" s="130"/>
      <c r="BF147" s="130"/>
      <c r="BG147" s="130"/>
      <c r="BH147" s="131"/>
      <c r="BI147" s="159"/>
      <c r="BJ147" s="159"/>
      <c r="BK147" s="159"/>
      <c r="BL147" s="75">
        <f t="shared" si="3"/>
        <v>0</v>
      </c>
    </row>
    <row r="148" ht="20.25" customHeight="1">
      <c r="A148" s="155"/>
      <c r="B148" s="155"/>
      <c r="C148" s="155"/>
      <c r="D148" s="160">
        <v>90.0</v>
      </c>
      <c r="E148" s="131"/>
      <c r="F148" s="157" t="str">
        <f>IFERROR(VLOOKUP($M$36&amp;D148,Auditoria!$A$4:$J$803,5,0),"")</f>
        <v/>
      </c>
      <c r="G148" s="130"/>
      <c r="H148" s="131"/>
      <c r="I148" s="157" t="str">
        <f>IFERROR(VLOOKUP($M$36&amp;D148,Auditoria!$A$4:$J$803,6,0),"")</f>
        <v/>
      </c>
      <c r="J148" s="130"/>
      <c r="K148" s="130"/>
      <c r="L148" s="130"/>
      <c r="M148" s="131"/>
      <c r="N148" s="158" t="str">
        <f>IFERROR(VLOOKUP($M$36&amp;D148,Auditoria!$A$4:$J$803,7,0),"")&amp;" - "&amp;IFERROR(VLOOKUP($M$36&amp;D148,Auditoria!$A$4:$J$803,8,0),"")</f>
        <v> - </v>
      </c>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1"/>
      <c r="BB148" s="157" t="str">
        <f>IFERROR(VLOOKUP($M$36&amp;D148,Auditoria!$A$4:$J$803,9,0),"")</f>
        <v/>
      </c>
      <c r="BC148" s="130"/>
      <c r="BD148" s="130"/>
      <c r="BE148" s="130"/>
      <c r="BF148" s="130"/>
      <c r="BG148" s="130"/>
      <c r="BH148" s="131"/>
      <c r="BI148" s="159"/>
      <c r="BJ148" s="159"/>
      <c r="BK148" s="159"/>
      <c r="BL148" s="75">
        <f t="shared" si="3"/>
        <v>0</v>
      </c>
    </row>
    <row r="149" ht="20.25" customHeight="1">
      <c r="A149" s="155"/>
      <c r="B149" s="155"/>
      <c r="C149" s="155"/>
      <c r="D149" s="160">
        <v>91.0</v>
      </c>
      <c r="E149" s="131"/>
      <c r="F149" s="157" t="str">
        <f>IFERROR(VLOOKUP($M$36&amp;D149,Auditoria!$A$4:$J$803,5,0),"")</f>
        <v/>
      </c>
      <c r="G149" s="130"/>
      <c r="H149" s="131"/>
      <c r="I149" s="157" t="str">
        <f>IFERROR(VLOOKUP($M$36&amp;D149,Auditoria!$A$4:$J$803,6,0),"")</f>
        <v/>
      </c>
      <c r="J149" s="130"/>
      <c r="K149" s="130"/>
      <c r="L149" s="130"/>
      <c r="M149" s="131"/>
      <c r="N149" s="158" t="str">
        <f>IFERROR(VLOOKUP($M$36&amp;D149,Auditoria!$A$4:$J$803,7,0),"")&amp;" - "&amp;IFERROR(VLOOKUP($M$36&amp;D149,Auditoria!$A$4:$J$803,8,0),"")</f>
        <v> - </v>
      </c>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1"/>
      <c r="BB149" s="157" t="str">
        <f>IFERROR(VLOOKUP($M$36&amp;D149,Auditoria!$A$4:$J$803,9,0),"")</f>
        <v/>
      </c>
      <c r="BC149" s="130"/>
      <c r="BD149" s="130"/>
      <c r="BE149" s="130"/>
      <c r="BF149" s="130"/>
      <c r="BG149" s="130"/>
      <c r="BH149" s="131"/>
      <c r="BI149" s="159"/>
      <c r="BJ149" s="159"/>
      <c r="BK149" s="159"/>
      <c r="BL149" s="75">
        <f t="shared" si="3"/>
        <v>0</v>
      </c>
    </row>
    <row r="150" ht="20.25" customHeight="1">
      <c r="A150" s="155"/>
      <c r="B150" s="155"/>
      <c r="C150" s="155"/>
      <c r="D150" s="160">
        <v>92.0</v>
      </c>
      <c r="E150" s="131"/>
      <c r="F150" s="157" t="str">
        <f>IFERROR(VLOOKUP($M$36&amp;D150,Auditoria!$A$4:$J$803,5,0),"")</f>
        <v/>
      </c>
      <c r="G150" s="130"/>
      <c r="H150" s="131"/>
      <c r="I150" s="157" t="str">
        <f>IFERROR(VLOOKUP($M$36&amp;D150,Auditoria!$A$4:$J$803,6,0),"")</f>
        <v/>
      </c>
      <c r="J150" s="130"/>
      <c r="K150" s="130"/>
      <c r="L150" s="130"/>
      <c r="M150" s="131"/>
      <c r="N150" s="158" t="str">
        <f>IFERROR(VLOOKUP($M$36&amp;D150,Auditoria!$A$4:$J$803,7,0),"")&amp;" - "&amp;IFERROR(VLOOKUP($M$36&amp;D150,Auditoria!$A$4:$J$803,8,0),"")</f>
        <v> - </v>
      </c>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1"/>
      <c r="BB150" s="157" t="str">
        <f>IFERROR(VLOOKUP($M$36&amp;D150,Auditoria!$A$4:$J$803,9,0),"")</f>
        <v/>
      </c>
      <c r="BC150" s="130"/>
      <c r="BD150" s="130"/>
      <c r="BE150" s="130"/>
      <c r="BF150" s="130"/>
      <c r="BG150" s="130"/>
      <c r="BH150" s="131"/>
      <c r="BI150" s="159"/>
      <c r="BJ150" s="159"/>
      <c r="BK150" s="159"/>
      <c r="BL150" s="75">
        <f t="shared" si="3"/>
        <v>0</v>
      </c>
    </row>
    <row r="151" ht="20.25" customHeight="1">
      <c r="A151" s="155"/>
      <c r="B151" s="155"/>
      <c r="C151" s="155"/>
      <c r="D151" s="160">
        <v>93.0</v>
      </c>
      <c r="E151" s="131"/>
      <c r="F151" s="157" t="str">
        <f>IFERROR(VLOOKUP($M$36&amp;D151,Auditoria!$A$4:$J$803,5,0),"")</f>
        <v/>
      </c>
      <c r="G151" s="130"/>
      <c r="H151" s="131"/>
      <c r="I151" s="157" t="str">
        <f>IFERROR(VLOOKUP($M$36&amp;D151,Auditoria!$A$4:$J$803,6,0),"")</f>
        <v/>
      </c>
      <c r="J151" s="130"/>
      <c r="K151" s="130"/>
      <c r="L151" s="130"/>
      <c r="M151" s="131"/>
      <c r="N151" s="158" t="str">
        <f>IFERROR(VLOOKUP($M$36&amp;D151,Auditoria!$A$4:$J$803,7,0),"")&amp;" - "&amp;IFERROR(VLOOKUP($M$36&amp;D151,Auditoria!$A$4:$J$803,8,0),"")</f>
        <v> - </v>
      </c>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1"/>
      <c r="BB151" s="157" t="str">
        <f>IFERROR(VLOOKUP($M$36&amp;D151,Auditoria!$A$4:$J$803,9,0),"")</f>
        <v/>
      </c>
      <c r="BC151" s="130"/>
      <c r="BD151" s="130"/>
      <c r="BE151" s="130"/>
      <c r="BF151" s="130"/>
      <c r="BG151" s="130"/>
      <c r="BH151" s="131"/>
      <c r="BI151" s="159"/>
      <c r="BJ151" s="159"/>
      <c r="BK151" s="159"/>
      <c r="BL151" s="75">
        <f t="shared" si="3"/>
        <v>0</v>
      </c>
    </row>
    <row r="152" ht="20.25" customHeight="1">
      <c r="A152" s="155"/>
      <c r="B152" s="155"/>
      <c r="C152" s="155"/>
      <c r="D152" s="160">
        <v>94.0</v>
      </c>
      <c r="E152" s="131"/>
      <c r="F152" s="157" t="str">
        <f>IFERROR(VLOOKUP($M$36&amp;D152,Auditoria!$A$4:$J$803,5,0),"")</f>
        <v/>
      </c>
      <c r="G152" s="130"/>
      <c r="H152" s="131"/>
      <c r="I152" s="157" t="str">
        <f>IFERROR(VLOOKUP($M$36&amp;D152,Auditoria!$A$4:$J$803,6,0),"")</f>
        <v/>
      </c>
      <c r="J152" s="130"/>
      <c r="K152" s="130"/>
      <c r="L152" s="130"/>
      <c r="M152" s="131"/>
      <c r="N152" s="158" t="str">
        <f>IFERROR(VLOOKUP($M$36&amp;D152,Auditoria!$A$4:$J$803,7,0),"")&amp;" - "&amp;IFERROR(VLOOKUP($M$36&amp;D152,Auditoria!$A$4:$J$803,8,0),"")</f>
        <v> - </v>
      </c>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1"/>
      <c r="BB152" s="157" t="str">
        <f>IFERROR(VLOOKUP($M$36&amp;D152,Auditoria!$A$4:$J$803,9,0),"")</f>
        <v/>
      </c>
      <c r="BC152" s="130"/>
      <c r="BD152" s="130"/>
      <c r="BE152" s="130"/>
      <c r="BF152" s="130"/>
      <c r="BG152" s="130"/>
      <c r="BH152" s="131"/>
      <c r="BI152" s="159"/>
      <c r="BJ152" s="159"/>
      <c r="BK152" s="159"/>
      <c r="BL152" s="75">
        <f t="shared" si="3"/>
        <v>0</v>
      </c>
    </row>
    <row r="153" ht="20.25" customHeight="1">
      <c r="A153" s="155"/>
      <c r="B153" s="155"/>
      <c r="C153" s="155"/>
      <c r="D153" s="160">
        <v>95.0</v>
      </c>
      <c r="E153" s="131"/>
      <c r="F153" s="157" t="str">
        <f>IFERROR(VLOOKUP($M$36&amp;D153,Auditoria!$A$4:$J$803,5,0),"")</f>
        <v/>
      </c>
      <c r="G153" s="130"/>
      <c r="H153" s="131"/>
      <c r="I153" s="157" t="str">
        <f>IFERROR(VLOOKUP($M$36&amp;D153,Auditoria!$A$4:$J$803,6,0),"")</f>
        <v/>
      </c>
      <c r="J153" s="130"/>
      <c r="K153" s="130"/>
      <c r="L153" s="130"/>
      <c r="M153" s="131"/>
      <c r="N153" s="158" t="str">
        <f>IFERROR(VLOOKUP($M$36&amp;D153,Auditoria!$A$4:$J$803,7,0),"")&amp;" - "&amp;IFERROR(VLOOKUP($M$36&amp;D153,Auditoria!$A$4:$J$803,8,0),"")</f>
        <v> - </v>
      </c>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1"/>
      <c r="BB153" s="157" t="str">
        <f>IFERROR(VLOOKUP($M$36&amp;D153,Auditoria!$A$4:$J$803,9,0),"")</f>
        <v/>
      </c>
      <c r="BC153" s="130"/>
      <c r="BD153" s="130"/>
      <c r="BE153" s="130"/>
      <c r="BF153" s="130"/>
      <c r="BG153" s="130"/>
      <c r="BH153" s="131"/>
      <c r="BI153" s="159"/>
      <c r="BJ153" s="159"/>
      <c r="BK153" s="159"/>
      <c r="BL153" s="75">
        <f t="shared" si="3"/>
        <v>0</v>
      </c>
    </row>
    <row r="154" ht="20.25" customHeight="1">
      <c r="A154" s="155"/>
      <c r="B154" s="155"/>
      <c r="C154" s="155"/>
      <c r="D154" s="160">
        <v>96.0</v>
      </c>
      <c r="E154" s="131"/>
      <c r="F154" s="157" t="str">
        <f>IFERROR(VLOOKUP($M$36&amp;D154,Auditoria!$A$4:$J$803,5,0),"")</f>
        <v/>
      </c>
      <c r="G154" s="130"/>
      <c r="H154" s="131"/>
      <c r="I154" s="157" t="str">
        <f>IFERROR(VLOOKUP($M$36&amp;D154,Auditoria!$A$4:$J$803,6,0),"")</f>
        <v/>
      </c>
      <c r="J154" s="130"/>
      <c r="K154" s="130"/>
      <c r="L154" s="130"/>
      <c r="M154" s="131"/>
      <c r="N154" s="158" t="str">
        <f>IFERROR(VLOOKUP($M$36&amp;D154,Auditoria!$A$4:$J$803,7,0),"")&amp;" - "&amp;IFERROR(VLOOKUP($M$36&amp;D154,Auditoria!$A$4:$J$803,8,0),"")</f>
        <v> - </v>
      </c>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1"/>
      <c r="BB154" s="157" t="str">
        <f>IFERROR(VLOOKUP($M$36&amp;D154,Auditoria!$A$4:$J$803,9,0),"")</f>
        <v/>
      </c>
      <c r="BC154" s="130"/>
      <c r="BD154" s="130"/>
      <c r="BE154" s="130"/>
      <c r="BF154" s="130"/>
      <c r="BG154" s="130"/>
      <c r="BH154" s="131"/>
      <c r="BI154" s="159"/>
      <c r="BJ154" s="159"/>
      <c r="BK154" s="159"/>
      <c r="BL154" s="75">
        <f t="shared" si="3"/>
        <v>0</v>
      </c>
    </row>
    <row r="155" ht="20.25" customHeight="1">
      <c r="A155" s="155"/>
      <c r="B155" s="155"/>
      <c r="C155" s="155"/>
      <c r="D155" s="160">
        <v>97.0</v>
      </c>
      <c r="E155" s="131"/>
      <c r="F155" s="157" t="str">
        <f>IFERROR(VLOOKUP($M$36&amp;D155,Auditoria!$A$4:$J$803,5,0),"")</f>
        <v/>
      </c>
      <c r="G155" s="130"/>
      <c r="H155" s="131"/>
      <c r="I155" s="157" t="str">
        <f>IFERROR(VLOOKUP($M$36&amp;D155,Auditoria!$A$4:$J$803,6,0),"")</f>
        <v/>
      </c>
      <c r="J155" s="130"/>
      <c r="K155" s="130"/>
      <c r="L155" s="130"/>
      <c r="M155" s="131"/>
      <c r="N155" s="158" t="str">
        <f>IFERROR(VLOOKUP($M$36&amp;D155,Auditoria!$A$4:$J$803,7,0),"")&amp;" - "&amp;IFERROR(VLOOKUP($M$36&amp;D155,Auditoria!$A$4:$J$803,8,0),"")</f>
        <v> - </v>
      </c>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1"/>
      <c r="BB155" s="157" t="str">
        <f>IFERROR(VLOOKUP($M$36&amp;D155,Auditoria!$A$4:$J$803,9,0),"")</f>
        <v/>
      </c>
      <c r="BC155" s="130"/>
      <c r="BD155" s="130"/>
      <c r="BE155" s="130"/>
      <c r="BF155" s="130"/>
      <c r="BG155" s="130"/>
      <c r="BH155" s="131"/>
      <c r="BI155" s="159"/>
      <c r="BJ155" s="159"/>
      <c r="BK155" s="159"/>
      <c r="BL155" s="75">
        <f t="shared" si="3"/>
        <v>0</v>
      </c>
    </row>
    <row r="156" ht="20.25" customHeight="1">
      <c r="A156" s="155"/>
      <c r="B156" s="155"/>
      <c r="C156" s="155"/>
      <c r="D156" s="160">
        <v>98.0</v>
      </c>
      <c r="E156" s="131"/>
      <c r="F156" s="157" t="str">
        <f>IFERROR(VLOOKUP($M$36&amp;D156,Auditoria!$A$4:$J$803,5,0),"")</f>
        <v/>
      </c>
      <c r="G156" s="130"/>
      <c r="H156" s="131"/>
      <c r="I156" s="157" t="str">
        <f>IFERROR(VLOOKUP($M$36&amp;D156,Auditoria!$A$4:$J$803,6,0),"")</f>
        <v/>
      </c>
      <c r="J156" s="130"/>
      <c r="K156" s="130"/>
      <c r="L156" s="130"/>
      <c r="M156" s="131"/>
      <c r="N156" s="158" t="str">
        <f>IFERROR(VLOOKUP($M$36&amp;D156,Auditoria!$A$4:$J$803,7,0),"")&amp;" - "&amp;IFERROR(VLOOKUP($M$36&amp;D156,Auditoria!$A$4:$J$803,8,0),"")</f>
        <v> - </v>
      </c>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1"/>
      <c r="BB156" s="157" t="str">
        <f>IFERROR(VLOOKUP($M$36&amp;D156,Auditoria!$A$4:$J$803,9,0),"")</f>
        <v/>
      </c>
      <c r="BC156" s="130"/>
      <c r="BD156" s="130"/>
      <c r="BE156" s="130"/>
      <c r="BF156" s="130"/>
      <c r="BG156" s="130"/>
      <c r="BH156" s="131"/>
      <c r="BI156" s="159"/>
      <c r="BJ156" s="159"/>
      <c r="BK156" s="159"/>
      <c r="BL156" s="75">
        <f t="shared" si="3"/>
        <v>0</v>
      </c>
    </row>
    <row r="157" ht="20.25" customHeight="1">
      <c r="A157" s="155"/>
      <c r="B157" s="155"/>
      <c r="C157" s="155"/>
      <c r="D157" s="160">
        <v>99.0</v>
      </c>
      <c r="E157" s="131"/>
      <c r="F157" s="157" t="str">
        <f>IFERROR(VLOOKUP($M$36&amp;D157,Auditoria!$A$4:$J$803,5,0),"")</f>
        <v/>
      </c>
      <c r="G157" s="130"/>
      <c r="H157" s="131"/>
      <c r="I157" s="157" t="str">
        <f>IFERROR(VLOOKUP($M$36&amp;D157,Auditoria!$A$4:$J$803,6,0),"")</f>
        <v/>
      </c>
      <c r="J157" s="130"/>
      <c r="K157" s="130"/>
      <c r="L157" s="130"/>
      <c r="M157" s="131"/>
      <c r="N157" s="158" t="str">
        <f>IFERROR(VLOOKUP($M$36&amp;D157,Auditoria!$A$4:$J$803,7,0),"")&amp;" - "&amp;IFERROR(VLOOKUP($M$36&amp;D157,Auditoria!$A$4:$J$803,8,0),"")</f>
        <v> - </v>
      </c>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1"/>
      <c r="BB157" s="157" t="str">
        <f>IFERROR(VLOOKUP($M$36&amp;D157,Auditoria!$A$4:$J$803,9,0),"")</f>
        <v/>
      </c>
      <c r="BC157" s="130"/>
      <c r="BD157" s="130"/>
      <c r="BE157" s="130"/>
      <c r="BF157" s="130"/>
      <c r="BG157" s="130"/>
      <c r="BH157" s="131"/>
      <c r="BI157" s="159"/>
      <c r="BJ157" s="159"/>
      <c r="BK157" s="159"/>
      <c r="BL157" s="75">
        <f t="shared" si="3"/>
        <v>0</v>
      </c>
    </row>
    <row r="158" ht="20.25" customHeight="1">
      <c r="A158" s="155"/>
      <c r="B158" s="155"/>
      <c r="C158" s="155"/>
      <c r="D158" s="160">
        <v>100.0</v>
      </c>
      <c r="E158" s="131"/>
      <c r="F158" s="157" t="str">
        <f>IFERROR(VLOOKUP($M$36&amp;D158,Auditoria!$A$4:$J$803,5,0),"")</f>
        <v/>
      </c>
      <c r="G158" s="130"/>
      <c r="H158" s="131"/>
      <c r="I158" s="157" t="str">
        <f>IFERROR(VLOOKUP($M$36&amp;D158,Auditoria!$A$4:$J$803,6,0),"")</f>
        <v/>
      </c>
      <c r="J158" s="130"/>
      <c r="K158" s="130"/>
      <c r="L158" s="130"/>
      <c r="M158" s="131"/>
      <c r="N158" s="158" t="str">
        <f>IFERROR(VLOOKUP($M$36&amp;D158,Auditoria!$A$4:$J$803,7,0),"")&amp;" - "&amp;IFERROR(VLOOKUP($M$36&amp;D158,Auditoria!$A$4:$J$803,8,0),"")</f>
        <v> - </v>
      </c>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1"/>
      <c r="BB158" s="157" t="str">
        <f>IFERROR(VLOOKUP($M$36&amp;D158,Auditoria!$A$4:$J$803,9,0),"")</f>
        <v/>
      </c>
      <c r="BC158" s="130"/>
      <c r="BD158" s="130"/>
      <c r="BE158" s="130"/>
      <c r="BF158" s="130"/>
      <c r="BG158" s="130"/>
      <c r="BH158" s="131"/>
      <c r="BI158" s="159"/>
      <c r="BJ158" s="159"/>
      <c r="BK158" s="159"/>
      <c r="BL158" s="162">
        <f t="shared" si="3"/>
        <v>0</v>
      </c>
    </row>
    <row r="159" ht="20.25" customHeight="1">
      <c r="A159" s="155"/>
      <c r="B159" s="155"/>
      <c r="C159" s="155"/>
      <c r="D159" s="163"/>
      <c r="E159" s="163"/>
      <c r="F159" s="164"/>
      <c r="G159" s="164"/>
      <c r="H159" s="164"/>
      <c r="I159" s="164"/>
      <c r="J159" s="164"/>
      <c r="K159" s="164"/>
      <c r="L159" s="164"/>
      <c r="M159" s="164"/>
      <c r="N159" s="165"/>
      <c r="O159" s="165"/>
      <c r="P159" s="165"/>
      <c r="Q159" s="165"/>
      <c r="R159" s="165"/>
      <c r="S159" s="165"/>
      <c r="T159" s="165"/>
      <c r="U159" s="165"/>
      <c r="V159" s="165"/>
      <c r="W159" s="165"/>
      <c r="X159" s="165"/>
      <c r="Y159" s="165"/>
      <c r="Z159" s="165"/>
      <c r="AA159" s="165"/>
      <c r="AB159" s="165"/>
      <c r="AC159" s="165"/>
      <c r="AD159" s="165"/>
      <c r="AE159" s="165"/>
      <c r="AF159" s="165"/>
      <c r="AG159" s="165"/>
      <c r="AH159" s="165"/>
      <c r="AI159" s="165"/>
      <c r="AJ159" s="165"/>
      <c r="AK159" s="165"/>
      <c r="AL159" s="165"/>
      <c r="AM159" s="165"/>
      <c r="AN159" s="165"/>
      <c r="AO159" s="165"/>
      <c r="AP159" s="165"/>
      <c r="AQ159" s="165"/>
      <c r="AR159" s="165"/>
      <c r="AS159" s="165"/>
      <c r="AT159" s="165"/>
      <c r="AU159" s="165"/>
      <c r="AV159" s="165"/>
      <c r="AW159" s="165"/>
      <c r="AX159" s="165"/>
      <c r="AY159" s="165"/>
      <c r="AZ159" s="165"/>
      <c r="BA159" s="165"/>
      <c r="BB159" s="164"/>
      <c r="BC159" s="164"/>
      <c r="BD159" s="164"/>
      <c r="BE159" s="164"/>
      <c r="BF159" s="164"/>
      <c r="BG159" s="164"/>
      <c r="BH159" s="164"/>
      <c r="BI159" s="159"/>
      <c r="BJ159" s="159"/>
      <c r="BK159" s="159"/>
      <c r="BL159" s="166"/>
    </row>
    <row r="160" ht="20.25" customHeight="1">
      <c r="D160" s="163"/>
      <c r="E160" s="163"/>
      <c r="F160" s="164"/>
      <c r="G160" s="164"/>
      <c r="H160" s="164"/>
      <c r="I160" s="164"/>
      <c r="J160" s="164"/>
      <c r="K160" s="164"/>
      <c r="L160" s="164"/>
      <c r="M160" s="164"/>
      <c r="N160" s="165"/>
      <c r="O160" s="165"/>
      <c r="P160" s="165"/>
      <c r="Q160" s="165"/>
      <c r="R160" s="165"/>
      <c r="S160" s="165"/>
      <c r="T160" s="165"/>
      <c r="U160" s="165"/>
      <c r="V160" s="165"/>
      <c r="W160" s="165"/>
      <c r="X160" s="165"/>
      <c r="Y160" s="165"/>
      <c r="Z160" s="165"/>
      <c r="AA160" s="165"/>
      <c r="AB160" s="165"/>
      <c r="AC160" s="165"/>
      <c r="AD160" s="165"/>
      <c r="AE160" s="165"/>
      <c r="AF160" s="165"/>
      <c r="AG160" s="165"/>
      <c r="AH160" s="165"/>
      <c r="AI160" s="165"/>
      <c r="AJ160" s="165"/>
      <c r="AK160" s="165"/>
      <c r="AL160" s="165"/>
      <c r="AM160" s="165"/>
      <c r="AN160" s="165"/>
      <c r="AO160" s="165"/>
      <c r="AP160" s="165"/>
      <c r="AQ160" s="165"/>
      <c r="AR160" s="165"/>
      <c r="AS160" s="165"/>
      <c r="AT160" s="165"/>
      <c r="AU160" s="165"/>
      <c r="AV160" s="165"/>
      <c r="AW160" s="165"/>
      <c r="AX160" s="165"/>
      <c r="AY160" s="165"/>
      <c r="AZ160" s="165"/>
      <c r="BA160" s="165"/>
      <c r="BB160" s="164"/>
      <c r="BC160" s="164"/>
      <c r="BD160" s="164"/>
      <c r="BE160" s="164"/>
      <c r="BF160" s="164"/>
      <c r="BG160" s="164"/>
      <c r="BH160" s="164"/>
      <c r="BL160" s="166"/>
    </row>
    <row r="161" ht="20.25" customHeight="1">
      <c r="D161" s="163"/>
      <c r="E161" s="163"/>
      <c r="F161" s="164"/>
      <c r="G161" s="164"/>
      <c r="H161" s="164"/>
      <c r="I161" s="164"/>
      <c r="J161" s="164"/>
      <c r="K161" s="164"/>
      <c r="L161" s="164"/>
      <c r="M161" s="164"/>
      <c r="N161" s="165"/>
      <c r="O161" s="165"/>
      <c r="P161" s="165"/>
      <c r="Q161" s="165"/>
      <c r="R161" s="165"/>
      <c r="S161" s="165"/>
      <c r="T161" s="165"/>
      <c r="U161" s="165"/>
      <c r="V161" s="165"/>
      <c r="W161" s="165"/>
      <c r="X161" s="165"/>
      <c r="Y161" s="165"/>
      <c r="Z161" s="165"/>
      <c r="AA161" s="165"/>
      <c r="AB161" s="165"/>
      <c r="AC161" s="165"/>
      <c r="AD161" s="165"/>
      <c r="AE161" s="165"/>
      <c r="AF161" s="165"/>
      <c r="AG161" s="165"/>
      <c r="AH161" s="165"/>
      <c r="AI161" s="165"/>
      <c r="AJ161" s="165"/>
      <c r="AK161" s="165"/>
      <c r="AL161" s="165"/>
      <c r="AM161" s="165"/>
      <c r="AN161" s="165"/>
      <c r="AO161" s="165"/>
      <c r="AP161" s="165"/>
      <c r="AQ161" s="165"/>
      <c r="AR161" s="165"/>
      <c r="AS161" s="165"/>
      <c r="AT161" s="165"/>
      <c r="AU161" s="165"/>
      <c r="AV161" s="165"/>
      <c r="AW161" s="165"/>
      <c r="AX161" s="165"/>
      <c r="AY161" s="165"/>
      <c r="AZ161" s="165"/>
      <c r="BA161" s="165"/>
      <c r="BB161" s="164"/>
      <c r="BC161" s="164"/>
      <c r="BD161" s="164"/>
      <c r="BE161" s="164"/>
      <c r="BF161" s="164"/>
      <c r="BG161" s="164"/>
      <c r="BH161" s="164"/>
      <c r="BL161" s="166"/>
    </row>
    <row r="162"/>
    <row r="163"/>
    <row r="164"/>
    <row r="166" ht="12.0" customHeight="1"/>
    <row r="167">
      <c r="BM167" s="111"/>
      <c r="BN167" s="111"/>
      <c r="BO167" s="111"/>
      <c r="BP167" s="111"/>
      <c r="BQ167" s="111"/>
      <c r="BR167" s="111"/>
      <c r="BS167" s="111"/>
    </row>
    <row r="168">
      <c r="BM168" s="113"/>
      <c r="BN168" s="113"/>
      <c r="BO168" s="113"/>
      <c r="BP168" s="113"/>
      <c r="BQ168" s="113"/>
      <c r="BR168" s="113"/>
      <c r="BS168" s="113"/>
    </row>
    <row r="170" ht="32.25" customHeight="1">
      <c r="H170" s="114"/>
      <c r="I170" s="115" t="str">
        <f>VLOOKUP("PCPP"&amp;Z171,'Numeración'!$A$4:$F$39,6,0)</f>
        <v>#N/A</v>
      </c>
    </row>
    <row r="171" ht="27.0" customHeight="1">
      <c r="A171" s="116"/>
      <c r="B171" s="116"/>
      <c r="C171" s="116"/>
      <c r="D171" s="116"/>
      <c r="E171" s="116"/>
      <c r="F171" s="116"/>
      <c r="G171" s="116"/>
      <c r="H171" s="117" t="s">
        <v>393</v>
      </c>
      <c r="I171" s="114"/>
      <c r="J171" s="118"/>
      <c r="K171" s="118"/>
      <c r="L171" s="118"/>
      <c r="M171" s="118"/>
      <c r="N171" s="118"/>
      <c r="O171" s="118"/>
      <c r="P171" s="118"/>
      <c r="Q171" s="118"/>
      <c r="R171" s="118"/>
      <c r="S171" s="118"/>
      <c r="T171" s="118"/>
      <c r="U171" s="118"/>
      <c r="V171" s="118"/>
      <c r="W171" s="118"/>
      <c r="X171" s="118"/>
      <c r="Y171" s="119"/>
      <c r="Z171" s="120" t="str">
        <f>Z7</f>
        <v>C.S.M. LA VICTORIA</v>
      </c>
      <c r="AR171" s="118"/>
      <c r="AS171" s="118"/>
      <c r="AT171" s="118"/>
      <c r="AU171" s="121" t="s">
        <v>391</v>
      </c>
      <c r="AV171" s="122"/>
      <c r="AW171" s="122"/>
      <c r="AX171" s="122" t="str">
        <f>VLOOKUP("PCPP"&amp;Z7,'Numeración'!$A$4:$F$39,5,0)</f>
        <v>#N/A</v>
      </c>
      <c r="BE171" s="114"/>
      <c r="BF171" s="114"/>
      <c r="BG171" s="114"/>
      <c r="BH171" s="114"/>
      <c r="BI171" s="114"/>
      <c r="BJ171" s="114"/>
      <c r="BK171" s="114"/>
    </row>
    <row r="172">
      <c r="A172" s="123"/>
      <c r="B172" s="123"/>
      <c r="C172" s="123"/>
      <c r="D172" s="123"/>
      <c r="E172" s="123"/>
      <c r="F172" s="123"/>
      <c r="G172" s="123"/>
      <c r="H172" s="124" t="str">
        <f>"Se inicia con la evaluación prestacional a cargo de "&amp;'Numeración'!D2&amp;", Profesional de supervisión prestacional de la Oficina de Seguros de la DIRIS Lima Centro, para realizar la auditoria de las FUAs producidas por el establecimiento de salud"</f>
        <v>Se inicia con la evaluación prestacional a cargo de Carolina Helen LLontop Jaime, Profesional de supervisión prestacional de la Oficina de Seguros de la DIRIS Lima Centro, para realizar la auditoria de las FUAs producidas por el establecimiento de salud</v>
      </c>
      <c r="BE172" s="125"/>
      <c r="BF172" s="125"/>
      <c r="BG172" s="125"/>
      <c r="BH172" s="125"/>
      <c r="BI172" s="125"/>
      <c r="BJ172" s="125"/>
      <c r="BK172" s="125"/>
    </row>
    <row r="173" ht="21.75" customHeight="1">
      <c r="A173" s="126"/>
      <c r="B173" s="126"/>
      <c r="C173" s="126"/>
      <c r="D173" s="126"/>
      <c r="E173" s="126"/>
      <c r="F173" s="126"/>
      <c r="G173" s="126"/>
      <c r="H173" s="167" t="s">
        <v>522</v>
      </c>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row>
    <row r="174" ht="220.5" customHeight="1">
      <c r="A174" s="126"/>
      <c r="B174" s="126"/>
      <c r="C174" s="126"/>
      <c r="D174" s="126"/>
      <c r="E174" s="126"/>
      <c r="F174" s="126"/>
      <c r="G174" s="126"/>
      <c r="H174" s="125" t="s">
        <v>523</v>
      </c>
      <c r="BE174" s="127"/>
      <c r="BF174" s="127"/>
      <c r="BG174" s="127"/>
      <c r="BH174" s="127"/>
      <c r="BI174" s="127"/>
      <c r="BJ174" s="127"/>
      <c r="BK174" s="127"/>
    </row>
    <row r="175" ht="21.75" customHeight="1">
      <c r="A175" s="126"/>
      <c r="B175" s="126"/>
      <c r="C175" s="126"/>
      <c r="D175" s="126"/>
      <c r="E175" s="126"/>
      <c r="F175" s="126"/>
      <c r="G175" s="126"/>
      <c r="H175" s="167" t="s">
        <v>524</v>
      </c>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row>
    <row r="176" ht="10.5" customHeight="1">
      <c r="A176" s="123"/>
      <c r="B176" s="123"/>
      <c r="C176" s="123"/>
      <c r="D176" s="123"/>
      <c r="E176" s="123"/>
      <c r="F176" s="123"/>
      <c r="G176" s="123"/>
      <c r="H176" s="168" t="str">
        <f>"El supervisor prestacional "&amp;'Numeración'!D2&amp;" de la Oficina de Seguros de la DIRIS Lima Centro, inicia con el Proceso de Control Prestacional Preventivo de los Formatos Únicos de Atención e historias clínicas en el Establecimiento de Salud "&amp;Z171&amp;"."</f>
        <v>El supervisor prestacional Carolina Helen LLontop Jaime de la Oficina de Seguros de la DIRIS Lima Centro, inicia con el Proceso de Control Prestacional Preventivo de los Formatos Únicos de Atención e historias clínicas en el Establecimiento de Salud C.S.M. LA VICTORIA.</v>
      </c>
      <c r="BE176" s="125"/>
      <c r="BF176" s="125"/>
      <c r="BG176" s="125"/>
      <c r="BH176" s="125"/>
      <c r="BI176" s="125"/>
      <c r="BJ176" s="125"/>
      <c r="BK176" s="125"/>
    </row>
    <row r="177" ht="21.75" customHeight="1">
      <c r="A177" s="126"/>
      <c r="B177" s="126"/>
      <c r="C177" s="126"/>
      <c r="D177" s="126"/>
      <c r="E177" s="126"/>
      <c r="F177" s="126"/>
      <c r="G177" s="126"/>
      <c r="BE177" s="127"/>
      <c r="BF177" s="127"/>
      <c r="BG177" s="127"/>
      <c r="BH177" s="127"/>
      <c r="BI177" s="127"/>
      <c r="BJ177" s="127"/>
      <c r="BK177" s="127"/>
    </row>
    <row r="178" ht="17.25" customHeight="1">
      <c r="A178" s="123"/>
      <c r="B178" s="123"/>
      <c r="C178" s="123"/>
      <c r="D178" s="123"/>
      <c r="E178" s="123"/>
      <c r="F178" s="123"/>
      <c r="G178" s="123"/>
      <c r="BE178" s="125"/>
      <c r="BF178" s="125"/>
      <c r="BG178" s="125"/>
      <c r="BH178" s="125"/>
      <c r="BI178" s="125"/>
      <c r="BJ178" s="125"/>
      <c r="BK178" s="125"/>
    </row>
    <row r="179" ht="3.0" customHeight="1">
      <c r="H179" s="168" t="s">
        <v>415</v>
      </c>
      <c r="BE179" s="128"/>
      <c r="BF179" s="128"/>
      <c r="BG179" s="128"/>
      <c r="BH179" s="128"/>
      <c r="BI179" s="128"/>
      <c r="BJ179" s="128"/>
      <c r="BK179" s="128"/>
    </row>
    <row r="180" ht="39.0" customHeight="1">
      <c r="BE180" s="128"/>
      <c r="BF180" s="128"/>
      <c r="BG180" s="128"/>
      <c r="BH180" s="128"/>
      <c r="BI180" s="128"/>
      <c r="BJ180" s="128"/>
      <c r="BK180" s="128"/>
    </row>
    <row r="181" ht="9.0" customHeight="1">
      <c r="A181" s="116"/>
      <c r="B181" s="116"/>
      <c r="C181" s="116"/>
      <c r="D181" s="116"/>
      <c r="E181" s="116"/>
      <c r="F181" s="116"/>
      <c r="G181" s="116"/>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70"/>
      <c r="BE181" s="128"/>
      <c r="BF181" s="128"/>
      <c r="BG181" s="128"/>
      <c r="BH181" s="128"/>
      <c r="BI181" s="128"/>
      <c r="BJ181" s="128"/>
      <c r="BK181" s="128"/>
    </row>
    <row r="182" ht="18.75" customHeight="1">
      <c r="H182" s="171" t="s">
        <v>525</v>
      </c>
      <c r="K182" s="172"/>
      <c r="L182" s="172"/>
      <c r="M182" s="172"/>
      <c r="N182" s="172"/>
      <c r="O182" s="172"/>
      <c r="P182" s="172"/>
      <c r="Q182" s="172"/>
      <c r="R182" s="172"/>
      <c r="S182" s="172"/>
      <c r="T182" s="172"/>
      <c r="U182" s="172"/>
      <c r="V182" s="172"/>
      <c r="W182" s="172"/>
      <c r="X182" s="172"/>
      <c r="Y182" s="172"/>
      <c r="Z182" s="172"/>
      <c r="AA182" s="172"/>
      <c r="AB182" s="172"/>
      <c r="AC182" s="172"/>
      <c r="AD182" s="172"/>
      <c r="AE182" s="172"/>
      <c r="AF182" s="172"/>
      <c r="AG182" s="172"/>
      <c r="AH182" s="172"/>
      <c r="AI182" s="172"/>
      <c r="AJ182" s="172"/>
      <c r="AK182" s="172"/>
      <c r="AL182" s="172"/>
      <c r="AM182" s="172"/>
      <c r="AN182" s="172"/>
      <c r="AO182" s="172"/>
      <c r="AP182" s="172"/>
      <c r="AQ182" s="172"/>
      <c r="AR182" s="172"/>
      <c r="AS182" s="172"/>
      <c r="AT182" s="172"/>
      <c r="AU182" s="172"/>
      <c r="AV182" s="172"/>
      <c r="AW182" s="172"/>
      <c r="AX182" s="172"/>
      <c r="AY182" s="172"/>
      <c r="AZ182" s="172"/>
      <c r="BA182" s="172"/>
      <c r="BB182" s="172"/>
      <c r="BC182" s="172"/>
      <c r="BD182" s="173"/>
    </row>
    <row r="183" ht="8.25" customHeight="1">
      <c r="I183" s="174"/>
      <c r="J183" s="175"/>
      <c r="K183" s="175"/>
      <c r="L183" s="175"/>
      <c r="M183" s="175"/>
      <c r="N183" s="175"/>
      <c r="O183" s="175"/>
      <c r="P183" s="175"/>
      <c r="Q183" s="175"/>
      <c r="R183" s="175"/>
    </row>
    <row r="184" ht="17.25" customHeight="1">
      <c r="I184" s="176"/>
      <c r="J184" s="177" t="s">
        <v>417</v>
      </c>
      <c r="K184" s="178"/>
      <c r="L184" s="178"/>
      <c r="M184" s="178"/>
      <c r="N184" s="178"/>
      <c r="O184" s="178"/>
      <c r="P184" s="178"/>
      <c r="Q184" s="178"/>
      <c r="R184" s="178"/>
      <c r="S184" s="178"/>
      <c r="T184" s="178"/>
      <c r="U184" s="178"/>
      <c r="V184" s="178"/>
      <c r="W184" s="178"/>
      <c r="X184" s="178"/>
      <c r="Y184" s="179"/>
      <c r="Z184" s="180" t="s">
        <v>418</v>
      </c>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1"/>
    </row>
    <row r="185" ht="29.25" customHeight="1">
      <c r="I185" s="176"/>
      <c r="J185" s="181"/>
      <c r="K185" s="182"/>
      <c r="L185" s="182"/>
      <c r="M185" s="182"/>
      <c r="N185" s="182"/>
      <c r="O185" s="182"/>
      <c r="P185" s="182"/>
      <c r="Q185" s="182"/>
      <c r="R185" s="182"/>
      <c r="S185" s="182"/>
      <c r="T185" s="182"/>
      <c r="U185" s="182"/>
      <c r="V185" s="182"/>
      <c r="W185" s="182"/>
      <c r="X185" s="182"/>
      <c r="Y185" s="183"/>
      <c r="Z185" s="184" t="s">
        <v>419</v>
      </c>
      <c r="AA185" s="130"/>
      <c r="AB185" s="130"/>
      <c r="AC185" s="130"/>
      <c r="AD185" s="130"/>
      <c r="AE185" s="130"/>
      <c r="AF185" s="130"/>
      <c r="AG185" s="130"/>
      <c r="AH185" s="130"/>
      <c r="AI185" s="130"/>
      <c r="AJ185" s="130"/>
      <c r="AK185" s="130"/>
      <c r="AL185" s="130"/>
      <c r="AM185" s="130"/>
      <c r="AN185" s="131"/>
      <c r="AO185" s="180" t="s">
        <v>420</v>
      </c>
      <c r="AP185" s="130"/>
      <c r="AQ185" s="130"/>
      <c r="AR185" s="130"/>
      <c r="AS185" s="130"/>
      <c r="AT185" s="130"/>
      <c r="AU185" s="130"/>
      <c r="AV185" s="130"/>
      <c r="AW185" s="130"/>
      <c r="AX185" s="130"/>
      <c r="AY185" s="130"/>
      <c r="AZ185" s="130"/>
      <c r="BA185" s="130"/>
      <c r="BB185" s="130"/>
      <c r="BC185" s="131"/>
    </row>
    <row r="186">
      <c r="I186" s="176"/>
      <c r="J186" s="185">
        <f>20-AG261</f>
        <v>20</v>
      </c>
      <c r="K186" s="130"/>
      <c r="L186" s="130"/>
      <c r="M186" s="130"/>
      <c r="N186" s="130"/>
      <c r="O186" s="130"/>
      <c r="P186" s="130"/>
      <c r="Q186" s="130"/>
      <c r="R186" s="130"/>
      <c r="S186" s="130"/>
      <c r="T186" s="130"/>
      <c r="U186" s="130"/>
      <c r="V186" s="130"/>
      <c r="W186" s="130"/>
      <c r="X186" s="130"/>
      <c r="Y186" s="131"/>
      <c r="Z186" s="185">
        <f>BN241</f>
        <v>0</v>
      </c>
      <c r="AA186" s="130"/>
      <c r="AB186" s="130"/>
      <c r="AC186" s="130"/>
      <c r="AD186" s="130"/>
      <c r="AE186" s="130"/>
      <c r="AF186" s="130"/>
      <c r="AG186" s="130"/>
      <c r="AH186" s="130"/>
      <c r="AI186" s="130"/>
      <c r="AJ186" s="130"/>
      <c r="AK186" s="130"/>
      <c r="AL186" s="130"/>
      <c r="AM186" s="130"/>
      <c r="AN186" s="131"/>
      <c r="AO186" s="186">
        <f>SUM(BN242:BN248)</f>
        <v>0</v>
      </c>
      <c r="AP186" s="130"/>
      <c r="AQ186" s="130"/>
      <c r="AR186" s="130"/>
      <c r="AS186" s="130"/>
      <c r="AT186" s="130"/>
      <c r="AU186" s="130"/>
      <c r="AV186" s="130"/>
      <c r="AW186" s="130"/>
      <c r="AX186" s="130"/>
      <c r="AY186" s="130"/>
      <c r="AZ186" s="130"/>
      <c r="BA186" s="130"/>
      <c r="BB186" s="130"/>
      <c r="BC186" s="131"/>
    </row>
    <row r="187" ht="9.75" customHeight="1">
      <c r="I187" s="174"/>
      <c r="J187" s="174"/>
      <c r="K187" s="174"/>
      <c r="L187" s="174"/>
      <c r="M187" s="174"/>
      <c r="N187" s="174"/>
      <c r="O187" s="174"/>
      <c r="P187" s="174"/>
      <c r="Q187" s="174"/>
      <c r="R187" s="174"/>
    </row>
    <row r="188">
      <c r="H188" s="187" t="s">
        <v>526</v>
      </c>
      <c r="J188" s="174"/>
      <c r="K188" s="174"/>
      <c r="L188" s="174"/>
      <c r="M188" s="174"/>
      <c r="N188" s="174"/>
      <c r="O188" s="174"/>
      <c r="P188" s="174"/>
      <c r="Q188" s="174"/>
      <c r="R188" s="174"/>
    </row>
    <row r="189" ht="9.0" customHeight="1">
      <c r="I189" s="174"/>
      <c r="J189" s="175"/>
      <c r="K189" s="175"/>
      <c r="L189" s="175"/>
      <c r="M189" s="175"/>
      <c r="N189" s="175"/>
      <c r="O189" s="175"/>
      <c r="P189" s="175"/>
      <c r="Q189" s="175"/>
      <c r="R189" s="175"/>
    </row>
    <row r="190">
      <c r="I190" s="176"/>
      <c r="J190" s="180" t="s">
        <v>422</v>
      </c>
      <c r="K190" s="130"/>
      <c r="L190" s="130"/>
      <c r="M190" s="130"/>
      <c r="N190" s="130"/>
      <c r="O190" s="130"/>
      <c r="P190" s="130"/>
      <c r="Q190" s="130"/>
      <c r="R190" s="130"/>
      <c r="S190" s="130"/>
      <c r="T190" s="130"/>
      <c r="U190" s="130"/>
      <c r="V190" s="130"/>
      <c r="W190" s="130"/>
      <c r="X190" s="130"/>
      <c r="Y190" s="131"/>
      <c r="Z190" s="180" t="s">
        <v>423</v>
      </c>
      <c r="AA190" s="130"/>
      <c r="AB190" s="130"/>
      <c r="AC190" s="130"/>
      <c r="AD190" s="130"/>
      <c r="AE190" s="130"/>
      <c r="AF190" s="130"/>
      <c r="AG190" s="130"/>
      <c r="AH190" s="130"/>
      <c r="AI190" s="130"/>
      <c r="AJ190" s="130"/>
      <c r="AK190" s="130"/>
      <c r="AL190" s="130"/>
      <c r="AM190" s="130"/>
      <c r="AN190" s="131"/>
      <c r="AO190" s="180" t="s">
        <v>424</v>
      </c>
      <c r="AP190" s="130"/>
      <c r="AQ190" s="130"/>
      <c r="AR190" s="130"/>
      <c r="AS190" s="130"/>
      <c r="AT190" s="130"/>
      <c r="AU190" s="130"/>
      <c r="AV190" s="130"/>
      <c r="AW190" s="130"/>
      <c r="AX190" s="130"/>
      <c r="AY190" s="130"/>
      <c r="AZ190" s="130"/>
      <c r="BA190" s="130"/>
      <c r="BB190" s="130"/>
      <c r="BC190" s="131"/>
    </row>
    <row r="191">
      <c r="I191" s="176"/>
      <c r="J191" s="185">
        <f>J186-AK261</f>
        <v>20</v>
      </c>
      <c r="K191" s="130"/>
      <c r="L191" s="130"/>
      <c r="M191" s="130"/>
      <c r="N191" s="130"/>
      <c r="O191" s="130"/>
      <c r="P191" s="130"/>
      <c r="Q191" s="130"/>
      <c r="R191" s="130"/>
      <c r="S191" s="130"/>
      <c r="T191" s="130"/>
      <c r="U191" s="130"/>
      <c r="V191" s="130"/>
      <c r="W191" s="130"/>
      <c r="X191" s="130"/>
      <c r="Y191" s="131"/>
      <c r="Z191" s="185">
        <f>J191</f>
        <v>20</v>
      </c>
      <c r="AA191" s="130"/>
      <c r="AB191" s="130"/>
      <c r="AC191" s="130"/>
      <c r="AD191" s="130"/>
      <c r="AE191" s="130"/>
      <c r="AF191" s="130"/>
      <c r="AG191" s="130"/>
      <c r="AH191" s="130"/>
      <c r="AI191" s="130"/>
      <c r="AJ191" s="130"/>
      <c r="AK191" s="130"/>
      <c r="AL191" s="130"/>
      <c r="AM191" s="130"/>
      <c r="AN191" s="131"/>
      <c r="AO191" s="186">
        <f>AK261</f>
        <v>0</v>
      </c>
      <c r="AP191" s="130"/>
      <c r="AQ191" s="130"/>
      <c r="AR191" s="130"/>
      <c r="AS191" s="130"/>
      <c r="AT191" s="130"/>
      <c r="AU191" s="130"/>
      <c r="AV191" s="130"/>
      <c r="AW191" s="130"/>
      <c r="AX191" s="130"/>
      <c r="AY191" s="130"/>
      <c r="AZ191" s="130"/>
      <c r="BA191" s="130"/>
      <c r="BB191" s="130"/>
      <c r="BC191" s="131"/>
    </row>
    <row r="192" ht="9.75" customHeight="1">
      <c r="I192" s="174"/>
      <c r="J192" s="188"/>
      <c r="K192" s="188"/>
      <c r="L192" s="188"/>
      <c r="M192" s="188"/>
      <c r="N192" s="188"/>
      <c r="O192" s="188"/>
      <c r="P192" s="188"/>
      <c r="Q192" s="188"/>
      <c r="R192" s="188"/>
    </row>
    <row r="193">
      <c r="H193" s="187" t="s">
        <v>527</v>
      </c>
      <c r="J193" s="174"/>
      <c r="K193" s="174"/>
      <c r="L193" s="174"/>
      <c r="M193" s="174"/>
      <c r="N193" s="174"/>
      <c r="O193" s="174"/>
      <c r="P193" s="174"/>
      <c r="Q193" s="174"/>
      <c r="R193" s="174"/>
    </row>
    <row r="194" ht="8.25" customHeight="1">
      <c r="I194" s="174"/>
      <c r="J194" s="175"/>
      <c r="K194" s="175"/>
      <c r="L194" s="175"/>
      <c r="M194" s="175"/>
      <c r="N194" s="175"/>
      <c r="O194" s="175"/>
      <c r="P194" s="175"/>
      <c r="Q194" s="175"/>
      <c r="R194" s="175"/>
    </row>
    <row r="195">
      <c r="I195" s="176"/>
      <c r="J195" s="180" t="s">
        <v>426</v>
      </c>
      <c r="K195" s="130"/>
      <c r="L195" s="130"/>
      <c r="M195" s="130"/>
      <c r="N195" s="130"/>
      <c r="O195" s="130"/>
      <c r="P195" s="130"/>
      <c r="Q195" s="130"/>
      <c r="R195" s="130"/>
      <c r="S195" s="130"/>
      <c r="T195" s="130"/>
      <c r="U195" s="130"/>
      <c r="V195" s="130"/>
      <c r="W195" s="130"/>
      <c r="X195" s="130"/>
      <c r="Y195" s="131"/>
      <c r="Z195" s="180" t="s">
        <v>427</v>
      </c>
      <c r="AA195" s="130"/>
      <c r="AB195" s="130"/>
      <c r="AC195" s="130"/>
      <c r="AD195" s="130"/>
      <c r="AE195" s="130"/>
      <c r="AF195" s="130"/>
      <c r="AG195" s="130"/>
      <c r="AH195" s="130"/>
      <c r="AI195" s="130"/>
      <c r="AJ195" s="130"/>
      <c r="AK195" s="130"/>
      <c r="AL195" s="130"/>
      <c r="AM195" s="130"/>
      <c r="AN195" s="131"/>
      <c r="AO195" s="180" t="s">
        <v>428</v>
      </c>
      <c r="AP195" s="130"/>
      <c r="AQ195" s="130"/>
      <c r="AR195" s="130"/>
      <c r="AS195" s="130"/>
      <c r="AT195" s="130"/>
      <c r="AU195" s="130"/>
      <c r="AV195" s="130"/>
      <c r="AW195" s="130"/>
      <c r="AX195" s="130"/>
      <c r="AY195" s="130"/>
      <c r="AZ195" s="130"/>
      <c r="BA195" s="130"/>
      <c r="BB195" s="130"/>
      <c r="BC195" s="131"/>
    </row>
    <row r="196">
      <c r="I196" s="176"/>
      <c r="J196" s="189">
        <v>20.0</v>
      </c>
      <c r="K196" s="130"/>
      <c r="L196" s="130"/>
      <c r="M196" s="130"/>
      <c r="N196" s="130"/>
      <c r="O196" s="130"/>
      <c r="P196" s="130"/>
      <c r="Q196" s="130"/>
      <c r="R196" s="130"/>
      <c r="S196" s="130"/>
      <c r="T196" s="130"/>
      <c r="U196" s="130"/>
      <c r="V196" s="130"/>
      <c r="W196" s="130"/>
      <c r="X196" s="130"/>
      <c r="Y196" s="131"/>
      <c r="Z196" s="190">
        <f>J264</f>
        <v>20</v>
      </c>
      <c r="AA196" s="130"/>
      <c r="AB196" s="130"/>
      <c r="AC196" s="130"/>
      <c r="AD196" s="130"/>
      <c r="AE196" s="130"/>
      <c r="AF196" s="130"/>
      <c r="AG196" s="130"/>
      <c r="AH196" s="130"/>
      <c r="AI196" s="130"/>
      <c r="AJ196" s="130"/>
      <c r="AK196" s="130"/>
      <c r="AL196" s="130"/>
      <c r="AM196" s="130"/>
      <c r="AN196" s="131"/>
      <c r="AO196" s="191">
        <f>P266+W266</f>
        <v>0</v>
      </c>
      <c r="AP196" s="130"/>
      <c r="AQ196" s="130"/>
      <c r="AR196" s="130"/>
      <c r="AS196" s="130"/>
      <c r="AT196" s="130"/>
      <c r="AU196" s="130"/>
      <c r="AV196" s="130"/>
      <c r="AW196" s="130"/>
      <c r="AX196" s="130"/>
      <c r="AY196" s="130"/>
      <c r="AZ196" s="130"/>
      <c r="BA196" s="130"/>
      <c r="BB196" s="130"/>
      <c r="BC196" s="131"/>
    </row>
    <row r="197" ht="30.0" customHeight="1"/>
    <row r="198"/>
    <row r="199"/>
    <row r="200"/>
    <row r="201"/>
    <row r="202">
      <c r="H202" s="192" t="s">
        <v>528</v>
      </c>
    </row>
    <row r="203" ht="27.0" customHeight="1">
      <c r="D203" s="193"/>
      <c r="E203" s="193"/>
      <c r="F203" s="193"/>
      <c r="G203" s="193"/>
      <c r="I203" s="193"/>
      <c r="J203" s="194" t="str">
        <f>CONCATENATE("FASE 1: Observaciones en el FUA",CHAR(10),BS240,CHAR(10),"FASE 2: Observaciones en la historia clinica",CHAR(10),BS251,CHAR(10)," Se detallan las observaciones encontradas en las FUAs e historias clinicas en el anexo N.°1: Detalle de las observaciones del Proceso de Control Prestacional Preventivo.")</f>
        <v>FASE 1: Observaciones en el FUA
Ninguno
FASE 2: Observaciones en la historia clinica
Ninguno
 Se detallan las observaciones encontradas en las FUAs e historias clinicas en el anexo N.°1: Detalle de las observaciones del Proceso de Control Prestacional Preventivo.</v>
      </c>
    </row>
    <row r="204">
      <c r="D204" s="193"/>
      <c r="E204" s="193"/>
      <c r="F204" s="193"/>
      <c r="G204" s="193"/>
      <c r="H204" s="24"/>
      <c r="I204" s="193"/>
    </row>
    <row r="205">
      <c r="D205" s="193"/>
      <c r="E205" s="193"/>
      <c r="F205" s="193"/>
      <c r="G205" s="193"/>
      <c r="H205" s="24"/>
      <c r="I205" s="193"/>
    </row>
    <row r="206">
      <c r="D206" s="193"/>
      <c r="E206" s="193"/>
      <c r="F206" s="193"/>
      <c r="G206" s="193"/>
      <c r="H206" s="24"/>
      <c r="I206" s="193"/>
    </row>
    <row r="207">
      <c r="D207" s="193"/>
      <c r="E207" s="193"/>
      <c r="F207" s="193"/>
      <c r="G207" s="193"/>
      <c r="H207" s="24"/>
      <c r="I207" s="193"/>
    </row>
    <row r="208">
      <c r="D208" s="193"/>
      <c r="E208" s="193"/>
      <c r="F208" s="193"/>
      <c r="G208" s="193"/>
      <c r="H208" s="24"/>
      <c r="I208" s="193"/>
    </row>
    <row r="209">
      <c r="D209" s="193"/>
      <c r="E209" s="193"/>
      <c r="F209" s="193"/>
      <c r="G209" s="193"/>
      <c r="H209" s="24"/>
      <c r="I209" s="193"/>
    </row>
    <row r="210">
      <c r="D210" s="193"/>
      <c r="E210" s="193"/>
      <c r="F210" s="193"/>
      <c r="G210" s="193"/>
      <c r="H210" s="24"/>
      <c r="I210" s="193"/>
    </row>
    <row r="211" ht="75.0" customHeight="1">
      <c r="D211" s="193"/>
      <c r="E211" s="193"/>
      <c r="F211" s="193"/>
      <c r="G211" s="193"/>
      <c r="H211" s="24"/>
      <c r="I211" s="193"/>
    </row>
    <row r="212">
      <c r="D212" s="193"/>
      <c r="E212" s="193"/>
      <c r="F212" s="193"/>
      <c r="G212" s="193"/>
      <c r="H212" s="192" t="s">
        <v>529</v>
      </c>
      <c r="I212" s="193"/>
      <c r="J212" s="193"/>
      <c r="K212" s="193"/>
      <c r="L212" s="193"/>
      <c r="M212" s="193"/>
      <c r="N212" s="193"/>
      <c r="O212" s="193"/>
      <c r="P212" s="193"/>
      <c r="Q212" s="193"/>
      <c r="R212" s="193"/>
      <c r="S212" s="193"/>
      <c r="T212" s="193"/>
      <c r="U212" s="193"/>
      <c r="V212" s="193"/>
      <c r="W212" s="193"/>
      <c r="X212" s="193"/>
      <c r="Y212" s="193"/>
      <c r="Z212" s="193"/>
      <c r="AA212" s="193"/>
      <c r="AB212" s="193"/>
      <c r="AC212" s="193"/>
      <c r="AD212" s="193"/>
      <c r="AE212" s="193"/>
      <c r="AF212" s="193"/>
      <c r="AG212" s="193"/>
      <c r="AH212" s="193"/>
      <c r="AI212" s="193"/>
      <c r="AJ212" s="193"/>
      <c r="AK212" s="193"/>
      <c r="AL212" s="193"/>
      <c r="AM212" s="193"/>
      <c r="AN212" s="193"/>
      <c r="AO212" s="193"/>
      <c r="AP212" s="193"/>
      <c r="AQ212" s="193"/>
      <c r="AR212" s="193"/>
      <c r="AS212" s="193"/>
      <c r="AT212" s="193"/>
      <c r="AU212" s="193"/>
      <c r="AV212" s="193"/>
      <c r="AW212" s="193"/>
      <c r="AX212" s="193"/>
      <c r="AY212" s="193"/>
      <c r="AZ212" s="193"/>
      <c r="BA212" s="193"/>
      <c r="BB212" s="193"/>
      <c r="BC212" s="193"/>
      <c r="BD212" s="193"/>
      <c r="BE212" s="193"/>
    </row>
    <row r="213">
      <c r="D213" s="193"/>
      <c r="E213" s="193"/>
      <c r="F213" s="193"/>
      <c r="G213" s="193"/>
      <c r="H213" s="195"/>
      <c r="I213" s="193"/>
      <c r="J213" s="196" t="str">
        <f>PCPP!D24&amp;": "&amp;PCPP!I24&amp;" "&amp;PCPP!K24&amp;CHAR(10)&amp;
PCPP!D25&amp;": "&amp;PCPP!I25&amp;" "&amp;PCPP!K25&amp;CHAR(10)&amp;
PCPP!D26&amp;": "&amp;PCPP!I26&amp;" "&amp;PCPP!K26</f>
        <v>#REF!</v>
      </c>
      <c r="BE213" s="193"/>
    </row>
    <row r="214">
      <c r="D214" s="193"/>
      <c r="E214" s="193"/>
      <c r="F214" s="193"/>
      <c r="G214" s="193"/>
      <c r="H214" s="195"/>
      <c r="I214" s="193"/>
      <c r="BE214" s="193"/>
    </row>
    <row r="215">
      <c r="D215" s="193"/>
      <c r="E215" s="193"/>
      <c r="F215" s="193"/>
      <c r="G215" s="193"/>
      <c r="H215" s="195"/>
      <c r="I215" s="193"/>
      <c r="BE215" s="193"/>
    </row>
    <row r="216">
      <c r="D216" s="193"/>
      <c r="E216" s="193"/>
      <c r="F216" s="193"/>
      <c r="G216" s="193"/>
      <c r="H216" s="195" t="s">
        <v>530</v>
      </c>
      <c r="I216" s="193"/>
      <c r="J216" s="193"/>
      <c r="K216" s="193"/>
      <c r="L216" s="193"/>
      <c r="M216" s="193"/>
      <c r="N216" s="193"/>
      <c r="O216" s="193"/>
      <c r="P216" s="193"/>
      <c r="Q216" s="193"/>
      <c r="R216" s="193"/>
      <c r="S216" s="193"/>
      <c r="T216" s="193"/>
      <c r="U216" s="193"/>
      <c r="V216" s="193"/>
      <c r="W216" s="193"/>
      <c r="X216" s="193"/>
      <c r="Y216" s="193"/>
      <c r="Z216" s="193"/>
      <c r="AA216" s="193"/>
      <c r="AB216" s="193"/>
      <c r="AC216" s="193"/>
      <c r="AD216" s="193"/>
      <c r="AE216" s="193"/>
      <c r="AF216" s="193"/>
      <c r="AG216" s="193"/>
      <c r="AH216" s="193"/>
      <c r="AI216" s="193"/>
      <c r="AJ216" s="193"/>
      <c r="AK216" s="193"/>
      <c r="AL216" s="193"/>
      <c r="AM216" s="193"/>
      <c r="AN216" s="193"/>
      <c r="AO216" s="193"/>
      <c r="AP216" s="193"/>
      <c r="AQ216" s="193"/>
      <c r="AR216" s="193"/>
      <c r="AS216" s="193"/>
      <c r="AT216" s="193"/>
      <c r="AU216" s="193"/>
      <c r="AV216" s="193"/>
      <c r="AW216" s="193"/>
      <c r="AX216" s="193"/>
      <c r="AY216" s="193"/>
      <c r="AZ216" s="193"/>
      <c r="BA216" s="193"/>
      <c r="BB216" s="193"/>
      <c r="BC216" s="193"/>
      <c r="BD216" s="193"/>
      <c r="BE216" s="193"/>
    </row>
    <row r="217">
      <c r="D217" s="193"/>
      <c r="E217" s="193"/>
      <c r="F217" s="193"/>
      <c r="G217" s="193"/>
      <c r="H217" s="193"/>
      <c r="I217" s="193"/>
      <c r="J217" s="193"/>
      <c r="K217" s="193"/>
      <c r="L217" s="193"/>
      <c r="M217" s="193"/>
      <c r="N217" s="193"/>
      <c r="O217" s="193"/>
      <c r="P217" s="193"/>
      <c r="Q217" s="193"/>
      <c r="R217" s="193"/>
      <c r="S217" s="193"/>
      <c r="T217" s="193"/>
      <c r="U217" s="193"/>
      <c r="V217" s="193"/>
      <c r="W217" s="193"/>
      <c r="X217" s="193"/>
      <c r="Y217" s="193"/>
      <c r="Z217" s="193"/>
      <c r="AA217" s="193"/>
      <c r="AB217" s="193"/>
      <c r="AC217" s="193"/>
      <c r="AD217" s="193"/>
      <c r="AE217" s="193"/>
      <c r="AF217" s="193"/>
      <c r="AG217" s="193"/>
      <c r="AH217" s="193"/>
      <c r="AI217" s="193"/>
      <c r="AJ217" s="193"/>
      <c r="AK217" s="193"/>
      <c r="AL217" s="193"/>
      <c r="AM217" s="193"/>
      <c r="AN217" s="193"/>
      <c r="AO217" s="193"/>
      <c r="AP217" s="193"/>
      <c r="AQ217" s="193"/>
      <c r="AR217" s="193"/>
      <c r="AS217" s="193"/>
      <c r="AT217" s="193"/>
      <c r="AU217" s="193"/>
      <c r="AV217" s="193"/>
      <c r="AW217" s="193"/>
      <c r="AX217" s="193"/>
      <c r="AY217" s="193"/>
      <c r="AZ217" s="193"/>
      <c r="BA217" s="193"/>
      <c r="BB217" s="193"/>
      <c r="BC217" s="193"/>
      <c r="BD217" s="193"/>
      <c r="BE217" s="193"/>
    </row>
    <row r="218" ht="118.5" customHeight="1">
      <c r="D218" s="193"/>
      <c r="E218" s="193"/>
      <c r="F218" s="193"/>
      <c r="G218" s="193"/>
      <c r="H218" s="193"/>
      <c r="I218" s="193"/>
      <c r="J218" s="197" t="s">
        <v>531</v>
      </c>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198"/>
      <c r="BD218" s="198"/>
      <c r="BE218" s="193"/>
    </row>
    <row r="219" ht="54.0" customHeight="1">
      <c r="D219" s="193"/>
      <c r="E219" s="193"/>
      <c r="F219" s="193"/>
      <c r="G219" s="193"/>
      <c r="H219" s="193"/>
      <c r="I219" s="193"/>
      <c r="J219" s="199" t="str">
        <f>VLOOKUP("PCPP"&amp;Z7,'Numeración'!$A$4:$G$39,7,0)</f>
        <v>#N/A</v>
      </c>
      <c r="K219" s="198"/>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198"/>
      <c r="BD219" s="198"/>
      <c r="BE219" s="193"/>
    </row>
    <row r="220"/>
    <row r="221"/>
    <row r="222"/>
    <row r="223"/>
    <row r="224">
      <c r="K224" s="137"/>
      <c r="AG224" s="200"/>
    </row>
    <row r="225"/>
    <row r="226"/>
    <row r="227"/>
    <row r="228"/>
    <row r="229"/>
    <row r="230" ht="39.75" customHeight="1">
      <c r="K230" s="138" t="s">
        <v>405</v>
      </c>
      <c r="L230" s="139"/>
      <c r="M230" s="139"/>
      <c r="N230" s="139"/>
      <c r="O230" s="139"/>
      <c r="P230" s="139"/>
      <c r="Q230" s="139"/>
      <c r="R230" s="139"/>
      <c r="S230" s="139"/>
      <c r="T230" s="139"/>
      <c r="U230" s="139"/>
      <c r="V230" s="139"/>
      <c r="W230" s="139"/>
      <c r="X230" s="139"/>
      <c r="Y230" s="139"/>
      <c r="Z230" s="139"/>
      <c r="AG230" s="140" t="s">
        <v>406</v>
      </c>
      <c r="AH230" s="139"/>
      <c r="AI230" s="139"/>
      <c r="AJ230" s="139"/>
      <c r="AK230" s="139"/>
      <c r="AL230" s="139"/>
      <c r="AM230" s="139"/>
      <c r="AN230" s="139"/>
      <c r="AO230" s="139"/>
      <c r="AP230" s="139"/>
      <c r="AQ230" s="139"/>
      <c r="AR230" s="139"/>
      <c r="AS230" s="139"/>
      <c r="AT230" s="139"/>
      <c r="AU230" s="139"/>
      <c r="AV230" s="139"/>
    </row>
    <row r="231"/>
    <row r="232"/>
    <row r="233">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row>
    <row r="234">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row>
    <row r="235">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c r="AE235" s="201"/>
      <c r="AF235" s="201"/>
      <c r="AG235" s="202"/>
      <c r="AH235" s="202"/>
      <c r="AI235" s="202"/>
      <c r="AJ235" s="202"/>
      <c r="AK235" s="202"/>
      <c r="AL235" s="202"/>
      <c r="AM235" s="202"/>
      <c r="AN235" s="202"/>
      <c r="AO235" s="202"/>
      <c r="AP235" s="202"/>
      <c r="AQ235" s="202"/>
      <c r="AR235" s="202"/>
      <c r="AS235" s="201"/>
      <c r="AT235" s="201"/>
      <c r="AU235" s="201"/>
      <c r="AV235" s="201"/>
      <c r="AW235" s="201"/>
      <c r="AX235" s="201"/>
      <c r="AY235" s="201"/>
      <c r="AZ235" s="201"/>
      <c r="BA235" s="201"/>
      <c r="BB235" s="201"/>
      <c r="BC235" s="201"/>
      <c r="BD235" s="201"/>
      <c r="BE235" s="201"/>
      <c r="BF235" s="201"/>
      <c r="BG235" s="201"/>
      <c r="BH235" s="201"/>
    </row>
    <row r="236">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c r="AE236" s="201"/>
      <c r="AF236" s="201"/>
      <c r="AG236" s="202"/>
      <c r="AH236" s="202"/>
      <c r="AI236" s="202"/>
      <c r="AJ236" s="202"/>
      <c r="AK236" s="202"/>
      <c r="AL236" s="202"/>
      <c r="AM236" s="202"/>
      <c r="AN236" s="202"/>
      <c r="AO236" s="202"/>
      <c r="AP236" s="202"/>
      <c r="AQ236" s="202"/>
      <c r="AR236" s="202"/>
      <c r="AS236" s="201"/>
      <c r="AT236" s="201"/>
      <c r="AU236" s="201"/>
      <c r="AV236" s="201"/>
      <c r="AW236" s="201"/>
      <c r="AX236" s="201"/>
      <c r="AY236" s="201"/>
      <c r="AZ236" s="201"/>
      <c r="BA236" s="201"/>
      <c r="BB236" s="201"/>
      <c r="BC236" s="201"/>
      <c r="BD236" s="201"/>
      <c r="BE236" s="201"/>
      <c r="BF236" s="201"/>
      <c r="BG236" s="201"/>
      <c r="BH236" s="201"/>
    </row>
    <row r="237">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c r="AE237" s="201"/>
      <c r="AF237" s="201"/>
      <c r="AG237" s="202"/>
      <c r="AH237" s="202"/>
      <c r="AI237" s="202"/>
      <c r="AJ237" s="202"/>
      <c r="AK237" s="202"/>
      <c r="AL237" s="202"/>
      <c r="AM237" s="202"/>
      <c r="AN237" s="202"/>
      <c r="AO237" s="202"/>
      <c r="AP237" s="202"/>
      <c r="AQ237" s="202"/>
      <c r="AR237" s="202"/>
      <c r="AS237" s="201"/>
      <c r="AT237" s="201"/>
      <c r="AU237" s="201"/>
      <c r="AV237" s="201"/>
      <c r="AW237" s="201"/>
      <c r="AX237" s="201"/>
      <c r="AY237" s="201"/>
      <c r="AZ237" s="201"/>
      <c r="BA237" s="201"/>
      <c r="BB237" s="201"/>
      <c r="BC237" s="201"/>
      <c r="BD237" s="201"/>
      <c r="BE237" s="201"/>
      <c r="BF237" s="201"/>
      <c r="BG237" s="201"/>
      <c r="BH237" s="201"/>
    </row>
    <row r="238">
      <c r="D238" s="141" t="s">
        <v>433</v>
      </c>
    </row>
    <row r="239">
      <c r="D239" s="203" t="s">
        <v>324</v>
      </c>
      <c r="E239" s="179"/>
      <c r="F239" s="204" t="s">
        <v>434</v>
      </c>
      <c r="G239" s="178"/>
      <c r="H239" s="178"/>
      <c r="I239" s="178"/>
      <c r="J239" s="178"/>
      <c r="K239" s="179"/>
      <c r="L239" s="205" t="s">
        <v>342</v>
      </c>
      <c r="M239" s="178"/>
      <c r="N239" s="179"/>
      <c r="O239" s="204" t="s">
        <v>435</v>
      </c>
      <c r="P239" s="178"/>
      <c r="Q239" s="178"/>
      <c r="R239" s="178"/>
      <c r="S239" s="178"/>
      <c r="T239" s="178"/>
      <c r="U239" s="178"/>
      <c r="V239" s="178"/>
      <c r="W239" s="179"/>
      <c r="X239" s="204" t="s">
        <v>436</v>
      </c>
      <c r="Y239" s="178"/>
      <c r="Z239" s="178"/>
      <c r="AA239" s="178"/>
      <c r="AB239" s="179"/>
      <c r="AC239" s="205" t="s">
        <v>437</v>
      </c>
      <c r="AD239" s="178"/>
      <c r="AE239" s="178"/>
      <c r="AF239" s="179"/>
      <c r="AG239" s="206" t="s">
        <v>438</v>
      </c>
      <c r="AH239" s="130"/>
      <c r="AI239" s="130"/>
      <c r="AJ239" s="130"/>
      <c r="AK239" s="130"/>
      <c r="AL239" s="130"/>
      <c r="AM239" s="130"/>
      <c r="AN239" s="131"/>
      <c r="AO239" s="207" t="s">
        <v>439</v>
      </c>
      <c r="AP239" s="178"/>
      <c r="AQ239" s="178"/>
      <c r="AR239" s="178"/>
      <c r="AS239" s="178"/>
      <c r="AT239" s="178"/>
      <c r="AU239" s="178"/>
      <c r="AV239" s="178"/>
      <c r="AW239" s="178"/>
      <c r="AX239" s="178"/>
      <c r="AY239" s="178"/>
      <c r="AZ239" s="178"/>
      <c r="BA239" s="178"/>
      <c r="BB239" s="178"/>
      <c r="BC239" s="178"/>
      <c r="BD239" s="178"/>
      <c r="BE239" s="178"/>
      <c r="BF239" s="178"/>
      <c r="BG239" s="178"/>
      <c r="BH239" s="179"/>
    </row>
    <row r="240">
      <c r="D240" s="181"/>
      <c r="E240" s="183"/>
      <c r="F240" s="182"/>
      <c r="G240" s="182"/>
      <c r="H240" s="182"/>
      <c r="I240" s="182"/>
      <c r="J240" s="182"/>
      <c r="K240" s="183"/>
      <c r="L240" s="182"/>
      <c r="M240" s="182"/>
      <c r="N240" s="183"/>
      <c r="O240" s="182"/>
      <c r="P240" s="182"/>
      <c r="Q240" s="182"/>
      <c r="R240" s="182"/>
      <c r="S240" s="182"/>
      <c r="T240" s="182"/>
      <c r="U240" s="182"/>
      <c r="V240" s="182"/>
      <c r="W240" s="183"/>
      <c r="X240" s="182"/>
      <c r="Y240" s="182"/>
      <c r="Z240" s="182"/>
      <c r="AA240" s="182"/>
      <c r="AB240" s="183"/>
      <c r="AC240" s="182"/>
      <c r="AD240" s="182"/>
      <c r="AE240" s="182"/>
      <c r="AF240" s="183"/>
      <c r="AG240" s="208" t="s">
        <v>440</v>
      </c>
      <c r="AH240" s="130"/>
      <c r="AI240" s="130"/>
      <c r="AJ240" s="131"/>
      <c r="AK240" s="208" t="s">
        <v>441</v>
      </c>
      <c r="AL240" s="130"/>
      <c r="AM240" s="130"/>
      <c r="AN240" s="131"/>
      <c r="AO240" s="181"/>
      <c r="AP240" s="182"/>
      <c r="AQ240" s="182"/>
      <c r="AR240" s="182"/>
      <c r="AS240" s="182"/>
      <c r="AT240" s="182"/>
      <c r="AU240" s="182"/>
      <c r="AV240" s="182"/>
      <c r="AW240" s="182"/>
      <c r="AX240" s="182"/>
      <c r="AY240" s="182"/>
      <c r="AZ240" s="182"/>
      <c r="BA240" s="182"/>
      <c r="BB240" s="182"/>
      <c r="BC240" s="182"/>
      <c r="BD240" s="182"/>
      <c r="BE240" s="182"/>
      <c r="BF240" s="182"/>
      <c r="BG240" s="182"/>
      <c r="BH240" s="183"/>
      <c r="BL240" s="5" t="s">
        <v>8</v>
      </c>
      <c r="BM240" s="5" t="s">
        <v>7</v>
      </c>
      <c r="BN240" s="209"/>
      <c r="BS240" s="109" t="str">
        <f>CONCATENATE(IF(BN250=0,"Ninguno",""),
IF(BN241&gt;=1,CONCATENATE(BL241," - ",BM241," (",BN241,")",CHAR(10)),""),
IF(BN242&gt;=1,CONCATENATE(BL242," - ",BM242," (",BN242,")",CHAR(10)),""),
IF(BN243&gt;=1,CONCATENATE(BL243," - ",BM243," (",BN243,")",CHAR(10)),""),
IF(BN244&gt;=1,CONCATENATE(BL244," - ",BM244," (",BN244,")",CHAR(10)),""),
IF(BN245&gt;=1,CONCATENATE(BL245," - ",BM245," (",BN245,")",CHAR(10)),""),
IF(BN246&gt;=1,CONCATENATE(BL246," - ",BM246," (",BN246,")",CHAR(10)),""),
IF(BN247&gt;=1,CONCATENATE(BL247," - ",BM247," (",BN247,")",CHAR(10)),""),
IF(BN248&gt;=1,CONCATENATE(BL248," - ",BM248," (",BN248,")",CHAR(10)),""))</f>
        <v>Ninguno</v>
      </c>
    </row>
    <row r="241" ht="27.75" customHeight="1">
      <c r="D241" s="210">
        <v>1.0</v>
      </c>
      <c r="E241" s="183"/>
      <c r="F241" s="211" t="str">
        <f t="shared" ref="F241:F260" si="4">IFERROR(VLOOKUP($M$36&amp;D241,PCPP!$A$4:$K$46,4,0),"")</f>
        <v/>
      </c>
      <c r="G241" s="182"/>
      <c r="H241" s="182"/>
      <c r="I241" s="182"/>
      <c r="J241" s="182"/>
      <c r="K241" s="183"/>
      <c r="L241" s="212" t="str">
        <f t="shared" ref="L241:L260" si="5">IFERROR(VLOOKUP($M$36&amp;D241,PCPP!$A$4:$K$46,5,0),"")</f>
        <v/>
      </c>
      <c r="M241" s="182"/>
      <c r="N241" s="183"/>
      <c r="O241" s="211" t="str">
        <f t="shared" ref="O241:O260" si="6">IFERROR(VLOOKUP($M$36&amp;D241,PCPP!$A$4:$K$46,6,0),"")</f>
        <v/>
      </c>
      <c r="P241" s="182"/>
      <c r="Q241" s="182"/>
      <c r="R241" s="182"/>
      <c r="S241" s="182"/>
      <c r="T241" s="182"/>
      <c r="U241" s="182"/>
      <c r="V241" s="182"/>
      <c r="W241" s="183"/>
      <c r="X241" s="211" t="str">
        <f t="shared" ref="X241:X260" si="7">IFERROR(VLOOKUP($M$36&amp;D241,PCPP!$A$4:$K$46,7,0),"")</f>
        <v/>
      </c>
      <c r="Y241" s="182"/>
      <c r="Z241" s="182"/>
      <c r="AA241" s="182"/>
      <c r="AB241" s="183"/>
      <c r="AC241" s="211" t="str">
        <f t="shared" ref="AC241:AC260" si="8">IFERROR(VLOOKUP($M$36&amp;D241,PCPP!$A$4:$K$46,8,0),"")</f>
        <v/>
      </c>
      <c r="AD241" s="182"/>
      <c r="AE241" s="182"/>
      <c r="AF241" s="183"/>
      <c r="AG241" s="213" t="str">
        <f>IFERROR(VLOOKUP(IFERROR(VLOOKUP($M$36&amp;D241,PCPP!$A$4:$K$46,9,0),""),'FUENTE DE DATOS'!$N$2:$O$25,2,0),"")</f>
        <v/>
      </c>
      <c r="AH241" s="130"/>
      <c r="AI241" s="130"/>
      <c r="AJ241" s="131"/>
      <c r="AK241" s="213" t="str">
        <f>IFERROR(VLOOKUP(IFERROR(VLOOKUP($M$36&amp;D241,PCPP!$A$4:$K$46,10,0),""),'FUENTE DE DATOS'!$N$2:$O$25,2,0),"")</f>
        <v/>
      </c>
      <c r="AL241" s="130"/>
      <c r="AM241" s="130"/>
      <c r="AN241" s="131"/>
      <c r="AO241" s="213" t="str">
        <f t="shared" ref="AO241:AO260" si="9">IFERROR(VLOOKUP($M$36&amp;D241,PCPP!$A$4:$K$46,11,0),"")</f>
        <v/>
      </c>
      <c r="AP241" s="130"/>
      <c r="AQ241" s="130"/>
      <c r="AR241" s="130"/>
      <c r="AS241" s="130"/>
      <c r="AT241" s="130"/>
      <c r="AU241" s="130"/>
      <c r="AV241" s="130"/>
      <c r="AW241" s="130"/>
      <c r="AX241" s="130"/>
      <c r="AY241" s="130"/>
      <c r="AZ241" s="130"/>
      <c r="BA241" s="130"/>
      <c r="BB241" s="130"/>
      <c r="BC241" s="130"/>
      <c r="BD241" s="130"/>
      <c r="BE241" s="130"/>
      <c r="BF241" s="130"/>
      <c r="BG241" s="130"/>
      <c r="BH241" s="131"/>
      <c r="BL241" s="15" t="s">
        <v>18</v>
      </c>
      <c r="BM241" s="12" t="s">
        <v>442</v>
      </c>
      <c r="BN241" s="214">
        <f t="shared" ref="BN241:BN249" si="10">COUNTIF($AG$241:$AJ$260,BL241)</f>
        <v>0</v>
      </c>
    </row>
    <row r="242" ht="27.75" customHeight="1">
      <c r="D242" s="215">
        <v>2.0</v>
      </c>
      <c r="E242" s="183"/>
      <c r="F242" s="211" t="str">
        <f t="shared" si="4"/>
        <v/>
      </c>
      <c r="G242" s="182"/>
      <c r="H242" s="182"/>
      <c r="I242" s="182"/>
      <c r="J242" s="182"/>
      <c r="K242" s="183"/>
      <c r="L242" s="212" t="str">
        <f t="shared" si="5"/>
        <v/>
      </c>
      <c r="M242" s="182"/>
      <c r="N242" s="183"/>
      <c r="O242" s="211" t="str">
        <f t="shared" si="6"/>
        <v/>
      </c>
      <c r="P242" s="182"/>
      <c r="Q242" s="182"/>
      <c r="R242" s="182"/>
      <c r="S242" s="182"/>
      <c r="T242" s="182"/>
      <c r="U242" s="182"/>
      <c r="V242" s="182"/>
      <c r="W242" s="183"/>
      <c r="X242" s="211" t="str">
        <f t="shared" si="7"/>
        <v/>
      </c>
      <c r="Y242" s="182"/>
      <c r="Z242" s="182"/>
      <c r="AA242" s="182"/>
      <c r="AB242" s="183"/>
      <c r="AC242" s="211" t="str">
        <f t="shared" si="8"/>
        <v/>
      </c>
      <c r="AD242" s="182"/>
      <c r="AE242" s="182"/>
      <c r="AF242" s="183"/>
      <c r="AG242" s="213" t="str">
        <f>IFERROR(VLOOKUP(IFERROR(VLOOKUP($M$36&amp;D242,PCPP!$A$4:$K$46,9,0),""),'FUENTE DE DATOS'!$N$2:$O$25,2,0),"")</f>
        <v/>
      </c>
      <c r="AH242" s="130"/>
      <c r="AI242" s="130"/>
      <c r="AJ242" s="131"/>
      <c r="AK242" s="213" t="str">
        <f>IFERROR(VLOOKUP(IFERROR(VLOOKUP($M$36&amp;D242,PCPP!$A$4:$K$46,10,0),""),'FUENTE DE DATOS'!$N$2:$O$25,2,0),"")</f>
        <v/>
      </c>
      <c r="AL242" s="130"/>
      <c r="AM242" s="130"/>
      <c r="AN242" s="131"/>
      <c r="AO242" s="216" t="str">
        <f t="shared" si="9"/>
        <v/>
      </c>
      <c r="AP242" s="130"/>
      <c r="AQ242" s="130"/>
      <c r="AR242" s="130"/>
      <c r="AS242" s="130"/>
      <c r="AT242" s="130"/>
      <c r="AU242" s="130"/>
      <c r="AV242" s="130"/>
      <c r="AW242" s="130"/>
      <c r="AX242" s="130"/>
      <c r="AY242" s="130"/>
      <c r="AZ242" s="130"/>
      <c r="BA242" s="130"/>
      <c r="BB242" s="130"/>
      <c r="BC242" s="130"/>
      <c r="BD242" s="130"/>
      <c r="BE242" s="130"/>
      <c r="BF242" s="130"/>
      <c r="BG242" s="130"/>
      <c r="BH242" s="131"/>
      <c r="BL242" s="15" t="s">
        <v>27</v>
      </c>
      <c r="BM242" s="12" t="s">
        <v>443</v>
      </c>
      <c r="BN242" s="214">
        <f t="shared" si="10"/>
        <v>0</v>
      </c>
    </row>
    <row r="243" ht="27.75" customHeight="1">
      <c r="D243" s="215">
        <v>3.0</v>
      </c>
      <c r="E243" s="183"/>
      <c r="F243" s="211" t="str">
        <f t="shared" si="4"/>
        <v/>
      </c>
      <c r="G243" s="182"/>
      <c r="H243" s="182"/>
      <c r="I243" s="182"/>
      <c r="J243" s="182"/>
      <c r="K243" s="183"/>
      <c r="L243" s="212" t="str">
        <f t="shared" si="5"/>
        <v/>
      </c>
      <c r="M243" s="182"/>
      <c r="N243" s="183"/>
      <c r="O243" s="211" t="str">
        <f t="shared" si="6"/>
        <v/>
      </c>
      <c r="P243" s="182"/>
      <c r="Q243" s="182"/>
      <c r="R243" s="182"/>
      <c r="S243" s="182"/>
      <c r="T243" s="182"/>
      <c r="U243" s="182"/>
      <c r="V243" s="182"/>
      <c r="W243" s="183"/>
      <c r="X243" s="211" t="str">
        <f t="shared" si="7"/>
        <v/>
      </c>
      <c r="Y243" s="182"/>
      <c r="Z243" s="182"/>
      <c r="AA243" s="182"/>
      <c r="AB243" s="183"/>
      <c r="AC243" s="211" t="str">
        <f t="shared" si="8"/>
        <v/>
      </c>
      <c r="AD243" s="182"/>
      <c r="AE243" s="182"/>
      <c r="AF243" s="183"/>
      <c r="AG243" s="213" t="str">
        <f>IFERROR(VLOOKUP(IFERROR(VLOOKUP($M$36&amp;D243,PCPP!$A$4:$K$46,9,0),""),'FUENTE DE DATOS'!$N$2:$O$25,2,0),"")</f>
        <v/>
      </c>
      <c r="AH243" s="130"/>
      <c r="AI243" s="130"/>
      <c r="AJ243" s="131"/>
      <c r="AK243" s="213" t="str">
        <f>IFERROR(VLOOKUP(IFERROR(VLOOKUP($M$36&amp;D243,PCPP!$A$4:$K$46,10,0),""),'FUENTE DE DATOS'!$N$2:$O$25,2,0),"")</f>
        <v/>
      </c>
      <c r="AL243" s="130"/>
      <c r="AM243" s="130"/>
      <c r="AN243" s="131"/>
      <c r="AO243" s="216" t="str">
        <f t="shared" si="9"/>
        <v/>
      </c>
      <c r="AP243" s="130"/>
      <c r="AQ243" s="130"/>
      <c r="AR243" s="130"/>
      <c r="AS243" s="130"/>
      <c r="AT243" s="130"/>
      <c r="AU243" s="130"/>
      <c r="AV243" s="130"/>
      <c r="AW243" s="130"/>
      <c r="AX243" s="130"/>
      <c r="AY243" s="130"/>
      <c r="AZ243" s="130"/>
      <c r="BA243" s="130"/>
      <c r="BB243" s="130"/>
      <c r="BC243" s="130"/>
      <c r="BD243" s="130"/>
      <c r="BE243" s="130"/>
      <c r="BF243" s="130"/>
      <c r="BG243" s="130"/>
      <c r="BH243" s="131"/>
      <c r="BL243" s="15" t="s">
        <v>36</v>
      </c>
      <c r="BM243" s="12" t="s">
        <v>444</v>
      </c>
      <c r="BN243" s="214">
        <f t="shared" si="10"/>
        <v>0</v>
      </c>
    </row>
    <row r="244" ht="27.75" customHeight="1">
      <c r="D244" s="210">
        <v>4.0</v>
      </c>
      <c r="E244" s="183"/>
      <c r="F244" s="211" t="str">
        <f t="shared" si="4"/>
        <v/>
      </c>
      <c r="G244" s="182"/>
      <c r="H244" s="182"/>
      <c r="I244" s="182"/>
      <c r="J244" s="182"/>
      <c r="K244" s="183"/>
      <c r="L244" s="212" t="str">
        <f t="shared" si="5"/>
        <v/>
      </c>
      <c r="M244" s="182"/>
      <c r="N244" s="183"/>
      <c r="O244" s="211" t="str">
        <f t="shared" si="6"/>
        <v/>
      </c>
      <c r="P244" s="182"/>
      <c r="Q244" s="182"/>
      <c r="R244" s="182"/>
      <c r="S244" s="182"/>
      <c r="T244" s="182"/>
      <c r="U244" s="182"/>
      <c r="V244" s="182"/>
      <c r="W244" s="183"/>
      <c r="X244" s="211" t="str">
        <f t="shared" si="7"/>
        <v/>
      </c>
      <c r="Y244" s="182"/>
      <c r="Z244" s="182"/>
      <c r="AA244" s="182"/>
      <c r="AB244" s="183"/>
      <c r="AC244" s="211" t="str">
        <f t="shared" si="8"/>
        <v/>
      </c>
      <c r="AD244" s="182"/>
      <c r="AE244" s="182"/>
      <c r="AF244" s="183"/>
      <c r="AG244" s="213" t="str">
        <f>IFERROR(VLOOKUP(IFERROR(VLOOKUP($M$36&amp;D244,PCPP!$A$4:$K$46,9,0),""),'FUENTE DE DATOS'!$N$2:$O$25,2,0),"")</f>
        <v/>
      </c>
      <c r="AH244" s="130"/>
      <c r="AI244" s="130"/>
      <c r="AJ244" s="131"/>
      <c r="AK244" s="213" t="str">
        <f>IFERROR(VLOOKUP(IFERROR(VLOOKUP($M$36&amp;D244,PCPP!$A$4:$K$46,10,0),""),'FUENTE DE DATOS'!$N$2:$O$25,2,0),"")</f>
        <v/>
      </c>
      <c r="AL244" s="130"/>
      <c r="AM244" s="130"/>
      <c r="AN244" s="131"/>
      <c r="AO244" s="216" t="str">
        <f t="shared" si="9"/>
        <v/>
      </c>
      <c r="AP244" s="130"/>
      <c r="AQ244" s="130"/>
      <c r="AR244" s="130"/>
      <c r="AS244" s="130"/>
      <c r="AT244" s="130"/>
      <c r="AU244" s="130"/>
      <c r="AV244" s="130"/>
      <c r="AW244" s="130"/>
      <c r="AX244" s="130"/>
      <c r="AY244" s="130"/>
      <c r="AZ244" s="130"/>
      <c r="BA244" s="130"/>
      <c r="BB244" s="130"/>
      <c r="BC244" s="130"/>
      <c r="BD244" s="130"/>
      <c r="BE244" s="130"/>
      <c r="BF244" s="130"/>
      <c r="BG244" s="130"/>
      <c r="BH244" s="131"/>
      <c r="BL244" s="15" t="s">
        <v>45</v>
      </c>
      <c r="BM244" s="12" t="s">
        <v>445</v>
      </c>
      <c r="BN244" s="214">
        <f t="shared" si="10"/>
        <v>0</v>
      </c>
    </row>
    <row r="245" ht="27.75" customHeight="1">
      <c r="D245" s="215">
        <v>5.0</v>
      </c>
      <c r="E245" s="183"/>
      <c r="F245" s="211" t="str">
        <f t="shared" si="4"/>
        <v/>
      </c>
      <c r="G245" s="182"/>
      <c r="H245" s="182"/>
      <c r="I245" s="182"/>
      <c r="J245" s="182"/>
      <c r="K245" s="183"/>
      <c r="L245" s="212" t="str">
        <f t="shared" si="5"/>
        <v/>
      </c>
      <c r="M245" s="182"/>
      <c r="N245" s="183"/>
      <c r="O245" s="211" t="str">
        <f t="shared" si="6"/>
        <v/>
      </c>
      <c r="P245" s="182"/>
      <c r="Q245" s="182"/>
      <c r="R245" s="182"/>
      <c r="S245" s="182"/>
      <c r="T245" s="182"/>
      <c r="U245" s="182"/>
      <c r="V245" s="182"/>
      <c r="W245" s="183"/>
      <c r="X245" s="211" t="str">
        <f t="shared" si="7"/>
        <v/>
      </c>
      <c r="Y245" s="182"/>
      <c r="Z245" s="182"/>
      <c r="AA245" s="182"/>
      <c r="AB245" s="183"/>
      <c r="AC245" s="211" t="str">
        <f t="shared" si="8"/>
        <v/>
      </c>
      <c r="AD245" s="182"/>
      <c r="AE245" s="182"/>
      <c r="AF245" s="183"/>
      <c r="AG245" s="213" t="str">
        <f>IFERROR(VLOOKUP(IFERROR(VLOOKUP($M$36&amp;D245,PCPP!$A$4:$K$46,9,0),""),'FUENTE DE DATOS'!$N$2:$O$25,2,0),"")</f>
        <v/>
      </c>
      <c r="AH245" s="130"/>
      <c r="AI245" s="130"/>
      <c r="AJ245" s="131"/>
      <c r="AK245" s="213" t="str">
        <f>IFERROR(VLOOKUP(IFERROR(VLOOKUP($M$36&amp;D245,PCPP!$A$4:$K$46,10,0),""),'FUENTE DE DATOS'!$N$2:$O$25,2,0),"")</f>
        <v/>
      </c>
      <c r="AL245" s="130"/>
      <c r="AM245" s="130"/>
      <c r="AN245" s="131"/>
      <c r="AO245" s="216" t="str">
        <f t="shared" si="9"/>
        <v/>
      </c>
      <c r="AP245" s="130"/>
      <c r="AQ245" s="130"/>
      <c r="AR245" s="130"/>
      <c r="AS245" s="130"/>
      <c r="AT245" s="130"/>
      <c r="AU245" s="130"/>
      <c r="AV245" s="130"/>
      <c r="AW245" s="130"/>
      <c r="AX245" s="130"/>
      <c r="AY245" s="130"/>
      <c r="AZ245" s="130"/>
      <c r="BA245" s="130"/>
      <c r="BB245" s="130"/>
      <c r="BC245" s="130"/>
      <c r="BD245" s="130"/>
      <c r="BE245" s="130"/>
      <c r="BF245" s="130"/>
      <c r="BG245" s="130"/>
      <c r="BH245" s="131"/>
      <c r="BL245" s="15" t="s">
        <v>52</v>
      </c>
      <c r="BM245" s="12" t="s">
        <v>446</v>
      </c>
      <c r="BN245" s="214">
        <f t="shared" si="10"/>
        <v>0</v>
      </c>
    </row>
    <row r="246" ht="27.75" customHeight="1">
      <c r="D246" s="215">
        <v>6.0</v>
      </c>
      <c r="E246" s="183"/>
      <c r="F246" s="211" t="str">
        <f t="shared" si="4"/>
        <v/>
      </c>
      <c r="G246" s="182"/>
      <c r="H246" s="182"/>
      <c r="I246" s="182"/>
      <c r="J246" s="182"/>
      <c r="K246" s="183"/>
      <c r="L246" s="212" t="str">
        <f t="shared" si="5"/>
        <v/>
      </c>
      <c r="M246" s="182"/>
      <c r="N246" s="183"/>
      <c r="O246" s="211" t="str">
        <f t="shared" si="6"/>
        <v/>
      </c>
      <c r="P246" s="182"/>
      <c r="Q246" s="182"/>
      <c r="R246" s="182"/>
      <c r="S246" s="182"/>
      <c r="T246" s="182"/>
      <c r="U246" s="182"/>
      <c r="V246" s="182"/>
      <c r="W246" s="183"/>
      <c r="X246" s="211" t="str">
        <f t="shared" si="7"/>
        <v/>
      </c>
      <c r="Y246" s="182"/>
      <c r="Z246" s="182"/>
      <c r="AA246" s="182"/>
      <c r="AB246" s="183"/>
      <c r="AC246" s="211" t="str">
        <f t="shared" si="8"/>
        <v/>
      </c>
      <c r="AD246" s="182"/>
      <c r="AE246" s="182"/>
      <c r="AF246" s="183"/>
      <c r="AG246" s="213" t="str">
        <f>IFERROR(VLOOKUP(IFERROR(VLOOKUP($M$36&amp;D246,PCPP!$A$4:$K$46,9,0),""),'FUENTE DE DATOS'!$N$2:$O$25,2,0),"")</f>
        <v/>
      </c>
      <c r="AH246" s="130"/>
      <c r="AI246" s="130"/>
      <c r="AJ246" s="131"/>
      <c r="AK246" s="213" t="str">
        <f>IFERROR(VLOOKUP(IFERROR(VLOOKUP($M$36&amp;D246,PCPP!$A$4:$K$46,10,0),""),'FUENTE DE DATOS'!$N$2:$O$25,2,0),"")</f>
        <v/>
      </c>
      <c r="AL246" s="130"/>
      <c r="AM246" s="130"/>
      <c r="AN246" s="131"/>
      <c r="AO246" s="216" t="str">
        <f t="shared" si="9"/>
        <v/>
      </c>
      <c r="AP246" s="130"/>
      <c r="AQ246" s="130"/>
      <c r="AR246" s="130"/>
      <c r="AS246" s="130"/>
      <c r="AT246" s="130"/>
      <c r="AU246" s="130"/>
      <c r="AV246" s="130"/>
      <c r="AW246" s="130"/>
      <c r="AX246" s="130"/>
      <c r="AY246" s="130"/>
      <c r="AZ246" s="130"/>
      <c r="BA246" s="130"/>
      <c r="BB246" s="130"/>
      <c r="BC246" s="130"/>
      <c r="BD246" s="130"/>
      <c r="BE246" s="130"/>
      <c r="BF246" s="130"/>
      <c r="BG246" s="130"/>
      <c r="BH246" s="131"/>
      <c r="BL246" s="15" t="s">
        <v>59</v>
      </c>
      <c r="BM246" s="12" t="s">
        <v>447</v>
      </c>
      <c r="BN246" s="214">
        <f t="shared" si="10"/>
        <v>0</v>
      </c>
    </row>
    <row r="247" ht="27.75" customHeight="1">
      <c r="D247" s="210">
        <v>7.0</v>
      </c>
      <c r="E247" s="183"/>
      <c r="F247" s="211" t="str">
        <f t="shared" si="4"/>
        <v/>
      </c>
      <c r="G247" s="182"/>
      <c r="H247" s="182"/>
      <c r="I247" s="182"/>
      <c r="J247" s="182"/>
      <c r="K247" s="183"/>
      <c r="L247" s="212" t="str">
        <f t="shared" si="5"/>
        <v/>
      </c>
      <c r="M247" s="182"/>
      <c r="N247" s="183"/>
      <c r="O247" s="211" t="str">
        <f t="shared" si="6"/>
        <v/>
      </c>
      <c r="P247" s="182"/>
      <c r="Q247" s="182"/>
      <c r="R247" s="182"/>
      <c r="S247" s="182"/>
      <c r="T247" s="182"/>
      <c r="U247" s="182"/>
      <c r="V247" s="182"/>
      <c r="W247" s="183"/>
      <c r="X247" s="211" t="str">
        <f t="shared" si="7"/>
        <v/>
      </c>
      <c r="Y247" s="182"/>
      <c r="Z247" s="182"/>
      <c r="AA247" s="182"/>
      <c r="AB247" s="183"/>
      <c r="AC247" s="211" t="str">
        <f t="shared" si="8"/>
        <v/>
      </c>
      <c r="AD247" s="182"/>
      <c r="AE247" s="182"/>
      <c r="AF247" s="183"/>
      <c r="AG247" s="213" t="str">
        <f>IFERROR(VLOOKUP(IFERROR(VLOOKUP($M$36&amp;D247,PCPP!$A$4:$K$46,9,0),""),'FUENTE DE DATOS'!$N$2:$O$25,2,0),"")</f>
        <v/>
      </c>
      <c r="AH247" s="130"/>
      <c r="AI247" s="130"/>
      <c r="AJ247" s="131"/>
      <c r="AK247" s="213" t="str">
        <f>IFERROR(VLOOKUP(IFERROR(VLOOKUP($M$36&amp;D247,PCPP!$A$4:$K$46,10,0),""),'FUENTE DE DATOS'!$N$2:$O$25,2,0),"")</f>
        <v/>
      </c>
      <c r="AL247" s="130"/>
      <c r="AM247" s="130"/>
      <c r="AN247" s="131"/>
      <c r="AO247" s="216" t="str">
        <f t="shared" si="9"/>
        <v/>
      </c>
      <c r="AP247" s="130"/>
      <c r="AQ247" s="130"/>
      <c r="AR247" s="130"/>
      <c r="AS247" s="130"/>
      <c r="AT247" s="130"/>
      <c r="AU247" s="130"/>
      <c r="AV247" s="130"/>
      <c r="AW247" s="130"/>
      <c r="AX247" s="130"/>
      <c r="AY247" s="130"/>
      <c r="AZ247" s="130"/>
      <c r="BA247" s="130"/>
      <c r="BB247" s="130"/>
      <c r="BC247" s="130"/>
      <c r="BD247" s="130"/>
      <c r="BE247" s="130"/>
      <c r="BF247" s="130"/>
      <c r="BG247" s="130"/>
      <c r="BH247" s="131"/>
      <c r="BL247" s="15" t="s">
        <v>66</v>
      </c>
      <c r="BM247" s="12" t="s">
        <v>448</v>
      </c>
      <c r="BN247" s="214">
        <f t="shared" si="10"/>
        <v>0</v>
      </c>
    </row>
    <row r="248" ht="27.75" customHeight="1">
      <c r="D248" s="215">
        <v>8.0</v>
      </c>
      <c r="E248" s="183"/>
      <c r="F248" s="211" t="str">
        <f t="shared" si="4"/>
        <v/>
      </c>
      <c r="G248" s="182"/>
      <c r="H248" s="182"/>
      <c r="I248" s="182"/>
      <c r="J248" s="182"/>
      <c r="K248" s="183"/>
      <c r="L248" s="212" t="str">
        <f t="shared" si="5"/>
        <v/>
      </c>
      <c r="M248" s="182"/>
      <c r="N248" s="183"/>
      <c r="O248" s="211" t="str">
        <f t="shared" si="6"/>
        <v/>
      </c>
      <c r="P248" s="182"/>
      <c r="Q248" s="182"/>
      <c r="R248" s="182"/>
      <c r="S248" s="182"/>
      <c r="T248" s="182"/>
      <c r="U248" s="182"/>
      <c r="V248" s="182"/>
      <c r="W248" s="183"/>
      <c r="X248" s="211" t="str">
        <f t="shared" si="7"/>
        <v/>
      </c>
      <c r="Y248" s="182"/>
      <c r="Z248" s="182"/>
      <c r="AA248" s="182"/>
      <c r="AB248" s="183"/>
      <c r="AC248" s="211" t="str">
        <f t="shared" si="8"/>
        <v/>
      </c>
      <c r="AD248" s="182"/>
      <c r="AE248" s="182"/>
      <c r="AF248" s="183"/>
      <c r="AG248" s="213" t="str">
        <f>IFERROR(VLOOKUP(IFERROR(VLOOKUP($M$36&amp;D248,PCPP!$A$4:$K$46,9,0),""),'FUENTE DE DATOS'!$N$2:$O$25,2,0),"")</f>
        <v/>
      </c>
      <c r="AH248" s="130"/>
      <c r="AI248" s="130"/>
      <c r="AJ248" s="131"/>
      <c r="AK248" s="213" t="str">
        <f>IFERROR(VLOOKUP(IFERROR(VLOOKUP($M$36&amp;D248,PCPP!$A$4:$K$46,10,0),""),'FUENTE DE DATOS'!$N$2:$O$25,2,0),"")</f>
        <v/>
      </c>
      <c r="AL248" s="130"/>
      <c r="AM248" s="130"/>
      <c r="AN248" s="131"/>
      <c r="AO248" s="216" t="str">
        <f t="shared" si="9"/>
        <v/>
      </c>
      <c r="AP248" s="130"/>
      <c r="AQ248" s="130"/>
      <c r="AR248" s="130"/>
      <c r="AS248" s="130"/>
      <c r="AT248" s="130"/>
      <c r="AU248" s="130"/>
      <c r="AV248" s="130"/>
      <c r="AW248" s="130"/>
      <c r="AX248" s="130"/>
      <c r="AY248" s="130"/>
      <c r="AZ248" s="130"/>
      <c r="BA248" s="130"/>
      <c r="BB248" s="130"/>
      <c r="BC248" s="130"/>
      <c r="BD248" s="130"/>
      <c r="BE248" s="130"/>
      <c r="BF248" s="130"/>
      <c r="BG248" s="130"/>
      <c r="BH248" s="131"/>
      <c r="BL248" s="15" t="s">
        <v>73</v>
      </c>
      <c r="BM248" s="12" t="s">
        <v>449</v>
      </c>
      <c r="BN248" s="214">
        <f t="shared" si="10"/>
        <v>0</v>
      </c>
    </row>
    <row r="249" ht="27.75" customHeight="1">
      <c r="D249" s="215">
        <v>9.0</v>
      </c>
      <c r="E249" s="183"/>
      <c r="F249" s="211" t="str">
        <f t="shared" si="4"/>
        <v/>
      </c>
      <c r="G249" s="182"/>
      <c r="H249" s="182"/>
      <c r="I249" s="182"/>
      <c r="J249" s="182"/>
      <c r="K249" s="183"/>
      <c r="L249" s="212" t="str">
        <f t="shared" si="5"/>
        <v/>
      </c>
      <c r="M249" s="182"/>
      <c r="N249" s="183"/>
      <c r="O249" s="211" t="str">
        <f t="shared" si="6"/>
        <v/>
      </c>
      <c r="P249" s="182"/>
      <c r="Q249" s="182"/>
      <c r="R249" s="182"/>
      <c r="S249" s="182"/>
      <c r="T249" s="182"/>
      <c r="U249" s="182"/>
      <c r="V249" s="182"/>
      <c r="W249" s="183"/>
      <c r="X249" s="211" t="str">
        <f t="shared" si="7"/>
        <v/>
      </c>
      <c r="Y249" s="182"/>
      <c r="Z249" s="182"/>
      <c r="AA249" s="182"/>
      <c r="AB249" s="183"/>
      <c r="AC249" s="211" t="str">
        <f t="shared" si="8"/>
        <v/>
      </c>
      <c r="AD249" s="182"/>
      <c r="AE249" s="182"/>
      <c r="AF249" s="183"/>
      <c r="AG249" s="213" t="str">
        <f>IFERROR(VLOOKUP(IFERROR(VLOOKUP($M$36&amp;D249,PCPP!$A$4:$K$46,9,0),""),'FUENTE DE DATOS'!$N$2:$O$25,2,0),"")</f>
        <v/>
      </c>
      <c r="AH249" s="130"/>
      <c r="AI249" s="130"/>
      <c r="AJ249" s="131"/>
      <c r="AK249" s="213" t="str">
        <f>IFERROR(VLOOKUP(IFERROR(VLOOKUP($M$36&amp;D249,PCPP!$A$4:$K$46,10,0),""),'FUENTE DE DATOS'!$N$2:$O$25,2,0),"")</f>
        <v/>
      </c>
      <c r="AL249" s="130"/>
      <c r="AM249" s="130"/>
      <c r="AN249" s="131"/>
      <c r="AO249" s="216" t="str">
        <f t="shared" si="9"/>
        <v/>
      </c>
      <c r="AP249" s="130"/>
      <c r="AQ249" s="130"/>
      <c r="AR249" s="130"/>
      <c r="AS249" s="130"/>
      <c r="AT249" s="130"/>
      <c r="AU249" s="130"/>
      <c r="AV249" s="130"/>
      <c r="AW249" s="130"/>
      <c r="AX249" s="130"/>
      <c r="AY249" s="130"/>
      <c r="AZ249" s="130"/>
      <c r="BA249" s="130"/>
      <c r="BB249" s="130"/>
      <c r="BC249" s="130"/>
      <c r="BD249" s="130"/>
      <c r="BE249" s="130"/>
      <c r="BF249" s="130"/>
      <c r="BG249" s="130"/>
      <c r="BH249" s="131"/>
      <c r="BL249" s="32" t="s">
        <v>450</v>
      </c>
      <c r="BM249" s="12" t="s">
        <v>78</v>
      </c>
      <c r="BN249" s="217">
        <f t="shared" si="10"/>
        <v>0</v>
      </c>
    </row>
    <row r="250" ht="27.75" customHeight="1">
      <c r="D250" s="210">
        <v>10.0</v>
      </c>
      <c r="E250" s="183"/>
      <c r="F250" s="211" t="str">
        <f t="shared" si="4"/>
        <v/>
      </c>
      <c r="G250" s="182"/>
      <c r="H250" s="182"/>
      <c r="I250" s="182"/>
      <c r="J250" s="182"/>
      <c r="K250" s="183"/>
      <c r="L250" s="212" t="str">
        <f t="shared" si="5"/>
        <v/>
      </c>
      <c r="M250" s="182"/>
      <c r="N250" s="183"/>
      <c r="O250" s="211" t="str">
        <f t="shared" si="6"/>
        <v/>
      </c>
      <c r="P250" s="182"/>
      <c r="Q250" s="182"/>
      <c r="R250" s="182"/>
      <c r="S250" s="182"/>
      <c r="T250" s="182"/>
      <c r="U250" s="182"/>
      <c r="V250" s="182"/>
      <c r="W250" s="183"/>
      <c r="X250" s="211" t="str">
        <f t="shared" si="7"/>
        <v/>
      </c>
      <c r="Y250" s="182"/>
      <c r="Z250" s="182"/>
      <c r="AA250" s="182"/>
      <c r="AB250" s="183"/>
      <c r="AC250" s="211" t="str">
        <f t="shared" si="8"/>
        <v/>
      </c>
      <c r="AD250" s="182"/>
      <c r="AE250" s="182"/>
      <c r="AF250" s="183"/>
      <c r="AG250" s="213" t="str">
        <f>IFERROR(VLOOKUP(IFERROR(VLOOKUP($M$36&amp;D250,PCPP!$A$4:$K$46,9,0),""),'FUENTE DE DATOS'!$N$2:$O$25,2,0),"")</f>
        <v/>
      </c>
      <c r="AH250" s="130"/>
      <c r="AI250" s="130"/>
      <c r="AJ250" s="131"/>
      <c r="AK250" s="213" t="str">
        <f>IFERROR(VLOOKUP(IFERROR(VLOOKUP($M$36&amp;D250,PCPP!$A$4:$K$46,10,0),""),'FUENTE DE DATOS'!$N$2:$O$25,2,0),"")</f>
        <v/>
      </c>
      <c r="AL250" s="130"/>
      <c r="AM250" s="130"/>
      <c r="AN250" s="131"/>
      <c r="AO250" s="216" t="str">
        <f t="shared" si="9"/>
        <v/>
      </c>
      <c r="AP250" s="130"/>
      <c r="AQ250" s="130"/>
      <c r="AR250" s="130"/>
      <c r="AS250" s="130"/>
      <c r="AT250" s="130"/>
      <c r="AU250" s="130"/>
      <c r="AV250" s="130"/>
      <c r="AW250" s="130"/>
      <c r="AX250" s="130"/>
      <c r="AY250" s="130"/>
      <c r="AZ250" s="130"/>
      <c r="BA250" s="130"/>
      <c r="BB250" s="130"/>
      <c r="BC250" s="130"/>
      <c r="BD250" s="130"/>
      <c r="BE250" s="130"/>
      <c r="BF250" s="130"/>
      <c r="BG250" s="130"/>
      <c r="BH250" s="131"/>
      <c r="BL250" s="5"/>
      <c r="BM250" s="5" t="s">
        <v>85</v>
      </c>
      <c r="BN250" s="209">
        <f>SUM(BN241:BN248)</f>
        <v>0</v>
      </c>
    </row>
    <row r="251" ht="27.75" customHeight="1">
      <c r="D251" s="215">
        <v>11.0</v>
      </c>
      <c r="E251" s="183"/>
      <c r="F251" s="211" t="str">
        <f t="shared" si="4"/>
        <v/>
      </c>
      <c r="G251" s="182"/>
      <c r="H251" s="182"/>
      <c r="I251" s="182"/>
      <c r="J251" s="182"/>
      <c r="K251" s="183"/>
      <c r="L251" s="212" t="str">
        <f t="shared" si="5"/>
        <v/>
      </c>
      <c r="M251" s="182"/>
      <c r="N251" s="183"/>
      <c r="O251" s="211" t="str">
        <f t="shared" si="6"/>
        <v/>
      </c>
      <c r="P251" s="182"/>
      <c r="Q251" s="182"/>
      <c r="R251" s="182"/>
      <c r="S251" s="182"/>
      <c r="T251" s="182"/>
      <c r="U251" s="182"/>
      <c r="V251" s="182"/>
      <c r="W251" s="183"/>
      <c r="X251" s="211" t="str">
        <f t="shared" si="7"/>
        <v/>
      </c>
      <c r="Y251" s="182"/>
      <c r="Z251" s="182"/>
      <c r="AA251" s="182"/>
      <c r="AB251" s="183"/>
      <c r="AC251" s="211" t="str">
        <f t="shared" si="8"/>
        <v/>
      </c>
      <c r="AD251" s="182"/>
      <c r="AE251" s="182"/>
      <c r="AF251" s="183"/>
      <c r="AG251" s="213" t="str">
        <f>IFERROR(VLOOKUP(IFERROR(VLOOKUP($M$36&amp;D251,PCPP!$A$4:$K$46,9,0),""),'FUENTE DE DATOS'!$N$2:$O$25,2,0),"")</f>
        <v/>
      </c>
      <c r="AH251" s="130"/>
      <c r="AI251" s="130"/>
      <c r="AJ251" s="131"/>
      <c r="AK251" s="213" t="str">
        <f>IFERROR(VLOOKUP(IFERROR(VLOOKUP($M$36&amp;D251,PCPP!$A$4:$K$46,10,0),""),'FUENTE DE DATOS'!$N$2:$O$25,2,0),"")</f>
        <v/>
      </c>
      <c r="AL251" s="130"/>
      <c r="AM251" s="130"/>
      <c r="AN251" s="131"/>
      <c r="AO251" s="216" t="str">
        <f t="shared" si="9"/>
        <v/>
      </c>
      <c r="AP251" s="130"/>
      <c r="AQ251" s="130"/>
      <c r="AR251" s="130"/>
      <c r="AS251" s="130"/>
      <c r="AT251" s="130"/>
      <c r="AU251" s="130"/>
      <c r="AV251" s="130"/>
      <c r="AW251" s="130"/>
      <c r="AX251" s="130"/>
      <c r="AY251" s="130"/>
      <c r="AZ251" s="130"/>
      <c r="BA251" s="130"/>
      <c r="BB251" s="130"/>
      <c r="BC251" s="130"/>
      <c r="BD251" s="130"/>
      <c r="BE251" s="130"/>
      <c r="BF251" s="130"/>
      <c r="BG251" s="130"/>
      <c r="BH251" s="131"/>
      <c r="BL251" s="15" t="s">
        <v>92</v>
      </c>
      <c r="BM251" s="12" t="s">
        <v>451</v>
      </c>
      <c r="BN251" s="214">
        <f t="shared" ref="BN251:BN264" si="11">COUNTIF($AK$241:$AN$260,BL251)</f>
        <v>0</v>
      </c>
      <c r="BS251" s="218" t="str">
        <f>CONCATENATE(IF(BN265=0,"Ninguno",""),
IF(BN251&gt;=1,CONCATENATE(BL251," - ",BM251," (",BN251,")",CHAR(10)),""),
IF(BN252&gt;=1,CONCATENATE(BL252," - ",BM252," (",BN252,")",CHAR(10)),""),
IF(BN253&gt;=1,CONCATENATE(BL253," - ",BM253," (",BN253,")",CHAR(10)),""),
IF(BN254&gt;=1,CONCATENATE(BL254," - ",BM254," (",BN254,")",CHAR(10)),""),
IF(BN255&gt;=1,CONCATENATE(BL255," - ",BM255," (",BN255,")",CHAR(10)),""),
IF(BN256&gt;=1,CONCATENATE(BL256," - ",BM256," (",BN256,")",CHAR(10)),""),
IF(BN257&gt;=1,CONCATENATE(BL257," - ",BM257," (",BN257,")",CHAR(10)),""),
IF(BN258&gt;=1,CONCATENATE(BL258," - ",BM258," (",BN258,")",CHAR(10)),""),
IF(BN259&gt;=1,CONCATENATE(BL259," - ",BM259," (",BN259,")",CHAR(10)),""),
IF(BN260&gt;=1,CONCATENATE(BL260," - ",BM260," (",BN260,")",CHAR(10)),""),
IF(BN261&gt;=1,CONCATENATE(BL261," - ",BM261," (",BN261,")",CHAR(10)),""),
IF(BN262&gt;=1,CONCATENATE(BL262," - ",BM262," (",BN262,")",CHAR(10)),""),
IF(BN263&gt;=1,CONCATENATE(BL263," - ",BM263," (",BN263,")",CHAR(10)),""))</f>
        <v>Ninguno</v>
      </c>
    </row>
    <row r="252" ht="27.75" customHeight="1">
      <c r="D252" s="215">
        <v>12.0</v>
      </c>
      <c r="E252" s="183"/>
      <c r="F252" s="211" t="str">
        <f t="shared" si="4"/>
        <v/>
      </c>
      <c r="G252" s="182"/>
      <c r="H252" s="182"/>
      <c r="I252" s="182"/>
      <c r="J252" s="182"/>
      <c r="K252" s="183"/>
      <c r="L252" s="212" t="str">
        <f t="shared" si="5"/>
        <v/>
      </c>
      <c r="M252" s="182"/>
      <c r="N252" s="183"/>
      <c r="O252" s="211" t="str">
        <f t="shared" si="6"/>
        <v/>
      </c>
      <c r="P252" s="182"/>
      <c r="Q252" s="182"/>
      <c r="R252" s="182"/>
      <c r="S252" s="182"/>
      <c r="T252" s="182"/>
      <c r="U252" s="182"/>
      <c r="V252" s="182"/>
      <c r="W252" s="183"/>
      <c r="X252" s="211" t="str">
        <f t="shared" si="7"/>
        <v/>
      </c>
      <c r="Y252" s="182"/>
      <c r="Z252" s="182"/>
      <c r="AA252" s="182"/>
      <c r="AB252" s="183"/>
      <c r="AC252" s="211" t="str">
        <f t="shared" si="8"/>
        <v/>
      </c>
      <c r="AD252" s="182"/>
      <c r="AE252" s="182"/>
      <c r="AF252" s="183"/>
      <c r="AG252" s="213" t="str">
        <f>IFERROR(VLOOKUP(IFERROR(VLOOKUP($M$36&amp;D252,PCPP!$A$4:$K$46,9,0),""),'FUENTE DE DATOS'!$N$2:$O$25,2,0),"")</f>
        <v/>
      </c>
      <c r="AH252" s="130"/>
      <c r="AI252" s="130"/>
      <c r="AJ252" s="131"/>
      <c r="AK252" s="213" t="str">
        <f>IFERROR(VLOOKUP(IFERROR(VLOOKUP($M$36&amp;D252,PCPP!$A$4:$K$46,10,0),""),'FUENTE DE DATOS'!$N$2:$O$25,2,0),"")</f>
        <v/>
      </c>
      <c r="AL252" s="130"/>
      <c r="AM252" s="130"/>
      <c r="AN252" s="131"/>
      <c r="AO252" s="216" t="str">
        <f t="shared" si="9"/>
        <v/>
      </c>
      <c r="AP252" s="130"/>
      <c r="AQ252" s="130"/>
      <c r="AR252" s="130"/>
      <c r="AS252" s="130"/>
      <c r="AT252" s="130"/>
      <c r="AU252" s="130"/>
      <c r="AV252" s="130"/>
      <c r="AW252" s="130"/>
      <c r="AX252" s="130"/>
      <c r="AY252" s="130"/>
      <c r="AZ252" s="130"/>
      <c r="BA252" s="130"/>
      <c r="BB252" s="130"/>
      <c r="BC252" s="130"/>
      <c r="BD252" s="130"/>
      <c r="BE252" s="130"/>
      <c r="BF252" s="130"/>
      <c r="BG252" s="130"/>
      <c r="BH252" s="131"/>
      <c r="BL252" s="15" t="s">
        <v>99</v>
      </c>
      <c r="BM252" s="12" t="s">
        <v>452</v>
      </c>
      <c r="BN252" s="214">
        <f t="shared" si="11"/>
        <v>0</v>
      </c>
    </row>
    <row r="253" ht="27.75" customHeight="1">
      <c r="D253" s="210">
        <v>13.0</v>
      </c>
      <c r="E253" s="183"/>
      <c r="F253" s="211" t="str">
        <f t="shared" si="4"/>
        <v/>
      </c>
      <c r="G253" s="182"/>
      <c r="H253" s="182"/>
      <c r="I253" s="182"/>
      <c r="J253" s="182"/>
      <c r="K253" s="183"/>
      <c r="L253" s="212" t="str">
        <f t="shared" si="5"/>
        <v/>
      </c>
      <c r="M253" s="182"/>
      <c r="N253" s="183"/>
      <c r="O253" s="211" t="str">
        <f t="shared" si="6"/>
        <v/>
      </c>
      <c r="P253" s="182"/>
      <c r="Q253" s="182"/>
      <c r="R253" s="182"/>
      <c r="S253" s="182"/>
      <c r="T253" s="182"/>
      <c r="U253" s="182"/>
      <c r="V253" s="182"/>
      <c r="W253" s="183"/>
      <c r="X253" s="211" t="str">
        <f t="shared" si="7"/>
        <v/>
      </c>
      <c r="Y253" s="182"/>
      <c r="Z253" s="182"/>
      <c r="AA253" s="182"/>
      <c r="AB253" s="183"/>
      <c r="AC253" s="211" t="str">
        <f t="shared" si="8"/>
        <v/>
      </c>
      <c r="AD253" s="182"/>
      <c r="AE253" s="182"/>
      <c r="AF253" s="183"/>
      <c r="AG253" s="213" t="str">
        <f>IFERROR(VLOOKUP(IFERROR(VLOOKUP($M$36&amp;D253,PCPP!$A$4:$K$46,9,0),""),'FUENTE DE DATOS'!$N$2:$O$25,2,0),"")</f>
        <v/>
      </c>
      <c r="AH253" s="130"/>
      <c r="AI253" s="130"/>
      <c r="AJ253" s="131"/>
      <c r="AK253" s="213" t="str">
        <f>IFERROR(VLOOKUP(IFERROR(VLOOKUP($M$36&amp;D253,PCPP!$A$4:$K$46,10,0),""),'FUENTE DE DATOS'!$N$2:$O$25,2,0),"")</f>
        <v/>
      </c>
      <c r="AL253" s="130"/>
      <c r="AM253" s="130"/>
      <c r="AN253" s="131"/>
      <c r="AO253" s="216" t="str">
        <f t="shared" si="9"/>
        <v/>
      </c>
      <c r="AP253" s="130"/>
      <c r="AQ253" s="130"/>
      <c r="AR253" s="130"/>
      <c r="AS253" s="130"/>
      <c r="AT253" s="130"/>
      <c r="AU253" s="130"/>
      <c r="AV253" s="130"/>
      <c r="AW253" s="130"/>
      <c r="AX253" s="130"/>
      <c r="AY253" s="130"/>
      <c r="AZ253" s="130"/>
      <c r="BA253" s="130"/>
      <c r="BB253" s="130"/>
      <c r="BC253" s="130"/>
      <c r="BD253" s="130"/>
      <c r="BE253" s="130"/>
      <c r="BF253" s="130"/>
      <c r="BG253" s="130"/>
      <c r="BH253" s="131"/>
      <c r="BL253" s="15" t="s">
        <v>107</v>
      </c>
      <c r="BM253" s="12" t="s">
        <v>453</v>
      </c>
      <c r="BN253" s="214">
        <f t="shared" si="11"/>
        <v>0</v>
      </c>
    </row>
    <row r="254" ht="27.75" customHeight="1">
      <c r="D254" s="215">
        <v>14.0</v>
      </c>
      <c r="E254" s="183"/>
      <c r="F254" s="211" t="str">
        <f t="shared" si="4"/>
        <v/>
      </c>
      <c r="G254" s="182"/>
      <c r="H254" s="182"/>
      <c r="I254" s="182"/>
      <c r="J254" s="182"/>
      <c r="K254" s="183"/>
      <c r="L254" s="212" t="str">
        <f t="shared" si="5"/>
        <v/>
      </c>
      <c r="M254" s="182"/>
      <c r="N254" s="183"/>
      <c r="O254" s="211" t="str">
        <f t="shared" si="6"/>
        <v/>
      </c>
      <c r="P254" s="182"/>
      <c r="Q254" s="182"/>
      <c r="R254" s="182"/>
      <c r="S254" s="182"/>
      <c r="T254" s="182"/>
      <c r="U254" s="182"/>
      <c r="V254" s="182"/>
      <c r="W254" s="183"/>
      <c r="X254" s="211" t="str">
        <f t="shared" si="7"/>
        <v/>
      </c>
      <c r="Y254" s="182"/>
      <c r="Z254" s="182"/>
      <c r="AA254" s="182"/>
      <c r="AB254" s="183"/>
      <c r="AC254" s="211" t="str">
        <f t="shared" si="8"/>
        <v/>
      </c>
      <c r="AD254" s="182"/>
      <c r="AE254" s="182"/>
      <c r="AF254" s="183"/>
      <c r="AG254" s="213" t="str">
        <f>IFERROR(VLOOKUP(IFERROR(VLOOKUP($M$36&amp;D254,PCPP!$A$4:$K$46,9,0),""),'FUENTE DE DATOS'!$N$2:$O$25,2,0),"")</f>
        <v/>
      </c>
      <c r="AH254" s="130"/>
      <c r="AI254" s="130"/>
      <c r="AJ254" s="131"/>
      <c r="AK254" s="213" t="str">
        <f>IFERROR(VLOOKUP(IFERROR(VLOOKUP($M$36&amp;D254,PCPP!$A$4:$K$46,10,0),""),'FUENTE DE DATOS'!$N$2:$O$25,2,0),"")</f>
        <v/>
      </c>
      <c r="AL254" s="130"/>
      <c r="AM254" s="130"/>
      <c r="AN254" s="131"/>
      <c r="AO254" s="216" t="str">
        <f t="shared" si="9"/>
        <v/>
      </c>
      <c r="AP254" s="130"/>
      <c r="AQ254" s="130"/>
      <c r="AR254" s="130"/>
      <c r="AS254" s="130"/>
      <c r="AT254" s="130"/>
      <c r="AU254" s="130"/>
      <c r="AV254" s="130"/>
      <c r="AW254" s="130"/>
      <c r="AX254" s="130"/>
      <c r="AY254" s="130"/>
      <c r="AZ254" s="130"/>
      <c r="BA254" s="130"/>
      <c r="BB254" s="130"/>
      <c r="BC254" s="130"/>
      <c r="BD254" s="130"/>
      <c r="BE254" s="130"/>
      <c r="BF254" s="130"/>
      <c r="BG254" s="130"/>
      <c r="BH254" s="131"/>
      <c r="BL254" s="15" t="s">
        <v>115</v>
      </c>
      <c r="BM254" s="12" t="s">
        <v>454</v>
      </c>
      <c r="BN254" s="214">
        <f t="shared" si="11"/>
        <v>0</v>
      </c>
    </row>
    <row r="255" ht="27.75" customHeight="1">
      <c r="D255" s="215">
        <v>15.0</v>
      </c>
      <c r="E255" s="183"/>
      <c r="F255" s="211" t="str">
        <f t="shared" si="4"/>
        <v/>
      </c>
      <c r="G255" s="182"/>
      <c r="H255" s="182"/>
      <c r="I255" s="182"/>
      <c r="J255" s="182"/>
      <c r="K255" s="183"/>
      <c r="L255" s="212" t="str">
        <f t="shared" si="5"/>
        <v/>
      </c>
      <c r="M255" s="182"/>
      <c r="N255" s="183"/>
      <c r="O255" s="211" t="str">
        <f t="shared" si="6"/>
        <v/>
      </c>
      <c r="P255" s="182"/>
      <c r="Q255" s="182"/>
      <c r="R255" s="182"/>
      <c r="S255" s="182"/>
      <c r="T255" s="182"/>
      <c r="U255" s="182"/>
      <c r="V255" s="182"/>
      <c r="W255" s="183"/>
      <c r="X255" s="211" t="str">
        <f t="shared" si="7"/>
        <v/>
      </c>
      <c r="Y255" s="182"/>
      <c r="Z255" s="182"/>
      <c r="AA255" s="182"/>
      <c r="AB255" s="183"/>
      <c r="AC255" s="211" t="str">
        <f t="shared" si="8"/>
        <v/>
      </c>
      <c r="AD255" s="182"/>
      <c r="AE255" s="182"/>
      <c r="AF255" s="183"/>
      <c r="AG255" s="213" t="str">
        <f>IFERROR(VLOOKUP(IFERROR(VLOOKUP($M$36&amp;D255,PCPP!$A$4:$K$46,9,0),""),'FUENTE DE DATOS'!$N$2:$O$25,2,0),"")</f>
        <v/>
      </c>
      <c r="AH255" s="130"/>
      <c r="AI255" s="130"/>
      <c r="AJ255" s="131"/>
      <c r="AK255" s="213" t="str">
        <f>IFERROR(VLOOKUP(IFERROR(VLOOKUP($M$36&amp;D255,PCPP!$A$4:$K$46,10,0),""),'FUENTE DE DATOS'!$N$2:$O$25,2,0),"")</f>
        <v/>
      </c>
      <c r="AL255" s="130"/>
      <c r="AM255" s="130"/>
      <c r="AN255" s="131"/>
      <c r="AO255" s="216" t="str">
        <f t="shared" si="9"/>
        <v/>
      </c>
      <c r="AP255" s="130"/>
      <c r="AQ255" s="130"/>
      <c r="AR255" s="130"/>
      <c r="AS255" s="130"/>
      <c r="AT255" s="130"/>
      <c r="AU255" s="130"/>
      <c r="AV255" s="130"/>
      <c r="AW255" s="130"/>
      <c r="AX255" s="130"/>
      <c r="AY255" s="130"/>
      <c r="AZ255" s="130"/>
      <c r="BA255" s="130"/>
      <c r="BB255" s="130"/>
      <c r="BC255" s="130"/>
      <c r="BD255" s="130"/>
      <c r="BE255" s="130"/>
      <c r="BF255" s="130"/>
      <c r="BG255" s="130"/>
      <c r="BH255" s="131"/>
      <c r="BL255" s="32" t="s">
        <v>121</v>
      </c>
      <c r="BM255" s="12" t="s">
        <v>455</v>
      </c>
      <c r="BN255" s="217">
        <f t="shared" si="11"/>
        <v>0</v>
      </c>
    </row>
    <row r="256" ht="27.75" customHeight="1">
      <c r="D256" s="210">
        <v>16.0</v>
      </c>
      <c r="E256" s="183"/>
      <c r="F256" s="211" t="str">
        <f t="shared" si="4"/>
        <v/>
      </c>
      <c r="G256" s="182"/>
      <c r="H256" s="182"/>
      <c r="I256" s="182"/>
      <c r="J256" s="182"/>
      <c r="K256" s="183"/>
      <c r="L256" s="212" t="str">
        <f t="shared" si="5"/>
        <v/>
      </c>
      <c r="M256" s="182"/>
      <c r="N256" s="183"/>
      <c r="O256" s="211" t="str">
        <f t="shared" si="6"/>
        <v/>
      </c>
      <c r="P256" s="182"/>
      <c r="Q256" s="182"/>
      <c r="R256" s="182"/>
      <c r="S256" s="182"/>
      <c r="T256" s="182"/>
      <c r="U256" s="182"/>
      <c r="V256" s="182"/>
      <c r="W256" s="183"/>
      <c r="X256" s="211" t="str">
        <f t="shared" si="7"/>
        <v/>
      </c>
      <c r="Y256" s="182"/>
      <c r="Z256" s="182"/>
      <c r="AA256" s="182"/>
      <c r="AB256" s="183"/>
      <c r="AC256" s="211" t="str">
        <f t="shared" si="8"/>
        <v/>
      </c>
      <c r="AD256" s="182"/>
      <c r="AE256" s="182"/>
      <c r="AF256" s="183"/>
      <c r="AG256" s="213" t="str">
        <f>IFERROR(VLOOKUP(IFERROR(VLOOKUP($M$36&amp;D256,PCPP!$A$4:$K$46,9,0),""),'FUENTE DE DATOS'!$N$2:$O$25,2,0),"")</f>
        <v/>
      </c>
      <c r="AH256" s="130"/>
      <c r="AI256" s="130"/>
      <c r="AJ256" s="131"/>
      <c r="AK256" s="213" t="str">
        <f>IFERROR(VLOOKUP(IFERROR(VLOOKUP($M$36&amp;D256,PCPP!$A$4:$K$46,10,0),""),'FUENTE DE DATOS'!$N$2:$O$25,2,0),"")</f>
        <v/>
      </c>
      <c r="AL256" s="130"/>
      <c r="AM256" s="130"/>
      <c r="AN256" s="131"/>
      <c r="AO256" s="216" t="str">
        <f t="shared" si="9"/>
        <v/>
      </c>
      <c r="AP256" s="130"/>
      <c r="AQ256" s="130"/>
      <c r="AR256" s="130"/>
      <c r="AS256" s="130"/>
      <c r="AT256" s="130"/>
      <c r="AU256" s="130"/>
      <c r="AV256" s="130"/>
      <c r="AW256" s="130"/>
      <c r="AX256" s="130"/>
      <c r="AY256" s="130"/>
      <c r="AZ256" s="130"/>
      <c r="BA256" s="130"/>
      <c r="BB256" s="130"/>
      <c r="BC256" s="130"/>
      <c r="BD256" s="130"/>
      <c r="BE256" s="130"/>
      <c r="BF256" s="130"/>
      <c r="BG256" s="130"/>
      <c r="BH256" s="131"/>
      <c r="BL256" s="15" t="s">
        <v>128</v>
      </c>
      <c r="BM256" s="12" t="s">
        <v>456</v>
      </c>
      <c r="BN256" s="214">
        <f t="shared" si="11"/>
        <v>0</v>
      </c>
    </row>
    <row r="257" ht="27.75" customHeight="1">
      <c r="D257" s="210">
        <v>17.0</v>
      </c>
      <c r="E257" s="183"/>
      <c r="F257" s="211" t="str">
        <f t="shared" si="4"/>
        <v/>
      </c>
      <c r="G257" s="182"/>
      <c r="H257" s="182"/>
      <c r="I257" s="182"/>
      <c r="J257" s="182"/>
      <c r="K257" s="183"/>
      <c r="L257" s="212" t="str">
        <f t="shared" si="5"/>
        <v/>
      </c>
      <c r="M257" s="182"/>
      <c r="N257" s="183"/>
      <c r="O257" s="211" t="str">
        <f t="shared" si="6"/>
        <v/>
      </c>
      <c r="P257" s="182"/>
      <c r="Q257" s="182"/>
      <c r="R257" s="182"/>
      <c r="S257" s="182"/>
      <c r="T257" s="182"/>
      <c r="U257" s="182"/>
      <c r="V257" s="182"/>
      <c r="W257" s="183"/>
      <c r="X257" s="211" t="str">
        <f t="shared" si="7"/>
        <v/>
      </c>
      <c r="Y257" s="182"/>
      <c r="Z257" s="182"/>
      <c r="AA257" s="182"/>
      <c r="AB257" s="183"/>
      <c r="AC257" s="211" t="str">
        <f t="shared" si="8"/>
        <v/>
      </c>
      <c r="AD257" s="182"/>
      <c r="AE257" s="182"/>
      <c r="AF257" s="183"/>
      <c r="AG257" s="213" t="str">
        <f>IFERROR(VLOOKUP(IFERROR(VLOOKUP($M$36&amp;D257,PCPP!$A$4:$K$46,9,0),""),'FUENTE DE DATOS'!$N$2:$O$25,2,0),"")</f>
        <v/>
      </c>
      <c r="AH257" s="130"/>
      <c r="AI257" s="130"/>
      <c r="AJ257" s="131"/>
      <c r="AK257" s="213" t="str">
        <f>IFERROR(VLOOKUP(IFERROR(VLOOKUP($M$36&amp;D257,PCPP!$A$4:$K$46,10,0),""),'FUENTE DE DATOS'!$N$2:$O$25,2,0),"")</f>
        <v/>
      </c>
      <c r="AL257" s="130"/>
      <c r="AM257" s="130"/>
      <c r="AN257" s="131"/>
      <c r="AO257" s="216" t="str">
        <f t="shared" si="9"/>
        <v/>
      </c>
      <c r="AP257" s="130"/>
      <c r="AQ257" s="130"/>
      <c r="AR257" s="130"/>
      <c r="AS257" s="130"/>
      <c r="AT257" s="130"/>
      <c r="AU257" s="130"/>
      <c r="AV257" s="130"/>
      <c r="AW257" s="130"/>
      <c r="AX257" s="130"/>
      <c r="AY257" s="130"/>
      <c r="AZ257" s="130"/>
      <c r="BA257" s="130"/>
      <c r="BB257" s="130"/>
      <c r="BC257" s="130"/>
      <c r="BD257" s="130"/>
      <c r="BE257" s="130"/>
      <c r="BF257" s="130"/>
      <c r="BG257" s="130"/>
      <c r="BH257" s="131"/>
      <c r="BL257" s="15" t="s">
        <v>135</v>
      </c>
      <c r="BM257" s="12" t="s">
        <v>457</v>
      </c>
      <c r="BN257" s="214">
        <f t="shared" si="11"/>
        <v>0</v>
      </c>
    </row>
    <row r="258" ht="27.75" customHeight="1">
      <c r="D258" s="215">
        <v>18.0</v>
      </c>
      <c r="E258" s="183"/>
      <c r="F258" s="211" t="str">
        <f t="shared" si="4"/>
        <v/>
      </c>
      <c r="G258" s="182"/>
      <c r="H258" s="182"/>
      <c r="I258" s="182"/>
      <c r="J258" s="182"/>
      <c r="K258" s="183"/>
      <c r="L258" s="212" t="str">
        <f t="shared" si="5"/>
        <v/>
      </c>
      <c r="M258" s="182"/>
      <c r="N258" s="183"/>
      <c r="O258" s="211" t="str">
        <f t="shared" si="6"/>
        <v/>
      </c>
      <c r="P258" s="182"/>
      <c r="Q258" s="182"/>
      <c r="R258" s="182"/>
      <c r="S258" s="182"/>
      <c r="T258" s="182"/>
      <c r="U258" s="182"/>
      <c r="V258" s="182"/>
      <c r="W258" s="183"/>
      <c r="X258" s="211" t="str">
        <f t="shared" si="7"/>
        <v/>
      </c>
      <c r="Y258" s="182"/>
      <c r="Z258" s="182"/>
      <c r="AA258" s="182"/>
      <c r="AB258" s="183"/>
      <c r="AC258" s="211" t="str">
        <f t="shared" si="8"/>
        <v/>
      </c>
      <c r="AD258" s="182"/>
      <c r="AE258" s="182"/>
      <c r="AF258" s="183"/>
      <c r="AG258" s="213" t="str">
        <f>IFERROR(VLOOKUP(IFERROR(VLOOKUP($M$36&amp;D258,PCPP!$A$4:$K$46,9,0),""),'FUENTE DE DATOS'!$N$2:$O$25,2,0),"")</f>
        <v/>
      </c>
      <c r="AH258" s="130"/>
      <c r="AI258" s="130"/>
      <c r="AJ258" s="131"/>
      <c r="AK258" s="213" t="str">
        <f>IFERROR(VLOOKUP(IFERROR(VLOOKUP($M$36&amp;D258,PCPP!$A$4:$K$46,10,0),""),'FUENTE DE DATOS'!$N$2:$O$25,2,0),"")</f>
        <v/>
      </c>
      <c r="AL258" s="130"/>
      <c r="AM258" s="130"/>
      <c r="AN258" s="131"/>
      <c r="AO258" s="216" t="str">
        <f t="shared" si="9"/>
        <v/>
      </c>
      <c r="AP258" s="130"/>
      <c r="AQ258" s="130"/>
      <c r="AR258" s="130"/>
      <c r="AS258" s="130"/>
      <c r="AT258" s="130"/>
      <c r="AU258" s="130"/>
      <c r="AV258" s="130"/>
      <c r="AW258" s="130"/>
      <c r="AX258" s="130"/>
      <c r="AY258" s="130"/>
      <c r="AZ258" s="130"/>
      <c r="BA258" s="130"/>
      <c r="BB258" s="130"/>
      <c r="BC258" s="130"/>
      <c r="BD258" s="130"/>
      <c r="BE258" s="130"/>
      <c r="BF258" s="130"/>
      <c r="BG258" s="130"/>
      <c r="BH258" s="131"/>
      <c r="BL258" s="15" t="s">
        <v>141</v>
      </c>
      <c r="BM258" s="12" t="s">
        <v>458</v>
      </c>
      <c r="BN258" s="214">
        <f t="shared" si="11"/>
        <v>0</v>
      </c>
    </row>
    <row r="259" ht="27.75" customHeight="1">
      <c r="D259" s="215">
        <v>19.0</v>
      </c>
      <c r="E259" s="183"/>
      <c r="F259" s="211" t="str">
        <f t="shared" si="4"/>
        <v/>
      </c>
      <c r="G259" s="182"/>
      <c r="H259" s="182"/>
      <c r="I259" s="182"/>
      <c r="J259" s="182"/>
      <c r="K259" s="183"/>
      <c r="L259" s="212" t="str">
        <f t="shared" si="5"/>
        <v/>
      </c>
      <c r="M259" s="182"/>
      <c r="N259" s="183"/>
      <c r="O259" s="211" t="str">
        <f t="shared" si="6"/>
        <v/>
      </c>
      <c r="P259" s="182"/>
      <c r="Q259" s="182"/>
      <c r="R259" s="182"/>
      <c r="S259" s="182"/>
      <c r="T259" s="182"/>
      <c r="U259" s="182"/>
      <c r="V259" s="182"/>
      <c r="W259" s="183"/>
      <c r="X259" s="211" t="str">
        <f t="shared" si="7"/>
        <v/>
      </c>
      <c r="Y259" s="182"/>
      <c r="Z259" s="182"/>
      <c r="AA259" s="182"/>
      <c r="AB259" s="183"/>
      <c r="AC259" s="211" t="str">
        <f t="shared" si="8"/>
        <v/>
      </c>
      <c r="AD259" s="182"/>
      <c r="AE259" s="182"/>
      <c r="AF259" s="183"/>
      <c r="AG259" s="213" t="str">
        <f>IFERROR(VLOOKUP(IFERROR(VLOOKUP($M$36&amp;D259,PCPP!$A$4:$K$46,9,0),""),'FUENTE DE DATOS'!$N$2:$O$25,2,0),"")</f>
        <v/>
      </c>
      <c r="AH259" s="130"/>
      <c r="AI259" s="130"/>
      <c r="AJ259" s="131"/>
      <c r="AK259" s="213" t="str">
        <f>IFERROR(VLOOKUP(IFERROR(VLOOKUP($M$36&amp;D259,PCPP!$A$4:$K$46,10,0),""),'FUENTE DE DATOS'!$N$2:$O$25,2,0),"")</f>
        <v/>
      </c>
      <c r="AL259" s="130"/>
      <c r="AM259" s="130"/>
      <c r="AN259" s="131"/>
      <c r="AO259" s="216" t="str">
        <f t="shared" si="9"/>
        <v/>
      </c>
      <c r="AP259" s="130"/>
      <c r="AQ259" s="130"/>
      <c r="AR259" s="130"/>
      <c r="AS259" s="130"/>
      <c r="AT259" s="130"/>
      <c r="AU259" s="130"/>
      <c r="AV259" s="130"/>
      <c r="AW259" s="130"/>
      <c r="AX259" s="130"/>
      <c r="AY259" s="130"/>
      <c r="AZ259" s="130"/>
      <c r="BA259" s="130"/>
      <c r="BB259" s="130"/>
      <c r="BC259" s="130"/>
      <c r="BD259" s="130"/>
      <c r="BE259" s="130"/>
      <c r="BF259" s="130"/>
      <c r="BG259" s="130"/>
      <c r="BH259" s="131"/>
      <c r="BL259" s="15" t="s">
        <v>147</v>
      </c>
      <c r="BM259" s="12" t="s">
        <v>459</v>
      </c>
      <c r="BN259" s="214">
        <f t="shared" si="11"/>
        <v>0</v>
      </c>
    </row>
    <row r="260" ht="27.75" customHeight="1">
      <c r="D260" s="210">
        <v>20.0</v>
      </c>
      <c r="E260" s="183"/>
      <c r="F260" s="211" t="str">
        <f t="shared" si="4"/>
        <v/>
      </c>
      <c r="G260" s="182"/>
      <c r="H260" s="182"/>
      <c r="I260" s="182"/>
      <c r="J260" s="182"/>
      <c r="K260" s="183"/>
      <c r="L260" s="212" t="str">
        <f t="shared" si="5"/>
        <v/>
      </c>
      <c r="M260" s="182"/>
      <c r="N260" s="183"/>
      <c r="O260" s="211" t="str">
        <f t="shared" si="6"/>
        <v/>
      </c>
      <c r="P260" s="182"/>
      <c r="Q260" s="182"/>
      <c r="R260" s="182"/>
      <c r="S260" s="182"/>
      <c r="T260" s="182"/>
      <c r="U260" s="182"/>
      <c r="V260" s="182"/>
      <c r="W260" s="183"/>
      <c r="X260" s="211" t="str">
        <f t="shared" si="7"/>
        <v/>
      </c>
      <c r="Y260" s="182"/>
      <c r="Z260" s="182"/>
      <c r="AA260" s="182"/>
      <c r="AB260" s="183"/>
      <c r="AC260" s="211" t="str">
        <f t="shared" si="8"/>
        <v/>
      </c>
      <c r="AD260" s="182"/>
      <c r="AE260" s="182"/>
      <c r="AF260" s="183"/>
      <c r="AG260" s="213" t="str">
        <f>IFERROR(VLOOKUP(IFERROR(VLOOKUP($M$36&amp;D260,PCPP!$A$4:$K$46,9,0),""),'FUENTE DE DATOS'!$N$2:$O$25,2,0),"")</f>
        <v/>
      </c>
      <c r="AH260" s="130"/>
      <c r="AI260" s="130"/>
      <c r="AJ260" s="131"/>
      <c r="AK260" s="213" t="str">
        <f>IFERROR(VLOOKUP(IFERROR(VLOOKUP($M$36&amp;D260,PCPP!$A$4:$K$46,10,0),""),'FUENTE DE DATOS'!$N$2:$O$25,2,0),"")</f>
        <v/>
      </c>
      <c r="AL260" s="130"/>
      <c r="AM260" s="130"/>
      <c r="AN260" s="131"/>
      <c r="AO260" s="216" t="str">
        <f t="shared" si="9"/>
        <v/>
      </c>
      <c r="AP260" s="130"/>
      <c r="AQ260" s="130"/>
      <c r="AR260" s="130"/>
      <c r="AS260" s="130"/>
      <c r="AT260" s="130"/>
      <c r="AU260" s="130"/>
      <c r="AV260" s="130"/>
      <c r="AW260" s="130"/>
      <c r="AX260" s="130"/>
      <c r="AY260" s="130"/>
      <c r="AZ260" s="130"/>
      <c r="BA260" s="130"/>
      <c r="BB260" s="130"/>
      <c r="BC260" s="130"/>
      <c r="BD260" s="130"/>
      <c r="BE260" s="130"/>
      <c r="BF260" s="130"/>
      <c r="BG260" s="130"/>
      <c r="BH260" s="131"/>
      <c r="BL260" s="15" t="s">
        <v>153</v>
      </c>
      <c r="BM260" s="12" t="s">
        <v>460</v>
      </c>
      <c r="BN260" s="214">
        <f t="shared" si="11"/>
        <v>0</v>
      </c>
    </row>
    <row r="261" ht="27.75" customHeight="1">
      <c r="D261" s="219"/>
      <c r="F261" s="219"/>
      <c r="L261" s="220"/>
      <c r="O261" s="219"/>
      <c r="X261" s="219"/>
      <c r="AC261" s="221" t="s">
        <v>400</v>
      </c>
      <c r="AD261" s="130"/>
      <c r="AE261" s="130"/>
      <c r="AF261" s="131"/>
      <c r="AG261" s="206">
        <f>COUNTIF(AG241:AJ260,'FUENTE DE DATOS'!O2)+
COUNTIF(AG241:AJ260,'FUENTE DE DATOS'!O3)+
COUNTIF(AG241:AJ260,'FUENTE DE DATOS'!O4)+
COUNTIF(AG241:AJ260,'FUENTE DE DATOS'!O5)+
COUNTIF(AG241:AJ260,'FUENTE DE DATOS'!O6)+
COUNTIF(AG241:AJ260,'FUENTE DE DATOS'!O7)+
COUNTIF(AG241:AJ260,'FUENTE DE DATOS'!O8)+
COUNTIF(AG241:AJ260,'FUENTE DE DATOS'!O9)</f>
        <v>0</v>
      </c>
      <c r="AH261" s="130"/>
      <c r="AI261" s="130"/>
      <c r="AJ261" s="131"/>
      <c r="AK261" s="206">
        <f>COUNTIF(AK241:AN260,'FUENTE DE DATOS'!O12)+
COUNTIF(AK241:AN260,'FUENTE DE DATOS'!O13)+
COUNTIF(AK241:AN260,'FUENTE DE DATOS'!O14)+
COUNTIF(AK241:AN260,'FUENTE DE DATOS'!O15)+
COUNTIF(AK241:AN260,'FUENTE DE DATOS'!O16)+
COUNTIF(AK241:AN260,'FUENTE DE DATOS'!O17)+
COUNTIF(AK241:AN260,'FUENTE DE DATOS'!O18)+
COUNTIF(AK241:AN260,'FUENTE DE DATOS'!O19)+
COUNTIF(AK241:AN260,'FUENTE DE DATOS'!O20)+
COUNTIF(AK241:AN260,'FUENTE DE DATOS'!O21)+
COUNTIF(AK241:AN260,'FUENTE DE DATOS'!O22)+
COUNTIF(AK241:AN260,'FUENTE DE DATOS'!O23)+
COUNTIF(AK241:AN260,'FUENTE DE DATOS'!O24)</f>
        <v>0</v>
      </c>
      <c r="AL261" s="130"/>
      <c r="AM261" s="130"/>
      <c r="AN261" s="131"/>
      <c r="AO261" s="222" t="s">
        <v>461</v>
      </c>
      <c r="AP261" s="130"/>
      <c r="AQ261" s="130"/>
      <c r="AR261" s="130"/>
      <c r="AS261" s="130"/>
      <c r="AT261" s="130"/>
      <c r="AU261" s="130"/>
      <c r="AV261" s="130"/>
      <c r="AW261" s="130"/>
      <c r="AX261" s="130"/>
      <c r="AY261" s="130"/>
      <c r="AZ261" s="130"/>
      <c r="BA261" s="130"/>
      <c r="BB261" s="130"/>
      <c r="BC261" s="130"/>
      <c r="BD261" s="130"/>
      <c r="BE261" s="130"/>
      <c r="BF261" s="130"/>
      <c r="BG261" s="130"/>
      <c r="BH261" s="131"/>
      <c r="BL261" s="15" t="s">
        <v>160</v>
      </c>
      <c r="BM261" s="12" t="s">
        <v>462</v>
      </c>
      <c r="BN261" s="214">
        <f t="shared" si="11"/>
        <v>0</v>
      </c>
    </row>
    <row r="262">
      <c r="D262" s="219"/>
      <c r="F262" s="219"/>
      <c r="L262" s="220"/>
      <c r="O262" s="219"/>
      <c r="X262" s="219"/>
      <c r="AC262" s="219"/>
      <c r="AG262" s="223"/>
      <c r="AJ262" s="224"/>
      <c r="AM262" s="223"/>
      <c r="AP262" s="224"/>
      <c r="AS262" s="225"/>
      <c r="BL262" s="15" t="s">
        <v>166</v>
      </c>
      <c r="BM262" s="12" t="s">
        <v>463</v>
      </c>
      <c r="BN262" s="214">
        <f t="shared" si="11"/>
        <v>0</v>
      </c>
    </row>
    <row r="263" ht="26.25" customHeight="1">
      <c r="D263" s="226" t="s">
        <v>464</v>
      </c>
      <c r="E263" s="130"/>
      <c r="F263" s="130"/>
      <c r="G263" s="130"/>
      <c r="H263" s="130"/>
      <c r="I263" s="131"/>
      <c r="J263" s="227" t="s">
        <v>465</v>
      </c>
      <c r="K263" s="130"/>
      <c r="L263" s="130"/>
      <c r="M263" s="130"/>
      <c r="N263" s="130"/>
      <c r="O263" s="131"/>
      <c r="P263" s="226" t="s">
        <v>466</v>
      </c>
      <c r="Q263" s="130"/>
      <c r="R263" s="130"/>
      <c r="S263" s="130"/>
      <c r="T263" s="130"/>
      <c r="U263" s="130"/>
      <c r="V263" s="130"/>
      <c r="W263" s="130"/>
      <c r="X263" s="130"/>
      <c r="Y263" s="130"/>
      <c r="Z263" s="130"/>
      <c r="AA263" s="130"/>
      <c r="AB263" s="130"/>
      <c r="AC263" s="131"/>
      <c r="AD263" s="219"/>
      <c r="AE263" s="219"/>
      <c r="AF263" s="219"/>
      <c r="AG263" s="223"/>
      <c r="AH263" s="223"/>
      <c r="AI263" s="223"/>
      <c r="AJ263" s="224"/>
      <c r="AK263" s="224"/>
      <c r="AL263" s="224"/>
      <c r="AM263" s="223"/>
      <c r="AN263" s="223"/>
      <c r="AO263" s="223"/>
      <c r="AP263" s="224"/>
      <c r="AQ263" s="224"/>
      <c r="AR263" s="224"/>
      <c r="AS263" s="225"/>
      <c r="AT263" s="225"/>
      <c r="AU263" s="225"/>
      <c r="AV263" s="225"/>
      <c r="AW263" s="225"/>
      <c r="AX263" s="225"/>
      <c r="AY263" s="225"/>
      <c r="AZ263" s="225"/>
      <c r="BA263" s="225"/>
      <c r="BB263" s="225"/>
      <c r="BC263" s="225"/>
      <c r="BD263" s="225"/>
      <c r="BE263" s="225"/>
      <c r="BF263" s="225"/>
      <c r="BG263" s="225"/>
      <c r="BH263" s="225"/>
      <c r="BL263" s="15" t="s">
        <v>173</v>
      </c>
      <c r="BM263" s="12" t="s">
        <v>467</v>
      </c>
      <c r="BN263" s="214">
        <f t="shared" si="11"/>
        <v>0</v>
      </c>
    </row>
    <row r="264">
      <c r="D264" s="228">
        <v>20.0</v>
      </c>
      <c r="E264" s="178"/>
      <c r="F264" s="179"/>
      <c r="G264" s="229">
        <v>1.0</v>
      </c>
      <c r="H264" s="178"/>
      <c r="I264" s="179"/>
      <c r="J264" s="230">
        <f>20-(AG261+AK261)</f>
        <v>20</v>
      </c>
      <c r="K264" s="178"/>
      <c r="L264" s="179"/>
      <c r="M264" s="231">
        <f>J264/D264</f>
        <v>1</v>
      </c>
      <c r="N264" s="178"/>
      <c r="O264" s="179"/>
      <c r="P264" s="232">
        <f>AG261+AK261</f>
        <v>0</v>
      </c>
      <c r="Q264" s="130"/>
      <c r="R264" s="130"/>
      <c r="S264" s="130"/>
      <c r="T264" s="130"/>
      <c r="U264" s="130"/>
      <c r="V264" s="131"/>
      <c r="W264" s="233">
        <f>P264/D264</f>
        <v>0</v>
      </c>
      <c r="X264" s="130"/>
      <c r="Y264" s="130"/>
      <c r="Z264" s="130"/>
      <c r="AA264" s="130"/>
      <c r="AB264" s="130"/>
      <c r="AC264" s="131"/>
      <c r="AD264" s="219"/>
      <c r="AE264" s="219"/>
      <c r="AF264" s="219"/>
      <c r="AG264" s="223"/>
      <c r="AH264" s="223"/>
      <c r="AI264" s="223"/>
      <c r="AJ264" s="224"/>
      <c r="AK264" s="224"/>
      <c r="AL264" s="224"/>
      <c r="AM264" s="223"/>
      <c r="AN264" s="223"/>
      <c r="AO264" s="223"/>
      <c r="AP264" s="224"/>
      <c r="AQ264" s="224"/>
      <c r="AR264" s="224"/>
      <c r="AS264" s="225"/>
      <c r="AT264" s="225"/>
      <c r="AU264" s="225"/>
      <c r="AV264" s="225"/>
      <c r="AW264" s="225"/>
      <c r="AX264" s="225"/>
      <c r="AY264" s="225"/>
      <c r="AZ264" s="225"/>
      <c r="BA264" s="225"/>
      <c r="BB264" s="225"/>
      <c r="BC264" s="225"/>
      <c r="BD264" s="225"/>
      <c r="BE264" s="225"/>
      <c r="BF264" s="225"/>
      <c r="BG264" s="225"/>
      <c r="BH264" s="225"/>
      <c r="BL264" s="32" t="s">
        <v>450</v>
      </c>
      <c r="BM264" s="12" t="s">
        <v>78</v>
      </c>
      <c r="BN264" s="217">
        <f t="shared" si="11"/>
        <v>0</v>
      </c>
    </row>
    <row r="265">
      <c r="D265" s="234"/>
      <c r="F265" s="235"/>
      <c r="G265" s="234"/>
      <c r="I265" s="235"/>
      <c r="J265" s="234"/>
      <c r="L265" s="235"/>
      <c r="M265" s="234"/>
      <c r="O265" s="235"/>
      <c r="P265" s="236" t="s">
        <v>468</v>
      </c>
      <c r="Q265" s="130"/>
      <c r="R265" s="130"/>
      <c r="S265" s="131"/>
      <c r="T265" s="237" t="s">
        <v>469</v>
      </c>
      <c r="U265" s="130"/>
      <c r="V265" s="131"/>
      <c r="W265" s="237" t="s">
        <v>470</v>
      </c>
      <c r="X265" s="130"/>
      <c r="Y265" s="130"/>
      <c r="Z265" s="131"/>
      <c r="AA265" s="237" t="s">
        <v>469</v>
      </c>
      <c r="AB265" s="130"/>
      <c r="AC265" s="131"/>
      <c r="AD265" s="219"/>
      <c r="AE265" s="219"/>
      <c r="AF265" s="219"/>
      <c r="AG265" s="223"/>
      <c r="AH265" s="223"/>
      <c r="AI265" s="223"/>
      <c r="AJ265" s="224"/>
      <c r="AK265" s="224"/>
      <c r="AL265" s="224"/>
      <c r="AM265" s="223"/>
      <c r="AN265" s="223"/>
      <c r="AO265" s="223"/>
      <c r="AP265" s="224"/>
      <c r="AQ265" s="224"/>
      <c r="AR265" s="224"/>
      <c r="AS265" s="225"/>
      <c r="AT265" s="225"/>
      <c r="AU265" s="225"/>
      <c r="AV265" s="225"/>
      <c r="AW265" s="225"/>
      <c r="AX265" s="225"/>
      <c r="AY265" s="225"/>
      <c r="AZ265" s="225"/>
      <c r="BA265" s="225"/>
      <c r="BB265" s="225"/>
      <c r="BC265" s="225"/>
      <c r="BD265" s="225"/>
      <c r="BE265" s="225"/>
      <c r="BF265" s="225"/>
      <c r="BG265" s="225"/>
      <c r="BH265" s="225"/>
      <c r="BN265" s="238">
        <f>SUM(BN251:BN263)</f>
        <v>0</v>
      </c>
    </row>
    <row r="266">
      <c r="D266" s="181"/>
      <c r="E266" s="182"/>
      <c r="F266" s="183"/>
      <c r="G266" s="181"/>
      <c r="H266" s="182"/>
      <c r="I266" s="183"/>
      <c r="J266" s="181"/>
      <c r="K266" s="182"/>
      <c r="L266" s="183"/>
      <c r="M266" s="181"/>
      <c r="N266" s="182"/>
      <c r="O266" s="183"/>
      <c r="P266" s="239">
        <f>AG261</f>
        <v>0</v>
      </c>
      <c r="Q266" s="130"/>
      <c r="R266" s="130"/>
      <c r="S266" s="131"/>
      <c r="T266" s="240">
        <f>P266/D264</f>
        <v>0</v>
      </c>
      <c r="U266" s="130"/>
      <c r="V266" s="131"/>
      <c r="W266" s="241">
        <f>AK261</f>
        <v>0</v>
      </c>
      <c r="X266" s="130"/>
      <c r="Y266" s="130"/>
      <c r="Z266" s="131"/>
      <c r="AA266" s="240">
        <f>W266/D264</f>
        <v>0</v>
      </c>
      <c r="AB266" s="130"/>
      <c r="AC266" s="131"/>
      <c r="AD266" s="219"/>
      <c r="AE266" s="219"/>
      <c r="AF266" s="219"/>
      <c r="AG266" s="223"/>
      <c r="AH266" s="223"/>
      <c r="AI266" s="223"/>
      <c r="AJ266" s="224"/>
      <c r="AK266" s="224"/>
      <c r="AL266" s="224"/>
      <c r="AM266" s="223"/>
      <c r="AN266" s="223"/>
      <c r="AO266" s="223"/>
      <c r="AP266" s="224"/>
      <c r="AQ266" s="224"/>
      <c r="AR266" s="224"/>
      <c r="AS266" s="225"/>
      <c r="AT266" s="225"/>
      <c r="AU266" s="225"/>
      <c r="AV266" s="225"/>
      <c r="AW266" s="225"/>
      <c r="AX266" s="225"/>
      <c r="AY266" s="225"/>
      <c r="AZ266" s="225"/>
      <c r="BA266" s="225"/>
      <c r="BB266" s="225"/>
      <c r="BC266" s="225"/>
      <c r="BD266" s="225"/>
      <c r="BE266" s="225"/>
      <c r="BF266" s="225"/>
      <c r="BG266" s="225"/>
      <c r="BH266" s="225"/>
    </row>
    <row r="267">
      <c r="D267" s="219"/>
      <c r="E267" s="219"/>
      <c r="F267" s="219"/>
      <c r="G267" s="219"/>
      <c r="H267" s="219"/>
      <c r="I267" s="219"/>
      <c r="J267" s="219"/>
      <c r="K267" s="219"/>
      <c r="L267" s="220"/>
      <c r="M267" s="220"/>
      <c r="N267" s="220"/>
      <c r="O267" s="219"/>
      <c r="P267" s="219"/>
      <c r="Q267" s="219"/>
      <c r="R267" s="219"/>
      <c r="S267" s="219"/>
      <c r="T267" s="219"/>
      <c r="U267" s="219"/>
      <c r="V267" s="219"/>
      <c r="W267" s="219"/>
      <c r="X267" s="219"/>
      <c r="Y267" s="219"/>
      <c r="Z267" s="219"/>
      <c r="AA267" s="219"/>
      <c r="AB267" s="219"/>
      <c r="AC267" s="219"/>
      <c r="AD267" s="219"/>
      <c r="AE267" s="219"/>
      <c r="AF267" s="219"/>
      <c r="AG267" s="223"/>
      <c r="AH267" s="223"/>
      <c r="AI267" s="223"/>
      <c r="AJ267" s="224"/>
      <c r="AK267" s="224"/>
      <c r="AL267" s="224"/>
      <c r="AM267" s="223"/>
      <c r="AN267" s="223"/>
      <c r="AO267" s="223"/>
      <c r="AP267" s="224"/>
      <c r="AQ267" s="224"/>
      <c r="AR267" s="224"/>
      <c r="AS267" s="225"/>
      <c r="AT267" s="225"/>
      <c r="AU267" s="225"/>
      <c r="AV267" s="225"/>
      <c r="AW267" s="225"/>
      <c r="AX267" s="225"/>
      <c r="AY267" s="225"/>
      <c r="AZ267" s="225"/>
      <c r="BA267" s="225"/>
      <c r="BB267" s="225"/>
      <c r="BC267" s="225"/>
      <c r="BD267" s="225"/>
      <c r="BE267" s="225"/>
      <c r="BF267" s="225"/>
      <c r="BG267" s="225"/>
      <c r="BH267" s="225"/>
    </row>
    <row r="268">
      <c r="D268" s="219"/>
      <c r="E268" s="219"/>
      <c r="F268" s="219"/>
      <c r="G268" s="219"/>
      <c r="H268" s="219"/>
      <c r="I268" s="219"/>
      <c r="J268" s="219"/>
      <c r="K268" s="219"/>
      <c r="L268" s="220"/>
      <c r="M268" s="220"/>
      <c r="N268" s="220"/>
      <c r="O268" s="219"/>
      <c r="P268" s="219"/>
      <c r="Q268" s="219"/>
      <c r="R268" s="219"/>
      <c r="S268" s="219"/>
      <c r="T268" s="219"/>
      <c r="U268" s="219"/>
      <c r="V268" s="219"/>
      <c r="W268" s="219"/>
      <c r="X268" s="219"/>
      <c r="Y268" s="219"/>
      <c r="Z268" s="219"/>
      <c r="AA268" s="219"/>
      <c r="AB268" s="219"/>
      <c r="AC268" s="219"/>
      <c r="AD268" s="219"/>
      <c r="AE268" s="219"/>
      <c r="AF268" s="219"/>
      <c r="AG268" s="223"/>
      <c r="AH268" s="223"/>
      <c r="AI268" s="223"/>
      <c r="AJ268" s="224"/>
      <c r="AK268" s="224"/>
      <c r="AL268" s="224"/>
      <c r="AM268" s="223"/>
      <c r="AN268" s="223"/>
      <c r="AO268" s="223"/>
      <c r="AP268" s="224"/>
      <c r="AQ268" s="224"/>
      <c r="AR268" s="224"/>
      <c r="AS268" s="225"/>
      <c r="AT268" s="225"/>
      <c r="AU268" s="225"/>
      <c r="AV268" s="225"/>
      <c r="AW268" s="225"/>
      <c r="AX268" s="225"/>
      <c r="AY268" s="225"/>
      <c r="AZ268" s="225"/>
      <c r="BA268" s="225"/>
      <c r="BB268" s="225"/>
      <c r="BC268" s="225"/>
      <c r="BD268" s="225"/>
      <c r="BE268" s="225"/>
      <c r="BF268" s="225"/>
      <c r="BG268" s="225"/>
      <c r="BH268" s="225"/>
    </row>
    <row r="269">
      <c r="D269" s="219"/>
      <c r="E269" s="219"/>
      <c r="F269" s="219"/>
      <c r="G269" s="219"/>
      <c r="H269" s="219"/>
      <c r="I269" s="219"/>
      <c r="J269" s="219"/>
      <c r="K269" s="219"/>
      <c r="L269" s="220"/>
      <c r="M269" s="220"/>
      <c r="N269" s="220"/>
      <c r="O269" s="219"/>
      <c r="P269" s="219"/>
      <c r="Q269" s="219"/>
      <c r="R269" s="219"/>
      <c r="S269" s="219"/>
      <c r="T269" s="219"/>
      <c r="U269" s="219"/>
      <c r="V269" s="219"/>
      <c r="W269" s="219"/>
      <c r="X269" s="219"/>
      <c r="Y269" s="219"/>
      <c r="Z269" s="219"/>
      <c r="AA269" s="219"/>
      <c r="AB269" s="219"/>
      <c r="AC269" s="219"/>
      <c r="AD269" s="219"/>
      <c r="AE269" s="219"/>
      <c r="AF269" s="219"/>
      <c r="AG269" s="223"/>
      <c r="AH269" s="223"/>
      <c r="AI269" s="223"/>
      <c r="AJ269" s="224"/>
      <c r="AK269" s="224"/>
      <c r="AL269" s="224"/>
      <c r="AM269" s="223"/>
      <c r="AN269" s="223"/>
      <c r="AO269" s="223"/>
      <c r="AP269" s="224"/>
      <c r="AQ269" s="224"/>
      <c r="AR269" s="224"/>
      <c r="AS269" s="225"/>
      <c r="AT269" s="225"/>
      <c r="AU269" s="225"/>
      <c r="AV269" s="225"/>
      <c r="AW269" s="225"/>
      <c r="AX269" s="225"/>
      <c r="AY269" s="225"/>
      <c r="AZ269" s="225"/>
      <c r="BA269" s="225"/>
      <c r="BB269" s="225"/>
      <c r="BC269" s="225"/>
      <c r="BD269" s="225"/>
      <c r="BE269" s="225"/>
      <c r="BF269" s="225"/>
      <c r="BG269" s="225"/>
      <c r="BH269" s="225"/>
    </row>
    <row r="270" ht="4.5" customHeight="1"/>
    <row r="271">
      <c r="BM271" s="111"/>
      <c r="BN271" s="111"/>
      <c r="BO271" s="111"/>
      <c r="BP271" s="111"/>
      <c r="BQ271" s="111"/>
      <c r="BR271" s="111"/>
      <c r="BS271" s="111"/>
    </row>
    <row r="272">
      <c r="BM272" s="113"/>
      <c r="BN272" s="113"/>
      <c r="BO272" s="113"/>
      <c r="BP272" s="113"/>
      <c r="BQ272" s="113"/>
      <c r="BR272" s="113"/>
      <c r="BS272" s="113"/>
    </row>
    <row r="274" ht="32.25" customHeight="1">
      <c r="H274" s="114"/>
      <c r="I274" s="242" t="str">
        <f>VLOOKUP("PCPP-UDR"&amp;Z171,'Numeración'!$A$4:$F$39,6,0)</f>
        <v>#N/A</v>
      </c>
    </row>
    <row r="275" ht="27.0" customHeight="1">
      <c r="A275" s="116"/>
      <c r="B275" s="116"/>
      <c r="C275" s="116"/>
      <c r="D275" s="116"/>
      <c r="E275" s="116"/>
      <c r="F275" s="116"/>
      <c r="G275" s="116"/>
      <c r="H275" s="117" t="s">
        <v>393</v>
      </c>
      <c r="I275" s="114"/>
      <c r="J275" s="118"/>
      <c r="K275" s="118"/>
      <c r="L275" s="118"/>
      <c r="M275" s="118"/>
      <c r="N275" s="118"/>
      <c r="O275" s="118"/>
      <c r="P275" s="118"/>
      <c r="Q275" s="118"/>
      <c r="R275" s="118"/>
      <c r="S275" s="118"/>
      <c r="T275" s="118"/>
      <c r="U275" s="118"/>
      <c r="V275" s="118"/>
      <c r="W275" s="118"/>
      <c r="X275" s="118"/>
      <c r="Y275" s="119"/>
      <c r="Z275" s="120" t="str">
        <f>Z7</f>
        <v>C.S.M. LA VICTORIA</v>
      </c>
      <c r="AR275" s="118"/>
      <c r="AS275" s="118"/>
      <c r="AT275" s="118"/>
      <c r="AU275" s="121" t="s">
        <v>391</v>
      </c>
      <c r="AV275" s="122"/>
      <c r="AW275" s="122"/>
      <c r="AX275" s="122" t="str">
        <f>VLOOKUP("PCPP-UDR"&amp;Z171,'Numeración'!$A$4:$F$39,5,0)</f>
        <v>#N/A</v>
      </c>
      <c r="BE275" s="114"/>
      <c r="BF275" s="114"/>
      <c r="BG275" s="114"/>
      <c r="BH275" s="114"/>
      <c r="BI275" s="114"/>
      <c r="BJ275" s="114"/>
      <c r="BK275" s="114"/>
    </row>
    <row r="276" ht="57.0" customHeight="1">
      <c r="A276" s="123"/>
      <c r="B276" s="123"/>
      <c r="C276" s="123"/>
      <c r="D276" s="123"/>
      <c r="E276" s="123"/>
      <c r="F276" s="123"/>
      <c r="G276" s="123"/>
      <c r="H276" s="125" t="str">
        <f>"Se inicia el acompañamiento al médico supervisor de UDR en el Proceso de Control Prestacional Posterior de los Formatos Únicos de Atención e historias clínicas en la Oficina de Seguros del Establecimiento de Salud "&amp;Z275&amp;" programado para el mes de "&amp;TEXT(AX275 ,"mmmm")&amp;" a las IPRESS de la jurisdicción de DIRIS Lima Centro."</f>
        <v>#N/A</v>
      </c>
      <c r="BE276" s="125"/>
      <c r="BF276" s="125"/>
      <c r="BG276" s="125"/>
      <c r="BH276" s="125"/>
      <c r="BI276" s="125"/>
      <c r="BJ276" s="125"/>
      <c r="BK276" s="125"/>
    </row>
    <row r="277" ht="21.75" customHeight="1">
      <c r="A277" s="126"/>
      <c r="B277" s="126"/>
      <c r="C277" s="126"/>
      <c r="D277" s="126"/>
      <c r="E277" s="126"/>
      <c r="F277" s="126"/>
      <c r="G277" s="126"/>
      <c r="H277" s="167" t="s">
        <v>532</v>
      </c>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row>
    <row r="278" ht="173.25" customHeight="1">
      <c r="A278" s="126"/>
      <c r="B278" s="126"/>
      <c r="C278" s="126"/>
      <c r="D278" s="126"/>
      <c r="E278" s="126"/>
      <c r="F278" s="126"/>
      <c r="G278" s="126"/>
      <c r="H278" s="243" t="s">
        <v>533</v>
      </c>
      <c r="BE278" s="127"/>
      <c r="BF278" s="127"/>
      <c r="BG278" s="127"/>
      <c r="BH278" s="127"/>
      <c r="BI278" s="127"/>
      <c r="BJ278" s="127"/>
      <c r="BK278" s="127"/>
    </row>
    <row r="279" ht="18.75" customHeight="1">
      <c r="A279" s="126"/>
      <c r="B279" s="126"/>
      <c r="C279" s="126"/>
      <c r="D279" s="126"/>
      <c r="E279" s="126"/>
      <c r="F279" s="126"/>
      <c r="G279" s="126"/>
      <c r="H279" s="167" t="s">
        <v>534</v>
      </c>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row>
    <row r="280" ht="3.0" customHeight="1">
      <c r="H280" s="168" t="s">
        <v>474</v>
      </c>
      <c r="BE280" s="128"/>
      <c r="BF280" s="128"/>
      <c r="BG280" s="128"/>
      <c r="BH280" s="128"/>
      <c r="BI280" s="128"/>
      <c r="BJ280" s="128"/>
      <c r="BK280" s="128"/>
    </row>
    <row r="281" ht="39.0" customHeight="1">
      <c r="BE281" s="128"/>
      <c r="BF281" s="128"/>
      <c r="BG281" s="128"/>
      <c r="BH281" s="128"/>
      <c r="BI281" s="128"/>
      <c r="BJ281" s="128"/>
      <c r="BK281" s="128"/>
    </row>
    <row r="282" ht="9.0" customHeight="1">
      <c r="A282" s="116"/>
      <c r="B282" s="116"/>
      <c r="C282" s="116"/>
      <c r="D282" s="116"/>
      <c r="E282" s="116"/>
      <c r="F282" s="116"/>
      <c r="G282" s="116"/>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c r="AQ282" s="169"/>
      <c r="AR282" s="169"/>
      <c r="AS282" s="169"/>
      <c r="AT282" s="169"/>
      <c r="AU282" s="169"/>
      <c r="AV282" s="169"/>
      <c r="AW282" s="169"/>
      <c r="AX282" s="169"/>
      <c r="AY282" s="169"/>
      <c r="AZ282" s="169"/>
      <c r="BA282" s="169"/>
      <c r="BB282" s="169"/>
      <c r="BC282" s="169"/>
      <c r="BD282" s="170"/>
      <c r="BE282" s="128"/>
      <c r="BF282" s="128"/>
      <c r="BG282" s="128"/>
      <c r="BH282" s="128"/>
      <c r="BI282" s="128"/>
      <c r="BJ282" s="128"/>
      <c r="BK282" s="128"/>
    </row>
    <row r="283" ht="18.75" customHeight="1">
      <c r="H283" s="171" t="s">
        <v>535</v>
      </c>
      <c r="K283" s="172"/>
      <c r="L283" s="172"/>
      <c r="M283" s="172"/>
      <c r="N283" s="172"/>
      <c r="O283" s="172"/>
      <c r="P283" s="172"/>
      <c r="Q283" s="172"/>
      <c r="R283" s="172"/>
      <c r="S283" s="172"/>
      <c r="T283" s="172"/>
      <c r="U283" s="172"/>
      <c r="V283" s="172"/>
      <c r="W283" s="172"/>
      <c r="X283" s="172"/>
      <c r="Y283" s="172"/>
      <c r="Z283" s="172"/>
      <c r="AA283" s="172"/>
      <c r="AB283" s="172"/>
      <c r="AC283" s="172"/>
      <c r="AD283" s="172"/>
      <c r="AE283" s="172"/>
      <c r="AF283" s="172"/>
      <c r="AG283" s="172"/>
      <c r="AH283" s="172"/>
      <c r="AI283" s="172"/>
      <c r="AJ283" s="172"/>
      <c r="AK283" s="172"/>
      <c r="AL283" s="172"/>
      <c r="AM283" s="172"/>
      <c r="AN283" s="172"/>
      <c r="AO283" s="172"/>
      <c r="AP283" s="172"/>
      <c r="AQ283" s="172"/>
      <c r="AR283" s="172"/>
      <c r="AS283" s="172"/>
      <c r="AT283" s="172"/>
      <c r="AU283" s="172"/>
      <c r="AV283" s="172"/>
      <c r="AW283" s="172"/>
      <c r="AX283" s="172"/>
      <c r="AY283" s="172"/>
      <c r="AZ283" s="172"/>
      <c r="BA283" s="172"/>
      <c r="BB283" s="172"/>
      <c r="BC283" s="172"/>
      <c r="BD283" s="173"/>
    </row>
    <row r="284" ht="8.25" customHeight="1">
      <c r="I284" s="174"/>
      <c r="J284" s="175"/>
      <c r="K284" s="175"/>
      <c r="L284" s="175"/>
      <c r="M284" s="175"/>
      <c r="N284" s="175"/>
      <c r="O284" s="175"/>
      <c r="P284" s="175"/>
      <c r="Q284" s="175"/>
      <c r="R284" s="175"/>
    </row>
    <row r="285" ht="17.25" customHeight="1">
      <c r="I285" s="176"/>
      <c r="J285" s="177" t="s">
        <v>417</v>
      </c>
      <c r="K285" s="178"/>
      <c r="L285" s="178"/>
      <c r="M285" s="178"/>
      <c r="N285" s="178"/>
      <c r="O285" s="178"/>
      <c r="P285" s="178"/>
      <c r="Q285" s="178"/>
      <c r="R285" s="178"/>
      <c r="S285" s="178"/>
      <c r="T285" s="178"/>
      <c r="U285" s="178"/>
      <c r="V285" s="178"/>
      <c r="W285" s="178"/>
      <c r="X285" s="178"/>
      <c r="Y285" s="179"/>
      <c r="Z285" s="180" t="s">
        <v>418</v>
      </c>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1"/>
    </row>
    <row r="286" ht="29.25" customHeight="1">
      <c r="I286" s="176"/>
      <c r="J286" s="181"/>
      <c r="K286" s="182"/>
      <c r="L286" s="182"/>
      <c r="M286" s="182"/>
      <c r="N286" s="182"/>
      <c r="O286" s="182"/>
      <c r="P286" s="182"/>
      <c r="Q286" s="182"/>
      <c r="R286" s="182"/>
      <c r="S286" s="182"/>
      <c r="T286" s="182"/>
      <c r="U286" s="182"/>
      <c r="V286" s="182"/>
      <c r="W286" s="182"/>
      <c r="X286" s="182"/>
      <c r="Y286" s="183"/>
      <c r="Z286" s="184" t="s">
        <v>419</v>
      </c>
      <c r="AA286" s="130"/>
      <c r="AB286" s="130"/>
      <c r="AC286" s="130"/>
      <c r="AD286" s="130"/>
      <c r="AE286" s="130"/>
      <c r="AF286" s="130"/>
      <c r="AG286" s="130"/>
      <c r="AH286" s="130"/>
      <c r="AI286" s="130"/>
      <c r="AJ286" s="130"/>
      <c r="AK286" s="130"/>
      <c r="AL286" s="130"/>
      <c r="AM286" s="130"/>
      <c r="AN286" s="131"/>
      <c r="AO286" s="180" t="s">
        <v>420</v>
      </c>
      <c r="AP286" s="130"/>
      <c r="AQ286" s="130"/>
      <c r="AR286" s="130"/>
      <c r="AS286" s="130"/>
      <c r="AT286" s="130"/>
      <c r="AU286" s="130"/>
      <c r="AV286" s="130"/>
      <c r="AW286" s="130"/>
      <c r="AX286" s="130"/>
      <c r="AY286" s="130"/>
      <c r="AZ286" s="130"/>
      <c r="BA286" s="130"/>
      <c r="BB286" s="130"/>
      <c r="BC286" s="131"/>
    </row>
    <row r="287">
      <c r="I287" s="176"/>
      <c r="J287" s="185">
        <f>70-AO287</f>
        <v>70</v>
      </c>
      <c r="K287" s="130"/>
      <c r="L287" s="130"/>
      <c r="M287" s="130"/>
      <c r="N287" s="130"/>
      <c r="O287" s="130"/>
      <c r="P287" s="130"/>
      <c r="Q287" s="130"/>
      <c r="R287" s="130"/>
      <c r="S287" s="130"/>
      <c r="T287" s="130"/>
      <c r="U287" s="130"/>
      <c r="V287" s="130"/>
      <c r="W287" s="130"/>
      <c r="X287" s="130"/>
      <c r="Y287" s="131"/>
      <c r="Z287" s="185"/>
      <c r="AA287" s="130"/>
      <c r="AB287" s="130"/>
      <c r="AC287" s="130"/>
      <c r="AD287" s="130"/>
      <c r="AE287" s="130"/>
      <c r="AF287" s="130"/>
      <c r="AG287" s="130"/>
      <c r="AH287" s="130"/>
      <c r="AI287" s="130"/>
      <c r="AJ287" s="130"/>
      <c r="AK287" s="130"/>
      <c r="AL287" s="130"/>
      <c r="AM287" s="130"/>
      <c r="AN287" s="131"/>
      <c r="AO287" s="186"/>
      <c r="AP287" s="130"/>
      <c r="AQ287" s="130"/>
      <c r="AR287" s="130"/>
      <c r="AS287" s="130"/>
      <c r="AT287" s="130"/>
      <c r="AU287" s="130"/>
      <c r="AV287" s="130"/>
      <c r="AW287" s="130"/>
      <c r="AX287" s="130"/>
      <c r="AY287" s="130"/>
      <c r="AZ287" s="130"/>
      <c r="BA287" s="130"/>
      <c r="BB287" s="130"/>
      <c r="BC287" s="131"/>
    </row>
    <row r="288" ht="9.75" customHeight="1">
      <c r="I288" s="174"/>
      <c r="J288" s="174"/>
      <c r="K288" s="174"/>
      <c r="L288" s="174"/>
      <c r="M288" s="174"/>
      <c r="N288" s="174"/>
      <c r="O288" s="174"/>
      <c r="P288" s="174"/>
      <c r="Q288" s="174"/>
      <c r="R288" s="174"/>
    </row>
    <row r="289">
      <c r="H289" s="187" t="s">
        <v>536</v>
      </c>
      <c r="J289" s="174"/>
      <c r="K289" s="174"/>
      <c r="L289" s="174"/>
      <c r="M289" s="174"/>
      <c r="N289" s="174"/>
      <c r="O289" s="174"/>
      <c r="P289" s="174"/>
      <c r="Q289" s="174"/>
      <c r="R289" s="174"/>
    </row>
    <row r="290" ht="9.0" customHeight="1">
      <c r="I290" s="174"/>
      <c r="J290" s="175"/>
      <c r="K290" s="175"/>
      <c r="L290" s="175"/>
      <c r="M290" s="175"/>
      <c r="N290" s="175"/>
      <c r="O290" s="175"/>
      <c r="P290" s="175"/>
      <c r="Q290" s="175"/>
      <c r="R290" s="175"/>
    </row>
    <row r="291">
      <c r="I291" s="176"/>
      <c r="J291" s="180" t="s">
        <v>422</v>
      </c>
      <c r="K291" s="130"/>
      <c r="L291" s="130"/>
      <c r="M291" s="130"/>
      <c r="N291" s="130"/>
      <c r="O291" s="130"/>
      <c r="P291" s="130"/>
      <c r="Q291" s="130"/>
      <c r="R291" s="130"/>
      <c r="S291" s="130"/>
      <c r="T291" s="130"/>
      <c r="U291" s="130"/>
      <c r="V291" s="130"/>
      <c r="W291" s="130"/>
      <c r="X291" s="130"/>
      <c r="Y291" s="131"/>
      <c r="Z291" s="180" t="s">
        <v>423</v>
      </c>
      <c r="AA291" s="130"/>
      <c r="AB291" s="130"/>
      <c r="AC291" s="130"/>
      <c r="AD291" s="130"/>
      <c r="AE291" s="130"/>
      <c r="AF291" s="130"/>
      <c r="AG291" s="130"/>
      <c r="AH291" s="130"/>
      <c r="AI291" s="130"/>
      <c r="AJ291" s="130"/>
      <c r="AK291" s="130"/>
      <c r="AL291" s="130"/>
      <c r="AM291" s="130"/>
      <c r="AN291" s="131"/>
      <c r="AO291" s="180" t="s">
        <v>424</v>
      </c>
      <c r="AP291" s="130"/>
      <c r="AQ291" s="130"/>
      <c r="AR291" s="130"/>
      <c r="AS291" s="130"/>
      <c r="AT291" s="130"/>
      <c r="AU291" s="130"/>
      <c r="AV291" s="130"/>
      <c r="AW291" s="130"/>
      <c r="AX291" s="130"/>
      <c r="AY291" s="130"/>
      <c r="AZ291" s="130"/>
      <c r="BA291" s="130"/>
      <c r="BB291" s="130"/>
      <c r="BC291" s="131"/>
    </row>
    <row r="292">
      <c r="I292" s="176"/>
      <c r="J292" s="185" t="str">
        <f>Z292</f>
        <v/>
      </c>
      <c r="K292" s="130"/>
      <c r="L292" s="130"/>
      <c r="M292" s="130"/>
      <c r="N292" s="130"/>
      <c r="O292" s="130"/>
      <c r="P292" s="130"/>
      <c r="Q292" s="130"/>
      <c r="R292" s="130"/>
      <c r="S292" s="130"/>
      <c r="T292" s="130"/>
      <c r="U292" s="130"/>
      <c r="V292" s="130"/>
      <c r="W292" s="130"/>
      <c r="X292" s="130"/>
      <c r="Y292" s="131"/>
      <c r="Z292" s="185"/>
      <c r="AA292" s="130"/>
      <c r="AB292" s="130"/>
      <c r="AC292" s="130"/>
      <c r="AD292" s="130"/>
      <c r="AE292" s="130"/>
      <c r="AF292" s="130"/>
      <c r="AG292" s="130"/>
      <c r="AH292" s="130"/>
      <c r="AI292" s="130"/>
      <c r="AJ292" s="130"/>
      <c r="AK292" s="130"/>
      <c r="AL292" s="130"/>
      <c r="AM292" s="130"/>
      <c r="AN292" s="131"/>
      <c r="AO292" s="186"/>
      <c r="AP292" s="130"/>
      <c r="AQ292" s="130"/>
      <c r="AR292" s="130"/>
      <c r="AS292" s="130"/>
      <c r="AT292" s="130"/>
      <c r="AU292" s="130"/>
      <c r="AV292" s="130"/>
      <c r="AW292" s="130"/>
      <c r="AX292" s="130"/>
      <c r="AY292" s="130"/>
      <c r="AZ292" s="130"/>
      <c r="BA292" s="130"/>
      <c r="BB292" s="130"/>
      <c r="BC292" s="131"/>
    </row>
    <row r="293" ht="9.75" customHeight="1">
      <c r="I293" s="174"/>
      <c r="J293" s="188"/>
      <c r="K293" s="188"/>
      <c r="L293" s="188"/>
      <c r="M293" s="188"/>
      <c r="N293" s="188"/>
      <c r="O293" s="188"/>
      <c r="P293" s="188"/>
      <c r="Q293" s="188"/>
      <c r="R293" s="188"/>
    </row>
    <row r="294">
      <c r="H294" s="244" t="s">
        <v>537</v>
      </c>
      <c r="J294" s="174"/>
      <c r="K294" s="174"/>
      <c r="L294" s="174"/>
      <c r="M294" s="174"/>
      <c r="N294" s="174"/>
      <c r="O294" s="174"/>
      <c r="P294" s="174"/>
      <c r="Q294" s="174"/>
      <c r="R294" s="174"/>
    </row>
    <row r="295" ht="8.25" customHeight="1">
      <c r="I295" s="174"/>
      <c r="J295" s="175"/>
      <c r="K295" s="175"/>
      <c r="L295" s="175"/>
      <c r="M295" s="175"/>
      <c r="N295" s="175"/>
      <c r="O295" s="175"/>
      <c r="P295" s="175"/>
      <c r="Q295" s="175"/>
      <c r="R295" s="175"/>
    </row>
    <row r="296">
      <c r="I296" s="176"/>
      <c r="J296" s="180" t="s">
        <v>426</v>
      </c>
      <c r="K296" s="130"/>
      <c r="L296" s="130"/>
      <c r="M296" s="130"/>
      <c r="N296" s="130"/>
      <c r="O296" s="130"/>
      <c r="P296" s="130"/>
      <c r="Q296" s="130"/>
      <c r="R296" s="130"/>
      <c r="S296" s="130"/>
      <c r="T296" s="130"/>
      <c r="U296" s="130"/>
      <c r="V296" s="130"/>
      <c r="W296" s="130"/>
      <c r="X296" s="130"/>
      <c r="Y296" s="131"/>
      <c r="Z296" s="180" t="s">
        <v>427</v>
      </c>
      <c r="AA296" s="130"/>
      <c r="AB296" s="130"/>
      <c r="AC296" s="130"/>
      <c r="AD296" s="130"/>
      <c r="AE296" s="130"/>
      <c r="AF296" s="130"/>
      <c r="AG296" s="130"/>
      <c r="AH296" s="130"/>
      <c r="AI296" s="130"/>
      <c r="AJ296" s="130"/>
      <c r="AK296" s="130"/>
      <c r="AL296" s="130"/>
      <c r="AM296" s="130"/>
      <c r="AN296" s="131"/>
      <c r="AO296" s="180" t="s">
        <v>428</v>
      </c>
      <c r="AP296" s="130"/>
      <c r="AQ296" s="130"/>
      <c r="AR296" s="130"/>
      <c r="AS296" s="130"/>
      <c r="AT296" s="130"/>
      <c r="AU296" s="130"/>
      <c r="AV296" s="130"/>
      <c r="AW296" s="130"/>
      <c r="AX296" s="130"/>
      <c r="AY296" s="130"/>
      <c r="AZ296" s="130"/>
      <c r="BA296" s="130"/>
      <c r="BB296" s="130"/>
      <c r="BC296" s="131"/>
    </row>
    <row r="297">
      <c r="I297" s="176"/>
      <c r="J297" s="189">
        <v>70.0</v>
      </c>
      <c r="K297" s="130"/>
      <c r="L297" s="130"/>
      <c r="M297" s="130"/>
      <c r="N297" s="130"/>
      <c r="O297" s="130"/>
      <c r="P297" s="130"/>
      <c r="Q297" s="130"/>
      <c r="R297" s="130"/>
      <c r="S297" s="130"/>
      <c r="T297" s="130"/>
      <c r="U297" s="130"/>
      <c r="V297" s="130"/>
      <c r="W297" s="130"/>
      <c r="X297" s="130"/>
      <c r="Y297" s="131"/>
      <c r="Z297" s="185"/>
      <c r="AA297" s="130"/>
      <c r="AB297" s="130"/>
      <c r="AC297" s="130"/>
      <c r="AD297" s="130"/>
      <c r="AE297" s="130"/>
      <c r="AF297" s="130"/>
      <c r="AG297" s="130"/>
      <c r="AH297" s="130"/>
      <c r="AI297" s="130"/>
      <c r="AJ297" s="130"/>
      <c r="AK297" s="130"/>
      <c r="AL297" s="130"/>
      <c r="AM297" s="130"/>
      <c r="AN297" s="131"/>
      <c r="AO297" s="186"/>
      <c r="AP297" s="130"/>
      <c r="AQ297" s="130"/>
      <c r="AR297" s="130"/>
      <c r="AS297" s="130"/>
      <c r="AT297" s="130"/>
      <c r="AU297" s="130"/>
      <c r="AV297" s="130"/>
      <c r="AW297" s="130"/>
      <c r="AX297" s="130"/>
      <c r="AY297" s="130"/>
      <c r="AZ297" s="130"/>
      <c r="BA297" s="130"/>
      <c r="BB297" s="130"/>
      <c r="BC297" s="131"/>
    </row>
    <row r="298" ht="47.25" customHeight="1"/>
    <row r="299"/>
    <row r="300">
      <c r="K300" s="138" t="s">
        <v>405</v>
      </c>
      <c r="L300" s="139"/>
      <c r="M300" s="139"/>
      <c r="N300" s="139"/>
      <c r="O300" s="139"/>
      <c r="P300" s="139"/>
      <c r="Q300" s="139"/>
      <c r="R300" s="139"/>
      <c r="S300" s="139"/>
      <c r="T300" s="139"/>
      <c r="U300" s="139"/>
      <c r="V300" s="139"/>
      <c r="W300" s="139"/>
      <c r="X300" s="139"/>
      <c r="Y300" s="139"/>
      <c r="Z300" s="139"/>
      <c r="AG300" s="140" t="s">
        <v>406</v>
      </c>
      <c r="AH300" s="139"/>
      <c r="AI300" s="139"/>
      <c r="AJ300" s="139"/>
      <c r="AK300" s="139"/>
      <c r="AL300" s="139"/>
      <c r="AM300" s="139"/>
      <c r="AN300" s="139"/>
      <c r="AO300" s="139"/>
      <c r="AP300" s="139"/>
      <c r="AQ300" s="139"/>
      <c r="AR300" s="139"/>
      <c r="AS300" s="139"/>
      <c r="AT300" s="139"/>
      <c r="AU300" s="139"/>
      <c r="AV300" s="139"/>
    </row>
    <row r="301" ht="23.25" customHeight="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c r="AE301" s="201"/>
      <c r="AF301" s="201"/>
      <c r="AG301" s="202"/>
      <c r="AH301" s="202"/>
      <c r="AI301" s="202"/>
      <c r="AJ301" s="202"/>
      <c r="AK301" s="202"/>
      <c r="AL301" s="202"/>
      <c r="AM301" s="202"/>
      <c r="AN301" s="202"/>
      <c r="AO301" s="202"/>
      <c r="AP301" s="202"/>
      <c r="AQ301" s="202"/>
      <c r="AR301" s="202"/>
      <c r="AS301" s="201"/>
      <c r="AT301" s="201"/>
      <c r="AU301" s="201"/>
      <c r="AV301" s="201"/>
      <c r="AW301" s="201"/>
      <c r="AX301" s="201"/>
      <c r="AY301" s="201"/>
      <c r="AZ301" s="201"/>
      <c r="BA301" s="201"/>
      <c r="BB301" s="201"/>
      <c r="BC301" s="201"/>
      <c r="BD301" s="201"/>
      <c r="BE301" s="201"/>
      <c r="BF301" s="201"/>
      <c r="BG301" s="201"/>
      <c r="BH301" s="201"/>
    </row>
    <row r="302">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c r="AE302" s="201"/>
      <c r="AF302" s="201"/>
      <c r="AG302" s="202"/>
      <c r="AH302" s="202"/>
      <c r="AI302" s="202"/>
      <c r="AJ302" s="202"/>
      <c r="AK302" s="202"/>
      <c r="AL302" s="202"/>
      <c r="AM302" s="202"/>
      <c r="AN302" s="202"/>
      <c r="AO302" s="202"/>
      <c r="AP302" s="202"/>
      <c r="AQ302" s="202"/>
      <c r="AR302" s="202"/>
      <c r="AS302" s="201"/>
      <c r="AT302" s="201"/>
      <c r="AU302" s="201"/>
      <c r="AV302" s="201"/>
      <c r="AW302" s="201"/>
      <c r="AX302" s="201"/>
      <c r="AY302" s="201"/>
      <c r="AZ302" s="201"/>
      <c r="BA302" s="201"/>
      <c r="BB302" s="201"/>
      <c r="BC302" s="201"/>
      <c r="BD302" s="201"/>
      <c r="BE302" s="201"/>
      <c r="BF302" s="201"/>
      <c r="BG302" s="201"/>
      <c r="BH302" s="201"/>
    </row>
    <row r="303">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c r="AE303" s="201"/>
      <c r="AF303" s="201"/>
      <c r="AG303" s="202"/>
      <c r="AH303" s="202"/>
      <c r="AI303" s="202"/>
      <c r="AJ303" s="202"/>
      <c r="AK303" s="202"/>
      <c r="AL303" s="202"/>
      <c r="AM303" s="202"/>
      <c r="AN303" s="202"/>
      <c r="AO303" s="202"/>
      <c r="AP303" s="202"/>
      <c r="AQ303" s="202"/>
      <c r="AR303" s="202"/>
      <c r="AS303" s="201"/>
      <c r="AT303" s="201"/>
      <c r="AU303" s="201"/>
      <c r="AV303" s="201"/>
      <c r="AW303" s="201"/>
      <c r="AX303" s="201"/>
      <c r="AY303" s="201"/>
      <c r="AZ303" s="201"/>
      <c r="BA303" s="201"/>
      <c r="BB303" s="201"/>
      <c r="BC303" s="201"/>
      <c r="BD303" s="201"/>
      <c r="BE303" s="201"/>
      <c r="BF303" s="201"/>
      <c r="BG303" s="201"/>
      <c r="BH303" s="201"/>
    </row>
    <row r="304">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c r="AE304" s="201"/>
      <c r="AF304" s="201"/>
      <c r="AG304" s="202"/>
      <c r="AH304" s="202"/>
      <c r="AI304" s="202"/>
      <c r="AJ304" s="202"/>
      <c r="AK304" s="202"/>
      <c r="AL304" s="202"/>
      <c r="AM304" s="202"/>
      <c r="AN304" s="202"/>
      <c r="AO304" s="202"/>
      <c r="AP304" s="202"/>
      <c r="AQ304" s="202"/>
      <c r="AR304" s="202"/>
      <c r="AS304" s="201"/>
      <c r="AT304" s="201"/>
      <c r="AU304" s="201"/>
      <c r="AV304" s="201"/>
      <c r="AW304" s="201"/>
      <c r="AX304" s="201"/>
      <c r="AY304" s="201"/>
      <c r="AZ304" s="201"/>
      <c r="BA304" s="201"/>
      <c r="BB304" s="201"/>
      <c r="BC304" s="201"/>
      <c r="BD304" s="201"/>
      <c r="BE304" s="201"/>
      <c r="BF304" s="201"/>
      <c r="BG304" s="201"/>
      <c r="BH304" s="201"/>
    </row>
    <row r="305">
      <c r="D305" s="141" t="s">
        <v>433</v>
      </c>
    </row>
    <row r="306">
      <c r="D306" s="245" t="s">
        <v>324</v>
      </c>
      <c r="E306" s="131"/>
      <c r="F306" s="245" t="s">
        <v>478</v>
      </c>
      <c r="G306" s="130"/>
      <c r="H306" s="130"/>
      <c r="I306" s="130"/>
      <c r="J306" s="130"/>
      <c r="K306" s="131"/>
      <c r="L306" s="246" t="s">
        <v>342</v>
      </c>
      <c r="M306" s="130"/>
      <c r="N306" s="131"/>
      <c r="O306" s="247" t="s">
        <v>479</v>
      </c>
      <c r="P306" s="130"/>
      <c r="Q306" s="130"/>
      <c r="R306" s="131"/>
      <c r="S306" s="247" t="s">
        <v>480</v>
      </c>
      <c r="T306" s="130"/>
      <c r="U306" s="130"/>
      <c r="V306" s="131"/>
      <c r="W306" s="245" t="s">
        <v>481</v>
      </c>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1"/>
      <c r="AU306" s="247" t="s">
        <v>482</v>
      </c>
      <c r="AV306" s="130"/>
      <c r="AW306" s="130"/>
      <c r="AX306" s="130"/>
      <c r="AY306" s="130"/>
      <c r="AZ306" s="131"/>
      <c r="BA306" s="247" t="s">
        <v>483</v>
      </c>
      <c r="BB306" s="130"/>
      <c r="BC306" s="130"/>
      <c r="BD306" s="130"/>
      <c r="BE306" s="130"/>
      <c r="BF306" s="130"/>
      <c r="BG306" s="130"/>
      <c r="BH306" s="131"/>
    </row>
    <row r="307" ht="25.5" customHeight="1">
      <c r="D307" s="248">
        <v>1.0</v>
      </c>
      <c r="E307" s="131"/>
      <c r="F307" s="249" t="str">
        <f t="shared" ref="F307:F333" si="12">IFERROR(VLOOKUP($M$36&amp;D307,'PCPP-UDR'!$A$5:$K$147,4,0),"")</f>
        <v/>
      </c>
      <c r="G307" s="130"/>
      <c r="H307" s="130"/>
      <c r="I307" s="130"/>
      <c r="J307" s="130"/>
      <c r="K307" s="131"/>
      <c r="L307" s="250" t="str">
        <f t="shared" ref="L307:L333" si="13">IFERROR(VLOOKUP($M$36&amp;D307,'PCPP-UDR'!$A$5:$K$147,5,0),"")</f>
        <v/>
      </c>
      <c r="M307" s="130"/>
      <c r="N307" s="131"/>
      <c r="O307" s="251" t="str">
        <f t="shared" ref="O307:O333" si="14">IFERROR(VLOOKUP($M$36&amp;D307,'PCPP-UDR'!$A$5:$K$147,8,0),"")</f>
        <v/>
      </c>
      <c r="P307" s="130"/>
      <c r="Q307" s="130"/>
      <c r="R307" s="131"/>
      <c r="S307" s="251" t="str">
        <f t="shared" ref="S307:S333" si="15">BQ307</f>
        <v>Ninguno</v>
      </c>
      <c r="T307" s="130"/>
      <c r="U307" s="130"/>
      <c r="V307" s="131"/>
      <c r="W307" s="249" t="str">
        <f t="shared" ref="W307:W333" si="16">IFERROR(VLOOKUP($M$36&amp;D307,'PCPP-UDR'!$A$5:$K$147,11,0),"")</f>
        <v/>
      </c>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1"/>
      <c r="AU307" s="251" t="str">
        <f t="shared" ref="AU307:AU333" si="17">IFERROR(VLOOKUP($M$36&amp;D307,'PCPP-UDR'!$A$5:$K$147,7,0),"")</f>
        <v/>
      </c>
      <c r="AV307" s="130"/>
      <c r="AW307" s="130"/>
      <c r="AX307" s="130"/>
      <c r="AY307" s="130"/>
      <c r="AZ307" s="131"/>
      <c r="BA307" s="251" t="str">
        <f t="shared" ref="BA307:BA333" si="18">IFERROR(VLOOKUP($M$36&amp;D307,'PCPP-UDR'!$A$5:$K$147,6,0),"")</f>
        <v/>
      </c>
      <c r="BB307" s="130"/>
      <c r="BC307" s="130"/>
      <c r="BD307" s="130"/>
      <c r="BE307" s="130"/>
      <c r="BF307" s="130"/>
      <c r="BG307" s="130"/>
      <c r="BH307" s="131"/>
      <c r="BL307" s="5" t="s">
        <v>8</v>
      </c>
      <c r="BM307" s="5" t="s">
        <v>7</v>
      </c>
      <c r="BN307" s="209">
        <f>SUM(BN308:BN315)</f>
        <v>11</v>
      </c>
      <c r="BO307" s="238" t="str">
        <f>IFERROR(VLOOKUP(IFERROR(VLOOKUP($M$36&amp;D307,'PCPP-UDR'!$A$5:$K$147,9,0),""),'FUENTE DE DATOS'!$N$2:$O$25,2,0),"")</f>
        <v/>
      </c>
      <c r="BP307" s="238" t="str">
        <f>IFERROR(VLOOKUP(IFERROR(VLOOKUP($M$36&amp;D307,'PCPP-UDR'!$A$5:$K$147,10,0),""),'FUENTE DE DATOS'!$N$2:$O$25,2,0),"")</f>
        <v/>
      </c>
      <c r="BQ307" s="109" t="s">
        <v>450</v>
      </c>
    </row>
    <row r="308" ht="25.5" customHeight="1">
      <c r="D308" s="248">
        <v>2.0</v>
      </c>
      <c r="E308" s="131"/>
      <c r="F308" s="249" t="str">
        <f t="shared" si="12"/>
        <v/>
      </c>
      <c r="G308" s="130"/>
      <c r="H308" s="130"/>
      <c r="I308" s="130"/>
      <c r="J308" s="130"/>
      <c r="K308" s="131"/>
      <c r="L308" s="250" t="str">
        <f t="shared" si="13"/>
        <v/>
      </c>
      <c r="M308" s="130"/>
      <c r="N308" s="131"/>
      <c r="O308" s="251" t="str">
        <f t="shared" si="14"/>
        <v/>
      </c>
      <c r="P308" s="130"/>
      <c r="Q308" s="130"/>
      <c r="R308" s="131"/>
      <c r="S308" s="251" t="str">
        <f t="shared" si="15"/>
        <v>IIB-1</v>
      </c>
      <c r="T308" s="130"/>
      <c r="U308" s="130"/>
      <c r="V308" s="131"/>
      <c r="W308" s="249" t="str">
        <f t="shared" si="16"/>
        <v/>
      </c>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1"/>
      <c r="AU308" s="251" t="str">
        <f t="shared" si="17"/>
        <v/>
      </c>
      <c r="AV308" s="130"/>
      <c r="AW308" s="130"/>
      <c r="AX308" s="130"/>
      <c r="AY308" s="130"/>
      <c r="AZ308" s="131"/>
      <c r="BA308" s="251" t="str">
        <f t="shared" si="18"/>
        <v/>
      </c>
      <c r="BB308" s="130"/>
      <c r="BC308" s="130"/>
      <c r="BD308" s="130"/>
      <c r="BE308" s="130"/>
      <c r="BF308" s="130"/>
      <c r="BG308" s="130"/>
      <c r="BH308" s="131"/>
      <c r="BL308" s="15" t="s">
        <v>18</v>
      </c>
      <c r="BM308" s="12" t="s">
        <v>442</v>
      </c>
      <c r="BN308" s="214">
        <f t="shared" ref="BN308:BN316" si="19">COUNTIF($S$307:$V$333,BL308)+COUNTIF($S$341:$V$367,BL308)+COUNTIF($S$375:$V$390,BL308)</f>
        <v>11</v>
      </c>
      <c r="BO308" s="238" t="str">
        <f>IFERROR(VLOOKUP(IFERROR(VLOOKUP($M$36&amp;D308,'PCPP-UDR'!$A$5:$K$147,9,0),""),'FUENTE DE DATOS'!$N$2:$O$25,2,0),"")</f>
        <v/>
      </c>
      <c r="BP308" s="238" t="str">
        <f>IFERROR(VLOOKUP(IFERROR(VLOOKUP($M$36&amp;D308,'PCPP-UDR'!$A$5:$K$147,10,0),""),'FUENTE DE DATOS'!$N$2:$O$25,2,0),"")</f>
        <v/>
      </c>
      <c r="BQ308" s="30" t="s">
        <v>107</v>
      </c>
    </row>
    <row r="309" ht="25.5" customHeight="1">
      <c r="D309" s="248">
        <v>3.0</v>
      </c>
      <c r="E309" s="131"/>
      <c r="F309" s="249" t="str">
        <f t="shared" si="12"/>
        <v/>
      </c>
      <c r="G309" s="130"/>
      <c r="H309" s="130"/>
      <c r="I309" s="130"/>
      <c r="J309" s="130"/>
      <c r="K309" s="131"/>
      <c r="L309" s="250" t="str">
        <f t="shared" si="13"/>
        <v/>
      </c>
      <c r="M309" s="130"/>
      <c r="N309" s="131"/>
      <c r="O309" s="251" t="str">
        <f t="shared" si="14"/>
        <v/>
      </c>
      <c r="P309" s="130"/>
      <c r="Q309" s="130"/>
      <c r="R309" s="131"/>
      <c r="S309" s="251" t="str">
        <f t="shared" si="15"/>
        <v>Ninguno</v>
      </c>
      <c r="T309" s="130"/>
      <c r="U309" s="130"/>
      <c r="V309" s="131"/>
      <c r="W309" s="249" t="str">
        <f t="shared" si="16"/>
        <v/>
      </c>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1"/>
      <c r="AU309" s="251" t="str">
        <f t="shared" si="17"/>
        <v/>
      </c>
      <c r="AV309" s="130"/>
      <c r="AW309" s="130"/>
      <c r="AX309" s="130"/>
      <c r="AY309" s="130"/>
      <c r="AZ309" s="131"/>
      <c r="BA309" s="251" t="str">
        <f t="shared" si="18"/>
        <v/>
      </c>
      <c r="BB309" s="130"/>
      <c r="BC309" s="130"/>
      <c r="BD309" s="130"/>
      <c r="BE309" s="130"/>
      <c r="BF309" s="130"/>
      <c r="BG309" s="130"/>
      <c r="BH309" s="131"/>
      <c r="BL309" s="15" t="s">
        <v>27</v>
      </c>
      <c r="BM309" s="12" t="s">
        <v>443</v>
      </c>
      <c r="BN309" s="214">
        <f t="shared" si="19"/>
        <v>0</v>
      </c>
      <c r="BO309" s="238" t="str">
        <f>IFERROR(VLOOKUP(IFERROR(VLOOKUP($M$36&amp;D309,'PCPP-UDR'!$A$5:$K$147,9,0),""),'FUENTE DE DATOS'!$N$2:$O$25,2,0),"")</f>
        <v/>
      </c>
      <c r="BP309" s="238" t="str">
        <f>IFERROR(VLOOKUP(IFERROR(VLOOKUP($M$36&amp;D309,'PCPP-UDR'!$A$5:$K$147,10,0),""),'FUENTE DE DATOS'!$N$2:$O$25,2,0),"")</f>
        <v/>
      </c>
      <c r="BQ309" s="109" t="s">
        <v>450</v>
      </c>
    </row>
    <row r="310" ht="25.5" customHeight="1">
      <c r="D310" s="248">
        <v>4.0</v>
      </c>
      <c r="E310" s="131"/>
      <c r="F310" s="249" t="str">
        <f t="shared" si="12"/>
        <v/>
      </c>
      <c r="G310" s="130"/>
      <c r="H310" s="130"/>
      <c r="I310" s="130"/>
      <c r="J310" s="130"/>
      <c r="K310" s="131"/>
      <c r="L310" s="250" t="str">
        <f t="shared" si="13"/>
        <v/>
      </c>
      <c r="M310" s="130"/>
      <c r="N310" s="131"/>
      <c r="O310" s="251" t="str">
        <f t="shared" si="14"/>
        <v/>
      </c>
      <c r="P310" s="130"/>
      <c r="Q310" s="130"/>
      <c r="R310" s="131"/>
      <c r="S310" s="251" t="str">
        <f t="shared" si="15"/>
        <v>Ninguno</v>
      </c>
      <c r="T310" s="130"/>
      <c r="U310" s="130"/>
      <c r="V310" s="131"/>
      <c r="W310" s="249" t="str">
        <f t="shared" si="16"/>
        <v/>
      </c>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1"/>
      <c r="AU310" s="251" t="str">
        <f t="shared" si="17"/>
        <v/>
      </c>
      <c r="AV310" s="130"/>
      <c r="AW310" s="130"/>
      <c r="AX310" s="130"/>
      <c r="AY310" s="130"/>
      <c r="AZ310" s="131"/>
      <c r="BA310" s="251" t="str">
        <f t="shared" si="18"/>
        <v/>
      </c>
      <c r="BB310" s="130"/>
      <c r="BC310" s="130"/>
      <c r="BD310" s="130"/>
      <c r="BE310" s="130"/>
      <c r="BF310" s="130"/>
      <c r="BG310" s="130"/>
      <c r="BH310" s="131"/>
      <c r="BL310" s="15" t="s">
        <v>36</v>
      </c>
      <c r="BM310" s="12" t="s">
        <v>444</v>
      </c>
      <c r="BN310" s="214">
        <f t="shared" si="19"/>
        <v>0</v>
      </c>
      <c r="BO310" s="238" t="str">
        <f>IFERROR(VLOOKUP(IFERROR(VLOOKUP($M$36&amp;D310,'PCPP-UDR'!$A$5:$K$147,9,0),""),'FUENTE DE DATOS'!$N$2:$O$25,2,0),"")</f>
        <v/>
      </c>
      <c r="BP310" s="238" t="str">
        <f>IFERROR(VLOOKUP(IFERROR(VLOOKUP($M$36&amp;D310,'PCPP-UDR'!$A$5:$K$147,10,0),""),'FUENTE DE DATOS'!$N$2:$O$25,2,0),"")</f>
        <v/>
      </c>
      <c r="BQ310" s="109" t="s">
        <v>450</v>
      </c>
    </row>
    <row r="311" ht="25.5" customHeight="1">
      <c r="D311" s="248">
        <v>5.0</v>
      </c>
      <c r="E311" s="131"/>
      <c r="F311" s="249" t="str">
        <f t="shared" si="12"/>
        <v/>
      </c>
      <c r="G311" s="130"/>
      <c r="H311" s="130"/>
      <c r="I311" s="130"/>
      <c r="J311" s="130"/>
      <c r="K311" s="131"/>
      <c r="L311" s="250" t="str">
        <f t="shared" si="13"/>
        <v/>
      </c>
      <c r="M311" s="130"/>
      <c r="N311" s="131"/>
      <c r="O311" s="251" t="str">
        <f t="shared" si="14"/>
        <v/>
      </c>
      <c r="P311" s="130"/>
      <c r="Q311" s="130"/>
      <c r="R311" s="131"/>
      <c r="S311" s="251" t="str">
        <f t="shared" si="15"/>
        <v>Ninguno</v>
      </c>
      <c r="T311" s="130"/>
      <c r="U311" s="130"/>
      <c r="V311" s="131"/>
      <c r="W311" s="249" t="str">
        <f t="shared" si="16"/>
        <v/>
      </c>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1"/>
      <c r="AU311" s="251" t="str">
        <f t="shared" si="17"/>
        <v/>
      </c>
      <c r="AV311" s="130"/>
      <c r="AW311" s="130"/>
      <c r="AX311" s="130"/>
      <c r="AY311" s="130"/>
      <c r="AZ311" s="131"/>
      <c r="BA311" s="251" t="str">
        <f t="shared" si="18"/>
        <v/>
      </c>
      <c r="BB311" s="130"/>
      <c r="BC311" s="130"/>
      <c r="BD311" s="130"/>
      <c r="BE311" s="130"/>
      <c r="BF311" s="130"/>
      <c r="BG311" s="130"/>
      <c r="BH311" s="131"/>
      <c r="BL311" s="15" t="s">
        <v>45</v>
      </c>
      <c r="BM311" s="12" t="s">
        <v>445</v>
      </c>
      <c r="BN311" s="214">
        <f t="shared" si="19"/>
        <v>0</v>
      </c>
      <c r="BO311" s="238" t="str">
        <f>IFERROR(VLOOKUP(IFERROR(VLOOKUP($M$36&amp;D311,'PCPP-UDR'!$A$5:$K$147,9,0),""),'FUENTE DE DATOS'!$N$2:$O$25,2,0),"")</f>
        <v/>
      </c>
      <c r="BP311" s="238" t="str">
        <f>IFERROR(VLOOKUP(IFERROR(VLOOKUP($M$36&amp;D311,'PCPP-UDR'!$A$5:$K$147,10,0),""),'FUENTE DE DATOS'!$N$2:$O$25,2,0),"")</f>
        <v/>
      </c>
      <c r="BQ311" s="109" t="s">
        <v>450</v>
      </c>
    </row>
    <row r="312" ht="25.5" customHeight="1">
      <c r="D312" s="248">
        <v>6.0</v>
      </c>
      <c r="E312" s="131"/>
      <c r="F312" s="249" t="str">
        <f t="shared" si="12"/>
        <v/>
      </c>
      <c r="G312" s="130"/>
      <c r="H312" s="130"/>
      <c r="I312" s="130"/>
      <c r="J312" s="130"/>
      <c r="K312" s="131"/>
      <c r="L312" s="250" t="str">
        <f t="shared" si="13"/>
        <v/>
      </c>
      <c r="M312" s="130"/>
      <c r="N312" s="131"/>
      <c r="O312" s="251" t="str">
        <f t="shared" si="14"/>
        <v/>
      </c>
      <c r="P312" s="130"/>
      <c r="Q312" s="130"/>
      <c r="R312" s="131"/>
      <c r="S312" s="251" t="str">
        <f t="shared" si="15"/>
        <v>Ninguno</v>
      </c>
      <c r="T312" s="130"/>
      <c r="U312" s="130"/>
      <c r="V312" s="131"/>
      <c r="W312" s="249" t="str">
        <f t="shared" si="16"/>
        <v/>
      </c>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1"/>
      <c r="AU312" s="251" t="str">
        <f t="shared" si="17"/>
        <v/>
      </c>
      <c r="AV312" s="130"/>
      <c r="AW312" s="130"/>
      <c r="AX312" s="130"/>
      <c r="AY312" s="130"/>
      <c r="AZ312" s="131"/>
      <c r="BA312" s="251" t="str">
        <f t="shared" si="18"/>
        <v/>
      </c>
      <c r="BB312" s="130"/>
      <c r="BC312" s="130"/>
      <c r="BD312" s="130"/>
      <c r="BE312" s="130"/>
      <c r="BF312" s="130"/>
      <c r="BG312" s="130"/>
      <c r="BH312" s="131"/>
      <c r="BL312" s="15" t="s">
        <v>52</v>
      </c>
      <c r="BM312" s="12" t="s">
        <v>446</v>
      </c>
      <c r="BN312" s="214">
        <f t="shared" si="19"/>
        <v>0</v>
      </c>
      <c r="BO312" s="238" t="str">
        <f>IFERROR(VLOOKUP(IFERROR(VLOOKUP($M$36&amp;D312,'PCPP-UDR'!$A$5:$K$147,9,0),""),'FUENTE DE DATOS'!$N$2:$O$25,2,0),"")</f>
        <v/>
      </c>
      <c r="BP312" s="238" t="str">
        <f>IFERROR(VLOOKUP(IFERROR(VLOOKUP($M$36&amp;D312,'PCPP-UDR'!$A$5:$K$147,10,0),""),'FUENTE DE DATOS'!$N$2:$O$25,2,0),"")</f>
        <v/>
      </c>
      <c r="BQ312" s="109" t="s">
        <v>450</v>
      </c>
    </row>
    <row r="313" ht="25.5" customHeight="1">
      <c r="D313" s="248">
        <v>7.0</v>
      </c>
      <c r="E313" s="131"/>
      <c r="F313" s="249" t="str">
        <f t="shared" si="12"/>
        <v/>
      </c>
      <c r="G313" s="130"/>
      <c r="H313" s="130"/>
      <c r="I313" s="130"/>
      <c r="J313" s="130"/>
      <c r="K313" s="131"/>
      <c r="L313" s="250" t="str">
        <f t="shared" si="13"/>
        <v/>
      </c>
      <c r="M313" s="130"/>
      <c r="N313" s="131"/>
      <c r="O313" s="251" t="str">
        <f t="shared" si="14"/>
        <v/>
      </c>
      <c r="P313" s="130"/>
      <c r="Q313" s="130"/>
      <c r="R313" s="131"/>
      <c r="S313" s="251" t="str">
        <f t="shared" si="15"/>
        <v>Ninguno</v>
      </c>
      <c r="T313" s="130"/>
      <c r="U313" s="130"/>
      <c r="V313" s="131"/>
      <c r="W313" s="249" t="str">
        <f t="shared" si="16"/>
        <v/>
      </c>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1"/>
      <c r="AU313" s="251" t="str">
        <f t="shared" si="17"/>
        <v/>
      </c>
      <c r="AV313" s="130"/>
      <c r="AW313" s="130"/>
      <c r="AX313" s="130"/>
      <c r="AY313" s="130"/>
      <c r="AZ313" s="131"/>
      <c r="BA313" s="251" t="str">
        <f t="shared" si="18"/>
        <v/>
      </c>
      <c r="BB313" s="130"/>
      <c r="BC313" s="130"/>
      <c r="BD313" s="130"/>
      <c r="BE313" s="130"/>
      <c r="BF313" s="130"/>
      <c r="BG313" s="130"/>
      <c r="BH313" s="131"/>
      <c r="BL313" s="15" t="s">
        <v>59</v>
      </c>
      <c r="BM313" s="12" t="s">
        <v>447</v>
      </c>
      <c r="BN313" s="214">
        <f t="shared" si="19"/>
        <v>0</v>
      </c>
      <c r="BO313" s="238" t="str">
        <f>IFERROR(VLOOKUP(IFERROR(VLOOKUP($M$36&amp;D313,'PCPP-UDR'!$A$5:$K$147,9,0),""),'FUENTE DE DATOS'!$N$2:$O$25,2,0),"")</f>
        <v/>
      </c>
      <c r="BP313" s="238" t="str">
        <f>IFERROR(VLOOKUP(IFERROR(VLOOKUP($M$36&amp;D313,'PCPP-UDR'!$A$5:$K$147,10,0),""),'FUENTE DE DATOS'!$N$2:$O$25,2,0),"")</f>
        <v/>
      </c>
      <c r="BQ313" s="109" t="s">
        <v>450</v>
      </c>
    </row>
    <row r="314" ht="25.5" customHeight="1">
      <c r="D314" s="248">
        <v>8.0</v>
      </c>
      <c r="E314" s="131"/>
      <c r="F314" s="249" t="str">
        <f t="shared" si="12"/>
        <v/>
      </c>
      <c r="G314" s="130"/>
      <c r="H314" s="130"/>
      <c r="I314" s="130"/>
      <c r="J314" s="130"/>
      <c r="K314" s="131"/>
      <c r="L314" s="250" t="str">
        <f t="shared" si="13"/>
        <v/>
      </c>
      <c r="M314" s="130"/>
      <c r="N314" s="131"/>
      <c r="O314" s="251" t="str">
        <f t="shared" si="14"/>
        <v/>
      </c>
      <c r="P314" s="130"/>
      <c r="Q314" s="130"/>
      <c r="R314" s="131"/>
      <c r="S314" s="251" t="str">
        <f t="shared" si="15"/>
        <v>Ninguno</v>
      </c>
      <c r="T314" s="130"/>
      <c r="U314" s="130"/>
      <c r="V314" s="131"/>
      <c r="W314" s="249" t="str">
        <f t="shared" si="16"/>
        <v/>
      </c>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1"/>
      <c r="AU314" s="251" t="str">
        <f t="shared" si="17"/>
        <v/>
      </c>
      <c r="AV314" s="130"/>
      <c r="AW314" s="130"/>
      <c r="AX314" s="130"/>
      <c r="AY314" s="130"/>
      <c r="AZ314" s="131"/>
      <c r="BA314" s="251" t="str">
        <f t="shared" si="18"/>
        <v/>
      </c>
      <c r="BB314" s="130"/>
      <c r="BC314" s="130"/>
      <c r="BD314" s="130"/>
      <c r="BE314" s="130"/>
      <c r="BF314" s="130"/>
      <c r="BG314" s="130"/>
      <c r="BH314" s="131"/>
      <c r="BL314" s="15" t="s">
        <v>66</v>
      </c>
      <c r="BM314" s="12" t="s">
        <v>448</v>
      </c>
      <c r="BN314" s="214">
        <f t="shared" si="19"/>
        <v>0</v>
      </c>
      <c r="BO314" s="238" t="str">
        <f>IFERROR(VLOOKUP(IFERROR(VLOOKUP($M$36&amp;D314,'PCPP-UDR'!$A$5:$K$147,9,0),""),'FUENTE DE DATOS'!$N$2:$O$25,2,0),"")</f>
        <v/>
      </c>
      <c r="BP314" s="238" t="str">
        <f>IFERROR(VLOOKUP(IFERROR(VLOOKUP($M$36&amp;D314,'PCPP-UDR'!$A$5:$K$147,10,0),""),'FUENTE DE DATOS'!$N$2:$O$25,2,0),"")</f>
        <v/>
      </c>
      <c r="BQ314" s="109" t="s">
        <v>450</v>
      </c>
    </row>
    <row r="315" ht="25.5" customHeight="1">
      <c r="D315" s="248">
        <v>9.0</v>
      </c>
      <c r="E315" s="131"/>
      <c r="F315" s="249" t="str">
        <f t="shared" si="12"/>
        <v/>
      </c>
      <c r="G315" s="130"/>
      <c r="H315" s="130"/>
      <c r="I315" s="130"/>
      <c r="J315" s="130"/>
      <c r="K315" s="131"/>
      <c r="L315" s="250" t="str">
        <f t="shared" si="13"/>
        <v/>
      </c>
      <c r="M315" s="130"/>
      <c r="N315" s="131"/>
      <c r="O315" s="251" t="str">
        <f t="shared" si="14"/>
        <v/>
      </c>
      <c r="P315" s="130"/>
      <c r="Q315" s="130"/>
      <c r="R315" s="131"/>
      <c r="S315" s="251" t="str">
        <f t="shared" si="15"/>
        <v>Ninguno</v>
      </c>
      <c r="T315" s="130"/>
      <c r="U315" s="130"/>
      <c r="V315" s="131"/>
      <c r="W315" s="249" t="str">
        <f t="shared" si="16"/>
        <v/>
      </c>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1"/>
      <c r="AU315" s="251" t="str">
        <f t="shared" si="17"/>
        <v/>
      </c>
      <c r="AV315" s="130"/>
      <c r="AW315" s="130"/>
      <c r="AX315" s="130"/>
      <c r="AY315" s="130"/>
      <c r="AZ315" s="131"/>
      <c r="BA315" s="251" t="str">
        <f t="shared" si="18"/>
        <v/>
      </c>
      <c r="BB315" s="130"/>
      <c r="BC315" s="130"/>
      <c r="BD315" s="130"/>
      <c r="BE315" s="130"/>
      <c r="BF315" s="130"/>
      <c r="BG315" s="130"/>
      <c r="BH315" s="131"/>
      <c r="BL315" s="15" t="s">
        <v>73</v>
      </c>
      <c r="BM315" s="12" t="s">
        <v>449</v>
      </c>
      <c r="BN315" s="214">
        <f t="shared" si="19"/>
        <v>0</v>
      </c>
      <c r="BO315" s="238" t="str">
        <f>IFERROR(VLOOKUP(IFERROR(VLOOKUP($M$36&amp;D315,'PCPP-UDR'!$A$5:$K$147,9,0),""),'FUENTE DE DATOS'!$N$2:$O$25,2,0),"")</f>
        <v/>
      </c>
      <c r="BP315" s="238" t="str">
        <f>IFERROR(VLOOKUP(IFERROR(VLOOKUP($M$36&amp;D315,'PCPP-UDR'!$A$5:$K$147,10,0),""),'FUENTE DE DATOS'!$N$2:$O$25,2,0),"")</f>
        <v/>
      </c>
      <c r="BQ315" s="109" t="s">
        <v>450</v>
      </c>
    </row>
    <row r="316" ht="25.5" customHeight="1">
      <c r="D316" s="248">
        <v>10.0</v>
      </c>
      <c r="E316" s="131"/>
      <c r="F316" s="249" t="str">
        <f t="shared" si="12"/>
        <v/>
      </c>
      <c r="G316" s="130"/>
      <c r="H316" s="130"/>
      <c r="I316" s="130"/>
      <c r="J316" s="130"/>
      <c r="K316" s="131"/>
      <c r="L316" s="250" t="str">
        <f t="shared" si="13"/>
        <v/>
      </c>
      <c r="M316" s="130"/>
      <c r="N316" s="131"/>
      <c r="O316" s="251" t="str">
        <f t="shared" si="14"/>
        <v/>
      </c>
      <c r="P316" s="130"/>
      <c r="Q316" s="130"/>
      <c r="R316" s="131"/>
      <c r="S316" s="251" t="str">
        <f t="shared" si="15"/>
        <v>Ninguno</v>
      </c>
      <c r="T316" s="130"/>
      <c r="U316" s="130"/>
      <c r="V316" s="131"/>
      <c r="W316" s="249" t="str">
        <f t="shared" si="16"/>
        <v/>
      </c>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1"/>
      <c r="AU316" s="251" t="str">
        <f t="shared" si="17"/>
        <v/>
      </c>
      <c r="AV316" s="130"/>
      <c r="AW316" s="130"/>
      <c r="AX316" s="130"/>
      <c r="AY316" s="130"/>
      <c r="AZ316" s="131"/>
      <c r="BA316" s="251" t="str">
        <f t="shared" si="18"/>
        <v/>
      </c>
      <c r="BB316" s="130"/>
      <c r="BC316" s="130"/>
      <c r="BD316" s="130"/>
      <c r="BE316" s="130"/>
      <c r="BF316" s="130"/>
      <c r="BG316" s="130"/>
      <c r="BH316" s="131"/>
      <c r="BL316" s="32" t="s">
        <v>450</v>
      </c>
      <c r="BM316" s="12" t="s">
        <v>78</v>
      </c>
      <c r="BN316" s="214">
        <f t="shared" si="19"/>
        <v>44</v>
      </c>
      <c r="BO316" s="238" t="str">
        <f>IFERROR(VLOOKUP(IFERROR(VLOOKUP($M$36&amp;D316,'PCPP-UDR'!$A$5:$K$147,9,0),""),'FUENTE DE DATOS'!$N$2:$O$25,2,0),"")</f>
        <v/>
      </c>
      <c r="BP316" s="238" t="str">
        <f>IFERROR(VLOOKUP(IFERROR(VLOOKUP($M$36&amp;D316,'PCPP-UDR'!$A$5:$K$147,10,0),""),'FUENTE DE DATOS'!$N$2:$O$25,2,0),"")</f>
        <v/>
      </c>
      <c r="BQ316" s="109" t="s">
        <v>450</v>
      </c>
    </row>
    <row r="317" ht="25.5" customHeight="1">
      <c r="D317" s="248">
        <v>11.0</v>
      </c>
      <c r="E317" s="131"/>
      <c r="F317" s="249" t="str">
        <f t="shared" si="12"/>
        <v/>
      </c>
      <c r="G317" s="130"/>
      <c r="H317" s="130"/>
      <c r="I317" s="130"/>
      <c r="J317" s="130"/>
      <c r="K317" s="131"/>
      <c r="L317" s="250" t="str">
        <f t="shared" si="13"/>
        <v/>
      </c>
      <c r="M317" s="130"/>
      <c r="N317" s="131"/>
      <c r="O317" s="251" t="str">
        <f t="shared" si="14"/>
        <v/>
      </c>
      <c r="P317" s="130"/>
      <c r="Q317" s="130"/>
      <c r="R317" s="131"/>
      <c r="S317" s="251" t="str">
        <f t="shared" si="15"/>
        <v>I-1</v>
      </c>
      <c r="T317" s="130"/>
      <c r="U317" s="130"/>
      <c r="V317" s="131"/>
      <c r="W317" s="249" t="str">
        <f t="shared" si="16"/>
        <v/>
      </c>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1"/>
      <c r="AU317" s="251" t="str">
        <f t="shared" si="17"/>
        <v/>
      </c>
      <c r="AV317" s="130"/>
      <c r="AW317" s="130"/>
      <c r="AX317" s="130"/>
      <c r="AY317" s="130"/>
      <c r="AZ317" s="131"/>
      <c r="BA317" s="251" t="str">
        <f t="shared" si="18"/>
        <v/>
      </c>
      <c r="BB317" s="130"/>
      <c r="BC317" s="130"/>
      <c r="BD317" s="130"/>
      <c r="BE317" s="130"/>
      <c r="BF317" s="130"/>
      <c r="BG317" s="130"/>
      <c r="BH317" s="131"/>
      <c r="BL317" s="5"/>
      <c r="BM317" s="5" t="s">
        <v>85</v>
      </c>
      <c r="BN317" s="209">
        <f>SUM(BN318:BN330)</f>
        <v>10</v>
      </c>
      <c r="BO317" s="238" t="str">
        <f>IFERROR(VLOOKUP(IFERROR(VLOOKUP($M$36&amp;D317,'PCPP-UDR'!$A$5:$K$147,9,0),""),'FUENTE DE DATOS'!$N$2:$O$25,2,0),"")</f>
        <v/>
      </c>
      <c r="BP317" s="238" t="str">
        <f>IFERROR(VLOOKUP(IFERROR(VLOOKUP($M$36&amp;D317,'PCPP-UDR'!$A$5:$K$147,10,0),""),'FUENTE DE DATOS'!$N$2:$O$25,2,0),"")</f>
        <v/>
      </c>
      <c r="BQ317" s="30" t="s">
        <v>18</v>
      </c>
    </row>
    <row r="318" ht="25.5" customHeight="1">
      <c r="D318" s="248">
        <v>12.0</v>
      </c>
      <c r="E318" s="131"/>
      <c r="F318" s="249" t="str">
        <f t="shared" si="12"/>
        <v/>
      </c>
      <c r="G318" s="130"/>
      <c r="H318" s="130"/>
      <c r="I318" s="130"/>
      <c r="J318" s="130"/>
      <c r="K318" s="131"/>
      <c r="L318" s="250" t="str">
        <f t="shared" si="13"/>
        <v/>
      </c>
      <c r="M318" s="130"/>
      <c r="N318" s="131"/>
      <c r="O318" s="251" t="str">
        <f t="shared" si="14"/>
        <v/>
      </c>
      <c r="P318" s="130"/>
      <c r="Q318" s="130"/>
      <c r="R318" s="131"/>
      <c r="S318" s="251" t="str">
        <f t="shared" si="15"/>
        <v>Ninguno</v>
      </c>
      <c r="T318" s="130"/>
      <c r="U318" s="130"/>
      <c r="V318" s="131"/>
      <c r="W318" s="249" t="str">
        <f t="shared" si="16"/>
        <v/>
      </c>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1"/>
      <c r="AU318" s="251" t="str">
        <f t="shared" si="17"/>
        <v/>
      </c>
      <c r="AV318" s="130"/>
      <c r="AW318" s="130"/>
      <c r="AX318" s="130"/>
      <c r="AY318" s="130"/>
      <c r="AZ318" s="131"/>
      <c r="BA318" s="251" t="str">
        <f t="shared" si="18"/>
        <v/>
      </c>
      <c r="BB318" s="130"/>
      <c r="BC318" s="130"/>
      <c r="BD318" s="130"/>
      <c r="BE318" s="130"/>
      <c r="BF318" s="130"/>
      <c r="BG318" s="130"/>
      <c r="BH318" s="131"/>
      <c r="BL318" s="15" t="s">
        <v>92</v>
      </c>
      <c r="BM318" s="12" t="s">
        <v>451</v>
      </c>
      <c r="BN318" s="214">
        <f t="shared" ref="BN318:BN331" si="20">COUNTIF($S$307:$V$333,BL318)+COUNTIF($S$341:$V$367,BL318)+COUNTIF($S$375:$V$390,BL318)</f>
        <v>0</v>
      </c>
      <c r="BO318" s="238" t="str">
        <f>IFERROR(VLOOKUP(IFERROR(VLOOKUP($M$36&amp;D318,'PCPP-UDR'!$A$5:$K$147,9,0),""),'FUENTE DE DATOS'!$N$2:$O$25,2,0),"")</f>
        <v/>
      </c>
      <c r="BP318" s="238" t="str">
        <f>IFERROR(VLOOKUP(IFERROR(VLOOKUP($M$36&amp;D318,'PCPP-UDR'!$A$5:$K$147,10,0),""),'FUENTE DE DATOS'!$N$2:$O$25,2,0),"")</f>
        <v/>
      </c>
      <c r="BQ318" s="109" t="s">
        <v>450</v>
      </c>
      <c r="BS318" s="218"/>
    </row>
    <row r="319" ht="25.5" customHeight="1">
      <c r="D319" s="248">
        <v>13.0</v>
      </c>
      <c r="E319" s="131"/>
      <c r="F319" s="249" t="str">
        <f t="shared" si="12"/>
        <v/>
      </c>
      <c r="G319" s="130"/>
      <c r="H319" s="130"/>
      <c r="I319" s="130"/>
      <c r="J319" s="130"/>
      <c r="K319" s="131"/>
      <c r="L319" s="250" t="str">
        <f t="shared" si="13"/>
        <v/>
      </c>
      <c r="M319" s="130"/>
      <c r="N319" s="131"/>
      <c r="O319" s="251" t="str">
        <f t="shared" si="14"/>
        <v/>
      </c>
      <c r="P319" s="130"/>
      <c r="Q319" s="130"/>
      <c r="R319" s="131"/>
      <c r="S319" s="251" t="str">
        <f t="shared" si="15"/>
        <v>I-1</v>
      </c>
      <c r="T319" s="130"/>
      <c r="U319" s="130"/>
      <c r="V319" s="131"/>
      <c r="W319" s="249" t="str">
        <f t="shared" si="16"/>
        <v/>
      </c>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1"/>
      <c r="AU319" s="251" t="str">
        <f t="shared" si="17"/>
        <v/>
      </c>
      <c r="AV319" s="130"/>
      <c r="AW319" s="130"/>
      <c r="AX319" s="130"/>
      <c r="AY319" s="130"/>
      <c r="AZ319" s="131"/>
      <c r="BA319" s="251" t="str">
        <f t="shared" si="18"/>
        <v/>
      </c>
      <c r="BB319" s="130"/>
      <c r="BC319" s="130"/>
      <c r="BD319" s="130"/>
      <c r="BE319" s="130"/>
      <c r="BF319" s="130"/>
      <c r="BG319" s="130"/>
      <c r="BH319" s="131"/>
      <c r="BL319" s="15" t="s">
        <v>99</v>
      </c>
      <c r="BM319" s="12" t="s">
        <v>452</v>
      </c>
      <c r="BN319" s="214">
        <f t="shared" si="20"/>
        <v>0</v>
      </c>
      <c r="BO319" s="238" t="str">
        <f>IFERROR(VLOOKUP(IFERROR(VLOOKUP($M$36&amp;D319,'PCPP-UDR'!$A$5:$K$147,9,0),""),'FUENTE DE DATOS'!$N$2:$O$25,2,0),"")</f>
        <v/>
      </c>
      <c r="BP319" s="238" t="str">
        <f>IFERROR(VLOOKUP(IFERROR(VLOOKUP($M$36&amp;D319,'PCPP-UDR'!$A$5:$K$147,10,0),""),'FUENTE DE DATOS'!$N$2:$O$25,2,0),"")</f>
        <v/>
      </c>
      <c r="BQ319" s="30" t="s">
        <v>18</v>
      </c>
    </row>
    <row r="320" ht="25.5" customHeight="1">
      <c r="D320" s="248">
        <v>14.0</v>
      </c>
      <c r="E320" s="131"/>
      <c r="F320" s="249" t="str">
        <f t="shared" si="12"/>
        <v/>
      </c>
      <c r="G320" s="130"/>
      <c r="H320" s="130"/>
      <c r="I320" s="130"/>
      <c r="J320" s="130"/>
      <c r="K320" s="131"/>
      <c r="L320" s="250" t="str">
        <f t="shared" si="13"/>
        <v/>
      </c>
      <c r="M320" s="130"/>
      <c r="N320" s="131"/>
      <c r="O320" s="251" t="str">
        <f t="shared" si="14"/>
        <v/>
      </c>
      <c r="P320" s="130"/>
      <c r="Q320" s="130"/>
      <c r="R320" s="131"/>
      <c r="S320" s="251" t="str">
        <f t="shared" si="15"/>
        <v>Ninguno</v>
      </c>
      <c r="T320" s="130"/>
      <c r="U320" s="130"/>
      <c r="V320" s="131"/>
      <c r="W320" s="249" t="str">
        <f t="shared" si="16"/>
        <v/>
      </c>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1"/>
      <c r="AU320" s="251" t="str">
        <f t="shared" si="17"/>
        <v/>
      </c>
      <c r="AV320" s="130"/>
      <c r="AW320" s="130"/>
      <c r="AX320" s="130"/>
      <c r="AY320" s="130"/>
      <c r="AZ320" s="131"/>
      <c r="BA320" s="251" t="str">
        <f t="shared" si="18"/>
        <v/>
      </c>
      <c r="BB320" s="130"/>
      <c r="BC320" s="130"/>
      <c r="BD320" s="130"/>
      <c r="BE320" s="130"/>
      <c r="BF320" s="130"/>
      <c r="BG320" s="130"/>
      <c r="BH320" s="131"/>
      <c r="BL320" s="15" t="s">
        <v>107</v>
      </c>
      <c r="BM320" s="12" t="s">
        <v>453</v>
      </c>
      <c r="BN320" s="214">
        <f t="shared" si="20"/>
        <v>4</v>
      </c>
      <c r="BO320" s="238" t="str">
        <f>IFERROR(VLOOKUP(IFERROR(VLOOKUP($M$36&amp;D320,'PCPP-UDR'!$A$5:$K$147,9,0),""),'FUENTE DE DATOS'!$N$2:$O$25,2,0),"")</f>
        <v/>
      </c>
      <c r="BP320" s="238" t="str">
        <f>IFERROR(VLOOKUP(IFERROR(VLOOKUP($M$36&amp;D320,'PCPP-UDR'!$A$5:$K$147,10,0),""),'FUENTE DE DATOS'!$N$2:$O$25,2,0),"")</f>
        <v/>
      </c>
      <c r="BQ320" s="109" t="s">
        <v>450</v>
      </c>
    </row>
    <row r="321" ht="25.5" customHeight="1">
      <c r="D321" s="248">
        <v>15.0</v>
      </c>
      <c r="E321" s="131"/>
      <c r="F321" s="249" t="str">
        <f t="shared" si="12"/>
        <v/>
      </c>
      <c r="G321" s="130"/>
      <c r="H321" s="130"/>
      <c r="I321" s="130"/>
      <c r="J321" s="130"/>
      <c r="K321" s="131"/>
      <c r="L321" s="250" t="str">
        <f t="shared" si="13"/>
        <v/>
      </c>
      <c r="M321" s="130"/>
      <c r="N321" s="131"/>
      <c r="O321" s="251" t="str">
        <f t="shared" si="14"/>
        <v/>
      </c>
      <c r="P321" s="130"/>
      <c r="Q321" s="130"/>
      <c r="R321" s="131"/>
      <c r="S321" s="251" t="str">
        <f t="shared" si="15"/>
        <v>Ninguno</v>
      </c>
      <c r="T321" s="130"/>
      <c r="U321" s="130"/>
      <c r="V321" s="131"/>
      <c r="W321" s="249" t="str">
        <f t="shared" si="16"/>
        <v/>
      </c>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1"/>
      <c r="AU321" s="251" t="str">
        <f t="shared" si="17"/>
        <v/>
      </c>
      <c r="AV321" s="130"/>
      <c r="AW321" s="130"/>
      <c r="AX321" s="130"/>
      <c r="AY321" s="130"/>
      <c r="AZ321" s="131"/>
      <c r="BA321" s="251" t="str">
        <f t="shared" si="18"/>
        <v/>
      </c>
      <c r="BB321" s="130"/>
      <c r="BC321" s="130"/>
      <c r="BD321" s="130"/>
      <c r="BE321" s="130"/>
      <c r="BF321" s="130"/>
      <c r="BG321" s="130"/>
      <c r="BH321" s="131"/>
      <c r="BL321" s="15" t="s">
        <v>115</v>
      </c>
      <c r="BM321" s="12" t="s">
        <v>454</v>
      </c>
      <c r="BN321" s="214">
        <f t="shared" si="20"/>
        <v>0</v>
      </c>
      <c r="BO321" s="238" t="str">
        <f>IFERROR(VLOOKUP(IFERROR(VLOOKUP($M$36&amp;D321,'PCPP-UDR'!$A$5:$K$147,9,0),""),'FUENTE DE DATOS'!$N$2:$O$25,2,0),"")</f>
        <v/>
      </c>
      <c r="BP321" s="238" t="str">
        <f>IFERROR(VLOOKUP(IFERROR(VLOOKUP($M$36&amp;D321,'PCPP-UDR'!$A$5:$K$147,10,0),""),'FUENTE DE DATOS'!$N$2:$O$25,2,0),"")</f>
        <v/>
      </c>
      <c r="BQ321" s="109" t="s">
        <v>450</v>
      </c>
    </row>
    <row r="322" ht="25.5" customHeight="1">
      <c r="D322" s="248">
        <v>16.0</v>
      </c>
      <c r="E322" s="131"/>
      <c r="F322" s="249" t="str">
        <f t="shared" si="12"/>
        <v/>
      </c>
      <c r="G322" s="130"/>
      <c r="H322" s="130"/>
      <c r="I322" s="130"/>
      <c r="J322" s="130"/>
      <c r="K322" s="131"/>
      <c r="L322" s="250" t="str">
        <f t="shared" si="13"/>
        <v/>
      </c>
      <c r="M322" s="130"/>
      <c r="N322" s="131"/>
      <c r="O322" s="251" t="str">
        <f t="shared" si="14"/>
        <v/>
      </c>
      <c r="P322" s="130"/>
      <c r="Q322" s="130"/>
      <c r="R322" s="131"/>
      <c r="S322" s="251" t="str">
        <f t="shared" si="15"/>
        <v>Ninguno</v>
      </c>
      <c r="T322" s="130"/>
      <c r="U322" s="130"/>
      <c r="V322" s="131"/>
      <c r="W322" s="249" t="str">
        <f t="shared" si="16"/>
        <v/>
      </c>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1"/>
      <c r="AU322" s="251" t="str">
        <f t="shared" si="17"/>
        <v/>
      </c>
      <c r="AV322" s="130"/>
      <c r="AW322" s="130"/>
      <c r="AX322" s="130"/>
      <c r="AY322" s="130"/>
      <c r="AZ322" s="131"/>
      <c r="BA322" s="251" t="str">
        <f t="shared" si="18"/>
        <v/>
      </c>
      <c r="BB322" s="130"/>
      <c r="BC322" s="130"/>
      <c r="BD322" s="130"/>
      <c r="BE322" s="130"/>
      <c r="BF322" s="130"/>
      <c r="BG322" s="130"/>
      <c r="BH322" s="131"/>
      <c r="BL322" s="32" t="s">
        <v>121</v>
      </c>
      <c r="BM322" s="12" t="s">
        <v>455</v>
      </c>
      <c r="BN322" s="214">
        <f t="shared" si="20"/>
        <v>6</v>
      </c>
      <c r="BO322" s="238" t="str">
        <f>IFERROR(VLOOKUP(IFERROR(VLOOKUP($M$36&amp;D322,'PCPP-UDR'!$A$5:$K$147,9,0),""),'FUENTE DE DATOS'!$N$2:$O$25,2,0),"")</f>
        <v/>
      </c>
      <c r="BP322" s="238" t="str">
        <f>IFERROR(VLOOKUP(IFERROR(VLOOKUP($M$36&amp;D322,'PCPP-UDR'!$A$5:$K$147,10,0),""),'FUENTE DE DATOS'!$N$2:$O$25,2,0),"")</f>
        <v/>
      </c>
      <c r="BQ322" s="109" t="s">
        <v>450</v>
      </c>
    </row>
    <row r="323" ht="25.5" customHeight="1">
      <c r="D323" s="248">
        <v>17.0</v>
      </c>
      <c r="E323" s="131"/>
      <c r="F323" s="249" t="str">
        <f t="shared" si="12"/>
        <v/>
      </c>
      <c r="G323" s="130"/>
      <c r="H323" s="130"/>
      <c r="I323" s="130"/>
      <c r="J323" s="130"/>
      <c r="K323" s="131"/>
      <c r="L323" s="250" t="str">
        <f t="shared" si="13"/>
        <v/>
      </c>
      <c r="M323" s="130"/>
      <c r="N323" s="131"/>
      <c r="O323" s="251" t="str">
        <f t="shared" si="14"/>
        <v/>
      </c>
      <c r="P323" s="130"/>
      <c r="Q323" s="130"/>
      <c r="R323" s="131"/>
      <c r="S323" s="251" t="str">
        <f t="shared" si="15"/>
        <v>Ninguno</v>
      </c>
      <c r="T323" s="130"/>
      <c r="U323" s="130"/>
      <c r="V323" s="131"/>
      <c r="W323" s="249" t="str">
        <f t="shared" si="16"/>
        <v/>
      </c>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1"/>
      <c r="AU323" s="251" t="str">
        <f t="shared" si="17"/>
        <v/>
      </c>
      <c r="AV323" s="130"/>
      <c r="AW323" s="130"/>
      <c r="AX323" s="130"/>
      <c r="AY323" s="130"/>
      <c r="AZ323" s="131"/>
      <c r="BA323" s="251" t="str">
        <f t="shared" si="18"/>
        <v/>
      </c>
      <c r="BB323" s="130"/>
      <c r="BC323" s="130"/>
      <c r="BD323" s="130"/>
      <c r="BE323" s="130"/>
      <c r="BF323" s="130"/>
      <c r="BG323" s="130"/>
      <c r="BH323" s="131"/>
      <c r="BL323" s="15" t="s">
        <v>128</v>
      </c>
      <c r="BM323" s="12" t="s">
        <v>456</v>
      </c>
      <c r="BN323" s="214">
        <f t="shared" si="20"/>
        <v>0</v>
      </c>
      <c r="BO323" s="238" t="str">
        <f>IFERROR(VLOOKUP(IFERROR(VLOOKUP($M$36&amp;D323,'PCPP-UDR'!$A$5:$K$147,9,0),""),'FUENTE DE DATOS'!$N$2:$O$25,2,0),"")</f>
        <v/>
      </c>
      <c r="BP323" s="238" t="str">
        <f>IFERROR(VLOOKUP(IFERROR(VLOOKUP($M$36&amp;D323,'PCPP-UDR'!$A$5:$K$147,10,0),""),'FUENTE DE DATOS'!$N$2:$O$25,2,0),"")</f>
        <v/>
      </c>
      <c r="BQ323" s="109" t="s">
        <v>450</v>
      </c>
    </row>
    <row r="324" ht="25.5" customHeight="1">
      <c r="D324" s="248">
        <v>18.0</v>
      </c>
      <c r="E324" s="131"/>
      <c r="F324" s="249" t="str">
        <f t="shared" si="12"/>
        <v/>
      </c>
      <c r="G324" s="130"/>
      <c r="H324" s="130"/>
      <c r="I324" s="130"/>
      <c r="J324" s="130"/>
      <c r="K324" s="131"/>
      <c r="L324" s="250" t="str">
        <f t="shared" si="13"/>
        <v/>
      </c>
      <c r="M324" s="130"/>
      <c r="N324" s="131"/>
      <c r="O324" s="251" t="str">
        <f t="shared" si="14"/>
        <v/>
      </c>
      <c r="P324" s="130"/>
      <c r="Q324" s="130"/>
      <c r="R324" s="131"/>
      <c r="S324" s="251" t="str">
        <f t="shared" si="15"/>
        <v>Ninguno</v>
      </c>
      <c r="T324" s="130"/>
      <c r="U324" s="130"/>
      <c r="V324" s="131"/>
      <c r="W324" s="249" t="str">
        <f t="shared" si="16"/>
        <v/>
      </c>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1"/>
      <c r="AU324" s="251" t="str">
        <f t="shared" si="17"/>
        <v/>
      </c>
      <c r="AV324" s="130"/>
      <c r="AW324" s="130"/>
      <c r="AX324" s="130"/>
      <c r="AY324" s="130"/>
      <c r="AZ324" s="131"/>
      <c r="BA324" s="251" t="str">
        <f t="shared" si="18"/>
        <v/>
      </c>
      <c r="BB324" s="130"/>
      <c r="BC324" s="130"/>
      <c r="BD324" s="130"/>
      <c r="BE324" s="130"/>
      <c r="BF324" s="130"/>
      <c r="BG324" s="130"/>
      <c r="BH324" s="131"/>
      <c r="BL324" s="15" t="s">
        <v>135</v>
      </c>
      <c r="BM324" s="12" t="s">
        <v>457</v>
      </c>
      <c r="BN324" s="214">
        <f t="shared" si="20"/>
        <v>0</v>
      </c>
      <c r="BO324" s="238" t="str">
        <f>IFERROR(VLOOKUP(IFERROR(VLOOKUP($M$36&amp;D324,'PCPP-UDR'!$A$5:$K$147,9,0),""),'FUENTE DE DATOS'!$N$2:$O$25,2,0),"")</f>
        <v/>
      </c>
      <c r="BP324" s="238" t="str">
        <f>IFERROR(VLOOKUP(IFERROR(VLOOKUP($M$36&amp;D324,'PCPP-UDR'!$A$5:$K$147,10,0),""),'FUENTE DE DATOS'!$N$2:$O$25,2,0),"")</f>
        <v/>
      </c>
      <c r="BQ324" s="109" t="s">
        <v>450</v>
      </c>
    </row>
    <row r="325" ht="25.5" customHeight="1">
      <c r="D325" s="248">
        <v>19.0</v>
      </c>
      <c r="E325" s="131"/>
      <c r="F325" s="249" t="str">
        <f t="shared" si="12"/>
        <v/>
      </c>
      <c r="G325" s="130"/>
      <c r="H325" s="130"/>
      <c r="I325" s="130"/>
      <c r="J325" s="130"/>
      <c r="K325" s="131"/>
      <c r="L325" s="250" t="str">
        <f t="shared" si="13"/>
        <v/>
      </c>
      <c r="M325" s="130"/>
      <c r="N325" s="131"/>
      <c r="O325" s="251" t="str">
        <f t="shared" si="14"/>
        <v/>
      </c>
      <c r="P325" s="130"/>
      <c r="Q325" s="130"/>
      <c r="R325" s="131"/>
      <c r="S325" s="251" t="str">
        <f t="shared" si="15"/>
        <v>Ninguno</v>
      </c>
      <c r="T325" s="130"/>
      <c r="U325" s="130"/>
      <c r="V325" s="131"/>
      <c r="W325" s="249" t="str">
        <f t="shared" si="16"/>
        <v/>
      </c>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1"/>
      <c r="AU325" s="251" t="str">
        <f t="shared" si="17"/>
        <v/>
      </c>
      <c r="AV325" s="130"/>
      <c r="AW325" s="130"/>
      <c r="AX325" s="130"/>
      <c r="AY325" s="130"/>
      <c r="AZ325" s="131"/>
      <c r="BA325" s="251" t="str">
        <f t="shared" si="18"/>
        <v/>
      </c>
      <c r="BB325" s="130"/>
      <c r="BC325" s="130"/>
      <c r="BD325" s="130"/>
      <c r="BE325" s="130"/>
      <c r="BF325" s="130"/>
      <c r="BG325" s="130"/>
      <c r="BH325" s="131"/>
      <c r="BL325" s="15" t="s">
        <v>141</v>
      </c>
      <c r="BM325" s="12" t="s">
        <v>458</v>
      </c>
      <c r="BN325" s="214">
        <f t="shared" si="20"/>
        <v>0</v>
      </c>
      <c r="BO325" s="238" t="str">
        <f>IFERROR(VLOOKUP(IFERROR(VLOOKUP($M$36&amp;D325,'PCPP-UDR'!$A$5:$K$147,9,0),""),'FUENTE DE DATOS'!$N$2:$O$25,2,0),"")</f>
        <v/>
      </c>
      <c r="BP325" s="238" t="str">
        <f>IFERROR(VLOOKUP(IFERROR(VLOOKUP($M$36&amp;D325,'PCPP-UDR'!$A$5:$K$147,10,0),""),'FUENTE DE DATOS'!$N$2:$O$25,2,0),"")</f>
        <v/>
      </c>
      <c r="BQ325" s="109" t="s">
        <v>450</v>
      </c>
    </row>
    <row r="326" ht="25.5" customHeight="1">
      <c r="D326" s="248">
        <v>20.0</v>
      </c>
      <c r="E326" s="131"/>
      <c r="F326" s="249" t="str">
        <f t="shared" si="12"/>
        <v/>
      </c>
      <c r="G326" s="130"/>
      <c r="H326" s="130"/>
      <c r="I326" s="130"/>
      <c r="J326" s="130"/>
      <c r="K326" s="131"/>
      <c r="L326" s="250" t="str">
        <f t="shared" si="13"/>
        <v/>
      </c>
      <c r="M326" s="130"/>
      <c r="N326" s="131"/>
      <c r="O326" s="251" t="str">
        <f t="shared" si="14"/>
        <v/>
      </c>
      <c r="P326" s="130"/>
      <c r="Q326" s="130"/>
      <c r="R326" s="131"/>
      <c r="S326" s="251" t="str">
        <f t="shared" si="15"/>
        <v>I-1</v>
      </c>
      <c r="T326" s="130"/>
      <c r="U326" s="130"/>
      <c r="V326" s="131"/>
      <c r="W326" s="249" t="str">
        <f t="shared" si="16"/>
        <v/>
      </c>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1"/>
      <c r="AU326" s="251" t="str">
        <f t="shared" si="17"/>
        <v/>
      </c>
      <c r="AV326" s="130"/>
      <c r="AW326" s="130"/>
      <c r="AX326" s="130"/>
      <c r="AY326" s="130"/>
      <c r="AZ326" s="131"/>
      <c r="BA326" s="251" t="str">
        <f t="shared" si="18"/>
        <v/>
      </c>
      <c r="BB326" s="130"/>
      <c r="BC326" s="130"/>
      <c r="BD326" s="130"/>
      <c r="BE326" s="130"/>
      <c r="BF326" s="130"/>
      <c r="BG326" s="130"/>
      <c r="BH326" s="131"/>
      <c r="BL326" s="15" t="s">
        <v>147</v>
      </c>
      <c r="BM326" s="12" t="s">
        <v>459</v>
      </c>
      <c r="BN326" s="214">
        <f t="shared" si="20"/>
        <v>0</v>
      </c>
      <c r="BO326" s="238" t="str">
        <f>IFERROR(VLOOKUP(IFERROR(VLOOKUP($M$36&amp;D326,'PCPP-UDR'!$A$5:$K$147,9,0),""),'FUENTE DE DATOS'!$N$2:$O$25,2,0),"")</f>
        <v/>
      </c>
      <c r="BP326" s="238" t="str">
        <f>IFERROR(VLOOKUP(IFERROR(VLOOKUP($M$36&amp;D326,'PCPP-UDR'!$A$5:$K$147,10,0),""),'FUENTE DE DATOS'!$N$2:$O$25,2,0),"")</f>
        <v/>
      </c>
      <c r="BQ326" s="30" t="s">
        <v>18</v>
      </c>
    </row>
    <row r="327" ht="25.5" customHeight="1">
      <c r="D327" s="248">
        <v>21.0</v>
      </c>
      <c r="E327" s="131"/>
      <c r="F327" s="249" t="str">
        <f t="shared" si="12"/>
        <v/>
      </c>
      <c r="G327" s="130"/>
      <c r="H327" s="130"/>
      <c r="I327" s="130"/>
      <c r="J327" s="130"/>
      <c r="K327" s="131"/>
      <c r="L327" s="250" t="str">
        <f t="shared" si="13"/>
        <v/>
      </c>
      <c r="M327" s="130"/>
      <c r="N327" s="131"/>
      <c r="O327" s="251" t="str">
        <f t="shared" si="14"/>
        <v/>
      </c>
      <c r="P327" s="130"/>
      <c r="Q327" s="130"/>
      <c r="R327" s="131"/>
      <c r="S327" s="251" t="str">
        <f t="shared" si="15"/>
        <v>I-1</v>
      </c>
      <c r="T327" s="130"/>
      <c r="U327" s="130"/>
      <c r="V327" s="131"/>
      <c r="W327" s="249" t="str">
        <f t="shared" si="16"/>
        <v/>
      </c>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1"/>
      <c r="AU327" s="251" t="str">
        <f t="shared" si="17"/>
        <v/>
      </c>
      <c r="AV327" s="130"/>
      <c r="AW327" s="130"/>
      <c r="AX327" s="130"/>
      <c r="AY327" s="130"/>
      <c r="AZ327" s="131"/>
      <c r="BA327" s="251" t="str">
        <f t="shared" si="18"/>
        <v/>
      </c>
      <c r="BB327" s="130"/>
      <c r="BC327" s="130"/>
      <c r="BD327" s="130"/>
      <c r="BE327" s="130"/>
      <c r="BF327" s="130"/>
      <c r="BG327" s="130"/>
      <c r="BH327" s="131"/>
      <c r="BL327" s="15" t="s">
        <v>153</v>
      </c>
      <c r="BM327" s="12" t="s">
        <v>460</v>
      </c>
      <c r="BN327" s="214">
        <f t="shared" si="20"/>
        <v>0</v>
      </c>
      <c r="BO327" s="238" t="str">
        <f>IFERROR(VLOOKUP(IFERROR(VLOOKUP($M$36&amp;D327,'PCPP-UDR'!$A$5:$K$147,9,0),""),'FUENTE DE DATOS'!$N$2:$O$25,2,0),"")</f>
        <v/>
      </c>
      <c r="BP327" s="238" t="str">
        <f>IFERROR(VLOOKUP(IFERROR(VLOOKUP($M$36&amp;D327,'PCPP-UDR'!$A$5:$K$147,10,0),""),'FUENTE DE DATOS'!$N$2:$O$25,2,0),"")</f>
        <v/>
      </c>
      <c r="BQ327" s="30" t="s">
        <v>18</v>
      </c>
    </row>
    <row r="328" ht="25.5" customHeight="1">
      <c r="D328" s="248">
        <v>22.0</v>
      </c>
      <c r="E328" s="131"/>
      <c r="F328" s="249" t="str">
        <f t="shared" si="12"/>
        <v/>
      </c>
      <c r="G328" s="130"/>
      <c r="H328" s="130"/>
      <c r="I328" s="130"/>
      <c r="J328" s="130"/>
      <c r="K328" s="131"/>
      <c r="L328" s="250" t="str">
        <f t="shared" si="13"/>
        <v/>
      </c>
      <c r="M328" s="130"/>
      <c r="N328" s="131"/>
      <c r="O328" s="251" t="str">
        <f t="shared" si="14"/>
        <v/>
      </c>
      <c r="P328" s="130"/>
      <c r="Q328" s="130"/>
      <c r="R328" s="131"/>
      <c r="S328" s="251" t="str">
        <f t="shared" si="15"/>
        <v>Ninguno</v>
      </c>
      <c r="T328" s="130"/>
      <c r="U328" s="130"/>
      <c r="V328" s="131"/>
      <c r="W328" s="249" t="str">
        <f t="shared" si="16"/>
        <v/>
      </c>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1"/>
      <c r="AU328" s="251" t="str">
        <f t="shared" si="17"/>
        <v/>
      </c>
      <c r="AV328" s="130"/>
      <c r="AW328" s="130"/>
      <c r="AX328" s="130"/>
      <c r="AY328" s="130"/>
      <c r="AZ328" s="131"/>
      <c r="BA328" s="251" t="str">
        <f t="shared" si="18"/>
        <v/>
      </c>
      <c r="BB328" s="130"/>
      <c r="BC328" s="130"/>
      <c r="BD328" s="130"/>
      <c r="BE328" s="130"/>
      <c r="BF328" s="130"/>
      <c r="BG328" s="130"/>
      <c r="BH328" s="131"/>
      <c r="BL328" s="15" t="s">
        <v>160</v>
      </c>
      <c r="BM328" s="12" t="s">
        <v>462</v>
      </c>
      <c r="BN328" s="214">
        <f t="shared" si="20"/>
        <v>0</v>
      </c>
      <c r="BO328" s="238" t="str">
        <f>IFERROR(VLOOKUP(IFERROR(VLOOKUP($M$36&amp;D328,'PCPP-UDR'!$A$5:$K$147,9,0),""),'FUENTE DE DATOS'!$N$2:$O$25,2,0),"")</f>
        <v/>
      </c>
      <c r="BP328" s="238" t="str">
        <f>IFERROR(VLOOKUP(IFERROR(VLOOKUP($M$36&amp;D328,'PCPP-UDR'!$A$5:$K$147,10,0),""),'FUENTE DE DATOS'!$N$2:$O$25,2,0),"")</f>
        <v/>
      </c>
      <c r="BQ328" s="109" t="s">
        <v>450</v>
      </c>
    </row>
    <row r="329" ht="25.5" customHeight="1">
      <c r="D329" s="248">
        <v>23.0</v>
      </c>
      <c r="E329" s="131"/>
      <c r="F329" s="249" t="str">
        <f t="shared" si="12"/>
        <v/>
      </c>
      <c r="G329" s="130"/>
      <c r="H329" s="130"/>
      <c r="I329" s="130"/>
      <c r="J329" s="130"/>
      <c r="K329" s="131"/>
      <c r="L329" s="250" t="str">
        <f t="shared" si="13"/>
        <v/>
      </c>
      <c r="M329" s="130"/>
      <c r="N329" s="131"/>
      <c r="O329" s="251" t="str">
        <f t="shared" si="14"/>
        <v/>
      </c>
      <c r="P329" s="130"/>
      <c r="Q329" s="130"/>
      <c r="R329" s="131"/>
      <c r="S329" s="251" t="str">
        <f t="shared" si="15"/>
        <v>I-1</v>
      </c>
      <c r="T329" s="130"/>
      <c r="U329" s="130"/>
      <c r="V329" s="131"/>
      <c r="W329" s="249" t="str">
        <f t="shared" si="16"/>
        <v/>
      </c>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1"/>
      <c r="AU329" s="251" t="str">
        <f t="shared" si="17"/>
        <v/>
      </c>
      <c r="AV329" s="130"/>
      <c r="AW329" s="130"/>
      <c r="AX329" s="130"/>
      <c r="AY329" s="130"/>
      <c r="AZ329" s="131"/>
      <c r="BA329" s="251" t="str">
        <f t="shared" si="18"/>
        <v/>
      </c>
      <c r="BB329" s="130"/>
      <c r="BC329" s="130"/>
      <c r="BD329" s="130"/>
      <c r="BE329" s="130"/>
      <c r="BF329" s="130"/>
      <c r="BG329" s="130"/>
      <c r="BH329" s="131"/>
      <c r="BL329" s="15" t="s">
        <v>166</v>
      </c>
      <c r="BM329" s="12" t="s">
        <v>463</v>
      </c>
      <c r="BN329" s="214">
        <f t="shared" si="20"/>
        <v>0</v>
      </c>
      <c r="BO329" s="238" t="str">
        <f>IFERROR(VLOOKUP(IFERROR(VLOOKUP($M$36&amp;D329,'PCPP-UDR'!$A$5:$K$147,9,0),""),'FUENTE DE DATOS'!$N$2:$O$25,2,0),"")</f>
        <v/>
      </c>
      <c r="BP329" s="238" t="str">
        <f>IFERROR(VLOOKUP(IFERROR(VLOOKUP($M$36&amp;D329,'PCPP-UDR'!$A$5:$K$147,10,0),""),'FUENTE DE DATOS'!$N$2:$O$25,2,0),"")</f>
        <v/>
      </c>
      <c r="BQ329" s="30" t="s">
        <v>18</v>
      </c>
    </row>
    <row r="330" ht="25.5" customHeight="1">
      <c r="D330" s="248">
        <v>24.0</v>
      </c>
      <c r="E330" s="131"/>
      <c r="F330" s="249" t="str">
        <f t="shared" si="12"/>
        <v/>
      </c>
      <c r="G330" s="130"/>
      <c r="H330" s="130"/>
      <c r="I330" s="130"/>
      <c r="J330" s="130"/>
      <c r="K330" s="131"/>
      <c r="L330" s="250" t="str">
        <f t="shared" si="13"/>
        <v/>
      </c>
      <c r="M330" s="130"/>
      <c r="N330" s="131"/>
      <c r="O330" s="251" t="str">
        <f t="shared" si="14"/>
        <v/>
      </c>
      <c r="P330" s="130"/>
      <c r="Q330" s="130"/>
      <c r="R330" s="131"/>
      <c r="S330" s="251" t="str">
        <f t="shared" si="15"/>
        <v>I-1</v>
      </c>
      <c r="T330" s="130"/>
      <c r="U330" s="130"/>
      <c r="V330" s="131"/>
      <c r="W330" s="249" t="str">
        <f t="shared" si="16"/>
        <v/>
      </c>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1"/>
      <c r="AU330" s="251" t="str">
        <f t="shared" si="17"/>
        <v/>
      </c>
      <c r="AV330" s="130"/>
      <c r="AW330" s="130"/>
      <c r="AX330" s="130"/>
      <c r="AY330" s="130"/>
      <c r="AZ330" s="131"/>
      <c r="BA330" s="251" t="str">
        <f t="shared" si="18"/>
        <v/>
      </c>
      <c r="BB330" s="130"/>
      <c r="BC330" s="130"/>
      <c r="BD330" s="130"/>
      <c r="BE330" s="130"/>
      <c r="BF330" s="130"/>
      <c r="BG330" s="130"/>
      <c r="BH330" s="131"/>
      <c r="BL330" s="15" t="s">
        <v>173</v>
      </c>
      <c r="BM330" s="12" t="s">
        <v>467</v>
      </c>
      <c r="BN330" s="214">
        <f t="shared" si="20"/>
        <v>0</v>
      </c>
      <c r="BO330" s="238" t="str">
        <f>IFERROR(VLOOKUP(IFERROR(VLOOKUP($M$36&amp;D330,'PCPP-UDR'!$A$5:$K$147,9,0),""),'FUENTE DE DATOS'!$N$2:$O$25,2,0),"")</f>
        <v/>
      </c>
      <c r="BP330" s="238" t="str">
        <f>IFERROR(VLOOKUP(IFERROR(VLOOKUP($M$36&amp;D330,'PCPP-UDR'!$A$5:$K$147,10,0),""),'FUENTE DE DATOS'!$N$2:$O$25,2,0),"")</f>
        <v/>
      </c>
      <c r="BQ330" s="30" t="s">
        <v>18</v>
      </c>
    </row>
    <row r="331" ht="25.5" customHeight="1">
      <c r="D331" s="248">
        <v>25.0</v>
      </c>
      <c r="E331" s="131"/>
      <c r="F331" s="249" t="str">
        <f t="shared" si="12"/>
        <v/>
      </c>
      <c r="G331" s="130"/>
      <c r="H331" s="130"/>
      <c r="I331" s="130"/>
      <c r="J331" s="130"/>
      <c r="K331" s="131"/>
      <c r="L331" s="250" t="str">
        <f t="shared" si="13"/>
        <v/>
      </c>
      <c r="M331" s="130"/>
      <c r="N331" s="131"/>
      <c r="O331" s="251" t="str">
        <f t="shared" si="14"/>
        <v/>
      </c>
      <c r="P331" s="130"/>
      <c r="Q331" s="130"/>
      <c r="R331" s="131"/>
      <c r="S331" s="251" t="str">
        <f t="shared" si="15"/>
        <v>Ninguno</v>
      </c>
      <c r="T331" s="130"/>
      <c r="U331" s="130"/>
      <c r="V331" s="131"/>
      <c r="W331" s="249" t="str">
        <f t="shared" si="16"/>
        <v/>
      </c>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1"/>
      <c r="AU331" s="251" t="str">
        <f t="shared" si="17"/>
        <v/>
      </c>
      <c r="AV331" s="130"/>
      <c r="AW331" s="130"/>
      <c r="AX331" s="130"/>
      <c r="AY331" s="130"/>
      <c r="AZ331" s="131"/>
      <c r="BA331" s="251" t="str">
        <f t="shared" si="18"/>
        <v/>
      </c>
      <c r="BB331" s="130"/>
      <c r="BC331" s="130"/>
      <c r="BD331" s="130"/>
      <c r="BE331" s="130"/>
      <c r="BF331" s="130"/>
      <c r="BG331" s="130"/>
      <c r="BH331" s="131"/>
      <c r="BL331" s="32" t="s">
        <v>450</v>
      </c>
      <c r="BM331" s="12" t="s">
        <v>78</v>
      </c>
      <c r="BN331" s="214">
        <f t="shared" si="20"/>
        <v>44</v>
      </c>
      <c r="BO331" s="238" t="str">
        <f>IFERROR(VLOOKUP(IFERROR(VLOOKUP($M$36&amp;D331,'PCPP-UDR'!$A$5:$K$147,9,0),""),'FUENTE DE DATOS'!$N$2:$O$25,2,0),"")</f>
        <v/>
      </c>
      <c r="BP331" s="238" t="str">
        <f>IFERROR(VLOOKUP(IFERROR(VLOOKUP($M$36&amp;D331,'PCPP-UDR'!$A$5:$K$147,10,0),""),'FUENTE DE DATOS'!$N$2:$O$25,2,0),"")</f>
        <v/>
      </c>
      <c r="BQ331" s="109" t="s">
        <v>450</v>
      </c>
    </row>
    <row r="332" ht="25.5" customHeight="1">
      <c r="D332" s="248">
        <v>26.0</v>
      </c>
      <c r="E332" s="131"/>
      <c r="F332" s="249" t="str">
        <f t="shared" si="12"/>
        <v/>
      </c>
      <c r="G332" s="130"/>
      <c r="H332" s="130"/>
      <c r="I332" s="130"/>
      <c r="J332" s="130"/>
      <c r="K332" s="131"/>
      <c r="L332" s="250" t="str">
        <f t="shared" si="13"/>
        <v/>
      </c>
      <c r="M332" s="130"/>
      <c r="N332" s="131"/>
      <c r="O332" s="251" t="str">
        <f t="shared" si="14"/>
        <v/>
      </c>
      <c r="P332" s="130"/>
      <c r="Q332" s="130"/>
      <c r="R332" s="131"/>
      <c r="S332" s="251" t="str">
        <f t="shared" si="15"/>
        <v>Ninguno</v>
      </c>
      <c r="T332" s="130"/>
      <c r="U332" s="130"/>
      <c r="V332" s="131"/>
      <c r="W332" s="249" t="str">
        <f t="shared" si="16"/>
        <v/>
      </c>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1"/>
      <c r="AU332" s="251" t="str">
        <f t="shared" si="17"/>
        <v/>
      </c>
      <c r="AV332" s="130"/>
      <c r="AW332" s="130"/>
      <c r="AX332" s="130"/>
      <c r="AY332" s="130"/>
      <c r="AZ332" s="131"/>
      <c r="BA332" s="251" t="str">
        <f t="shared" si="18"/>
        <v/>
      </c>
      <c r="BB332" s="130"/>
      <c r="BC332" s="130"/>
      <c r="BD332" s="130"/>
      <c r="BE332" s="130"/>
      <c r="BF332" s="130"/>
      <c r="BG332" s="130"/>
      <c r="BH332" s="131"/>
      <c r="BN332" s="238"/>
      <c r="BO332" s="238" t="str">
        <f>IFERROR(VLOOKUP(IFERROR(VLOOKUP($M$36&amp;D332,'PCPP-UDR'!$A$5:$K$147,9,0),""),'FUENTE DE DATOS'!$N$2:$O$25,2,0),"")</f>
        <v/>
      </c>
      <c r="BP332" s="238" t="str">
        <f>IFERROR(VLOOKUP(IFERROR(VLOOKUP($M$36&amp;D332,'PCPP-UDR'!$A$5:$K$147,10,0),""),'FUENTE DE DATOS'!$N$2:$O$25,2,0),"")</f>
        <v/>
      </c>
      <c r="BQ332" s="109" t="s">
        <v>450</v>
      </c>
    </row>
    <row r="333" ht="25.5" customHeight="1">
      <c r="D333" s="248">
        <v>27.0</v>
      </c>
      <c r="E333" s="131"/>
      <c r="F333" s="249" t="str">
        <f t="shared" si="12"/>
        <v/>
      </c>
      <c r="G333" s="130"/>
      <c r="H333" s="130"/>
      <c r="I333" s="130"/>
      <c r="J333" s="130"/>
      <c r="K333" s="131"/>
      <c r="L333" s="250" t="str">
        <f t="shared" si="13"/>
        <v/>
      </c>
      <c r="M333" s="130"/>
      <c r="N333" s="131"/>
      <c r="O333" s="251" t="str">
        <f t="shared" si="14"/>
        <v/>
      </c>
      <c r="P333" s="130"/>
      <c r="Q333" s="130"/>
      <c r="R333" s="131"/>
      <c r="S333" s="251" t="str">
        <f t="shared" si="15"/>
        <v>Ninguno</v>
      </c>
      <c r="T333" s="130"/>
      <c r="U333" s="130"/>
      <c r="V333" s="131"/>
      <c r="W333" s="249" t="str">
        <f t="shared" si="16"/>
        <v/>
      </c>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1"/>
      <c r="AU333" s="251" t="str">
        <f t="shared" si="17"/>
        <v/>
      </c>
      <c r="AV333" s="130"/>
      <c r="AW333" s="130"/>
      <c r="AX333" s="130"/>
      <c r="AY333" s="130"/>
      <c r="AZ333" s="131"/>
      <c r="BA333" s="251" t="str">
        <f t="shared" si="18"/>
        <v/>
      </c>
      <c r="BB333" s="130"/>
      <c r="BC333" s="130"/>
      <c r="BD333" s="130"/>
      <c r="BE333" s="130"/>
      <c r="BF333" s="130"/>
      <c r="BG333" s="130"/>
      <c r="BH333" s="131"/>
      <c r="BO333" s="238" t="str">
        <f>IFERROR(VLOOKUP(IFERROR(VLOOKUP($M$36&amp;D333,'PCPP-UDR'!$A$5:$K$147,9,0),""),'FUENTE DE DATOS'!$N$2:$O$25,2,0),"")</f>
        <v/>
      </c>
      <c r="BP333" s="238" t="str">
        <f>IFERROR(VLOOKUP(IFERROR(VLOOKUP($M$36&amp;D333,'PCPP-UDR'!$A$5:$K$147,10,0),""),'FUENTE DE DATOS'!$N$2:$O$25,2,0),"")</f>
        <v/>
      </c>
      <c r="BQ333" s="109" t="s">
        <v>450</v>
      </c>
    </row>
    <row r="334" ht="16.5" customHeight="1">
      <c r="D334" s="252"/>
      <c r="E334" s="252"/>
      <c r="F334" s="253"/>
      <c r="G334" s="253"/>
      <c r="H334" s="253"/>
      <c r="I334" s="253"/>
      <c r="J334" s="253"/>
      <c r="K334" s="253"/>
      <c r="L334" s="254"/>
      <c r="M334" s="254"/>
      <c r="N334" s="254"/>
      <c r="O334" s="255"/>
      <c r="P334" s="255"/>
      <c r="Q334" s="255"/>
      <c r="R334" s="255"/>
      <c r="S334" s="255"/>
      <c r="T334" s="255"/>
      <c r="U334" s="255"/>
      <c r="V334" s="255"/>
      <c r="W334" s="253"/>
      <c r="X334" s="253"/>
      <c r="Y334" s="253"/>
      <c r="Z334" s="253"/>
      <c r="AA334" s="253"/>
      <c r="AB334" s="253"/>
      <c r="AC334" s="253"/>
      <c r="AD334" s="253"/>
      <c r="AE334" s="253"/>
      <c r="AF334" s="253"/>
      <c r="AG334" s="253"/>
      <c r="AH334" s="253"/>
      <c r="AI334" s="253"/>
      <c r="AJ334" s="253"/>
      <c r="AK334" s="253"/>
      <c r="AL334" s="253"/>
      <c r="AM334" s="253"/>
      <c r="AN334" s="253"/>
      <c r="AO334" s="253"/>
      <c r="AP334" s="253"/>
      <c r="AQ334" s="253"/>
      <c r="AR334" s="253"/>
      <c r="AS334" s="253"/>
      <c r="AT334" s="253"/>
      <c r="AU334" s="255"/>
      <c r="AV334" s="255"/>
      <c r="AW334" s="255"/>
      <c r="AX334" s="255"/>
      <c r="AY334" s="255"/>
      <c r="AZ334" s="255"/>
      <c r="BA334" s="255"/>
      <c r="BB334" s="255"/>
      <c r="BC334" s="255"/>
      <c r="BD334" s="255"/>
      <c r="BE334" s="255"/>
      <c r="BF334" s="255"/>
      <c r="BG334" s="255"/>
      <c r="BH334" s="255"/>
    </row>
    <row r="335" ht="16.5" customHeight="1">
      <c r="D335" s="252"/>
      <c r="E335" s="252"/>
      <c r="F335" s="253"/>
      <c r="G335" s="253"/>
      <c r="H335" s="253"/>
      <c r="I335" s="253"/>
      <c r="J335" s="253"/>
      <c r="K335" s="253"/>
      <c r="L335" s="254"/>
      <c r="M335" s="254"/>
      <c r="N335" s="254"/>
      <c r="O335" s="255"/>
      <c r="P335" s="255"/>
      <c r="Q335" s="255"/>
      <c r="R335" s="255"/>
      <c r="S335" s="255"/>
      <c r="T335" s="255"/>
      <c r="U335" s="255"/>
      <c r="V335" s="255"/>
      <c r="W335" s="253"/>
      <c r="X335" s="253"/>
      <c r="Y335" s="253"/>
      <c r="Z335" s="253"/>
      <c r="AA335" s="253"/>
      <c r="AB335" s="253"/>
      <c r="AC335" s="253"/>
      <c r="AD335" s="253"/>
      <c r="AE335" s="253"/>
      <c r="AF335" s="253"/>
      <c r="AG335" s="253"/>
      <c r="AH335" s="253"/>
      <c r="AI335" s="253"/>
      <c r="AJ335" s="253"/>
      <c r="AK335" s="253"/>
      <c r="AL335" s="253"/>
      <c r="AM335" s="253"/>
      <c r="AN335" s="253"/>
      <c r="AO335" s="253"/>
      <c r="AP335" s="253"/>
      <c r="AQ335" s="253"/>
      <c r="AR335" s="253"/>
      <c r="AS335" s="253"/>
      <c r="AT335" s="253"/>
      <c r="AU335" s="255"/>
      <c r="AV335" s="255"/>
      <c r="AW335" s="255"/>
      <c r="AX335" s="255"/>
      <c r="AY335" s="255"/>
      <c r="AZ335" s="255"/>
      <c r="BA335" s="255"/>
      <c r="BB335" s="255"/>
      <c r="BC335" s="255"/>
      <c r="BD335" s="255"/>
      <c r="BE335" s="255"/>
      <c r="BF335" s="255"/>
      <c r="BG335" s="255"/>
      <c r="BH335" s="255"/>
    </row>
    <row r="336" ht="16.5" customHeight="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c r="AE336" s="201"/>
      <c r="AF336" s="201"/>
      <c r="AG336" s="202"/>
      <c r="AH336" s="202"/>
      <c r="AI336" s="202"/>
      <c r="AJ336" s="202"/>
      <c r="AK336" s="202"/>
      <c r="AL336" s="202"/>
      <c r="AM336" s="202"/>
      <c r="AN336" s="202"/>
      <c r="AO336" s="202"/>
      <c r="AP336" s="202"/>
      <c r="AQ336" s="202"/>
      <c r="AR336" s="202"/>
      <c r="AS336" s="201"/>
      <c r="AT336" s="201"/>
      <c r="AU336" s="201"/>
      <c r="AV336" s="201"/>
      <c r="AW336" s="201"/>
      <c r="AX336" s="201"/>
      <c r="AY336" s="201"/>
      <c r="AZ336" s="201"/>
      <c r="BA336" s="201"/>
      <c r="BB336" s="201"/>
      <c r="BC336" s="201"/>
      <c r="BD336" s="201"/>
      <c r="BE336" s="201"/>
      <c r="BF336" s="201"/>
      <c r="BG336" s="201"/>
      <c r="BH336" s="201"/>
    </row>
    <row r="337">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c r="AE337" s="201"/>
      <c r="AF337" s="201"/>
      <c r="AG337" s="202"/>
      <c r="AH337" s="202"/>
      <c r="AI337" s="202"/>
      <c r="AJ337" s="202"/>
      <c r="AK337" s="202"/>
      <c r="AL337" s="202"/>
      <c r="AM337" s="202"/>
      <c r="AN337" s="202"/>
      <c r="AO337" s="202"/>
      <c r="AP337" s="202"/>
      <c r="AQ337" s="202"/>
      <c r="AR337" s="202"/>
      <c r="AS337" s="201"/>
      <c r="AT337" s="201"/>
      <c r="AU337" s="201"/>
      <c r="AV337" s="201"/>
      <c r="AW337" s="201"/>
      <c r="AX337" s="201"/>
      <c r="AY337" s="201"/>
      <c r="AZ337" s="201"/>
      <c r="BA337" s="201"/>
      <c r="BB337" s="201"/>
      <c r="BC337" s="201"/>
      <c r="BD337" s="201"/>
      <c r="BE337" s="201"/>
      <c r="BF337" s="201"/>
      <c r="BG337" s="201"/>
      <c r="BH337" s="201"/>
    </row>
    <row r="338">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c r="AE338" s="201"/>
      <c r="AF338" s="201"/>
      <c r="AG338" s="202"/>
      <c r="AH338" s="202"/>
      <c r="AI338" s="202"/>
      <c r="AJ338" s="202"/>
      <c r="AK338" s="202"/>
      <c r="AL338" s="202"/>
      <c r="AM338" s="202"/>
      <c r="AN338" s="202"/>
      <c r="AO338" s="202"/>
      <c r="AP338" s="202"/>
      <c r="AQ338" s="202"/>
      <c r="AR338" s="202"/>
      <c r="AS338" s="201"/>
      <c r="AT338" s="201"/>
      <c r="AU338" s="201"/>
      <c r="AV338" s="201"/>
      <c r="AW338" s="201"/>
      <c r="AX338" s="201"/>
      <c r="AY338" s="201"/>
      <c r="AZ338" s="201"/>
      <c r="BA338" s="201"/>
      <c r="BB338" s="201"/>
      <c r="BC338" s="201"/>
      <c r="BD338" s="201"/>
      <c r="BE338" s="201"/>
      <c r="BF338" s="201"/>
      <c r="BG338" s="201"/>
      <c r="BH338" s="201"/>
    </row>
    <row r="339">
      <c r="D339" s="141" t="s">
        <v>433</v>
      </c>
    </row>
    <row r="340">
      <c r="D340" s="245" t="s">
        <v>324</v>
      </c>
      <c r="E340" s="131"/>
      <c r="F340" s="245" t="s">
        <v>478</v>
      </c>
      <c r="G340" s="130"/>
      <c r="H340" s="130"/>
      <c r="I340" s="130"/>
      <c r="J340" s="130"/>
      <c r="K340" s="131"/>
      <c r="L340" s="246" t="s">
        <v>342</v>
      </c>
      <c r="M340" s="130"/>
      <c r="N340" s="131"/>
      <c r="O340" s="247" t="s">
        <v>479</v>
      </c>
      <c r="P340" s="130"/>
      <c r="Q340" s="130"/>
      <c r="R340" s="131"/>
      <c r="S340" s="247" t="s">
        <v>480</v>
      </c>
      <c r="T340" s="130"/>
      <c r="U340" s="130"/>
      <c r="V340" s="131"/>
      <c r="W340" s="245" t="s">
        <v>481</v>
      </c>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1"/>
      <c r="AU340" s="247" t="s">
        <v>482</v>
      </c>
      <c r="AV340" s="130"/>
      <c r="AW340" s="130"/>
      <c r="AX340" s="130"/>
      <c r="AY340" s="130"/>
      <c r="AZ340" s="131"/>
      <c r="BA340" s="247" t="s">
        <v>483</v>
      </c>
      <c r="BB340" s="130"/>
      <c r="BC340" s="130"/>
      <c r="BD340" s="130"/>
      <c r="BE340" s="130"/>
      <c r="BF340" s="130"/>
      <c r="BG340" s="130"/>
      <c r="BH340" s="131"/>
    </row>
    <row r="341" ht="25.5" customHeight="1">
      <c r="D341" s="248">
        <v>28.0</v>
      </c>
      <c r="E341" s="131"/>
      <c r="F341" s="249" t="str">
        <f t="shared" ref="F341:F367" si="21">IFERROR(VLOOKUP($M$36&amp;D341,'PCPP-UDR'!$A$5:$K$147,4,0),"")</f>
        <v/>
      </c>
      <c r="G341" s="130"/>
      <c r="H341" s="130"/>
      <c r="I341" s="130"/>
      <c r="J341" s="130"/>
      <c r="K341" s="131"/>
      <c r="L341" s="250" t="str">
        <f t="shared" ref="L341:L367" si="22">IFERROR(VLOOKUP($M$36&amp;D341,'PCPP-UDR'!$A$5:$K$147,5,0),"")</f>
        <v/>
      </c>
      <c r="M341" s="130"/>
      <c r="N341" s="131"/>
      <c r="O341" s="251" t="str">
        <f t="shared" ref="O341:O367" si="23">IFERROR(VLOOKUP($M$36&amp;D341,'PCPP-UDR'!$A$5:$K$147,8,0),"")</f>
        <v/>
      </c>
      <c r="P341" s="130"/>
      <c r="Q341" s="130"/>
      <c r="R341" s="131"/>
      <c r="S341" s="251" t="str">
        <f t="shared" ref="S341:S367" si="24">BQ341</f>
        <v>Ninguno</v>
      </c>
      <c r="T341" s="130"/>
      <c r="U341" s="130"/>
      <c r="V341" s="131"/>
      <c r="W341" s="249" t="str">
        <f t="shared" ref="W341:W367" si="25">IFERROR(VLOOKUP($M$36&amp;D341,'PCPP-UDR'!$A$5:$K$147,11,0),"")</f>
        <v/>
      </c>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1"/>
      <c r="AU341" s="251" t="str">
        <f t="shared" ref="AU341:AU367" si="26">IFERROR(VLOOKUP($M$36&amp;D341,'PCPP-UDR'!$A$5:$K$147,7,0),"")</f>
        <v/>
      </c>
      <c r="AV341" s="130"/>
      <c r="AW341" s="130"/>
      <c r="AX341" s="130"/>
      <c r="AY341" s="130"/>
      <c r="AZ341" s="131"/>
      <c r="BA341" s="251" t="str">
        <f t="shared" ref="BA341:BA367" si="27">IFERROR(VLOOKUP($M$36&amp;D341,'PCPP-UDR'!$A$5:$K$147,6,0),"")</f>
        <v/>
      </c>
      <c r="BB341" s="130"/>
      <c r="BC341" s="130"/>
      <c r="BD341" s="130"/>
      <c r="BE341" s="130"/>
      <c r="BF341" s="130"/>
      <c r="BG341" s="130"/>
      <c r="BH341" s="131"/>
      <c r="BL341" s="5"/>
      <c r="BM341" s="5"/>
      <c r="BN341" s="209"/>
      <c r="BO341" s="238" t="str">
        <f>IFERROR(VLOOKUP(IFERROR(VLOOKUP($M$36&amp;D341,'PCPP-UDR'!$A$5:$K$147,9,0),""),'FUENTE DE DATOS'!$N$2:$O$25,2,0),"")</f>
        <v/>
      </c>
      <c r="BP341" s="238" t="str">
        <f>IFERROR(VLOOKUP(IFERROR(VLOOKUP($M$36&amp;D341,'PCPP-UDR'!$A$5:$K$147,10,0),""),'FUENTE DE DATOS'!$N$2:$O$25,2,0),"")</f>
        <v/>
      </c>
      <c r="BQ341" s="109" t="s">
        <v>450</v>
      </c>
    </row>
    <row r="342" ht="25.5" customHeight="1">
      <c r="D342" s="248">
        <v>29.0</v>
      </c>
      <c r="E342" s="131"/>
      <c r="F342" s="249" t="str">
        <f t="shared" si="21"/>
        <v/>
      </c>
      <c r="G342" s="130"/>
      <c r="H342" s="130"/>
      <c r="I342" s="130"/>
      <c r="J342" s="130"/>
      <c r="K342" s="131"/>
      <c r="L342" s="250" t="str">
        <f t="shared" si="22"/>
        <v/>
      </c>
      <c r="M342" s="130"/>
      <c r="N342" s="131"/>
      <c r="O342" s="251" t="str">
        <f t="shared" si="23"/>
        <v/>
      </c>
      <c r="P342" s="130"/>
      <c r="Q342" s="130"/>
      <c r="R342" s="131"/>
      <c r="S342" s="251" t="str">
        <f t="shared" si="24"/>
        <v>Ninguno</v>
      </c>
      <c r="T342" s="130"/>
      <c r="U342" s="130"/>
      <c r="V342" s="131"/>
      <c r="W342" s="249" t="str">
        <f t="shared" si="25"/>
        <v/>
      </c>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1"/>
      <c r="AU342" s="251" t="str">
        <f t="shared" si="26"/>
        <v/>
      </c>
      <c r="AV342" s="130"/>
      <c r="AW342" s="130"/>
      <c r="AX342" s="130"/>
      <c r="AY342" s="130"/>
      <c r="AZ342" s="131"/>
      <c r="BA342" s="251" t="str">
        <f t="shared" si="27"/>
        <v/>
      </c>
      <c r="BB342" s="130"/>
      <c r="BC342" s="130"/>
      <c r="BD342" s="130"/>
      <c r="BE342" s="130"/>
      <c r="BF342" s="130"/>
      <c r="BG342" s="130"/>
      <c r="BH342" s="131"/>
      <c r="BL342" s="15"/>
      <c r="BM342" s="12"/>
      <c r="BN342" s="214"/>
      <c r="BO342" s="238" t="str">
        <f>IFERROR(VLOOKUP(IFERROR(VLOOKUP($M$36&amp;D342,'PCPP-UDR'!$A$5:$K$147,9,0),""),'FUENTE DE DATOS'!$N$2:$O$25,2,0),"")</f>
        <v/>
      </c>
      <c r="BP342" s="238" t="str">
        <f>IFERROR(VLOOKUP(IFERROR(VLOOKUP($M$36&amp;D342,'PCPP-UDR'!$A$5:$K$147,10,0),""),'FUENTE DE DATOS'!$N$2:$O$25,2,0),"")</f>
        <v/>
      </c>
      <c r="BQ342" s="109" t="s">
        <v>450</v>
      </c>
    </row>
    <row r="343" ht="25.5" customHeight="1">
      <c r="D343" s="248">
        <v>30.0</v>
      </c>
      <c r="E343" s="131"/>
      <c r="F343" s="249" t="str">
        <f t="shared" si="21"/>
        <v/>
      </c>
      <c r="G343" s="130"/>
      <c r="H343" s="130"/>
      <c r="I343" s="130"/>
      <c r="J343" s="130"/>
      <c r="K343" s="131"/>
      <c r="L343" s="250" t="str">
        <f t="shared" si="22"/>
        <v/>
      </c>
      <c r="M343" s="130"/>
      <c r="N343" s="131"/>
      <c r="O343" s="251" t="str">
        <f t="shared" si="23"/>
        <v/>
      </c>
      <c r="P343" s="130"/>
      <c r="Q343" s="130"/>
      <c r="R343" s="131"/>
      <c r="S343" s="251" t="str">
        <f t="shared" si="24"/>
        <v>I-1</v>
      </c>
      <c r="T343" s="130"/>
      <c r="U343" s="130"/>
      <c r="V343" s="131"/>
      <c r="W343" s="249" t="str">
        <f t="shared" si="25"/>
        <v/>
      </c>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1"/>
      <c r="AU343" s="251" t="str">
        <f t="shared" si="26"/>
        <v/>
      </c>
      <c r="AV343" s="130"/>
      <c r="AW343" s="130"/>
      <c r="AX343" s="130"/>
      <c r="AY343" s="130"/>
      <c r="AZ343" s="131"/>
      <c r="BA343" s="251" t="str">
        <f t="shared" si="27"/>
        <v/>
      </c>
      <c r="BB343" s="130"/>
      <c r="BC343" s="130"/>
      <c r="BD343" s="130"/>
      <c r="BE343" s="130"/>
      <c r="BF343" s="130"/>
      <c r="BG343" s="130"/>
      <c r="BH343" s="131"/>
      <c r="BL343" s="15"/>
      <c r="BM343" s="12"/>
      <c r="BN343" s="214"/>
      <c r="BO343" s="238" t="str">
        <f>IFERROR(VLOOKUP(IFERROR(VLOOKUP($M$36&amp;D343,'PCPP-UDR'!$A$5:$K$147,9,0),""),'FUENTE DE DATOS'!$N$2:$O$25,2,0),"")</f>
        <v/>
      </c>
      <c r="BP343" s="238" t="str">
        <f>IFERROR(VLOOKUP(IFERROR(VLOOKUP($M$36&amp;D343,'PCPP-UDR'!$A$5:$K$147,10,0),""),'FUENTE DE DATOS'!$N$2:$O$25,2,0),"")</f>
        <v/>
      </c>
      <c r="BQ343" s="30" t="s">
        <v>18</v>
      </c>
    </row>
    <row r="344" ht="25.5" customHeight="1">
      <c r="D344" s="248">
        <v>31.0</v>
      </c>
      <c r="E344" s="131"/>
      <c r="F344" s="249" t="str">
        <f t="shared" si="21"/>
        <v/>
      </c>
      <c r="G344" s="130"/>
      <c r="H344" s="130"/>
      <c r="I344" s="130"/>
      <c r="J344" s="130"/>
      <c r="K344" s="131"/>
      <c r="L344" s="250" t="str">
        <f t="shared" si="22"/>
        <v/>
      </c>
      <c r="M344" s="130"/>
      <c r="N344" s="131"/>
      <c r="O344" s="251" t="str">
        <f t="shared" si="23"/>
        <v/>
      </c>
      <c r="P344" s="130"/>
      <c r="Q344" s="130"/>
      <c r="R344" s="131"/>
      <c r="S344" s="251" t="str">
        <f t="shared" si="24"/>
        <v>I-1</v>
      </c>
      <c r="T344" s="130"/>
      <c r="U344" s="130"/>
      <c r="V344" s="131"/>
      <c r="W344" s="249" t="str">
        <f t="shared" si="25"/>
        <v/>
      </c>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1"/>
      <c r="AU344" s="251" t="str">
        <f t="shared" si="26"/>
        <v/>
      </c>
      <c r="AV344" s="130"/>
      <c r="AW344" s="130"/>
      <c r="AX344" s="130"/>
      <c r="AY344" s="130"/>
      <c r="AZ344" s="131"/>
      <c r="BA344" s="251" t="str">
        <f t="shared" si="27"/>
        <v/>
      </c>
      <c r="BB344" s="130"/>
      <c r="BC344" s="130"/>
      <c r="BD344" s="130"/>
      <c r="BE344" s="130"/>
      <c r="BF344" s="130"/>
      <c r="BG344" s="130"/>
      <c r="BH344" s="131"/>
      <c r="BL344" s="15"/>
      <c r="BM344" s="12"/>
      <c r="BN344" s="214"/>
      <c r="BO344" s="238" t="str">
        <f>IFERROR(VLOOKUP(IFERROR(VLOOKUP($M$36&amp;D344,'PCPP-UDR'!$A$5:$K$147,9,0),""),'FUENTE DE DATOS'!$N$2:$O$25,2,0),"")</f>
        <v/>
      </c>
      <c r="BP344" s="238" t="str">
        <f>IFERROR(VLOOKUP(IFERROR(VLOOKUP($M$36&amp;D344,'PCPP-UDR'!$A$5:$K$147,10,0),""),'FUENTE DE DATOS'!$N$2:$O$25,2,0),"")</f>
        <v/>
      </c>
      <c r="BQ344" s="30" t="s">
        <v>18</v>
      </c>
    </row>
    <row r="345" ht="25.5" customHeight="1">
      <c r="D345" s="248">
        <v>32.0</v>
      </c>
      <c r="E345" s="131"/>
      <c r="F345" s="249" t="str">
        <f t="shared" si="21"/>
        <v/>
      </c>
      <c r="G345" s="130"/>
      <c r="H345" s="130"/>
      <c r="I345" s="130"/>
      <c r="J345" s="130"/>
      <c r="K345" s="131"/>
      <c r="L345" s="250" t="str">
        <f t="shared" si="22"/>
        <v/>
      </c>
      <c r="M345" s="130"/>
      <c r="N345" s="131"/>
      <c r="O345" s="251" t="str">
        <f t="shared" si="23"/>
        <v/>
      </c>
      <c r="P345" s="130"/>
      <c r="Q345" s="130"/>
      <c r="R345" s="131"/>
      <c r="S345" s="251" t="str">
        <f t="shared" si="24"/>
        <v>Ninguno</v>
      </c>
      <c r="T345" s="130"/>
      <c r="U345" s="130"/>
      <c r="V345" s="131"/>
      <c r="W345" s="249" t="str">
        <f t="shared" si="25"/>
        <v/>
      </c>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1"/>
      <c r="AU345" s="251" t="str">
        <f t="shared" si="26"/>
        <v/>
      </c>
      <c r="AV345" s="130"/>
      <c r="AW345" s="130"/>
      <c r="AX345" s="130"/>
      <c r="AY345" s="130"/>
      <c r="AZ345" s="131"/>
      <c r="BA345" s="251" t="str">
        <f t="shared" si="27"/>
        <v/>
      </c>
      <c r="BB345" s="130"/>
      <c r="BC345" s="130"/>
      <c r="BD345" s="130"/>
      <c r="BE345" s="130"/>
      <c r="BF345" s="130"/>
      <c r="BG345" s="130"/>
      <c r="BH345" s="131"/>
      <c r="BL345" s="15"/>
      <c r="BM345" s="12"/>
      <c r="BN345" s="214"/>
      <c r="BO345" s="238" t="str">
        <f>IFERROR(VLOOKUP(IFERROR(VLOOKUP($M$36&amp;D345,'PCPP-UDR'!$A$5:$K$147,9,0),""),'FUENTE DE DATOS'!$N$2:$O$25,2,0),"")</f>
        <v/>
      </c>
      <c r="BP345" s="238" t="str">
        <f>IFERROR(VLOOKUP(IFERROR(VLOOKUP($M$36&amp;D345,'PCPP-UDR'!$A$5:$K$147,10,0),""),'FUENTE DE DATOS'!$N$2:$O$25,2,0),"")</f>
        <v/>
      </c>
      <c r="BQ345" s="109" t="s">
        <v>450</v>
      </c>
    </row>
    <row r="346" ht="25.5" customHeight="1">
      <c r="D346" s="248">
        <v>33.0</v>
      </c>
      <c r="E346" s="131"/>
      <c r="F346" s="249" t="str">
        <f t="shared" si="21"/>
        <v/>
      </c>
      <c r="G346" s="130"/>
      <c r="H346" s="130"/>
      <c r="I346" s="130"/>
      <c r="J346" s="130"/>
      <c r="K346" s="131"/>
      <c r="L346" s="250" t="str">
        <f t="shared" si="22"/>
        <v/>
      </c>
      <c r="M346" s="130"/>
      <c r="N346" s="131"/>
      <c r="O346" s="251" t="str">
        <f t="shared" si="23"/>
        <v/>
      </c>
      <c r="P346" s="130"/>
      <c r="Q346" s="130"/>
      <c r="R346" s="131"/>
      <c r="S346" s="251" t="str">
        <f t="shared" si="24"/>
        <v>Ninguno</v>
      </c>
      <c r="T346" s="130"/>
      <c r="U346" s="130"/>
      <c r="V346" s="131"/>
      <c r="W346" s="249" t="str">
        <f t="shared" si="25"/>
        <v/>
      </c>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1"/>
      <c r="AU346" s="251" t="str">
        <f t="shared" si="26"/>
        <v/>
      </c>
      <c r="AV346" s="130"/>
      <c r="AW346" s="130"/>
      <c r="AX346" s="130"/>
      <c r="AY346" s="130"/>
      <c r="AZ346" s="131"/>
      <c r="BA346" s="251" t="str">
        <f t="shared" si="27"/>
        <v/>
      </c>
      <c r="BB346" s="130"/>
      <c r="BC346" s="130"/>
      <c r="BD346" s="130"/>
      <c r="BE346" s="130"/>
      <c r="BF346" s="130"/>
      <c r="BG346" s="130"/>
      <c r="BH346" s="131"/>
      <c r="BL346" s="15"/>
      <c r="BM346" s="12"/>
      <c r="BN346" s="214"/>
      <c r="BO346" s="238" t="str">
        <f>IFERROR(VLOOKUP(IFERROR(VLOOKUP($M$36&amp;D346,'PCPP-UDR'!$A$5:$K$147,9,0),""),'FUENTE DE DATOS'!$N$2:$O$25,2,0),"")</f>
        <v/>
      </c>
      <c r="BP346" s="238" t="str">
        <f>IFERROR(VLOOKUP(IFERROR(VLOOKUP($M$36&amp;D346,'PCPP-UDR'!$A$5:$K$147,10,0),""),'FUENTE DE DATOS'!$N$2:$O$25,2,0),"")</f>
        <v/>
      </c>
      <c r="BQ346" s="109" t="s">
        <v>450</v>
      </c>
    </row>
    <row r="347" ht="25.5" customHeight="1">
      <c r="D347" s="248">
        <v>34.0</v>
      </c>
      <c r="E347" s="131"/>
      <c r="F347" s="249" t="str">
        <f t="shared" si="21"/>
        <v/>
      </c>
      <c r="G347" s="130"/>
      <c r="H347" s="130"/>
      <c r="I347" s="130"/>
      <c r="J347" s="130"/>
      <c r="K347" s="131"/>
      <c r="L347" s="250" t="str">
        <f t="shared" si="22"/>
        <v/>
      </c>
      <c r="M347" s="130"/>
      <c r="N347" s="131"/>
      <c r="O347" s="251" t="str">
        <f t="shared" si="23"/>
        <v/>
      </c>
      <c r="P347" s="130"/>
      <c r="Q347" s="130"/>
      <c r="R347" s="131"/>
      <c r="S347" s="251" t="str">
        <f t="shared" si="24"/>
        <v>Ninguno</v>
      </c>
      <c r="T347" s="130"/>
      <c r="U347" s="130"/>
      <c r="V347" s="131"/>
      <c r="W347" s="249" t="str">
        <f t="shared" si="25"/>
        <v/>
      </c>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1"/>
      <c r="AU347" s="251" t="str">
        <f t="shared" si="26"/>
        <v/>
      </c>
      <c r="AV347" s="130"/>
      <c r="AW347" s="130"/>
      <c r="AX347" s="130"/>
      <c r="AY347" s="130"/>
      <c r="AZ347" s="131"/>
      <c r="BA347" s="251" t="str">
        <f t="shared" si="27"/>
        <v/>
      </c>
      <c r="BB347" s="130"/>
      <c r="BC347" s="130"/>
      <c r="BD347" s="130"/>
      <c r="BE347" s="130"/>
      <c r="BF347" s="130"/>
      <c r="BG347" s="130"/>
      <c r="BH347" s="131"/>
      <c r="BL347" s="15"/>
      <c r="BM347" s="12"/>
      <c r="BN347" s="214"/>
      <c r="BO347" s="238" t="str">
        <f>IFERROR(VLOOKUP(IFERROR(VLOOKUP($M$36&amp;D347,'PCPP-UDR'!$A$5:$K$147,9,0),""),'FUENTE DE DATOS'!$N$2:$O$25,2,0),"")</f>
        <v/>
      </c>
      <c r="BP347" s="238" t="str">
        <f>IFERROR(VLOOKUP(IFERROR(VLOOKUP($M$36&amp;D347,'PCPP-UDR'!$A$5:$K$147,10,0),""),'FUENTE DE DATOS'!$N$2:$O$25,2,0),"")</f>
        <v/>
      </c>
      <c r="BQ347" s="109" t="s">
        <v>450</v>
      </c>
    </row>
    <row r="348" ht="25.5" customHeight="1">
      <c r="D348" s="248">
        <v>35.0</v>
      </c>
      <c r="E348" s="131"/>
      <c r="F348" s="249" t="str">
        <f t="shared" si="21"/>
        <v/>
      </c>
      <c r="G348" s="130"/>
      <c r="H348" s="130"/>
      <c r="I348" s="130"/>
      <c r="J348" s="130"/>
      <c r="K348" s="131"/>
      <c r="L348" s="250" t="str">
        <f t="shared" si="22"/>
        <v/>
      </c>
      <c r="M348" s="130"/>
      <c r="N348" s="131"/>
      <c r="O348" s="251" t="str">
        <f t="shared" si="23"/>
        <v/>
      </c>
      <c r="P348" s="130"/>
      <c r="Q348" s="130"/>
      <c r="R348" s="131"/>
      <c r="S348" s="251" t="str">
        <f t="shared" si="24"/>
        <v>Ninguno</v>
      </c>
      <c r="T348" s="130"/>
      <c r="U348" s="130"/>
      <c r="V348" s="131"/>
      <c r="W348" s="249" t="str">
        <f t="shared" si="25"/>
        <v/>
      </c>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1"/>
      <c r="AU348" s="251" t="str">
        <f t="shared" si="26"/>
        <v/>
      </c>
      <c r="AV348" s="130"/>
      <c r="AW348" s="130"/>
      <c r="AX348" s="130"/>
      <c r="AY348" s="130"/>
      <c r="AZ348" s="131"/>
      <c r="BA348" s="251" t="str">
        <f t="shared" si="27"/>
        <v/>
      </c>
      <c r="BB348" s="130"/>
      <c r="BC348" s="130"/>
      <c r="BD348" s="130"/>
      <c r="BE348" s="130"/>
      <c r="BF348" s="130"/>
      <c r="BG348" s="130"/>
      <c r="BH348" s="131"/>
      <c r="BL348" s="15"/>
      <c r="BM348" s="12"/>
      <c r="BN348" s="214"/>
      <c r="BO348" s="238" t="str">
        <f>IFERROR(VLOOKUP(IFERROR(VLOOKUP($M$36&amp;D348,'PCPP-UDR'!$A$5:$K$147,9,0),""),'FUENTE DE DATOS'!$N$2:$O$25,2,0),"")</f>
        <v/>
      </c>
      <c r="BP348" s="238" t="str">
        <f>IFERROR(VLOOKUP(IFERROR(VLOOKUP($M$36&amp;D348,'PCPP-UDR'!$A$5:$K$147,10,0),""),'FUENTE DE DATOS'!$N$2:$O$25,2,0),"")</f>
        <v/>
      </c>
      <c r="BQ348" s="109" t="s">
        <v>450</v>
      </c>
    </row>
    <row r="349" ht="25.5" customHeight="1">
      <c r="D349" s="248">
        <v>36.0</v>
      </c>
      <c r="E349" s="131"/>
      <c r="F349" s="249" t="str">
        <f t="shared" si="21"/>
        <v/>
      </c>
      <c r="G349" s="130"/>
      <c r="H349" s="130"/>
      <c r="I349" s="130"/>
      <c r="J349" s="130"/>
      <c r="K349" s="131"/>
      <c r="L349" s="250" t="str">
        <f t="shared" si="22"/>
        <v/>
      </c>
      <c r="M349" s="130"/>
      <c r="N349" s="131"/>
      <c r="O349" s="251" t="str">
        <f t="shared" si="23"/>
        <v/>
      </c>
      <c r="P349" s="130"/>
      <c r="Q349" s="130"/>
      <c r="R349" s="131"/>
      <c r="S349" s="251" t="str">
        <f t="shared" si="24"/>
        <v>Ninguno</v>
      </c>
      <c r="T349" s="130"/>
      <c r="U349" s="130"/>
      <c r="V349" s="131"/>
      <c r="W349" s="249" t="str">
        <f t="shared" si="25"/>
        <v/>
      </c>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1"/>
      <c r="AU349" s="251" t="str">
        <f t="shared" si="26"/>
        <v/>
      </c>
      <c r="AV349" s="130"/>
      <c r="AW349" s="130"/>
      <c r="AX349" s="130"/>
      <c r="AY349" s="130"/>
      <c r="AZ349" s="131"/>
      <c r="BA349" s="251" t="str">
        <f t="shared" si="27"/>
        <v/>
      </c>
      <c r="BB349" s="130"/>
      <c r="BC349" s="130"/>
      <c r="BD349" s="130"/>
      <c r="BE349" s="130"/>
      <c r="BF349" s="130"/>
      <c r="BG349" s="130"/>
      <c r="BH349" s="131"/>
      <c r="BL349" s="15"/>
      <c r="BM349" s="12"/>
      <c r="BN349" s="214"/>
      <c r="BO349" s="238" t="str">
        <f>IFERROR(VLOOKUP(IFERROR(VLOOKUP($M$36&amp;D349,'PCPP-UDR'!$A$5:$K$147,9,0),""),'FUENTE DE DATOS'!$N$2:$O$25,2,0),"")</f>
        <v/>
      </c>
      <c r="BP349" s="238" t="str">
        <f>IFERROR(VLOOKUP(IFERROR(VLOOKUP($M$36&amp;D349,'PCPP-UDR'!$A$5:$K$147,10,0),""),'FUENTE DE DATOS'!$N$2:$O$25,2,0),"")</f>
        <v/>
      </c>
      <c r="BQ349" s="109" t="s">
        <v>450</v>
      </c>
    </row>
    <row r="350" ht="25.5" customHeight="1">
      <c r="D350" s="248">
        <v>37.0</v>
      </c>
      <c r="E350" s="131"/>
      <c r="F350" s="249" t="str">
        <f t="shared" si="21"/>
        <v/>
      </c>
      <c r="G350" s="130"/>
      <c r="H350" s="130"/>
      <c r="I350" s="130"/>
      <c r="J350" s="130"/>
      <c r="K350" s="131"/>
      <c r="L350" s="250" t="str">
        <f t="shared" si="22"/>
        <v/>
      </c>
      <c r="M350" s="130"/>
      <c r="N350" s="131"/>
      <c r="O350" s="251" t="str">
        <f t="shared" si="23"/>
        <v/>
      </c>
      <c r="P350" s="130"/>
      <c r="Q350" s="130"/>
      <c r="R350" s="131"/>
      <c r="S350" s="251" t="str">
        <f t="shared" si="24"/>
        <v>Ninguno</v>
      </c>
      <c r="T350" s="130"/>
      <c r="U350" s="130"/>
      <c r="V350" s="131"/>
      <c r="W350" s="249" t="str">
        <f t="shared" si="25"/>
        <v/>
      </c>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1"/>
      <c r="AU350" s="251" t="str">
        <f t="shared" si="26"/>
        <v/>
      </c>
      <c r="AV350" s="130"/>
      <c r="AW350" s="130"/>
      <c r="AX350" s="130"/>
      <c r="AY350" s="130"/>
      <c r="AZ350" s="131"/>
      <c r="BA350" s="251" t="str">
        <f t="shared" si="27"/>
        <v/>
      </c>
      <c r="BB350" s="130"/>
      <c r="BC350" s="130"/>
      <c r="BD350" s="130"/>
      <c r="BE350" s="130"/>
      <c r="BF350" s="130"/>
      <c r="BG350" s="130"/>
      <c r="BH350" s="131"/>
      <c r="BL350" s="32"/>
      <c r="BM350" s="12"/>
      <c r="BN350" s="217"/>
      <c r="BO350" s="238" t="str">
        <f>IFERROR(VLOOKUP(IFERROR(VLOOKUP($M$36&amp;D350,'PCPP-UDR'!$A$5:$K$147,9,0),""),'FUENTE DE DATOS'!$N$2:$O$25,2,0),"")</f>
        <v/>
      </c>
      <c r="BP350" s="238" t="str">
        <f>IFERROR(VLOOKUP(IFERROR(VLOOKUP($M$36&amp;D350,'PCPP-UDR'!$A$5:$K$147,10,0),""),'FUENTE DE DATOS'!$N$2:$O$25,2,0),"")</f>
        <v/>
      </c>
      <c r="BQ350" s="109" t="s">
        <v>450</v>
      </c>
    </row>
    <row r="351" ht="25.5" customHeight="1">
      <c r="D351" s="248">
        <v>38.0</v>
      </c>
      <c r="E351" s="131"/>
      <c r="F351" s="249" t="str">
        <f t="shared" si="21"/>
        <v/>
      </c>
      <c r="G351" s="130"/>
      <c r="H351" s="130"/>
      <c r="I351" s="130"/>
      <c r="J351" s="130"/>
      <c r="K351" s="131"/>
      <c r="L351" s="250" t="str">
        <f t="shared" si="22"/>
        <v/>
      </c>
      <c r="M351" s="130"/>
      <c r="N351" s="131"/>
      <c r="O351" s="251" t="str">
        <f t="shared" si="23"/>
        <v/>
      </c>
      <c r="P351" s="130"/>
      <c r="Q351" s="130"/>
      <c r="R351" s="131"/>
      <c r="S351" s="251" t="str">
        <f t="shared" si="24"/>
        <v>Ninguno</v>
      </c>
      <c r="T351" s="130"/>
      <c r="U351" s="130"/>
      <c r="V351" s="131"/>
      <c r="W351" s="249" t="str">
        <f t="shared" si="25"/>
        <v/>
      </c>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1"/>
      <c r="AU351" s="251" t="str">
        <f t="shared" si="26"/>
        <v/>
      </c>
      <c r="AV351" s="130"/>
      <c r="AW351" s="130"/>
      <c r="AX351" s="130"/>
      <c r="AY351" s="130"/>
      <c r="AZ351" s="131"/>
      <c r="BA351" s="251" t="str">
        <f t="shared" si="27"/>
        <v/>
      </c>
      <c r="BB351" s="130"/>
      <c r="BC351" s="130"/>
      <c r="BD351" s="130"/>
      <c r="BE351" s="130"/>
      <c r="BF351" s="130"/>
      <c r="BG351" s="130"/>
      <c r="BH351" s="131"/>
      <c r="BL351" s="5"/>
      <c r="BM351" s="5"/>
      <c r="BN351" s="209"/>
      <c r="BO351" s="238" t="str">
        <f>IFERROR(VLOOKUP(IFERROR(VLOOKUP($M$36&amp;D351,'PCPP-UDR'!$A$5:$K$147,9,0),""),'FUENTE DE DATOS'!$N$2:$O$25,2,0),"")</f>
        <v/>
      </c>
      <c r="BP351" s="238" t="str">
        <f>IFERROR(VLOOKUP(IFERROR(VLOOKUP($M$36&amp;D351,'PCPP-UDR'!$A$5:$K$147,10,0),""),'FUENTE DE DATOS'!$N$2:$O$25,2,0),"")</f>
        <v/>
      </c>
      <c r="BQ351" s="109" t="s">
        <v>450</v>
      </c>
    </row>
    <row r="352" ht="25.5" customHeight="1">
      <c r="D352" s="248">
        <v>39.0</v>
      </c>
      <c r="E352" s="131"/>
      <c r="F352" s="249" t="str">
        <f t="shared" si="21"/>
        <v/>
      </c>
      <c r="G352" s="130"/>
      <c r="H352" s="130"/>
      <c r="I352" s="130"/>
      <c r="J352" s="130"/>
      <c r="K352" s="131"/>
      <c r="L352" s="250" t="str">
        <f t="shared" si="22"/>
        <v/>
      </c>
      <c r="M352" s="130"/>
      <c r="N352" s="131"/>
      <c r="O352" s="251" t="str">
        <f t="shared" si="23"/>
        <v/>
      </c>
      <c r="P352" s="130"/>
      <c r="Q352" s="130"/>
      <c r="R352" s="131"/>
      <c r="S352" s="251" t="str">
        <f t="shared" si="24"/>
        <v>IIB-3</v>
      </c>
      <c r="T352" s="130"/>
      <c r="U352" s="130"/>
      <c r="V352" s="131"/>
      <c r="W352" s="249" t="str">
        <f t="shared" si="25"/>
        <v/>
      </c>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1"/>
      <c r="AU352" s="251" t="str">
        <f t="shared" si="26"/>
        <v/>
      </c>
      <c r="AV352" s="130"/>
      <c r="AW352" s="130"/>
      <c r="AX352" s="130"/>
      <c r="AY352" s="130"/>
      <c r="AZ352" s="131"/>
      <c r="BA352" s="251" t="str">
        <f t="shared" si="27"/>
        <v/>
      </c>
      <c r="BB352" s="130"/>
      <c r="BC352" s="130"/>
      <c r="BD352" s="130"/>
      <c r="BE352" s="130"/>
      <c r="BF352" s="130"/>
      <c r="BG352" s="130"/>
      <c r="BH352" s="131"/>
      <c r="BL352" s="15"/>
      <c r="BM352" s="12"/>
      <c r="BN352" s="214"/>
      <c r="BO352" s="238" t="str">
        <f>IFERROR(VLOOKUP(IFERROR(VLOOKUP($M$36&amp;D352,'PCPP-UDR'!$A$5:$K$147,9,0),""),'FUENTE DE DATOS'!$N$2:$O$25,2,0),"")</f>
        <v/>
      </c>
      <c r="BP352" s="238" t="str">
        <f>IFERROR(VLOOKUP(IFERROR(VLOOKUP($M$36&amp;D352,'PCPP-UDR'!$A$5:$K$147,10,0),""),'FUENTE DE DATOS'!$N$2:$O$25,2,0),"")</f>
        <v/>
      </c>
      <c r="BQ352" s="30" t="s">
        <v>121</v>
      </c>
      <c r="BS352" s="218"/>
    </row>
    <row r="353" ht="25.5" customHeight="1">
      <c r="D353" s="248">
        <v>40.0</v>
      </c>
      <c r="E353" s="131"/>
      <c r="F353" s="249" t="str">
        <f t="shared" si="21"/>
        <v/>
      </c>
      <c r="G353" s="130"/>
      <c r="H353" s="130"/>
      <c r="I353" s="130"/>
      <c r="J353" s="130"/>
      <c r="K353" s="131"/>
      <c r="L353" s="250" t="str">
        <f t="shared" si="22"/>
        <v/>
      </c>
      <c r="M353" s="130"/>
      <c r="N353" s="131"/>
      <c r="O353" s="251" t="str">
        <f t="shared" si="23"/>
        <v/>
      </c>
      <c r="P353" s="130"/>
      <c r="Q353" s="130"/>
      <c r="R353" s="131"/>
      <c r="S353" s="251" t="str">
        <f t="shared" si="24"/>
        <v>IIB-1</v>
      </c>
      <c r="T353" s="130"/>
      <c r="U353" s="130"/>
      <c r="V353" s="131"/>
      <c r="W353" s="249" t="str">
        <f t="shared" si="25"/>
        <v/>
      </c>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1"/>
      <c r="AU353" s="251" t="str">
        <f t="shared" si="26"/>
        <v/>
      </c>
      <c r="AV353" s="130"/>
      <c r="AW353" s="130"/>
      <c r="AX353" s="130"/>
      <c r="AY353" s="130"/>
      <c r="AZ353" s="131"/>
      <c r="BA353" s="251" t="str">
        <f t="shared" si="27"/>
        <v/>
      </c>
      <c r="BB353" s="130"/>
      <c r="BC353" s="130"/>
      <c r="BD353" s="130"/>
      <c r="BE353" s="130"/>
      <c r="BF353" s="130"/>
      <c r="BG353" s="130"/>
      <c r="BH353" s="131"/>
      <c r="BL353" s="15"/>
      <c r="BM353" s="12"/>
      <c r="BN353" s="214"/>
      <c r="BO353" s="238" t="str">
        <f>IFERROR(VLOOKUP(IFERROR(VLOOKUP($M$36&amp;D353,'PCPP-UDR'!$A$5:$K$147,9,0),""),'FUENTE DE DATOS'!$N$2:$O$25,2,0),"")</f>
        <v/>
      </c>
      <c r="BP353" s="238" t="str">
        <f>IFERROR(VLOOKUP(IFERROR(VLOOKUP($M$36&amp;D353,'PCPP-UDR'!$A$5:$K$147,10,0),""),'FUENTE DE DATOS'!$N$2:$O$25,2,0),"")</f>
        <v/>
      </c>
      <c r="BQ353" s="30" t="s">
        <v>107</v>
      </c>
    </row>
    <row r="354" ht="25.5" customHeight="1">
      <c r="D354" s="248">
        <v>41.0</v>
      </c>
      <c r="E354" s="131"/>
      <c r="F354" s="249" t="str">
        <f t="shared" si="21"/>
        <v/>
      </c>
      <c r="G354" s="130"/>
      <c r="H354" s="130"/>
      <c r="I354" s="130"/>
      <c r="J354" s="130"/>
      <c r="K354" s="131"/>
      <c r="L354" s="250" t="str">
        <f t="shared" si="22"/>
        <v/>
      </c>
      <c r="M354" s="130"/>
      <c r="N354" s="131"/>
      <c r="O354" s="251" t="str">
        <f t="shared" si="23"/>
        <v/>
      </c>
      <c r="P354" s="130"/>
      <c r="Q354" s="130"/>
      <c r="R354" s="131"/>
      <c r="S354" s="251" t="str">
        <f t="shared" si="24"/>
        <v>IIB-3</v>
      </c>
      <c r="T354" s="130"/>
      <c r="U354" s="130"/>
      <c r="V354" s="131"/>
      <c r="W354" s="249" t="str">
        <f t="shared" si="25"/>
        <v/>
      </c>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1"/>
      <c r="AU354" s="251" t="str">
        <f t="shared" si="26"/>
        <v/>
      </c>
      <c r="AV354" s="130"/>
      <c r="AW354" s="130"/>
      <c r="AX354" s="130"/>
      <c r="AY354" s="130"/>
      <c r="AZ354" s="131"/>
      <c r="BA354" s="251" t="str">
        <f t="shared" si="27"/>
        <v/>
      </c>
      <c r="BB354" s="130"/>
      <c r="BC354" s="130"/>
      <c r="BD354" s="130"/>
      <c r="BE354" s="130"/>
      <c r="BF354" s="130"/>
      <c r="BG354" s="130"/>
      <c r="BH354" s="131"/>
      <c r="BL354" s="15"/>
      <c r="BM354" s="12"/>
      <c r="BN354" s="214"/>
      <c r="BO354" s="238" t="str">
        <f>IFERROR(VLOOKUP(IFERROR(VLOOKUP($M$36&amp;D354,'PCPP-UDR'!$A$5:$K$147,9,0),""),'FUENTE DE DATOS'!$N$2:$O$25,2,0),"")</f>
        <v/>
      </c>
      <c r="BP354" s="238" t="str">
        <f>IFERROR(VLOOKUP(IFERROR(VLOOKUP($M$36&amp;D354,'PCPP-UDR'!$A$5:$K$147,10,0),""),'FUENTE DE DATOS'!$N$2:$O$25,2,0),"")</f>
        <v/>
      </c>
      <c r="BQ354" s="30" t="s">
        <v>121</v>
      </c>
    </row>
    <row r="355" ht="25.5" customHeight="1">
      <c r="D355" s="248">
        <v>42.0</v>
      </c>
      <c r="E355" s="131"/>
      <c r="F355" s="249" t="str">
        <f t="shared" si="21"/>
        <v/>
      </c>
      <c r="G355" s="130"/>
      <c r="H355" s="130"/>
      <c r="I355" s="130"/>
      <c r="J355" s="130"/>
      <c r="K355" s="131"/>
      <c r="L355" s="250" t="str">
        <f t="shared" si="22"/>
        <v/>
      </c>
      <c r="M355" s="130"/>
      <c r="N355" s="131"/>
      <c r="O355" s="251" t="str">
        <f t="shared" si="23"/>
        <v/>
      </c>
      <c r="P355" s="130"/>
      <c r="Q355" s="130"/>
      <c r="R355" s="131"/>
      <c r="S355" s="251" t="str">
        <f t="shared" si="24"/>
        <v>Ninguno</v>
      </c>
      <c r="T355" s="130"/>
      <c r="U355" s="130"/>
      <c r="V355" s="131"/>
      <c r="W355" s="249" t="str">
        <f t="shared" si="25"/>
        <v/>
      </c>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1"/>
      <c r="AU355" s="251" t="str">
        <f t="shared" si="26"/>
        <v/>
      </c>
      <c r="AV355" s="130"/>
      <c r="AW355" s="130"/>
      <c r="AX355" s="130"/>
      <c r="AY355" s="130"/>
      <c r="AZ355" s="131"/>
      <c r="BA355" s="251" t="str">
        <f t="shared" si="27"/>
        <v/>
      </c>
      <c r="BB355" s="130"/>
      <c r="BC355" s="130"/>
      <c r="BD355" s="130"/>
      <c r="BE355" s="130"/>
      <c r="BF355" s="130"/>
      <c r="BG355" s="130"/>
      <c r="BH355" s="131"/>
      <c r="BL355" s="15"/>
      <c r="BM355" s="12"/>
      <c r="BN355" s="214"/>
      <c r="BO355" s="238" t="str">
        <f>IFERROR(VLOOKUP(IFERROR(VLOOKUP($M$36&amp;D355,'PCPP-UDR'!$A$5:$K$147,9,0),""),'FUENTE DE DATOS'!$N$2:$O$25,2,0),"")</f>
        <v/>
      </c>
      <c r="BP355" s="238" t="str">
        <f>IFERROR(VLOOKUP(IFERROR(VLOOKUP($M$36&amp;D355,'PCPP-UDR'!$A$5:$K$147,10,0),""),'FUENTE DE DATOS'!$N$2:$O$25,2,0),"")</f>
        <v/>
      </c>
      <c r="BQ355" s="109" t="s">
        <v>450</v>
      </c>
    </row>
    <row r="356" ht="25.5" customHeight="1">
      <c r="D356" s="248">
        <v>43.0</v>
      </c>
      <c r="E356" s="131"/>
      <c r="F356" s="249" t="str">
        <f t="shared" si="21"/>
        <v/>
      </c>
      <c r="G356" s="130"/>
      <c r="H356" s="130"/>
      <c r="I356" s="130"/>
      <c r="J356" s="130"/>
      <c r="K356" s="131"/>
      <c r="L356" s="250" t="str">
        <f t="shared" si="22"/>
        <v/>
      </c>
      <c r="M356" s="130"/>
      <c r="N356" s="131"/>
      <c r="O356" s="251" t="str">
        <f t="shared" si="23"/>
        <v/>
      </c>
      <c r="P356" s="130"/>
      <c r="Q356" s="130"/>
      <c r="R356" s="131"/>
      <c r="S356" s="251" t="str">
        <f t="shared" si="24"/>
        <v>I-1</v>
      </c>
      <c r="T356" s="130"/>
      <c r="U356" s="130"/>
      <c r="V356" s="131"/>
      <c r="W356" s="249" t="str">
        <f t="shared" si="25"/>
        <v/>
      </c>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1"/>
      <c r="AU356" s="251" t="str">
        <f t="shared" si="26"/>
        <v/>
      </c>
      <c r="AV356" s="130"/>
      <c r="AW356" s="130"/>
      <c r="AX356" s="130"/>
      <c r="AY356" s="130"/>
      <c r="AZ356" s="131"/>
      <c r="BA356" s="251" t="str">
        <f t="shared" si="27"/>
        <v/>
      </c>
      <c r="BB356" s="130"/>
      <c r="BC356" s="130"/>
      <c r="BD356" s="130"/>
      <c r="BE356" s="130"/>
      <c r="BF356" s="130"/>
      <c r="BG356" s="130"/>
      <c r="BH356" s="131"/>
      <c r="BL356" s="32"/>
      <c r="BM356" s="12"/>
      <c r="BN356" s="217"/>
      <c r="BO356" s="238" t="str">
        <f>IFERROR(VLOOKUP(IFERROR(VLOOKUP($M$36&amp;D356,'PCPP-UDR'!$A$5:$K$147,9,0),""),'FUENTE DE DATOS'!$N$2:$O$25,2,0),"")</f>
        <v/>
      </c>
      <c r="BP356" s="238" t="str">
        <f>IFERROR(VLOOKUP(IFERROR(VLOOKUP($M$36&amp;D356,'PCPP-UDR'!$A$5:$K$147,10,0),""),'FUENTE DE DATOS'!$N$2:$O$25,2,0),"")</f>
        <v/>
      </c>
      <c r="BQ356" s="30" t="s">
        <v>18</v>
      </c>
    </row>
    <row r="357" ht="25.5" customHeight="1">
      <c r="D357" s="248">
        <v>44.0</v>
      </c>
      <c r="E357" s="131"/>
      <c r="F357" s="249" t="str">
        <f t="shared" si="21"/>
        <v/>
      </c>
      <c r="G357" s="130"/>
      <c r="H357" s="130"/>
      <c r="I357" s="130"/>
      <c r="J357" s="130"/>
      <c r="K357" s="131"/>
      <c r="L357" s="250" t="str">
        <f t="shared" si="22"/>
        <v/>
      </c>
      <c r="M357" s="130"/>
      <c r="N357" s="131"/>
      <c r="O357" s="251" t="str">
        <f t="shared" si="23"/>
        <v/>
      </c>
      <c r="P357" s="130"/>
      <c r="Q357" s="130"/>
      <c r="R357" s="131"/>
      <c r="S357" s="251" t="str">
        <f t="shared" si="24"/>
        <v>II-B1</v>
      </c>
      <c r="T357" s="130"/>
      <c r="U357" s="130"/>
      <c r="V357" s="131"/>
      <c r="W357" s="249" t="str">
        <f t="shared" si="25"/>
        <v/>
      </c>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1"/>
      <c r="AU357" s="251" t="str">
        <f t="shared" si="26"/>
        <v/>
      </c>
      <c r="AV357" s="130"/>
      <c r="AW357" s="130"/>
      <c r="AX357" s="130"/>
      <c r="AY357" s="130"/>
      <c r="AZ357" s="131"/>
      <c r="BA357" s="251" t="str">
        <f t="shared" si="27"/>
        <v/>
      </c>
      <c r="BB357" s="130"/>
      <c r="BC357" s="130"/>
      <c r="BD357" s="130"/>
      <c r="BE357" s="130"/>
      <c r="BF357" s="130"/>
      <c r="BG357" s="130"/>
      <c r="BH357" s="131"/>
      <c r="BL357" s="15"/>
      <c r="BM357" s="12"/>
      <c r="BN357" s="214"/>
      <c r="BO357" s="238" t="str">
        <f>IFERROR(VLOOKUP(IFERROR(VLOOKUP($M$36&amp;D357,'PCPP-UDR'!$A$5:$K$147,9,0),""),'FUENTE DE DATOS'!$N$2:$O$25,2,0),"")</f>
        <v/>
      </c>
      <c r="BP357" s="238" t="str">
        <f>IFERROR(VLOOKUP(IFERROR(VLOOKUP($M$36&amp;D357,'PCPP-UDR'!$A$5:$K$147,10,0),""),'FUENTE DE DATOS'!$N$2:$O$25,2,0),"")</f>
        <v/>
      </c>
      <c r="BQ357" s="30" t="s">
        <v>484</v>
      </c>
    </row>
    <row r="358" ht="25.5" customHeight="1">
      <c r="D358" s="248">
        <v>45.0</v>
      </c>
      <c r="E358" s="131"/>
      <c r="F358" s="249" t="str">
        <f t="shared" si="21"/>
        <v/>
      </c>
      <c r="G358" s="130"/>
      <c r="H358" s="130"/>
      <c r="I358" s="130"/>
      <c r="J358" s="130"/>
      <c r="K358" s="131"/>
      <c r="L358" s="250" t="str">
        <f t="shared" si="22"/>
        <v/>
      </c>
      <c r="M358" s="130"/>
      <c r="N358" s="131"/>
      <c r="O358" s="251" t="str">
        <f t="shared" si="23"/>
        <v/>
      </c>
      <c r="P358" s="130"/>
      <c r="Q358" s="130"/>
      <c r="R358" s="131"/>
      <c r="S358" s="251" t="str">
        <f t="shared" si="24"/>
        <v>I-1</v>
      </c>
      <c r="T358" s="130"/>
      <c r="U358" s="130"/>
      <c r="V358" s="131"/>
      <c r="W358" s="249" t="str">
        <f t="shared" si="25"/>
        <v/>
      </c>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1"/>
      <c r="AU358" s="251" t="str">
        <f t="shared" si="26"/>
        <v/>
      </c>
      <c r="AV358" s="130"/>
      <c r="AW358" s="130"/>
      <c r="AX358" s="130"/>
      <c r="AY358" s="130"/>
      <c r="AZ358" s="131"/>
      <c r="BA358" s="251" t="str">
        <f t="shared" si="27"/>
        <v/>
      </c>
      <c r="BB358" s="130"/>
      <c r="BC358" s="130"/>
      <c r="BD358" s="130"/>
      <c r="BE358" s="130"/>
      <c r="BF358" s="130"/>
      <c r="BG358" s="130"/>
      <c r="BH358" s="131"/>
      <c r="BL358" s="15"/>
      <c r="BM358" s="12"/>
      <c r="BN358" s="214"/>
      <c r="BO358" s="238" t="str">
        <f>IFERROR(VLOOKUP(IFERROR(VLOOKUP($M$36&amp;D358,'PCPP-UDR'!$A$5:$K$147,9,0),""),'FUENTE DE DATOS'!$N$2:$O$25,2,0),"")</f>
        <v/>
      </c>
      <c r="BP358" s="238" t="str">
        <f>IFERROR(VLOOKUP(IFERROR(VLOOKUP($M$36&amp;D358,'PCPP-UDR'!$A$5:$K$147,10,0),""),'FUENTE DE DATOS'!$N$2:$O$25,2,0),"")</f>
        <v/>
      </c>
      <c r="BQ358" s="30" t="s">
        <v>18</v>
      </c>
    </row>
    <row r="359" ht="25.5" customHeight="1">
      <c r="D359" s="248">
        <v>46.0</v>
      </c>
      <c r="E359" s="131"/>
      <c r="F359" s="249" t="str">
        <f t="shared" si="21"/>
        <v/>
      </c>
      <c r="G359" s="130"/>
      <c r="H359" s="130"/>
      <c r="I359" s="130"/>
      <c r="J359" s="130"/>
      <c r="K359" s="131"/>
      <c r="L359" s="250" t="str">
        <f t="shared" si="22"/>
        <v/>
      </c>
      <c r="M359" s="130"/>
      <c r="N359" s="131"/>
      <c r="O359" s="251" t="str">
        <f t="shared" si="23"/>
        <v/>
      </c>
      <c r="P359" s="130"/>
      <c r="Q359" s="130"/>
      <c r="R359" s="131"/>
      <c r="S359" s="251" t="str">
        <f t="shared" si="24"/>
        <v>Ninguno</v>
      </c>
      <c r="T359" s="130"/>
      <c r="U359" s="130"/>
      <c r="V359" s="131"/>
      <c r="W359" s="249" t="str">
        <f t="shared" si="25"/>
        <v/>
      </c>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1"/>
      <c r="AU359" s="251" t="str">
        <f t="shared" si="26"/>
        <v/>
      </c>
      <c r="AV359" s="130"/>
      <c r="AW359" s="130"/>
      <c r="AX359" s="130"/>
      <c r="AY359" s="130"/>
      <c r="AZ359" s="131"/>
      <c r="BA359" s="251" t="str">
        <f t="shared" si="27"/>
        <v/>
      </c>
      <c r="BB359" s="130"/>
      <c r="BC359" s="130"/>
      <c r="BD359" s="130"/>
      <c r="BE359" s="130"/>
      <c r="BF359" s="130"/>
      <c r="BG359" s="130"/>
      <c r="BH359" s="131"/>
      <c r="BL359" s="15"/>
      <c r="BM359" s="12"/>
      <c r="BN359" s="214"/>
      <c r="BO359" s="238" t="str">
        <f>IFERROR(VLOOKUP(IFERROR(VLOOKUP($M$36&amp;D359,'PCPP-UDR'!$A$5:$K$147,9,0),""),'FUENTE DE DATOS'!$N$2:$O$25,2,0),"")</f>
        <v/>
      </c>
      <c r="BP359" s="238" t="str">
        <f>IFERROR(VLOOKUP(IFERROR(VLOOKUP($M$36&amp;D359,'PCPP-UDR'!$A$5:$K$147,10,0),""),'FUENTE DE DATOS'!$N$2:$O$25,2,0),"")</f>
        <v/>
      </c>
      <c r="BQ359" s="109" t="s">
        <v>450</v>
      </c>
    </row>
    <row r="360" ht="25.5" customHeight="1">
      <c r="D360" s="248">
        <v>47.0</v>
      </c>
      <c r="E360" s="131"/>
      <c r="F360" s="249" t="str">
        <f t="shared" si="21"/>
        <v/>
      </c>
      <c r="G360" s="130"/>
      <c r="H360" s="130"/>
      <c r="I360" s="130"/>
      <c r="J360" s="130"/>
      <c r="K360" s="131"/>
      <c r="L360" s="250" t="str">
        <f t="shared" si="22"/>
        <v/>
      </c>
      <c r="M360" s="130"/>
      <c r="N360" s="131"/>
      <c r="O360" s="251" t="str">
        <f t="shared" si="23"/>
        <v/>
      </c>
      <c r="P360" s="130"/>
      <c r="Q360" s="130"/>
      <c r="R360" s="131"/>
      <c r="S360" s="251" t="str">
        <f t="shared" si="24"/>
        <v>Ninguno</v>
      </c>
      <c r="T360" s="130"/>
      <c r="U360" s="130"/>
      <c r="V360" s="131"/>
      <c r="W360" s="249" t="str">
        <f t="shared" si="25"/>
        <v/>
      </c>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1"/>
      <c r="AU360" s="251" t="str">
        <f t="shared" si="26"/>
        <v/>
      </c>
      <c r="AV360" s="130"/>
      <c r="AW360" s="130"/>
      <c r="AX360" s="130"/>
      <c r="AY360" s="130"/>
      <c r="AZ360" s="131"/>
      <c r="BA360" s="251" t="str">
        <f t="shared" si="27"/>
        <v/>
      </c>
      <c r="BB360" s="130"/>
      <c r="BC360" s="130"/>
      <c r="BD360" s="130"/>
      <c r="BE360" s="130"/>
      <c r="BF360" s="130"/>
      <c r="BG360" s="130"/>
      <c r="BH360" s="131"/>
      <c r="BL360" s="15"/>
      <c r="BM360" s="12"/>
      <c r="BN360" s="214"/>
      <c r="BO360" s="238" t="str">
        <f>IFERROR(VLOOKUP(IFERROR(VLOOKUP($M$36&amp;D360,'PCPP-UDR'!$A$5:$K$147,9,0),""),'FUENTE DE DATOS'!$N$2:$O$25,2,0),"")</f>
        <v/>
      </c>
      <c r="BP360" s="238" t="str">
        <f>IFERROR(VLOOKUP(IFERROR(VLOOKUP($M$36&amp;D360,'PCPP-UDR'!$A$5:$K$147,10,0),""),'FUENTE DE DATOS'!$N$2:$O$25,2,0),"")</f>
        <v/>
      </c>
      <c r="BQ360" s="109" t="s">
        <v>450</v>
      </c>
    </row>
    <row r="361" ht="25.5" customHeight="1">
      <c r="D361" s="248">
        <v>48.0</v>
      </c>
      <c r="E361" s="131"/>
      <c r="F361" s="249" t="str">
        <f t="shared" si="21"/>
        <v/>
      </c>
      <c r="G361" s="130"/>
      <c r="H361" s="130"/>
      <c r="I361" s="130"/>
      <c r="J361" s="130"/>
      <c r="K361" s="131"/>
      <c r="L361" s="250" t="str">
        <f t="shared" si="22"/>
        <v/>
      </c>
      <c r="M361" s="130"/>
      <c r="N361" s="131"/>
      <c r="O361" s="251" t="str">
        <f t="shared" si="23"/>
        <v/>
      </c>
      <c r="P361" s="130"/>
      <c r="Q361" s="130"/>
      <c r="R361" s="131"/>
      <c r="S361" s="251" t="str">
        <f t="shared" si="24"/>
        <v>IIB-3</v>
      </c>
      <c r="T361" s="130"/>
      <c r="U361" s="130"/>
      <c r="V361" s="131"/>
      <c r="W361" s="249" t="str">
        <f t="shared" si="25"/>
        <v/>
      </c>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1"/>
      <c r="AU361" s="251" t="str">
        <f t="shared" si="26"/>
        <v/>
      </c>
      <c r="AV361" s="130"/>
      <c r="AW361" s="130"/>
      <c r="AX361" s="130"/>
      <c r="AY361" s="130"/>
      <c r="AZ361" s="131"/>
      <c r="BA361" s="251" t="str">
        <f t="shared" si="27"/>
        <v/>
      </c>
      <c r="BB361" s="130"/>
      <c r="BC361" s="130"/>
      <c r="BD361" s="130"/>
      <c r="BE361" s="130"/>
      <c r="BF361" s="130"/>
      <c r="BG361" s="130"/>
      <c r="BH361" s="131"/>
      <c r="BL361" s="15"/>
      <c r="BM361" s="12"/>
      <c r="BN361" s="214"/>
      <c r="BO361" s="238" t="str">
        <f>IFERROR(VLOOKUP(IFERROR(VLOOKUP($M$36&amp;D361,'PCPP-UDR'!$A$5:$K$147,9,0),""),'FUENTE DE DATOS'!$N$2:$O$25,2,0),"")</f>
        <v/>
      </c>
      <c r="BP361" s="238" t="str">
        <f>IFERROR(VLOOKUP(IFERROR(VLOOKUP($M$36&amp;D361,'PCPP-UDR'!$A$5:$K$147,10,0),""),'FUENTE DE DATOS'!$N$2:$O$25,2,0),"")</f>
        <v/>
      </c>
      <c r="BQ361" s="30" t="s">
        <v>121</v>
      </c>
    </row>
    <row r="362" ht="25.5" customHeight="1">
      <c r="D362" s="248">
        <v>49.0</v>
      </c>
      <c r="E362" s="131"/>
      <c r="F362" s="249" t="str">
        <f t="shared" si="21"/>
        <v/>
      </c>
      <c r="G362" s="130"/>
      <c r="H362" s="130"/>
      <c r="I362" s="130"/>
      <c r="J362" s="130"/>
      <c r="K362" s="131"/>
      <c r="L362" s="250" t="str">
        <f t="shared" si="22"/>
        <v/>
      </c>
      <c r="M362" s="130"/>
      <c r="N362" s="131"/>
      <c r="O362" s="251" t="str">
        <f t="shared" si="23"/>
        <v/>
      </c>
      <c r="P362" s="130"/>
      <c r="Q362" s="130"/>
      <c r="R362" s="131"/>
      <c r="S362" s="251" t="str">
        <f t="shared" si="24"/>
        <v>Ninguno</v>
      </c>
      <c r="T362" s="130"/>
      <c r="U362" s="130"/>
      <c r="V362" s="131"/>
      <c r="W362" s="249" t="str">
        <f t="shared" si="25"/>
        <v/>
      </c>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1"/>
      <c r="AU362" s="251" t="str">
        <f t="shared" si="26"/>
        <v/>
      </c>
      <c r="AV362" s="130"/>
      <c r="AW362" s="130"/>
      <c r="AX362" s="130"/>
      <c r="AY362" s="130"/>
      <c r="AZ362" s="131"/>
      <c r="BA362" s="251" t="str">
        <f t="shared" si="27"/>
        <v/>
      </c>
      <c r="BB362" s="130"/>
      <c r="BC362" s="130"/>
      <c r="BD362" s="130"/>
      <c r="BE362" s="130"/>
      <c r="BF362" s="130"/>
      <c r="BG362" s="130"/>
      <c r="BH362" s="131"/>
      <c r="BL362" s="15"/>
      <c r="BM362" s="12"/>
      <c r="BN362" s="214"/>
      <c r="BO362" s="238" t="str">
        <f>IFERROR(VLOOKUP(IFERROR(VLOOKUP($M$36&amp;D362,'PCPP-UDR'!$A$5:$K$147,9,0),""),'FUENTE DE DATOS'!$N$2:$O$25,2,0),"")</f>
        <v/>
      </c>
      <c r="BP362" s="238" t="str">
        <f>IFERROR(VLOOKUP(IFERROR(VLOOKUP($M$36&amp;D362,'PCPP-UDR'!$A$5:$K$147,10,0),""),'FUENTE DE DATOS'!$N$2:$O$25,2,0),"")</f>
        <v/>
      </c>
      <c r="BQ362" s="109" t="s">
        <v>450</v>
      </c>
    </row>
    <row r="363" ht="25.5" customHeight="1">
      <c r="D363" s="248">
        <v>50.0</v>
      </c>
      <c r="E363" s="131"/>
      <c r="F363" s="249" t="str">
        <f t="shared" si="21"/>
        <v/>
      </c>
      <c r="G363" s="130"/>
      <c r="H363" s="130"/>
      <c r="I363" s="130"/>
      <c r="J363" s="130"/>
      <c r="K363" s="131"/>
      <c r="L363" s="250" t="str">
        <f t="shared" si="22"/>
        <v/>
      </c>
      <c r="M363" s="130"/>
      <c r="N363" s="131"/>
      <c r="O363" s="251" t="str">
        <f t="shared" si="23"/>
        <v/>
      </c>
      <c r="P363" s="130"/>
      <c r="Q363" s="130"/>
      <c r="R363" s="131"/>
      <c r="S363" s="251" t="str">
        <f t="shared" si="24"/>
        <v>IIB-1</v>
      </c>
      <c r="T363" s="130"/>
      <c r="U363" s="130"/>
      <c r="V363" s="131"/>
      <c r="W363" s="249" t="str">
        <f t="shared" si="25"/>
        <v/>
      </c>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1"/>
      <c r="AU363" s="251" t="str">
        <f t="shared" si="26"/>
        <v/>
      </c>
      <c r="AV363" s="130"/>
      <c r="AW363" s="130"/>
      <c r="AX363" s="130"/>
      <c r="AY363" s="130"/>
      <c r="AZ363" s="131"/>
      <c r="BA363" s="251" t="str">
        <f t="shared" si="27"/>
        <v/>
      </c>
      <c r="BB363" s="130"/>
      <c r="BC363" s="130"/>
      <c r="BD363" s="130"/>
      <c r="BE363" s="130"/>
      <c r="BF363" s="130"/>
      <c r="BG363" s="130"/>
      <c r="BH363" s="131"/>
      <c r="BO363" s="238" t="str">
        <f>IFERROR(VLOOKUP(IFERROR(VLOOKUP($M$36&amp;D363,'PCPP-UDR'!$A$5:$K$147,9,0),""),'FUENTE DE DATOS'!$N$2:$O$25,2,0),"")</f>
        <v/>
      </c>
      <c r="BP363" s="238" t="str">
        <f>IFERROR(VLOOKUP(IFERROR(VLOOKUP($M$36&amp;D363,'PCPP-UDR'!$A$5:$K$147,10,0),""),'FUENTE DE DATOS'!$N$2:$O$25,2,0),"")</f>
        <v/>
      </c>
      <c r="BQ363" s="30" t="s">
        <v>107</v>
      </c>
    </row>
    <row r="364" ht="25.5" customHeight="1">
      <c r="D364" s="248">
        <v>51.0</v>
      </c>
      <c r="E364" s="131"/>
      <c r="F364" s="249" t="str">
        <f t="shared" si="21"/>
        <v/>
      </c>
      <c r="G364" s="130"/>
      <c r="H364" s="130"/>
      <c r="I364" s="130"/>
      <c r="J364" s="130"/>
      <c r="K364" s="131"/>
      <c r="L364" s="250" t="str">
        <f t="shared" si="22"/>
        <v/>
      </c>
      <c r="M364" s="130"/>
      <c r="N364" s="131"/>
      <c r="O364" s="251" t="str">
        <f t="shared" si="23"/>
        <v/>
      </c>
      <c r="P364" s="130"/>
      <c r="Q364" s="130"/>
      <c r="R364" s="131"/>
      <c r="S364" s="251" t="str">
        <f t="shared" si="24"/>
        <v>IIA1</v>
      </c>
      <c r="T364" s="130"/>
      <c r="U364" s="130"/>
      <c r="V364" s="131"/>
      <c r="W364" s="249" t="str">
        <f t="shared" si="25"/>
        <v/>
      </c>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1"/>
      <c r="AU364" s="251" t="str">
        <f t="shared" si="26"/>
        <v/>
      </c>
      <c r="AV364" s="130"/>
      <c r="AW364" s="130"/>
      <c r="AX364" s="130"/>
      <c r="AY364" s="130"/>
      <c r="AZ364" s="131"/>
      <c r="BA364" s="251" t="str">
        <f t="shared" si="27"/>
        <v/>
      </c>
      <c r="BB364" s="130"/>
      <c r="BC364" s="130"/>
      <c r="BD364" s="130"/>
      <c r="BE364" s="130"/>
      <c r="BF364" s="130"/>
      <c r="BG364" s="130"/>
      <c r="BH364" s="131"/>
      <c r="BO364" s="238" t="str">
        <f>IFERROR(VLOOKUP(IFERROR(VLOOKUP($M$36&amp;D364,'PCPP-UDR'!$A$5:$K$147,9,0),""),'FUENTE DE DATOS'!$N$2:$O$25,2,0),"")</f>
        <v/>
      </c>
      <c r="BP364" s="238" t="str">
        <f>IFERROR(VLOOKUP(IFERROR(VLOOKUP($M$36&amp;D364,'PCPP-UDR'!$A$5:$K$147,10,0),""),'FUENTE DE DATOS'!$N$2:$O$25,2,0),"")</f>
        <v/>
      </c>
      <c r="BQ364" s="30" t="s">
        <v>485</v>
      </c>
    </row>
    <row r="365" ht="25.5" customHeight="1">
      <c r="D365" s="248">
        <v>52.0</v>
      </c>
      <c r="E365" s="131"/>
      <c r="F365" s="249" t="str">
        <f t="shared" si="21"/>
        <v/>
      </c>
      <c r="G365" s="130"/>
      <c r="H365" s="130"/>
      <c r="I365" s="130"/>
      <c r="J365" s="130"/>
      <c r="K365" s="131"/>
      <c r="L365" s="250" t="str">
        <f t="shared" si="22"/>
        <v/>
      </c>
      <c r="M365" s="130"/>
      <c r="N365" s="131"/>
      <c r="O365" s="251" t="str">
        <f t="shared" si="23"/>
        <v/>
      </c>
      <c r="P365" s="130"/>
      <c r="Q365" s="130"/>
      <c r="R365" s="131"/>
      <c r="S365" s="251" t="str">
        <f t="shared" si="24"/>
        <v>IIB3</v>
      </c>
      <c r="T365" s="130"/>
      <c r="U365" s="130"/>
      <c r="V365" s="131"/>
      <c r="W365" s="249" t="str">
        <f t="shared" si="25"/>
        <v/>
      </c>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1"/>
      <c r="AU365" s="251" t="str">
        <f t="shared" si="26"/>
        <v/>
      </c>
      <c r="AV365" s="130"/>
      <c r="AW365" s="130"/>
      <c r="AX365" s="130"/>
      <c r="AY365" s="130"/>
      <c r="AZ365" s="131"/>
      <c r="BA365" s="251" t="str">
        <f t="shared" si="27"/>
        <v/>
      </c>
      <c r="BB365" s="130"/>
      <c r="BC365" s="130"/>
      <c r="BD365" s="130"/>
      <c r="BE365" s="130"/>
      <c r="BF365" s="130"/>
      <c r="BG365" s="130"/>
      <c r="BH365" s="131"/>
      <c r="BO365" s="238" t="str">
        <f>IFERROR(VLOOKUP(IFERROR(VLOOKUP($M$36&amp;D365,'PCPP-UDR'!$A$5:$K$147,9,0),""),'FUENTE DE DATOS'!$N$2:$O$25,2,0),"")</f>
        <v/>
      </c>
      <c r="BP365" s="238" t="str">
        <f>IFERROR(VLOOKUP(IFERROR(VLOOKUP($M$36&amp;D365,'PCPP-UDR'!$A$5:$K$147,10,0),""),'FUENTE DE DATOS'!$N$2:$O$25,2,0),"")</f>
        <v/>
      </c>
      <c r="BQ365" s="30" t="s">
        <v>486</v>
      </c>
    </row>
    <row r="366" ht="25.5" customHeight="1">
      <c r="D366" s="248">
        <v>53.0</v>
      </c>
      <c r="E366" s="131"/>
      <c r="F366" s="249" t="str">
        <f t="shared" si="21"/>
        <v/>
      </c>
      <c r="G366" s="130"/>
      <c r="H366" s="130"/>
      <c r="I366" s="130"/>
      <c r="J366" s="130"/>
      <c r="K366" s="131"/>
      <c r="L366" s="250" t="str">
        <f t="shared" si="22"/>
        <v/>
      </c>
      <c r="M366" s="130"/>
      <c r="N366" s="131"/>
      <c r="O366" s="251" t="str">
        <f t="shared" si="23"/>
        <v/>
      </c>
      <c r="P366" s="130"/>
      <c r="Q366" s="130"/>
      <c r="R366" s="131"/>
      <c r="S366" s="251" t="str">
        <f t="shared" si="24"/>
        <v>Ninguno</v>
      </c>
      <c r="T366" s="130"/>
      <c r="U366" s="130"/>
      <c r="V366" s="131"/>
      <c r="W366" s="249" t="str">
        <f t="shared" si="25"/>
        <v/>
      </c>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1"/>
      <c r="AU366" s="251" t="str">
        <f t="shared" si="26"/>
        <v/>
      </c>
      <c r="AV366" s="130"/>
      <c r="AW366" s="130"/>
      <c r="AX366" s="130"/>
      <c r="AY366" s="130"/>
      <c r="AZ366" s="131"/>
      <c r="BA366" s="251" t="str">
        <f t="shared" si="27"/>
        <v/>
      </c>
      <c r="BB366" s="130"/>
      <c r="BC366" s="130"/>
      <c r="BD366" s="130"/>
      <c r="BE366" s="130"/>
      <c r="BF366" s="130"/>
      <c r="BG366" s="130"/>
      <c r="BH366" s="131"/>
      <c r="BO366" s="238" t="str">
        <f>IFERROR(VLOOKUP(IFERROR(VLOOKUP($M$36&amp;D366,'PCPP-UDR'!$A$5:$K$147,9,0),""),'FUENTE DE DATOS'!$N$2:$O$25,2,0),"")</f>
        <v/>
      </c>
      <c r="BP366" s="238" t="str">
        <f>IFERROR(VLOOKUP(IFERROR(VLOOKUP($M$36&amp;D366,'PCPP-UDR'!$A$5:$K$147,10,0),""),'FUENTE DE DATOS'!$N$2:$O$25,2,0),"")</f>
        <v/>
      </c>
      <c r="BQ366" s="109" t="s">
        <v>450</v>
      </c>
    </row>
    <row r="367" ht="25.5" customHeight="1">
      <c r="D367" s="248">
        <v>54.0</v>
      </c>
      <c r="E367" s="131"/>
      <c r="F367" s="249" t="str">
        <f t="shared" si="21"/>
        <v/>
      </c>
      <c r="G367" s="130"/>
      <c r="H367" s="130"/>
      <c r="I367" s="130"/>
      <c r="J367" s="130"/>
      <c r="K367" s="131"/>
      <c r="L367" s="250" t="str">
        <f t="shared" si="22"/>
        <v/>
      </c>
      <c r="M367" s="130"/>
      <c r="N367" s="131"/>
      <c r="O367" s="251" t="str">
        <f t="shared" si="23"/>
        <v/>
      </c>
      <c r="P367" s="130"/>
      <c r="Q367" s="130"/>
      <c r="R367" s="131"/>
      <c r="S367" s="251" t="str">
        <f t="shared" si="24"/>
        <v>IIB3</v>
      </c>
      <c r="T367" s="130"/>
      <c r="U367" s="130"/>
      <c r="V367" s="131"/>
      <c r="W367" s="249" t="str">
        <f t="shared" si="25"/>
        <v/>
      </c>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1"/>
      <c r="AU367" s="251" t="str">
        <f t="shared" si="26"/>
        <v/>
      </c>
      <c r="AV367" s="130"/>
      <c r="AW367" s="130"/>
      <c r="AX367" s="130"/>
      <c r="AY367" s="130"/>
      <c r="AZ367" s="131"/>
      <c r="BA367" s="251" t="str">
        <f t="shared" si="27"/>
        <v/>
      </c>
      <c r="BB367" s="130"/>
      <c r="BC367" s="130"/>
      <c r="BD367" s="130"/>
      <c r="BE367" s="130"/>
      <c r="BF367" s="130"/>
      <c r="BG367" s="130"/>
      <c r="BH367" s="131"/>
      <c r="BO367" s="238" t="str">
        <f>IFERROR(VLOOKUP(IFERROR(VLOOKUP($M$36&amp;D367,'PCPP-UDR'!$A$5:$K$147,9,0),""),'FUENTE DE DATOS'!$N$2:$O$25,2,0),"")</f>
        <v/>
      </c>
      <c r="BP367" s="238" t="str">
        <f>IFERROR(VLOOKUP(IFERROR(VLOOKUP($M$36&amp;D367,'PCPP-UDR'!$A$5:$K$147,10,0),""),'FUENTE DE DATOS'!$N$2:$O$25,2,0),"")</f>
        <v/>
      </c>
      <c r="BQ367" s="256" t="s">
        <v>486</v>
      </c>
    </row>
    <row r="368">
      <c r="D368" s="252"/>
      <c r="F368" s="253"/>
      <c r="G368" s="253"/>
      <c r="H368" s="253"/>
      <c r="I368" s="253"/>
      <c r="J368" s="253"/>
      <c r="K368" s="253"/>
      <c r="L368" s="254"/>
      <c r="M368" s="254"/>
      <c r="N368" s="254"/>
      <c r="O368" s="255"/>
      <c r="P368" s="255"/>
      <c r="Q368" s="255"/>
      <c r="R368" s="255"/>
      <c r="S368" s="255"/>
      <c r="T368" s="255"/>
      <c r="U368" s="255"/>
      <c r="V368" s="255"/>
      <c r="W368" s="253"/>
      <c r="X368" s="253"/>
      <c r="Y368" s="253"/>
      <c r="Z368" s="253"/>
      <c r="AA368" s="253"/>
      <c r="AB368" s="253"/>
      <c r="AC368" s="253"/>
      <c r="AD368" s="253"/>
      <c r="AE368" s="253"/>
      <c r="AF368" s="253"/>
      <c r="AG368" s="253"/>
      <c r="AH368" s="253"/>
      <c r="AI368" s="253"/>
      <c r="AJ368" s="253"/>
      <c r="AK368" s="253"/>
      <c r="AL368" s="253"/>
      <c r="AM368" s="253"/>
      <c r="AN368" s="253"/>
      <c r="AO368" s="253"/>
      <c r="AP368" s="253"/>
      <c r="AQ368" s="253"/>
      <c r="AR368" s="253"/>
      <c r="AS368" s="253"/>
      <c r="AT368" s="253"/>
      <c r="AU368" s="255"/>
      <c r="AV368" s="255"/>
      <c r="AW368" s="255"/>
      <c r="AX368" s="255"/>
      <c r="AY368" s="255"/>
      <c r="AZ368" s="255"/>
      <c r="BA368" s="255"/>
      <c r="BB368" s="255"/>
      <c r="BC368" s="255"/>
      <c r="BD368" s="255"/>
      <c r="BE368" s="255"/>
      <c r="BF368" s="255"/>
      <c r="BG368" s="255"/>
      <c r="BH368" s="255"/>
    </row>
    <row r="369">
      <c r="D369" s="252"/>
      <c r="E369" s="252"/>
      <c r="F369" s="253"/>
      <c r="G369" s="253"/>
      <c r="H369" s="253"/>
      <c r="I369" s="253"/>
      <c r="J369" s="253"/>
      <c r="K369" s="253"/>
      <c r="L369" s="254"/>
      <c r="M369" s="254"/>
      <c r="N369" s="254"/>
      <c r="O369" s="255"/>
      <c r="P369" s="255"/>
      <c r="Q369" s="255"/>
      <c r="R369" s="255"/>
      <c r="S369" s="255"/>
      <c r="T369" s="255"/>
      <c r="U369" s="255"/>
      <c r="V369" s="255"/>
      <c r="W369" s="253"/>
      <c r="X369" s="253"/>
      <c r="Y369" s="253"/>
      <c r="Z369" s="253"/>
      <c r="AA369" s="253"/>
      <c r="AB369" s="253"/>
      <c r="AC369" s="253"/>
      <c r="AD369" s="253"/>
      <c r="AE369" s="253"/>
      <c r="AF369" s="253"/>
      <c r="AG369" s="253"/>
      <c r="AH369" s="253"/>
      <c r="AI369" s="253"/>
      <c r="AJ369" s="253"/>
      <c r="AK369" s="253"/>
      <c r="AL369" s="253"/>
      <c r="AM369" s="253"/>
      <c r="AN369" s="253"/>
      <c r="AO369" s="253"/>
      <c r="AP369" s="253"/>
      <c r="AQ369" s="253"/>
      <c r="AR369" s="253"/>
      <c r="AS369" s="253"/>
      <c r="AT369" s="253"/>
      <c r="AU369" s="255"/>
      <c r="AV369" s="255"/>
      <c r="AW369" s="255"/>
      <c r="AX369" s="255"/>
      <c r="AY369" s="255"/>
      <c r="AZ369" s="255"/>
      <c r="BA369" s="255"/>
      <c r="BB369" s="255"/>
      <c r="BC369" s="255"/>
      <c r="BD369" s="255"/>
      <c r="BE369" s="255"/>
      <c r="BF369" s="255"/>
      <c r="BG369" s="255"/>
      <c r="BH369" s="255"/>
    </row>
    <row r="370" ht="16.5" customHeight="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c r="AE370" s="201"/>
      <c r="AF370" s="201"/>
      <c r="AG370" s="202"/>
      <c r="AH370" s="202"/>
      <c r="AI370" s="202"/>
      <c r="AJ370" s="202"/>
      <c r="AK370" s="202"/>
      <c r="AL370" s="202"/>
      <c r="AM370" s="202"/>
      <c r="AN370" s="202"/>
      <c r="AO370" s="202"/>
      <c r="AP370" s="202"/>
      <c r="AQ370" s="202"/>
      <c r="AR370" s="202"/>
      <c r="AS370" s="201"/>
      <c r="AT370" s="201"/>
      <c r="AU370" s="201"/>
      <c r="AV370" s="201"/>
      <c r="AW370" s="201"/>
      <c r="AX370" s="201"/>
      <c r="AY370" s="201"/>
      <c r="AZ370" s="201"/>
      <c r="BA370" s="201"/>
      <c r="BB370" s="201"/>
      <c r="BC370" s="201"/>
      <c r="BD370" s="201"/>
      <c r="BE370" s="201"/>
      <c r="BF370" s="201"/>
      <c r="BG370" s="201"/>
      <c r="BH370" s="201"/>
    </row>
    <row r="37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c r="AE371" s="201"/>
      <c r="AF371" s="201"/>
      <c r="AG371" s="202"/>
      <c r="AH371" s="202"/>
      <c r="AI371" s="202"/>
      <c r="AJ371" s="202"/>
      <c r="AK371" s="202"/>
      <c r="AL371" s="202"/>
      <c r="AM371" s="202"/>
      <c r="AN371" s="202"/>
      <c r="AO371" s="202"/>
      <c r="AP371" s="202"/>
      <c r="AQ371" s="202"/>
      <c r="AR371" s="202"/>
      <c r="AS371" s="201"/>
      <c r="AT371" s="201"/>
      <c r="AU371" s="201"/>
      <c r="AV371" s="201"/>
      <c r="AW371" s="201"/>
      <c r="AX371" s="201"/>
      <c r="AY371" s="201"/>
      <c r="AZ371" s="201"/>
      <c r="BA371" s="201"/>
      <c r="BB371" s="201"/>
      <c r="BC371" s="201"/>
      <c r="BD371" s="201"/>
      <c r="BE371" s="201"/>
      <c r="BF371" s="201"/>
      <c r="BG371" s="201"/>
      <c r="BH371" s="201"/>
    </row>
    <row r="372">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c r="AE372" s="201"/>
      <c r="AF372" s="201"/>
      <c r="AG372" s="202"/>
      <c r="AH372" s="202"/>
      <c r="AI372" s="202"/>
      <c r="AJ372" s="202"/>
      <c r="AK372" s="202"/>
      <c r="AL372" s="202"/>
      <c r="AM372" s="202"/>
      <c r="AN372" s="202"/>
      <c r="AO372" s="202"/>
      <c r="AP372" s="202"/>
      <c r="AQ372" s="202"/>
      <c r="AR372" s="202"/>
      <c r="AS372" s="201"/>
      <c r="AT372" s="201"/>
      <c r="AU372" s="201"/>
      <c r="AV372" s="201"/>
      <c r="AW372" s="201"/>
      <c r="AX372" s="201"/>
      <c r="AY372" s="201"/>
      <c r="AZ372" s="201"/>
      <c r="BA372" s="201"/>
      <c r="BB372" s="201"/>
      <c r="BC372" s="201"/>
      <c r="BD372" s="201"/>
      <c r="BE372" s="201"/>
      <c r="BF372" s="201"/>
      <c r="BG372" s="201"/>
      <c r="BH372" s="201"/>
    </row>
    <row r="373">
      <c r="D373" s="141" t="s">
        <v>433</v>
      </c>
    </row>
    <row r="374">
      <c r="D374" s="245" t="s">
        <v>324</v>
      </c>
      <c r="E374" s="131"/>
      <c r="F374" s="245" t="s">
        <v>478</v>
      </c>
      <c r="G374" s="130"/>
      <c r="H374" s="130"/>
      <c r="I374" s="130"/>
      <c r="J374" s="130"/>
      <c r="K374" s="131"/>
      <c r="L374" s="246" t="s">
        <v>342</v>
      </c>
      <c r="M374" s="130"/>
      <c r="N374" s="131"/>
      <c r="O374" s="247" t="s">
        <v>479</v>
      </c>
      <c r="P374" s="130"/>
      <c r="Q374" s="130"/>
      <c r="R374" s="131"/>
      <c r="S374" s="247" t="s">
        <v>480</v>
      </c>
      <c r="T374" s="130"/>
      <c r="U374" s="130"/>
      <c r="V374" s="131"/>
      <c r="W374" s="245" t="s">
        <v>481</v>
      </c>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1"/>
      <c r="AU374" s="247" t="s">
        <v>482</v>
      </c>
      <c r="AV374" s="130"/>
      <c r="AW374" s="130"/>
      <c r="AX374" s="130"/>
      <c r="AY374" s="130"/>
      <c r="AZ374" s="131"/>
      <c r="BA374" s="247" t="s">
        <v>483</v>
      </c>
      <c r="BB374" s="130"/>
      <c r="BC374" s="130"/>
      <c r="BD374" s="130"/>
      <c r="BE374" s="130"/>
      <c r="BF374" s="130"/>
      <c r="BG374" s="130"/>
      <c r="BH374" s="131"/>
    </row>
    <row r="375" ht="25.5" customHeight="1">
      <c r="D375" s="248">
        <v>55.0</v>
      </c>
      <c r="E375" s="131"/>
      <c r="F375" s="249" t="str">
        <f t="shared" ref="F375:F390" si="28">IFERROR(VLOOKUP($M$36&amp;D375,'PCPP-UDR'!$A$5:$K$147,4,0),"")</f>
        <v/>
      </c>
      <c r="G375" s="130"/>
      <c r="H375" s="130"/>
      <c r="I375" s="130"/>
      <c r="J375" s="130"/>
      <c r="K375" s="131"/>
      <c r="L375" s="250" t="str">
        <f t="shared" ref="L375:L390" si="29">IFERROR(VLOOKUP($M$36&amp;D375,'PCPP-UDR'!$A$5:$K$147,5,0),"")</f>
        <v/>
      </c>
      <c r="M375" s="130"/>
      <c r="N375" s="131"/>
      <c r="O375" s="251" t="str">
        <f t="shared" ref="O375:O390" si="30">IFERROR(VLOOKUP($M$36&amp;D375,'PCPP-UDR'!$A$5:$K$147,8,0),"")</f>
        <v/>
      </c>
      <c r="P375" s="130"/>
      <c r="Q375" s="130"/>
      <c r="R375" s="131"/>
      <c r="S375" s="251" t="str">
        <f t="shared" ref="S375:S390" si="31">BQ375</f>
        <v>IIB-3</v>
      </c>
      <c r="T375" s="130"/>
      <c r="U375" s="130"/>
      <c r="V375" s="131"/>
      <c r="W375" s="249" t="str">
        <f t="shared" ref="W375:W390" si="32">IFERROR(VLOOKUP($M$36&amp;D375,'PCPP-UDR'!$A$5:$K$147,11,0),"")</f>
        <v/>
      </c>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1"/>
      <c r="AU375" s="251" t="str">
        <f t="shared" ref="AU375:AU390" si="33">IFERROR(VLOOKUP($M$36&amp;D375,'PCPP-UDR'!$A$5:$K$147,7,0),"")</f>
        <v/>
      </c>
      <c r="AV375" s="130"/>
      <c r="AW375" s="130"/>
      <c r="AX375" s="130"/>
      <c r="AY375" s="130"/>
      <c r="AZ375" s="131"/>
      <c r="BA375" s="251" t="str">
        <f t="shared" ref="BA375:BA390" si="34">IFERROR(VLOOKUP($M$36&amp;D375,'PCPP-UDR'!$A$5:$K$147,6,0),"")</f>
        <v/>
      </c>
      <c r="BB375" s="130"/>
      <c r="BC375" s="130"/>
      <c r="BD375" s="130"/>
      <c r="BE375" s="130"/>
      <c r="BF375" s="130"/>
      <c r="BG375" s="130"/>
      <c r="BH375" s="131"/>
      <c r="BL375" s="5"/>
      <c r="BM375" s="5"/>
      <c r="BN375" s="209"/>
      <c r="BO375" s="238" t="str">
        <f>IFERROR(VLOOKUP(IFERROR(VLOOKUP($M$36&amp;D375,'PCPP-UDR'!$A$5:$K$147,9,0),""),'FUENTE DE DATOS'!$N$2:$O$25,2,0),"")</f>
        <v/>
      </c>
      <c r="BP375" s="238" t="str">
        <f>IFERROR(VLOOKUP(IFERROR(VLOOKUP($M$36&amp;D375,'PCPP-UDR'!$A$5:$K$147,10,0),""),'FUENTE DE DATOS'!$N$2:$O$25,2,0),"")</f>
        <v/>
      </c>
      <c r="BQ375" s="257" t="s">
        <v>121</v>
      </c>
    </row>
    <row r="376" ht="25.5" customHeight="1">
      <c r="D376" s="248">
        <v>56.0</v>
      </c>
      <c r="E376" s="131"/>
      <c r="F376" s="249" t="str">
        <f t="shared" si="28"/>
        <v/>
      </c>
      <c r="G376" s="130"/>
      <c r="H376" s="130"/>
      <c r="I376" s="130"/>
      <c r="J376" s="130"/>
      <c r="K376" s="131"/>
      <c r="L376" s="250" t="str">
        <f t="shared" si="29"/>
        <v/>
      </c>
      <c r="M376" s="130"/>
      <c r="N376" s="131"/>
      <c r="O376" s="251" t="str">
        <f t="shared" si="30"/>
        <v/>
      </c>
      <c r="P376" s="130"/>
      <c r="Q376" s="130"/>
      <c r="R376" s="131"/>
      <c r="S376" s="251" t="str">
        <f t="shared" si="31"/>
        <v>I-1</v>
      </c>
      <c r="T376" s="130"/>
      <c r="U376" s="130"/>
      <c r="V376" s="131"/>
      <c r="W376" s="249" t="str">
        <f t="shared" si="32"/>
        <v/>
      </c>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1"/>
      <c r="AU376" s="251" t="str">
        <f t="shared" si="33"/>
        <v/>
      </c>
      <c r="AV376" s="130"/>
      <c r="AW376" s="130"/>
      <c r="AX376" s="130"/>
      <c r="AY376" s="130"/>
      <c r="AZ376" s="131"/>
      <c r="BA376" s="251" t="str">
        <f t="shared" si="34"/>
        <v/>
      </c>
      <c r="BB376" s="130"/>
      <c r="BC376" s="130"/>
      <c r="BD376" s="130"/>
      <c r="BE376" s="130"/>
      <c r="BF376" s="130"/>
      <c r="BG376" s="130"/>
      <c r="BH376" s="131"/>
      <c r="BL376" s="15"/>
      <c r="BM376" s="12"/>
      <c r="BN376" s="214"/>
      <c r="BO376" s="238" t="str">
        <f>IFERROR(VLOOKUP(IFERROR(VLOOKUP($M$36&amp;D376,'PCPP-UDR'!$A$5:$K$147,9,0),""),'FUENTE DE DATOS'!$N$2:$O$25,2,0),"")</f>
        <v/>
      </c>
      <c r="BP376" s="238" t="str">
        <f>IFERROR(VLOOKUP(IFERROR(VLOOKUP($M$36&amp;D376,'PCPP-UDR'!$A$5:$K$147,10,0),""),'FUENTE DE DATOS'!$N$2:$O$25,2,0),"")</f>
        <v/>
      </c>
      <c r="BQ376" s="258" t="s">
        <v>18</v>
      </c>
    </row>
    <row r="377" ht="25.5" customHeight="1">
      <c r="D377" s="248">
        <v>57.0</v>
      </c>
      <c r="E377" s="131"/>
      <c r="F377" s="249" t="str">
        <f t="shared" si="28"/>
        <v/>
      </c>
      <c r="G377" s="130"/>
      <c r="H377" s="130"/>
      <c r="I377" s="130"/>
      <c r="J377" s="130"/>
      <c r="K377" s="131"/>
      <c r="L377" s="250" t="str">
        <f t="shared" si="29"/>
        <v/>
      </c>
      <c r="M377" s="130"/>
      <c r="N377" s="131"/>
      <c r="O377" s="251" t="str">
        <f t="shared" si="30"/>
        <v/>
      </c>
      <c r="P377" s="130"/>
      <c r="Q377" s="130"/>
      <c r="R377" s="131"/>
      <c r="S377" s="251" t="str">
        <f t="shared" si="31"/>
        <v>Ninguno</v>
      </c>
      <c r="T377" s="130"/>
      <c r="U377" s="130"/>
      <c r="V377" s="131"/>
      <c r="W377" s="249" t="str">
        <f t="shared" si="32"/>
        <v/>
      </c>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1"/>
      <c r="AU377" s="251" t="str">
        <f t="shared" si="33"/>
        <v/>
      </c>
      <c r="AV377" s="130"/>
      <c r="AW377" s="130"/>
      <c r="AX377" s="130"/>
      <c r="AY377" s="130"/>
      <c r="AZ377" s="131"/>
      <c r="BA377" s="251" t="str">
        <f t="shared" si="34"/>
        <v/>
      </c>
      <c r="BB377" s="130"/>
      <c r="BC377" s="130"/>
      <c r="BD377" s="130"/>
      <c r="BE377" s="130"/>
      <c r="BF377" s="130"/>
      <c r="BG377" s="130"/>
      <c r="BH377" s="131"/>
      <c r="BL377" s="15"/>
      <c r="BM377" s="12"/>
      <c r="BN377" s="214"/>
      <c r="BO377" s="238" t="str">
        <f>IFERROR(VLOOKUP(IFERROR(VLOOKUP($M$36&amp;D377,'PCPP-UDR'!$A$5:$K$147,9,0),""),'FUENTE DE DATOS'!$N$2:$O$25,2,0),"")</f>
        <v/>
      </c>
      <c r="BP377" s="238" t="str">
        <f>IFERROR(VLOOKUP(IFERROR(VLOOKUP($M$36&amp;D377,'PCPP-UDR'!$A$5:$K$147,10,0),""),'FUENTE DE DATOS'!$N$2:$O$25,2,0),"")</f>
        <v/>
      </c>
      <c r="BQ377" s="109" t="s">
        <v>450</v>
      </c>
    </row>
    <row r="378" ht="25.5" customHeight="1">
      <c r="D378" s="248">
        <v>58.0</v>
      </c>
      <c r="E378" s="131"/>
      <c r="F378" s="249" t="str">
        <f t="shared" si="28"/>
        <v/>
      </c>
      <c r="G378" s="130"/>
      <c r="H378" s="130"/>
      <c r="I378" s="130"/>
      <c r="J378" s="130"/>
      <c r="K378" s="131"/>
      <c r="L378" s="250" t="str">
        <f t="shared" si="29"/>
        <v/>
      </c>
      <c r="M378" s="130"/>
      <c r="N378" s="131"/>
      <c r="O378" s="251" t="str">
        <f t="shared" si="30"/>
        <v/>
      </c>
      <c r="P378" s="130"/>
      <c r="Q378" s="130"/>
      <c r="R378" s="131"/>
      <c r="S378" s="251" t="str">
        <f t="shared" si="31"/>
        <v>Ninguno</v>
      </c>
      <c r="T378" s="130"/>
      <c r="U378" s="130"/>
      <c r="V378" s="131"/>
      <c r="W378" s="249" t="str">
        <f t="shared" si="32"/>
        <v/>
      </c>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1"/>
      <c r="AU378" s="251" t="str">
        <f t="shared" si="33"/>
        <v/>
      </c>
      <c r="AV378" s="130"/>
      <c r="AW378" s="130"/>
      <c r="AX378" s="130"/>
      <c r="AY378" s="130"/>
      <c r="AZ378" s="131"/>
      <c r="BA378" s="251" t="str">
        <f t="shared" si="34"/>
        <v/>
      </c>
      <c r="BB378" s="130"/>
      <c r="BC378" s="130"/>
      <c r="BD378" s="130"/>
      <c r="BE378" s="130"/>
      <c r="BF378" s="130"/>
      <c r="BG378" s="130"/>
      <c r="BH378" s="131"/>
      <c r="BL378" s="15"/>
      <c r="BM378" s="12"/>
      <c r="BN378" s="214"/>
      <c r="BO378" s="238" t="str">
        <f>IFERROR(VLOOKUP(IFERROR(VLOOKUP($M$36&amp;D378,'PCPP-UDR'!$A$5:$K$147,9,0),""),'FUENTE DE DATOS'!$N$2:$O$25,2,0),"")</f>
        <v/>
      </c>
      <c r="BP378" s="238" t="str">
        <f>IFERROR(VLOOKUP(IFERROR(VLOOKUP($M$36&amp;D378,'PCPP-UDR'!$A$5:$K$147,10,0),""),'FUENTE DE DATOS'!$N$2:$O$25,2,0),"")</f>
        <v/>
      </c>
      <c r="BQ378" s="109" t="s">
        <v>450</v>
      </c>
    </row>
    <row r="379" ht="25.5" customHeight="1">
      <c r="D379" s="248">
        <v>59.0</v>
      </c>
      <c r="E379" s="131"/>
      <c r="F379" s="249" t="str">
        <f t="shared" si="28"/>
        <v/>
      </c>
      <c r="G379" s="130"/>
      <c r="H379" s="130"/>
      <c r="I379" s="130"/>
      <c r="J379" s="130"/>
      <c r="K379" s="131"/>
      <c r="L379" s="250" t="str">
        <f t="shared" si="29"/>
        <v/>
      </c>
      <c r="M379" s="130"/>
      <c r="N379" s="131"/>
      <c r="O379" s="251" t="str">
        <f t="shared" si="30"/>
        <v/>
      </c>
      <c r="P379" s="130"/>
      <c r="Q379" s="130"/>
      <c r="R379" s="131"/>
      <c r="S379" s="251" t="str">
        <f t="shared" si="31"/>
        <v>Ninguno</v>
      </c>
      <c r="T379" s="130"/>
      <c r="U379" s="130"/>
      <c r="V379" s="131"/>
      <c r="W379" s="249" t="str">
        <f t="shared" si="32"/>
        <v/>
      </c>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1"/>
      <c r="AU379" s="251" t="str">
        <f t="shared" si="33"/>
        <v/>
      </c>
      <c r="AV379" s="130"/>
      <c r="AW379" s="130"/>
      <c r="AX379" s="130"/>
      <c r="AY379" s="130"/>
      <c r="AZ379" s="131"/>
      <c r="BA379" s="251" t="str">
        <f t="shared" si="34"/>
        <v/>
      </c>
      <c r="BB379" s="130"/>
      <c r="BC379" s="130"/>
      <c r="BD379" s="130"/>
      <c r="BE379" s="130"/>
      <c r="BF379" s="130"/>
      <c r="BG379" s="130"/>
      <c r="BH379" s="131"/>
      <c r="BL379" s="15"/>
      <c r="BM379" s="12"/>
      <c r="BN379" s="214"/>
      <c r="BO379" s="238" t="str">
        <f>IFERROR(VLOOKUP(IFERROR(VLOOKUP($M$36&amp;D379,'PCPP-UDR'!$A$5:$K$147,9,0),""),'FUENTE DE DATOS'!$N$2:$O$25,2,0),"")</f>
        <v/>
      </c>
      <c r="BP379" s="238" t="str">
        <f>IFERROR(VLOOKUP(IFERROR(VLOOKUP($M$36&amp;D379,'PCPP-UDR'!$A$5:$K$147,10,0),""),'FUENTE DE DATOS'!$N$2:$O$25,2,0),"")</f>
        <v/>
      </c>
      <c r="BQ379" s="109" t="s">
        <v>450</v>
      </c>
    </row>
    <row r="380" ht="25.5" customHeight="1">
      <c r="D380" s="248">
        <v>60.0</v>
      </c>
      <c r="E380" s="131"/>
      <c r="F380" s="249" t="str">
        <f t="shared" si="28"/>
        <v/>
      </c>
      <c r="G380" s="130"/>
      <c r="H380" s="130"/>
      <c r="I380" s="130"/>
      <c r="J380" s="130"/>
      <c r="K380" s="131"/>
      <c r="L380" s="250" t="str">
        <f t="shared" si="29"/>
        <v/>
      </c>
      <c r="M380" s="130"/>
      <c r="N380" s="131"/>
      <c r="O380" s="251" t="str">
        <f t="shared" si="30"/>
        <v/>
      </c>
      <c r="P380" s="130"/>
      <c r="Q380" s="130"/>
      <c r="R380" s="131"/>
      <c r="S380" s="251" t="str">
        <f t="shared" si="31"/>
        <v>Ninguno</v>
      </c>
      <c r="T380" s="130"/>
      <c r="U380" s="130"/>
      <c r="V380" s="131"/>
      <c r="W380" s="249" t="str">
        <f t="shared" si="32"/>
        <v/>
      </c>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1"/>
      <c r="AU380" s="251" t="str">
        <f t="shared" si="33"/>
        <v/>
      </c>
      <c r="AV380" s="130"/>
      <c r="AW380" s="130"/>
      <c r="AX380" s="130"/>
      <c r="AY380" s="130"/>
      <c r="AZ380" s="131"/>
      <c r="BA380" s="251" t="str">
        <f t="shared" si="34"/>
        <v/>
      </c>
      <c r="BB380" s="130"/>
      <c r="BC380" s="130"/>
      <c r="BD380" s="130"/>
      <c r="BE380" s="130"/>
      <c r="BF380" s="130"/>
      <c r="BG380" s="130"/>
      <c r="BH380" s="131"/>
      <c r="BL380" s="15"/>
      <c r="BM380" s="12"/>
      <c r="BN380" s="214"/>
      <c r="BO380" s="238" t="str">
        <f>IFERROR(VLOOKUP(IFERROR(VLOOKUP($M$36&amp;D380,'PCPP-UDR'!$A$5:$K$147,9,0),""),'FUENTE DE DATOS'!$N$2:$O$25,2,0),"")</f>
        <v/>
      </c>
      <c r="BP380" s="238" t="str">
        <f>IFERROR(VLOOKUP(IFERROR(VLOOKUP($M$36&amp;D380,'PCPP-UDR'!$A$5:$K$147,10,0),""),'FUENTE DE DATOS'!$N$2:$O$25,2,0),"")</f>
        <v/>
      </c>
      <c r="BQ380" s="109" t="s">
        <v>450</v>
      </c>
    </row>
    <row r="381" ht="25.5" customHeight="1">
      <c r="D381" s="248">
        <v>61.0</v>
      </c>
      <c r="E381" s="131"/>
      <c r="F381" s="249" t="str">
        <f t="shared" si="28"/>
        <v/>
      </c>
      <c r="G381" s="130"/>
      <c r="H381" s="130"/>
      <c r="I381" s="130"/>
      <c r="J381" s="130"/>
      <c r="K381" s="131"/>
      <c r="L381" s="250" t="str">
        <f t="shared" si="29"/>
        <v/>
      </c>
      <c r="M381" s="130"/>
      <c r="N381" s="131"/>
      <c r="O381" s="251" t="str">
        <f t="shared" si="30"/>
        <v/>
      </c>
      <c r="P381" s="130"/>
      <c r="Q381" s="130"/>
      <c r="R381" s="131"/>
      <c r="S381" s="251" t="str">
        <f t="shared" si="31"/>
        <v>Ninguno</v>
      </c>
      <c r="T381" s="130"/>
      <c r="U381" s="130"/>
      <c r="V381" s="131"/>
      <c r="W381" s="249" t="str">
        <f t="shared" si="32"/>
        <v/>
      </c>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1"/>
      <c r="AU381" s="251" t="str">
        <f t="shared" si="33"/>
        <v/>
      </c>
      <c r="AV381" s="130"/>
      <c r="AW381" s="130"/>
      <c r="AX381" s="130"/>
      <c r="AY381" s="130"/>
      <c r="AZ381" s="131"/>
      <c r="BA381" s="251" t="str">
        <f t="shared" si="34"/>
        <v/>
      </c>
      <c r="BB381" s="130"/>
      <c r="BC381" s="130"/>
      <c r="BD381" s="130"/>
      <c r="BE381" s="130"/>
      <c r="BF381" s="130"/>
      <c r="BG381" s="130"/>
      <c r="BH381" s="131"/>
      <c r="BL381" s="15"/>
      <c r="BM381" s="12"/>
      <c r="BN381" s="214"/>
      <c r="BO381" s="238" t="str">
        <f>IFERROR(VLOOKUP(IFERROR(VLOOKUP($M$36&amp;D381,'PCPP-UDR'!$A$5:$K$147,9,0),""),'FUENTE DE DATOS'!$N$2:$O$25,2,0),"")</f>
        <v/>
      </c>
      <c r="BP381" s="238" t="str">
        <f>IFERROR(VLOOKUP(IFERROR(VLOOKUP($M$36&amp;D381,'PCPP-UDR'!$A$5:$K$147,10,0),""),'FUENTE DE DATOS'!$N$2:$O$25,2,0),"")</f>
        <v/>
      </c>
      <c r="BQ381" s="109" t="s">
        <v>450</v>
      </c>
    </row>
    <row r="382" ht="25.5" customHeight="1">
      <c r="D382" s="248">
        <v>62.0</v>
      </c>
      <c r="E382" s="131"/>
      <c r="F382" s="249" t="str">
        <f t="shared" si="28"/>
        <v/>
      </c>
      <c r="G382" s="130"/>
      <c r="H382" s="130"/>
      <c r="I382" s="130"/>
      <c r="J382" s="130"/>
      <c r="K382" s="131"/>
      <c r="L382" s="250" t="str">
        <f t="shared" si="29"/>
        <v/>
      </c>
      <c r="M382" s="130"/>
      <c r="N382" s="131"/>
      <c r="O382" s="251" t="str">
        <f t="shared" si="30"/>
        <v/>
      </c>
      <c r="P382" s="130"/>
      <c r="Q382" s="130"/>
      <c r="R382" s="131"/>
      <c r="S382" s="251" t="str">
        <f t="shared" si="31"/>
        <v>IIB-3</v>
      </c>
      <c r="T382" s="130"/>
      <c r="U382" s="130"/>
      <c r="V382" s="131"/>
      <c r="W382" s="249" t="str">
        <f t="shared" si="32"/>
        <v/>
      </c>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1"/>
      <c r="AU382" s="251" t="str">
        <f t="shared" si="33"/>
        <v/>
      </c>
      <c r="AV382" s="130"/>
      <c r="AW382" s="130"/>
      <c r="AX382" s="130"/>
      <c r="AY382" s="130"/>
      <c r="AZ382" s="131"/>
      <c r="BA382" s="251" t="str">
        <f t="shared" si="34"/>
        <v/>
      </c>
      <c r="BB382" s="130"/>
      <c r="BC382" s="130"/>
      <c r="BD382" s="130"/>
      <c r="BE382" s="130"/>
      <c r="BF382" s="130"/>
      <c r="BG382" s="130"/>
      <c r="BH382" s="131"/>
      <c r="BL382" s="15"/>
      <c r="BM382" s="12"/>
      <c r="BN382" s="214"/>
      <c r="BO382" s="238" t="str">
        <f>IFERROR(VLOOKUP(IFERROR(VLOOKUP($M$36&amp;D382,'PCPP-UDR'!$A$5:$K$147,9,0),""),'FUENTE DE DATOS'!$N$2:$O$25,2,0),"")</f>
        <v/>
      </c>
      <c r="BP382" s="238" t="str">
        <f>IFERROR(VLOOKUP(IFERROR(VLOOKUP($M$36&amp;D382,'PCPP-UDR'!$A$5:$K$147,10,0),""),'FUENTE DE DATOS'!$N$2:$O$25,2,0),"")</f>
        <v/>
      </c>
      <c r="BQ382" s="257" t="s">
        <v>121</v>
      </c>
    </row>
    <row r="383" ht="25.5" customHeight="1">
      <c r="D383" s="248">
        <v>63.0</v>
      </c>
      <c r="E383" s="131"/>
      <c r="F383" s="249" t="str">
        <f t="shared" si="28"/>
        <v/>
      </c>
      <c r="G383" s="130"/>
      <c r="H383" s="130"/>
      <c r="I383" s="130"/>
      <c r="J383" s="130"/>
      <c r="K383" s="131"/>
      <c r="L383" s="250" t="str">
        <f t="shared" si="29"/>
        <v/>
      </c>
      <c r="M383" s="130"/>
      <c r="N383" s="131"/>
      <c r="O383" s="251" t="str">
        <f t="shared" si="30"/>
        <v/>
      </c>
      <c r="P383" s="130"/>
      <c r="Q383" s="130"/>
      <c r="R383" s="131"/>
      <c r="S383" s="251" t="str">
        <f t="shared" si="31"/>
        <v>Ninguno</v>
      </c>
      <c r="T383" s="130"/>
      <c r="U383" s="130"/>
      <c r="V383" s="131"/>
      <c r="W383" s="249" t="str">
        <f t="shared" si="32"/>
        <v/>
      </c>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1"/>
      <c r="AU383" s="251" t="str">
        <f t="shared" si="33"/>
        <v/>
      </c>
      <c r="AV383" s="130"/>
      <c r="AW383" s="130"/>
      <c r="AX383" s="130"/>
      <c r="AY383" s="130"/>
      <c r="AZ383" s="131"/>
      <c r="BA383" s="251" t="str">
        <f t="shared" si="34"/>
        <v/>
      </c>
      <c r="BB383" s="130"/>
      <c r="BC383" s="130"/>
      <c r="BD383" s="130"/>
      <c r="BE383" s="130"/>
      <c r="BF383" s="130"/>
      <c r="BG383" s="130"/>
      <c r="BH383" s="131"/>
      <c r="BL383" s="15"/>
      <c r="BM383" s="12"/>
      <c r="BN383" s="214"/>
      <c r="BO383" s="238" t="str">
        <f>IFERROR(VLOOKUP(IFERROR(VLOOKUP($M$36&amp;D383,'PCPP-UDR'!$A$5:$K$147,9,0),""),'FUENTE DE DATOS'!$N$2:$O$25,2,0),"")</f>
        <v/>
      </c>
      <c r="BP383" s="238" t="str">
        <f>IFERROR(VLOOKUP(IFERROR(VLOOKUP($M$36&amp;D383,'PCPP-UDR'!$A$5:$K$147,10,0),""),'FUENTE DE DATOS'!$N$2:$O$25,2,0),"")</f>
        <v/>
      </c>
      <c r="BQ383" s="109" t="s">
        <v>450</v>
      </c>
    </row>
    <row r="384" ht="25.5" customHeight="1">
      <c r="D384" s="248">
        <v>64.0</v>
      </c>
      <c r="E384" s="131"/>
      <c r="F384" s="249" t="str">
        <f t="shared" si="28"/>
        <v/>
      </c>
      <c r="G384" s="130"/>
      <c r="H384" s="130"/>
      <c r="I384" s="130"/>
      <c r="J384" s="130"/>
      <c r="K384" s="131"/>
      <c r="L384" s="250" t="str">
        <f t="shared" si="29"/>
        <v/>
      </c>
      <c r="M384" s="130"/>
      <c r="N384" s="131"/>
      <c r="O384" s="251" t="str">
        <f t="shared" si="30"/>
        <v/>
      </c>
      <c r="P384" s="130"/>
      <c r="Q384" s="130"/>
      <c r="R384" s="131"/>
      <c r="S384" s="251" t="str">
        <f t="shared" si="31"/>
        <v>Ninguno</v>
      </c>
      <c r="T384" s="130"/>
      <c r="U384" s="130"/>
      <c r="V384" s="131"/>
      <c r="W384" s="249" t="str">
        <f t="shared" si="32"/>
        <v/>
      </c>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1"/>
      <c r="AU384" s="251" t="str">
        <f t="shared" si="33"/>
        <v/>
      </c>
      <c r="AV384" s="130"/>
      <c r="AW384" s="130"/>
      <c r="AX384" s="130"/>
      <c r="AY384" s="130"/>
      <c r="AZ384" s="131"/>
      <c r="BA384" s="251" t="str">
        <f t="shared" si="34"/>
        <v/>
      </c>
      <c r="BB384" s="130"/>
      <c r="BC384" s="130"/>
      <c r="BD384" s="130"/>
      <c r="BE384" s="130"/>
      <c r="BF384" s="130"/>
      <c r="BG384" s="130"/>
      <c r="BH384" s="131"/>
      <c r="BL384" s="32"/>
      <c r="BM384" s="12"/>
      <c r="BN384" s="217"/>
      <c r="BO384" s="238" t="str">
        <f>IFERROR(VLOOKUP(IFERROR(VLOOKUP($M$36&amp;D384,'PCPP-UDR'!$A$5:$K$147,9,0),""),'FUENTE DE DATOS'!$N$2:$O$25,2,0),"")</f>
        <v/>
      </c>
      <c r="BP384" s="238" t="str">
        <f>IFERROR(VLOOKUP(IFERROR(VLOOKUP($M$36&amp;D384,'PCPP-UDR'!$A$5:$K$147,10,0),""),'FUENTE DE DATOS'!$N$2:$O$25,2,0),"")</f>
        <v/>
      </c>
      <c r="BQ384" s="109" t="s">
        <v>450</v>
      </c>
    </row>
    <row r="385" ht="25.5" customHeight="1">
      <c r="D385" s="248">
        <v>65.0</v>
      </c>
      <c r="E385" s="131"/>
      <c r="F385" s="249" t="str">
        <f t="shared" si="28"/>
        <v/>
      </c>
      <c r="G385" s="130"/>
      <c r="H385" s="130"/>
      <c r="I385" s="130"/>
      <c r="J385" s="130"/>
      <c r="K385" s="131"/>
      <c r="L385" s="250" t="str">
        <f t="shared" si="29"/>
        <v/>
      </c>
      <c r="M385" s="130"/>
      <c r="N385" s="131"/>
      <c r="O385" s="251" t="str">
        <f t="shared" si="30"/>
        <v/>
      </c>
      <c r="P385" s="130"/>
      <c r="Q385" s="130"/>
      <c r="R385" s="131"/>
      <c r="S385" s="251" t="str">
        <f t="shared" si="31"/>
        <v>Ninguno</v>
      </c>
      <c r="T385" s="130"/>
      <c r="U385" s="130"/>
      <c r="V385" s="131"/>
      <c r="W385" s="249" t="str">
        <f t="shared" si="32"/>
        <v/>
      </c>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1"/>
      <c r="AU385" s="251" t="str">
        <f t="shared" si="33"/>
        <v/>
      </c>
      <c r="AV385" s="130"/>
      <c r="AW385" s="130"/>
      <c r="AX385" s="130"/>
      <c r="AY385" s="130"/>
      <c r="AZ385" s="131"/>
      <c r="BA385" s="251" t="str">
        <f t="shared" si="34"/>
        <v/>
      </c>
      <c r="BB385" s="130"/>
      <c r="BC385" s="130"/>
      <c r="BD385" s="130"/>
      <c r="BE385" s="130"/>
      <c r="BF385" s="130"/>
      <c r="BG385" s="130"/>
      <c r="BH385" s="131"/>
      <c r="BL385" s="5"/>
      <c r="BM385" s="5"/>
      <c r="BN385" s="209"/>
      <c r="BO385" s="238" t="str">
        <f>IFERROR(VLOOKUP(IFERROR(VLOOKUP($M$36&amp;D385,'PCPP-UDR'!$A$5:$K$147,9,0),""),'FUENTE DE DATOS'!$N$2:$O$25,2,0),"")</f>
        <v/>
      </c>
      <c r="BP385" s="238" t="str">
        <f>IFERROR(VLOOKUP(IFERROR(VLOOKUP($M$36&amp;D385,'PCPP-UDR'!$A$5:$K$147,10,0),""),'FUENTE DE DATOS'!$N$2:$O$25,2,0),"")</f>
        <v/>
      </c>
      <c r="BQ385" s="109" t="s">
        <v>450</v>
      </c>
    </row>
    <row r="386" ht="25.5" customHeight="1">
      <c r="D386" s="248">
        <v>66.0</v>
      </c>
      <c r="E386" s="131"/>
      <c r="F386" s="249" t="str">
        <f t="shared" si="28"/>
        <v/>
      </c>
      <c r="G386" s="130"/>
      <c r="H386" s="130"/>
      <c r="I386" s="130"/>
      <c r="J386" s="130"/>
      <c r="K386" s="131"/>
      <c r="L386" s="250" t="str">
        <f t="shared" si="29"/>
        <v/>
      </c>
      <c r="M386" s="130"/>
      <c r="N386" s="131"/>
      <c r="O386" s="251" t="str">
        <f t="shared" si="30"/>
        <v/>
      </c>
      <c r="P386" s="130"/>
      <c r="Q386" s="130"/>
      <c r="R386" s="131"/>
      <c r="S386" s="251" t="str">
        <f t="shared" si="31"/>
        <v>IIB-1</v>
      </c>
      <c r="T386" s="130"/>
      <c r="U386" s="130"/>
      <c r="V386" s="131"/>
      <c r="W386" s="249" t="str">
        <f t="shared" si="32"/>
        <v/>
      </c>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1"/>
      <c r="AU386" s="251" t="str">
        <f t="shared" si="33"/>
        <v/>
      </c>
      <c r="AV386" s="130"/>
      <c r="AW386" s="130"/>
      <c r="AX386" s="130"/>
      <c r="AY386" s="130"/>
      <c r="AZ386" s="131"/>
      <c r="BA386" s="251" t="str">
        <f t="shared" si="34"/>
        <v/>
      </c>
      <c r="BB386" s="130"/>
      <c r="BC386" s="130"/>
      <c r="BD386" s="130"/>
      <c r="BE386" s="130"/>
      <c r="BF386" s="130"/>
      <c r="BG386" s="130"/>
      <c r="BH386" s="131"/>
      <c r="BL386" s="15"/>
      <c r="BM386" s="12"/>
      <c r="BN386" s="214"/>
      <c r="BO386" s="238" t="str">
        <f>IFERROR(VLOOKUP(IFERROR(VLOOKUP($M$36&amp;D386,'PCPP-UDR'!$A$5:$K$147,9,0),""),'FUENTE DE DATOS'!$N$2:$O$25,2,0),"")</f>
        <v/>
      </c>
      <c r="BP386" s="238" t="str">
        <f>IFERROR(VLOOKUP(IFERROR(VLOOKUP($M$36&amp;D386,'PCPP-UDR'!$A$5:$K$147,10,0),""),'FUENTE DE DATOS'!$N$2:$O$25,2,0),"")</f>
        <v/>
      </c>
      <c r="BQ386" s="258" t="s">
        <v>107</v>
      </c>
      <c r="BS386" s="218"/>
    </row>
    <row r="387" ht="25.5" customHeight="1">
      <c r="D387" s="248">
        <v>67.0</v>
      </c>
      <c r="E387" s="131"/>
      <c r="F387" s="249" t="str">
        <f t="shared" si="28"/>
        <v/>
      </c>
      <c r="G387" s="130"/>
      <c r="H387" s="130"/>
      <c r="I387" s="130"/>
      <c r="J387" s="130"/>
      <c r="K387" s="131"/>
      <c r="L387" s="250" t="str">
        <f t="shared" si="29"/>
        <v/>
      </c>
      <c r="M387" s="130"/>
      <c r="N387" s="131"/>
      <c r="O387" s="251" t="str">
        <f t="shared" si="30"/>
        <v/>
      </c>
      <c r="P387" s="130"/>
      <c r="Q387" s="130"/>
      <c r="R387" s="131"/>
      <c r="S387" s="251" t="str">
        <f t="shared" si="31"/>
        <v>Ninguno</v>
      </c>
      <c r="T387" s="130"/>
      <c r="U387" s="130"/>
      <c r="V387" s="131"/>
      <c r="W387" s="249" t="str">
        <f t="shared" si="32"/>
        <v/>
      </c>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1"/>
      <c r="AU387" s="251" t="str">
        <f t="shared" si="33"/>
        <v/>
      </c>
      <c r="AV387" s="130"/>
      <c r="AW387" s="130"/>
      <c r="AX387" s="130"/>
      <c r="AY387" s="130"/>
      <c r="AZ387" s="131"/>
      <c r="BA387" s="251" t="str">
        <f t="shared" si="34"/>
        <v/>
      </c>
      <c r="BB387" s="130"/>
      <c r="BC387" s="130"/>
      <c r="BD387" s="130"/>
      <c r="BE387" s="130"/>
      <c r="BF387" s="130"/>
      <c r="BG387" s="130"/>
      <c r="BH387" s="131"/>
      <c r="BL387" s="15"/>
      <c r="BM387" s="12"/>
      <c r="BN387" s="214"/>
      <c r="BO387" s="238" t="str">
        <f>IFERROR(VLOOKUP(IFERROR(VLOOKUP($M$36&amp;D387,'PCPP-UDR'!$A$5:$K$147,9,0),""),'FUENTE DE DATOS'!$N$2:$O$25,2,0),"")</f>
        <v/>
      </c>
      <c r="BP387" s="238" t="str">
        <f>IFERROR(VLOOKUP(IFERROR(VLOOKUP($M$36&amp;D387,'PCPP-UDR'!$A$5:$K$147,10,0),""),'FUENTE DE DATOS'!$N$2:$O$25,2,0),"")</f>
        <v/>
      </c>
      <c r="BQ387" s="109" t="s">
        <v>450</v>
      </c>
    </row>
    <row r="388" ht="25.5" customHeight="1">
      <c r="D388" s="248">
        <v>68.0</v>
      </c>
      <c r="E388" s="131"/>
      <c r="F388" s="249" t="str">
        <f t="shared" si="28"/>
        <v/>
      </c>
      <c r="G388" s="130"/>
      <c r="H388" s="130"/>
      <c r="I388" s="130"/>
      <c r="J388" s="130"/>
      <c r="K388" s="131"/>
      <c r="L388" s="250" t="str">
        <f t="shared" si="29"/>
        <v/>
      </c>
      <c r="M388" s="130"/>
      <c r="N388" s="131"/>
      <c r="O388" s="251" t="str">
        <f t="shared" si="30"/>
        <v/>
      </c>
      <c r="P388" s="130"/>
      <c r="Q388" s="130"/>
      <c r="R388" s="131"/>
      <c r="S388" s="251" t="str">
        <f t="shared" si="31"/>
        <v>IIB1</v>
      </c>
      <c r="T388" s="130"/>
      <c r="U388" s="130"/>
      <c r="V388" s="131"/>
      <c r="W388" s="249" t="str">
        <f t="shared" si="32"/>
        <v/>
      </c>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1"/>
      <c r="AU388" s="251" t="str">
        <f t="shared" si="33"/>
        <v/>
      </c>
      <c r="AV388" s="130"/>
      <c r="AW388" s="130"/>
      <c r="AX388" s="130"/>
      <c r="AY388" s="130"/>
      <c r="AZ388" s="131"/>
      <c r="BA388" s="251" t="str">
        <f t="shared" si="34"/>
        <v/>
      </c>
      <c r="BB388" s="130"/>
      <c r="BC388" s="130"/>
      <c r="BD388" s="130"/>
      <c r="BE388" s="130"/>
      <c r="BF388" s="130"/>
      <c r="BG388" s="130"/>
      <c r="BH388" s="131"/>
      <c r="BL388" s="15"/>
      <c r="BM388" s="12"/>
      <c r="BN388" s="214"/>
      <c r="BO388" s="238" t="str">
        <f>IFERROR(VLOOKUP(IFERROR(VLOOKUP($M$36&amp;D388,'PCPP-UDR'!$A$5:$K$147,9,0),""),'FUENTE DE DATOS'!$N$2:$O$25,2,0),"")</f>
        <v/>
      </c>
      <c r="BP388" s="238" t="str">
        <f>IFERROR(VLOOKUP(IFERROR(VLOOKUP($M$36&amp;D388,'PCPP-UDR'!$A$5:$K$147,10,0),""),'FUENTE DE DATOS'!$N$2:$O$25,2,0),"")</f>
        <v/>
      </c>
      <c r="BQ388" s="256" t="s">
        <v>487</v>
      </c>
    </row>
    <row r="389" ht="25.5" customHeight="1">
      <c r="D389" s="248">
        <v>69.0</v>
      </c>
      <c r="E389" s="131"/>
      <c r="F389" s="249" t="str">
        <f t="shared" si="28"/>
        <v/>
      </c>
      <c r="G389" s="130"/>
      <c r="H389" s="130"/>
      <c r="I389" s="130"/>
      <c r="J389" s="130"/>
      <c r="K389" s="131"/>
      <c r="L389" s="250" t="str">
        <f t="shared" si="29"/>
        <v/>
      </c>
      <c r="M389" s="130"/>
      <c r="N389" s="131"/>
      <c r="O389" s="251" t="str">
        <f t="shared" si="30"/>
        <v/>
      </c>
      <c r="P389" s="130"/>
      <c r="Q389" s="130"/>
      <c r="R389" s="131"/>
      <c r="S389" s="251" t="str">
        <f t="shared" si="31"/>
        <v>Ninguno</v>
      </c>
      <c r="T389" s="130"/>
      <c r="U389" s="130"/>
      <c r="V389" s="131"/>
      <c r="W389" s="249" t="str">
        <f t="shared" si="32"/>
        <v/>
      </c>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1"/>
      <c r="AU389" s="251" t="str">
        <f t="shared" si="33"/>
        <v/>
      </c>
      <c r="AV389" s="130"/>
      <c r="AW389" s="130"/>
      <c r="AX389" s="130"/>
      <c r="AY389" s="130"/>
      <c r="AZ389" s="131"/>
      <c r="BA389" s="251" t="str">
        <f t="shared" si="34"/>
        <v/>
      </c>
      <c r="BB389" s="130"/>
      <c r="BC389" s="130"/>
      <c r="BD389" s="130"/>
      <c r="BE389" s="130"/>
      <c r="BF389" s="130"/>
      <c r="BG389" s="130"/>
      <c r="BH389" s="131"/>
      <c r="BL389" s="15"/>
      <c r="BM389" s="12"/>
      <c r="BN389" s="214"/>
      <c r="BO389" s="238" t="str">
        <f>IFERROR(VLOOKUP(IFERROR(VLOOKUP($M$36&amp;D389,'PCPP-UDR'!$A$5:$K$147,9,0),""),'FUENTE DE DATOS'!$N$2:$O$25,2,0),"")</f>
        <v/>
      </c>
      <c r="BP389" s="238" t="str">
        <f>IFERROR(VLOOKUP(IFERROR(VLOOKUP($M$36&amp;D389,'PCPP-UDR'!$A$5:$K$147,10,0),""),'FUENTE DE DATOS'!$N$2:$O$25,2,0),"")</f>
        <v/>
      </c>
      <c r="BQ389" s="109" t="s">
        <v>450</v>
      </c>
    </row>
    <row r="390" ht="25.5" customHeight="1">
      <c r="D390" s="248">
        <v>70.0</v>
      </c>
      <c r="E390" s="131"/>
      <c r="F390" s="249" t="str">
        <f t="shared" si="28"/>
        <v/>
      </c>
      <c r="G390" s="130"/>
      <c r="H390" s="130"/>
      <c r="I390" s="130"/>
      <c r="J390" s="130"/>
      <c r="K390" s="131"/>
      <c r="L390" s="250" t="str">
        <f t="shared" si="29"/>
        <v/>
      </c>
      <c r="M390" s="130"/>
      <c r="N390" s="131"/>
      <c r="O390" s="251" t="str">
        <f t="shared" si="30"/>
        <v/>
      </c>
      <c r="P390" s="130"/>
      <c r="Q390" s="130"/>
      <c r="R390" s="131"/>
      <c r="S390" s="251" t="str">
        <f t="shared" si="31"/>
        <v>IIB-3</v>
      </c>
      <c r="T390" s="130"/>
      <c r="U390" s="130"/>
      <c r="V390" s="131"/>
      <c r="W390" s="249" t="str">
        <f t="shared" si="32"/>
        <v/>
      </c>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1"/>
      <c r="AU390" s="251" t="str">
        <f t="shared" si="33"/>
        <v/>
      </c>
      <c r="AV390" s="130"/>
      <c r="AW390" s="130"/>
      <c r="AX390" s="130"/>
      <c r="AY390" s="130"/>
      <c r="AZ390" s="131"/>
      <c r="BA390" s="251" t="str">
        <f t="shared" si="34"/>
        <v/>
      </c>
      <c r="BB390" s="130"/>
      <c r="BC390" s="130"/>
      <c r="BD390" s="130"/>
      <c r="BE390" s="130"/>
      <c r="BF390" s="130"/>
      <c r="BG390" s="130"/>
      <c r="BH390" s="131"/>
      <c r="BL390" s="32"/>
      <c r="BM390" s="12"/>
      <c r="BN390" s="217"/>
      <c r="BO390" s="238" t="str">
        <f>IFERROR(VLOOKUP(IFERROR(VLOOKUP($M$36&amp;D390,'PCPP-UDR'!$A$5:$K$147,9,0),""),'FUENTE DE DATOS'!$N$2:$O$25,2,0),"")</f>
        <v/>
      </c>
      <c r="BP390" s="238" t="str">
        <f>IFERROR(VLOOKUP(IFERROR(VLOOKUP($M$36&amp;D390,'PCPP-UDR'!$A$5:$K$147,10,0),""),'FUENTE DE DATOS'!$N$2:$O$25,2,0),"")</f>
        <v/>
      </c>
      <c r="BQ390" s="256" t="s">
        <v>121</v>
      </c>
    </row>
    <row r="391">
      <c r="D391" s="252"/>
      <c r="F391" s="253"/>
      <c r="G391" s="253"/>
      <c r="H391" s="253"/>
      <c r="I391" s="253"/>
      <c r="J391" s="253"/>
      <c r="K391" s="253"/>
      <c r="L391" s="254"/>
      <c r="M391" s="254"/>
      <c r="N391" s="254"/>
      <c r="O391" s="255"/>
      <c r="P391" s="255"/>
      <c r="Q391" s="255"/>
      <c r="R391" s="255"/>
      <c r="S391" s="255"/>
      <c r="T391" s="255"/>
      <c r="U391" s="255"/>
      <c r="V391" s="255"/>
      <c r="W391" s="253"/>
      <c r="X391" s="253"/>
      <c r="Y391" s="253"/>
      <c r="Z391" s="253"/>
      <c r="AA391" s="253"/>
      <c r="AB391" s="253"/>
      <c r="AC391" s="253"/>
      <c r="AD391" s="253"/>
      <c r="AE391" s="253"/>
      <c r="AF391" s="253"/>
      <c r="AG391" s="253"/>
      <c r="AH391" s="253"/>
      <c r="AI391" s="253"/>
      <c r="AJ391" s="253"/>
      <c r="AK391" s="253"/>
      <c r="AL391" s="253"/>
      <c r="AM391" s="253"/>
      <c r="AN391" s="253"/>
      <c r="AO391" s="253"/>
      <c r="AP391" s="253"/>
      <c r="AQ391" s="253"/>
      <c r="AR391" s="253"/>
      <c r="AS391" s="253"/>
      <c r="AT391" s="253"/>
      <c r="AU391" s="255"/>
      <c r="AV391" s="255"/>
      <c r="AW391" s="255"/>
      <c r="AX391" s="255"/>
      <c r="AY391" s="255"/>
      <c r="AZ391" s="255"/>
      <c r="BA391" s="255"/>
      <c r="BB391" s="255"/>
      <c r="BC391" s="255"/>
      <c r="BD391" s="255"/>
      <c r="BE391" s="255"/>
      <c r="BF391" s="255"/>
      <c r="BG391" s="255"/>
      <c r="BH391" s="255"/>
    </row>
    <row r="392">
      <c r="D392" s="259" t="s">
        <v>488</v>
      </c>
      <c r="E392" s="260"/>
      <c r="F392" s="261"/>
      <c r="G392" s="261"/>
      <c r="H392" s="261"/>
      <c r="I392" s="261"/>
      <c r="J392" s="253"/>
      <c r="K392" s="253"/>
      <c r="L392" s="254"/>
      <c r="M392" s="254"/>
      <c r="N392" s="254"/>
      <c r="O392" s="255"/>
      <c r="P392" s="255"/>
      <c r="Q392" s="255"/>
      <c r="R392" s="255"/>
      <c r="S392" s="255"/>
      <c r="T392" s="255"/>
      <c r="U392" s="255"/>
      <c r="V392" s="255"/>
      <c r="W392" s="253"/>
      <c r="X392" s="253"/>
      <c r="Y392" s="253"/>
      <c r="Z392" s="253"/>
      <c r="AA392" s="253"/>
      <c r="AB392" s="253"/>
      <c r="AC392" s="253"/>
      <c r="AD392" s="253"/>
      <c r="AE392" s="253"/>
      <c r="AF392" s="253"/>
      <c r="AG392" s="253"/>
      <c r="AH392" s="253"/>
      <c r="AI392" s="253"/>
      <c r="AJ392" s="253"/>
      <c r="AK392" s="253"/>
      <c r="AL392" s="253"/>
      <c r="AM392" s="253"/>
      <c r="AN392" s="253"/>
      <c r="AO392" s="253"/>
      <c r="AP392" s="253"/>
      <c r="AQ392" s="253"/>
      <c r="AR392" s="253"/>
      <c r="AS392" s="253"/>
      <c r="AT392" s="253"/>
      <c r="AU392" s="255"/>
      <c r="AV392" s="255"/>
      <c r="AW392" s="255"/>
      <c r="AX392" s="255"/>
      <c r="AY392" s="255"/>
      <c r="AZ392" s="255"/>
      <c r="BA392" s="255"/>
      <c r="BB392" s="255"/>
      <c r="BC392" s="255"/>
      <c r="BD392" s="255"/>
      <c r="BE392" s="255"/>
      <c r="BF392" s="255"/>
      <c r="BG392" s="255"/>
      <c r="BH392" s="255"/>
    </row>
    <row r="393" ht="18.75" customHeight="1">
      <c r="D393" s="262"/>
      <c r="E393" s="263" t="s">
        <v>489</v>
      </c>
      <c r="F393" s="130"/>
      <c r="G393" s="130"/>
      <c r="H393" s="130"/>
      <c r="I393" s="130"/>
      <c r="J393" s="130"/>
      <c r="K393" s="130"/>
      <c r="L393" s="130"/>
      <c r="M393" s="130"/>
      <c r="N393" s="130"/>
      <c r="O393" s="131"/>
      <c r="P393" s="263" t="s">
        <v>490</v>
      </c>
      <c r="Q393" s="130"/>
      <c r="R393" s="130"/>
      <c r="S393" s="131"/>
      <c r="T393" s="263" t="s">
        <v>469</v>
      </c>
      <c r="U393" s="130"/>
      <c r="V393" s="130"/>
      <c r="W393" s="131"/>
      <c r="X393" s="253"/>
      <c r="Y393" s="253"/>
      <c r="Z393" s="253"/>
      <c r="AA393" s="253"/>
      <c r="AB393" s="253"/>
      <c r="AC393" s="253"/>
      <c r="AD393" s="253"/>
      <c r="AE393" s="253"/>
      <c r="AF393" s="253"/>
      <c r="AG393" s="253"/>
      <c r="AH393" s="253"/>
      <c r="AI393" s="253"/>
      <c r="AJ393" s="253"/>
      <c r="AK393" s="253"/>
      <c r="AL393" s="253"/>
      <c r="AM393" s="253"/>
      <c r="AN393" s="253"/>
      <c r="AO393" s="253"/>
      <c r="AP393" s="253"/>
      <c r="AQ393" s="253"/>
      <c r="AR393" s="253"/>
      <c r="AS393" s="253"/>
      <c r="AT393" s="253"/>
      <c r="AU393" s="255"/>
      <c r="AV393" s="255"/>
      <c r="AW393" s="255"/>
      <c r="AX393" s="255"/>
      <c r="AY393" s="255"/>
      <c r="AZ393" s="255"/>
      <c r="BA393" s="255"/>
      <c r="BB393" s="255"/>
      <c r="BC393" s="255"/>
      <c r="BD393" s="255"/>
      <c r="BE393" s="255"/>
      <c r="BF393" s="255"/>
      <c r="BG393" s="255"/>
      <c r="BH393" s="255"/>
    </row>
    <row r="394" ht="18.75" customHeight="1">
      <c r="D394" s="262"/>
      <c r="E394" s="264" t="s">
        <v>491</v>
      </c>
      <c r="F394" s="130"/>
      <c r="G394" s="130"/>
      <c r="H394" s="130"/>
      <c r="I394" s="130"/>
      <c r="J394" s="130"/>
      <c r="K394" s="130"/>
      <c r="L394" s="130"/>
      <c r="M394" s="130"/>
      <c r="N394" s="130"/>
      <c r="O394" s="131"/>
      <c r="P394" s="265">
        <f>COUNTIF(S375:V390,"Ninguno")+COUNTIF(S341:V367,"Ninguno")+COUNTIF(S307:V333,"Ninguno")</f>
        <v>44</v>
      </c>
      <c r="Q394" s="130"/>
      <c r="R394" s="130"/>
      <c r="S394" s="131"/>
      <c r="T394" s="266">
        <f>P394/P396</f>
        <v>0.6285714286</v>
      </c>
      <c r="U394" s="130"/>
      <c r="V394" s="130"/>
      <c r="W394" s="131"/>
      <c r="X394" s="253"/>
      <c r="Y394" s="253"/>
      <c r="Z394" s="253"/>
      <c r="AA394" s="253"/>
      <c r="AB394" s="253"/>
      <c r="AC394" s="253"/>
      <c r="AD394" s="253"/>
      <c r="AE394" s="253"/>
      <c r="AF394" s="253"/>
      <c r="AG394" s="253"/>
      <c r="AH394" s="253"/>
      <c r="AI394" s="253"/>
      <c r="AJ394" s="253"/>
      <c r="AK394" s="253"/>
      <c r="AL394" s="253"/>
      <c r="AM394" s="253"/>
      <c r="AN394" s="253"/>
      <c r="AO394" s="253"/>
      <c r="AP394" s="253"/>
      <c r="AQ394" s="253"/>
      <c r="AR394" s="253"/>
      <c r="AS394" s="253"/>
      <c r="AT394" s="253"/>
      <c r="AU394" s="255"/>
      <c r="AV394" s="255"/>
      <c r="AW394" s="255"/>
      <c r="AX394" s="255"/>
      <c r="AY394" s="255"/>
      <c r="AZ394" s="255"/>
      <c r="BA394" s="255"/>
      <c r="BB394" s="255"/>
      <c r="BC394" s="255"/>
      <c r="BD394" s="255"/>
      <c r="BE394" s="255"/>
      <c r="BF394" s="255"/>
      <c r="BG394" s="255"/>
      <c r="BH394" s="255"/>
    </row>
    <row r="395" ht="18.75" customHeight="1">
      <c r="D395" s="262"/>
      <c r="E395" s="264" t="s">
        <v>492</v>
      </c>
      <c r="F395" s="130"/>
      <c r="G395" s="130"/>
      <c r="H395" s="130"/>
      <c r="I395" s="130"/>
      <c r="J395" s="130"/>
      <c r="K395" s="130"/>
      <c r="L395" s="130"/>
      <c r="M395" s="130"/>
      <c r="N395" s="130"/>
      <c r="O395" s="131"/>
      <c r="P395" s="265">
        <f>P396-P394</f>
        <v>26</v>
      </c>
      <c r="Q395" s="130"/>
      <c r="R395" s="130"/>
      <c r="S395" s="131"/>
      <c r="T395" s="266">
        <f>P395/P396</f>
        <v>0.3714285714</v>
      </c>
      <c r="U395" s="130"/>
      <c r="V395" s="130"/>
      <c r="W395" s="131"/>
      <c r="X395" s="253"/>
      <c r="Y395" s="253"/>
      <c r="Z395" s="253"/>
      <c r="AA395" s="253"/>
      <c r="AB395" s="253"/>
      <c r="AC395" s="253"/>
      <c r="AD395" s="253"/>
      <c r="AE395" s="253"/>
      <c r="AF395" s="253"/>
      <c r="AG395" s="253"/>
      <c r="AH395" s="253"/>
      <c r="AI395" s="253"/>
      <c r="AJ395" s="253"/>
      <c r="AK395" s="253"/>
      <c r="AL395" s="253"/>
      <c r="AM395" s="253"/>
      <c r="AN395" s="253"/>
      <c r="AO395" s="253"/>
      <c r="AP395" s="253"/>
      <c r="AQ395" s="253"/>
      <c r="AR395" s="253"/>
      <c r="AS395" s="253"/>
      <c r="AT395" s="253"/>
      <c r="AU395" s="255"/>
      <c r="AV395" s="255"/>
      <c r="AW395" s="255"/>
      <c r="AX395" s="255"/>
      <c r="AY395" s="255"/>
      <c r="AZ395" s="255"/>
      <c r="BA395" s="255"/>
      <c r="BB395" s="255"/>
      <c r="BC395" s="255"/>
      <c r="BD395" s="255"/>
      <c r="BE395" s="255"/>
      <c r="BF395" s="255"/>
      <c r="BG395" s="255"/>
      <c r="BH395" s="255"/>
    </row>
    <row r="396" ht="18.75" customHeight="1">
      <c r="D396" s="262"/>
      <c r="E396" s="264" t="s">
        <v>493</v>
      </c>
      <c r="F396" s="130"/>
      <c r="G396" s="130"/>
      <c r="H396" s="130"/>
      <c r="I396" s="130"/>
      <c r="J396" s="130"/>
      <c r="K396" s="130"/>
      <c r="L396" s="130"/>
      <c r="M396" s="130"/>
      <c r="N396" s="130"/>
      <c r="O396" s="131"/>
      <c r="P396" s="213">
        <v>70.0</v>
      </c>
      <c r="Q396" s="130"/>
      <c r="R396" s="130"/>
      <c r="S396" s="131"/>
      <c r="T396" s="266">
        <v>1.0</v>
      </c>
      <c r="U396" s="130"/>
      <c r="V396" s="130"/>
      <c r="W396" s="131"/>
      <c r="X396" s="253"/>
      <c r="Y396" s="253"/>
      <c r="Z396" s="253"/>
      <c r="AA396" s="253"/>
      <c r="AB396" s="253"/>
      <c r="AC396" s="253"/>
      <c r="AD396" s="253"/>
      <c r="AE396" s="253"/>
      <c r="AF396" s="253"/>
      <c r="AG396" s="253"/>
      <c r="AH396" s="253"/>
      <c r="AI396" s="253"/>
      <c r="AJ396" s="253"/>
      <c r="AK396" s="253"/>
      <c r="AL396" s="253"/>
      <c r="AM396" s="253"/>
      <c r="AN396" s="253"/>
      <c r="AO396" s="253"/>
      <c r="AP396" s="253"/>
      <c r="AQ396" s="253"/>
      <c r="AR396" s="253"/>
      <c r="AS396" s="253"/>
      <c r="AT396" s="253"/>
      <c r="AU396" s="255"/>
      <c r="AV396" s="255"/>
      <c r="AW396" s="255"/>
      <c r="AX396" s="255"/>
      <c r="AY396" s="255"/>
      <c r="AZ396" s="255"/>
      <c r="BA396" s="255"/>
      <c r="BB396" s="255"/>
      <c r="BC396" s="255"/>
      <c r="BD396" s="255"/>
      <c r="BE396" s="255"/>
      <c r="BF396" s="255"/>
      <c r="BG396" s="255"/>
      <c r="BH396" s="255"/>
    </row>
    <row r="397" ht="10.5" customHeight="1">
      <c r="D397" s="260"/>
      <c r="E397" s="267"/>
      <c r="F397" s="268"/>
      <c r="G397" s="268"/>
      <c r="H397" s="269"/>
      <c r="I397" s="268"/>
      <c r="J397" s="253"/>
      <c r="K397" s="253"/>
      <c r="L397" s="254"/>
      <c r="M397" s="254"/>
      <c r="N397" s="254"/>
      <c r="O397" s="255"/>
      <c r="P397" s="255"/>
      <c r="Q397" s="255"/>
      <c r="R397" s="255"/>
      <c r="S397" s="255"/>
      <c r="T397" s="255"/>
      <c r="U397" s="255"/>
      <c r="V397" s="255"/>
      <c r="W397" s="253"/>
      <c r="X397" s="253"/>
      <c r="Y397" s="253"/>
      <c r="Z397" s="253"/>
      <c r="AA397" s="253"/>
      <c r="AB397" s="253"/>
      <c r="AC397" s="253"/>
      <c r="AD397" s="253"/>
      <c r="AE397" s="253"/>
      <c r="AF397" s="253"/>
      <c r="AG397" s="253"/>
      <c r="AH397" s="253"/>
      <c r="AI397" s="253"/>
      <c r="AJ397" s="253"/>
      <c r="AK397" s="253"/>
      <c r="AL397" s="253"/>
      <c r="AM397" s="253"/>
      <c r="AN397" s="253"/>
      <c r="AO397" s="253"/>
      <c r="AP397" s="253"/>
      <c r="AQ397" s="253"/>
      <c r="AR397" s="253"/>
      <c r="AS397" s="253"/>
      <c r="AT397" s="253"/>
      <c r="AU397" s="255"/>
      <c r="AV397" s="255"/>
      <c r="AW397" s="255"/>
      <c r="AX397" s="255"/>
      <c r="AY397" s="255"/>
      <c r="AZ397" s="255"/>
      <c r="BA397" s="255"/>
      <c r="BB397" s="255"/>
      <c r="BC397" s="255"/>
      <c r="BD397" s="255"/>
      <c r="BE397" s="255"/>
      <c r="BF397" s="255"/>
      <c r="BG397" s="255"/>
      <c r="BH397" s="255"/>
    </row>
    <row r="398">
      <c r="D398" s="259" t="s">
        <v>494</v>
      </c>
      <c r="E398" s="270"/>
      <c r="F398" s="271"/>
      <c r="G398" s="271"/>
      <c r="H398" s="271"/>
      <c r="I398" s="271"/>
      <c r="J398" s="253"/>
      <c r="K398" s="253"/>
      <c r="L398" s="254"/>
      <c r="M398" s="254"/>
      <c r="N398" s="254"/>
      <c r="O398" s="255"/>
      <c r="P398" s="255"/>
      <c r="Q398" s="255"/>
      <c r="R398" s="255"/>
      <c r="S398" s="255"/>
      <c r="T398" s="255"/>
      <c r="U398" s="255"/>
      <c r="V398" s="255"/>
      <c r="W398" s="253"/>
      <c r="X398" s="253"/>
      <c r="Y398" s="253"/>
      <c r="Z398" s="253"/>
      <c r="AA398" s="253"/>
      <c r="AB398" s="253"/>
      <c r="AC398" s="253"/>
      <c r="AD398" s="253"/>
      <c r="AE398" s="253"/>
      <c r="AF398" s="253"/>
      <c r="AG398" s="253"/>
      <c r="AH398" s="253"/>
      <c r="AI398" s="253"/>
      <c r="AJ398" s="253"/>
      <c r="AK398" s="253"/>
      <c r="AL398" s="253"/>
      <c r="AM398" s="253"/>
      <c r="AN398" s="253"/>
      <c r="AO398" s="253"/>
      <c r="AP398" s="253"/>
      <c r="AQ398" s="253"/>
      <c r="AR398" s="253"/>
      <c r="AS398" s="253"/>
      <c r="AT398" s="253"/>
      <c r="AU398" s="255"/>
      <c r="AV398" s="255"/>
      <c r="AW398" s="255"/>
      <c r="AX398" s="255"/>
      <c r="AY398" s="255"/>
      <c r="AZ398" s="255"/>
      <c r="BA398" s="255"/>
      <c r="BB398" s="255"/>
      <c r="BC398" s="255"/>
      <c r="BD398" s="255"/>
      <c r="BE398" s="255"/>
      <c r="BF398" s="255"/>
      <c r="BG398" s="255"/>
      <c r="BH398" s="255"/>
    </row>
    <row r="399" ht="18.75" customHeight="1">
      <c r="D399" s="262"/>
      <c r="E399" s="272" t="s">
        <v>495</v>
      </c>
      <c r="F399" s="130"/>
      <c r="G399" s="130"/>
      <c r="H399" s="130"/>
      <c r="I399" s="130"/>
      <c r="J399" s="130"/>
      <c r="K399" s="130"/>
      <c r="L399" s="131"/>
      <c r="M399" s="272" t="s">
        <v>496</v>
      </c>
      <c r="N399" s="130"/>
      <c r="O399" s="130"/>
      <c r="P399" s="130"/>
      <c r="Q399" s="130"/>
      <c r="R399" s="130"/>
      <c r="S399" s="130"/>
      <c r="T399" s="131"/>
      <c r="U399" s="272" t="s">
        <v>497</v>
      </c>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1"/>
      <c r="BH399" s="255"/>
    </row>
    <row r="400" ht="18.75" customHeight="1">
      <c r="D400" s="262"/>
      <c r="E400" s="264" t="s">
        <v>498</v>
      </c>
      <c r="F400" s="130"/>
      <c r="G400" s="130"/>
      <c r="H400" s="130"/>
      <c r="I400" s="130"/>
      <c r="J400" s="130"/>
      <c r="K400" s="130"/>
      <c r="L400" s="131"/>
      <c r="M400" s="265" t="str">
        <f>VLOOKUP(Z275&amp;E400,'PCPP-UDR'!$A$5:$K$150,9,0)</f>
        <v>#REF!</v>
      </c>
      <c r="N400" s="130"/>
      <c r="O400" s="130"/>
      <c r="P400" s="130"/>
      <c r="Q400" s="130"/>
      <c r="R400" s="130"/>
      <c r="S400" s="130"/>
      <c r="T400" s="131"/>
      <c r="U400" s="265" t="str">
        <f>VLOOKUP(Z275&amp;E400,'PCPP-UDR'!$A$5:$K$150,11,0)</f>
        <v>#REF!</v>
      </c>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1"/>
      <c r="BH400" s="255"/>
    </row>
    <row r="401" ht="18.75" customHeight="1">
      <c r="D401" s="262"/>
      <c r="E401" s="264" t="s">
        <v>499</v>
      </c>
      <c r="F401" s="130"/>
      <c r="G401" s="130"/>
      <c r="H401" s="130"/>
      <c r="I401" s="130"/>
      <c r="J401" s="130"/>
      <c r="K401" s="130"/>
      <c r="L401" s="131"/>
      <c r="M401" s="265" t="str">
        <f>VLOOKUP(Z275&amp;E401,'PCPP-UDR'!$A$5:$K$150,9,0)</f>
        <v>#REF!</v>
      </c>
      <c r="N401" s="130"/>
      <c r="O401" s="130"/>
      <c r="P401" s="130"/>
      <c r="Q401" s="130"/>
      <c r="R401" s="130"/>
      <c r="S401" s="130"/>
      <c r="T401" s="131"/>
      <c r="U401" s="265" t="str">
        <f>VLOOKUP(Z275&amp;E401,'PCPP-UDR'!$A$5:$K$150,11,0)</f>
        <v>#REF!</v>
      </c>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1"/>
      <c r="BH401" s="255"/>
    </row>
    <row r="402" ht="18.75" customHeight="1">
      <c r="D402" s="262"/>
      <c r="E402" s="264" t="s">
        <v>500</v>
      </c>
      <c r="F402" s="130"/>
      <c r="G402" s="130"/>
      <c r="H402" s="130"/>
      <c r="I402" s="130"/>
      <c r="J402" s="130"/>
      <c r="K402" s="130"/>
      <c r="L402" s="131"/>
      <c r="M402" s="265" t="str">
        <f>VLOOKUP(Z275&amp;E402,'PCPP-UDR'!$A$5:$K$150,9,0)</f>
        <v>#REF!</v>
      </c>
      <c r="N402" s="130"/>
      <c r="O402" s="130"/>
      <c r="P402" s="130"/>
      <c r="Q402" s="130"/>
      <c r="R402" s="130"/>
      <c r="S402" s="130"/>
      <c r="T402" s="131"/>
      <c r="U402" s="265" t="str">
        <f>VLOOKUP(Z275&amp;E402,'PCPP-UDR'!$A$5:$K$150,11,0)</f>
        <v>#REF!</v>
      </c>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1"/>
      <c r="BH402" s="255"/>
    </row>
    <row r="403">
      <c r="D403" s="252"/>
      <c r="E403" s="252"/>
      <c r="F403" s="253"/>
      <c r="G403" s="253"/>
      <c r="H403" s="253"/>
      <c r="I403" s="253"/>
      <c r="J403" s="253"/>
      <c r="K403" s="253"/>
      <c r="L403" s="254"/>
      <c r="M403" s="254"/>
      <c r="N403" s="254"/>
      <c r="O403" s="255"/>
      <c r="P403" s="255"/>
      <c r="Q403" s="255"/>
      <c r="R403" s="255"/>
      <c r="S403" s="255"/>
      <c r="T403" s="255"/>
      <c r="U403" s="255"/>
      <c r="V403" s="255"/>
      <c r="W403" s="253"/>
      <c r="X403" s="253"/>
      <c r="Y403" s="253"/>
      <c r="Z403" s="253"/>
      <c r="AA403" s="253"/>
      <c r="AB403" s="253"/>
      <c r="AC403" s="253"/>
      <c r="AD403" s="253"/>
      <c r="AE403" s="253"/>
      <c r="AF403" s="253"/>
      <c r="AG403" s="253"/>
      <c r="AH403" s="253"/>
      <c r="AI403" s="253"/>
      <c r="AJ403" s="253"/>
      <c r="AK403" s="253"/>
      <c r="AL403" s="253"/>
      <c r="AM403" s="253"/>
      <c r="AN403" s="253"/>
      <c r="AO403" s="253"/>
      <c r="AP403" s="253"/>
      <c r="AQ403" s="253"/>
      <c r="AR403" s="253"/>
      <c r="AS403" s="253"/>
      <c r="AT403" s="253"/>
      <c r="AU403" s="255"/>
      <c r="AV403" s="255"/>
      <c r="AW403" s="255"/>
      <c r="AX403" s="255"/>
      <c r="AY403" s="255"/>
      <c r="AZ403" s="255"/>
      <c r="BA403" s="255"/>
      <c r="BB403" s="255"/>
      <c r="BC403" s="255"/>
      <c r="BD403" s="255"/>
      <c r="BE403" s="255"/>
      <c r="BF403" s="255"/>
      <c r="BG403" s="255"/>
      <c r="BH403" s="255"/>
    </row>
    <row r="404">
      <c r="D404" s="252"/>
      <c r="E404" s="252"/>
      <c r="F404" s="253"/>
      <c r="G404" s="253"/>
      <c r="H404" s="253"/>
      <c r="I404" s="253"/>
      <c r="J404" s="253"/>
      <c r="K404" s="253"/>
      <c r="L404" s="254"/>
      <c r="M404" s="254"/>
      <c r="N404" s="254"/>
      <c r="O404" s="255"/>
      <c r="P404" s="255"/>
      <c r="Q404" s="255"/>
      <c r="R404" s="255"/>
      <c r="S404" s="255"/>
      <c r="T404" s="255"/>
      <c r="U404" s="255"/>
      <c r="V404" s="255"/>
      <c r="W404" s="253"/>
      <c r="X404" s="253"/>
      <c r="Y404" s="253"/>
      <c r="Z404" s="253"/>
      <c r="AA404" s="253"/>
      <c r="AB404" s="253"/>
      <c r="AC404" s="253"/>
      <c r="AD404" s="253"/>
      <c r="AE404" s="253"/>
      <c r="AF404" s="253"/>
      <c r="AG404" s="253"/>
      <c r="AH404" s="253"/>
      <c r="AI404" s="253"/>
      <c r="AJ404" s="253"/>
      <c r="AK404" s="253"/>
      <c r="AL404" s="253"/>
      <c r="AM404" s="253"/>
      <c r="AN404" s="253"/>
      <c r="AO404" s="253"/>
      <c r="AP404" s="253"/>
      <c r="AQ404" s="253"/>
      <c r="AR404" s="253"/>
      <c r="AS404" s="253"/>
      <c r="AT404" s="253"/>
      <c r="AU404" s="255"/>
      <c r="AV404" s="255"/>
      <c r="AW404" s="255"/>
      <c r="AX404" s="255"/>
      <c r="AY404" s="255"/>
      <c r="AZ404" s="255"/>
      <c r="BA404" s="255"/>
      <c r="BB404" s="255"/>
      <c r="BC404" s="255"/>
      <c r="BD404" s="255"/>
      <c r="BE404" s="255"/>
      <c r="BF404" s="255"/>
      <c r="BG404" s="255"/>
      <c r="BH404" s="255"/>
    </row>
    <row r="405">
      <c r="D405" s="252"/>
      <c r="E405" s="252"/>
      <c r="F405" s="253"/>
      <c r="G405" s="253"/>
      <c r="H405" s="253"/>
      <c r="I405" s="253"/>
      <c r="J405" s="253"/>
      <c r="K405" s="253"/>
      <c r="L405" s="254"/>
      <c r="M405" s="254"/>
      <c r="N405" s="254"/>
      <c r="O405" s="255"/>
      <c r="P405" s="255"/>
      <c r="Q405" s="255"/>
      <c r="R405" s="255"/>
      <c r="S405" s="255"/>
      <c r="T405" s="255"/>
      <c r="U405" s="255"/>
      <c r="V405" s="255"/>
      <c r="W405" s="253"/>
      <c r="X405" s="253"/>
      <c r="Y405" s="253"/>
      <c r="Z405" s="253"/>
      <c r="AA405" s="253"/>
      <c r="AB405" s="253"/>
      <c r="AC405" s="253"/>
      <c r="AD405" s="253"/>
      <c r="AE405" s="253"/>
      <c r="AF405" s="253"/>
      <c r="AG405" s="253"/>
      <c r="AH405" s="253"/>
      <c r="AI405" s="253"/>
      <c r="AJ405" s="253"/>
      <c r="AK405" s="253"/>
      <c r="AL405" s="253"/>
      <c r="AM405" s="253"/>
      <c r="AN405" s="253"/>
      <c r="AO405" s="253"/>
      <c r="AP405" s="253"/>
      <c r="AQ405" s="253"/>
      <c r="AR405" s="253"/>
      <c r="AS405" s="253"/>
      <c r="AT405" s="253"/>
      <c r="AU405" s="255"/>
      <c r="AV405" s="255"/>
      <c r="AW405" s="255"/>
      <c r="AX405" s="255"/>
      <c r="AY405" s="255"/>
      <c r="AZ405" s="255"/>
      <c r="BA405" s="255"/>
      <c r="BB405" s="255"/>
      <c r="BC405" s="255"/>
      <c r="BD405" s="255"/>
      <c r="BE405" s="255"/>
      <c r="BF405" s="255"/>
      <c r="BG405" s="255"/>
      <c r="BH405" s="255"/>
    </row>
    <row r="406">
      <c r="D406" s="252"/>
      <c r="E406" s="252"/>
      <c r="F406" s="253"/>
      <c r="G406" s="253"/>
      <c r="H406" s="253"/>
      <c r="I406" s="253"/>
      <c r="J406" s="253"/>
      <c r="K406" s="253"/>
      <c r="L406" s="254"/>
      <c r="M406" s="254"/>
      <c r="N406" s="254"/>
      <c r="O406" s="255"/>
      <c r="P406" s="255"/>
      <c r="Q406" s="255"/>
      <c r="R406" s="255"/>
      <c r="S406" s="255"/>
      <c r="T406" s="255"/>
      <c r="U406" s="255"/>
      <c r="V406" s="255"/>
      <c r="W406" s="253"/>
      <c r="X406" s="253"/>
      <c r="Y406" s="253"/>
      <c r="Z406" s="253"/>
      <c r="AA406" s="253"/>
      <c r="AB406" s="253"/>
      <c r="AC406" s="253"/>
      <c r="AD406" s="253"/>
      <c r="AE406" s="253"/>
      <c r="AF406" s="253"/>
      <c r="AG406" s="253"/>
      <c r="AH406" s="253"/>
      <c r="AI406" s="253"/>
      <c r="AJ406" s="253"/>
      <c r="AK406" s="253"/>
      <c r="AL406" s="253"/>
      <c r="AM406" s="253"/>
      <c r="AN406" s="253"/>
      <c r="AO406" s="253"/>
      <c r="AP406" s="253"/>
      <c r="AQ406" s="253"/>
      <c r="AR406" s="253"/>
      <c r="AS406" s="253"/>
      <c r="AT406" s="253"/>
      <c r="AU406" s="255"/>
      <c r="AV406" s="255"/>
      <c r="AW406" s="255"/>
      <c r="AX406" s="255"/>
      <c r="AY406" s="255"/>
      <c r="AZ406" s="255"/>
      <c r="BA406" s="255"/>
      <c r="BB406" s="255"/>
      <c r="BC406" s="255"/>
      <c r="BD406" s="255"/>
      <c r="BE406" s="255"/>
      <c r="BF406" s="255"/>
      <c r="BG406" s="255"/>
      <c r="BH406" s="255"/>
    </row>
    <row r="407" ht="25.5" customHeight="1">
      <c r="D407" s="252"/>
      <c r="E407" s="252"/>
      <c r="F407" s="253"/>
      <c r="G407" s="253"/>
      <c r="H407" s="253"/>
      <c r="I407" s="253"/>
      <c r="J407" s="253"/>
      <c r="K407" s="140" t="s">
        <v>501</v>
      </c>
      <c r="L407" s="139"/>
      <c r="M407" s="139"/>
      <c r="N407" s="139"/>
      <c r="O407" s="139"/>
      <c r="P407" s="139"/>
      <c r="Q407" s="139"/>
      <c r="R407" s="139"/>
      <c r="S407" s="139"/>
      <c r="T407" s="139"/>
      <c r="U407" s="139"/>
      <c r="V407" s="139"/>
      <c r="W407" s="139"/>
      <c r="X407" s="139"/>
      <c r="Y407" s="139"/>
      <c r="Z407" s="139"/>
      <c r="AG407" s="140" t="s">
        <v>406</v>
      </c>
      <c r="AH407" s="139"/>
      <c r="AI407" s="139"/>
      <c r="AJ407" s="139"/>
      <c r="AK407" s="139"/>
      <c r="AL407" s="139"/>
      <c r="AM407" s="139"/>
      <c r="AN407" s="139"/>
      <c r="AO407" s="139"/>
      <c r="AP407" s="139"/>
      <c r="AQ407" s="139"/>
      <c r="AR407" s="139"/>
      <c r="AS407" s="139"/>
      <c r="AT407" s="139"/>
      <c r="AU407" s="139"/>
      <c r="AV407" s="139"/>
      <c r="AW407" s="255"/>
      <c r="AX407" s="255"/>
      <c r="AY407" s="255"/>
      <c r="AZ407" s="255"/>
      <c r="BA407" s="255"/>
      <c r="BB407" s="255"/>
      <c r="BC407" s="255"/>
      <c r="BD407" s="255"/>
      <c r="BE407" s="255"/>
      <c r="BF407" s="255"/>
      <c r="BG407" s="255"/>
      <c r="BH407" s="255"/>
    </row>
    <row r="408">
      <c r="BM408" s="113"/>
      <c r="BN408" s="113"/>
      <c r="BO408" s="113"/>
      <c r="BP408" s="113"/>
      <c r="BQ408" s="113"/>
      <c r="BR408" s="113"/>
      <c r="BS408" s="113"/>
    </row>
    <row r="410" ht="42.75" customHeight="1">
      <c r="H410" s="273" t="str">
        <f>VLOOKUP("SUPERVISIÓN"&amp;Z171,'Numeración'!$A$4:$F$39,6,0)</f>
        <v>#N/A</v>
      </c>
      <c r="BE410" s="242"/>
      <c r="BF410" s="242"/>
      <c r="BG410" s="242"/>
      <c r="BH410" s="242"/>
      <c r="BI410" s="242"/>
      <c r="BJ410" s="242"/>
      <c r="BK410" s="242"/>
    </row>
    <row r="411" ht="27.0" customHeight="1">
      <c r="A411" s="116"/>
      <c r="B411" s="116"/>
      <c r="C411" s="116"/>
      <c r="D411" s="116"/>
      <c r="E411" s="116"/>
      <c r="F411" s="116"/>
      <c r="G411" s="116"/>
      <c r="H411" s="117" t="s">
        <v>393</v>
      </c>
      <c r="I411" s="114"/>
      <c r="J411" s="118"/>
      <c r="K411" s="118"/>
      <c r="L411" s="118"/>
      <c r="M411" s="118"/>
      <c r="N411" s="118"/>
      <c r="O411" s="118"/>
      <c r="P411" s="118"/>
      <c r="Q411" s="118"/>
      <c r="R411" s="118"/>
      <c r="S411" s="118"/>
      <c r="T411" s="118"/>
      <c r="U411" s="118"/>
      <c r="V411" s="118"/>
      <c r="W411" s="118"/>
      <c r="X411" s="118" t="str">
        <f>Z275</f>
        <v>C.S.M. LA VICTORIA</v>
      </c>
      <c r="AR411" s="118"/>
      <c r="AS411" s="118"/>
      <c r="AT411" s="118"/>
      <c r="AU411" s="121" t="s">
        <v>391</v>
      </c>
      <c r="AV411" s="122"/>
      <c r="AW411" s="122"/>
      <c r="AX411" s="122" t="str">
        <f>VLOOKUP("SUPERVISIÓN"&amp;Z171,'Numeración'!$A$4:$F$39,5,0)</f>
        <v>#N/A</v>
      </c>
      <c r="BE411" s="114"/>
      <c r="BF411" s="114"/>
      <c r="BG411" s="114"/>
      <c r="BH411" s="114"/>
      <c r="BI411" s="114"/>
      <c r="BJ411" s="114"/>
      <c r="BK411" s="114"/>
    </row>
    <row r="412" ht="44.25" customHeight="1">
      <c r="A412" s="123"/>
      <c r="B412" s="123"/>
      <c r="C412" s="123"/>
      <c r="D412" s="123"/>
      <c r="E412" s="123"/>
      <c r="F412" s="123"/>
      <c r="G412" s="123"/>
      <c r="H412" s="243" t="s">
        <v>502</v>
      </c>
      <c r="BE412" s="125"/>
      <c r="BF412" s="125"/>
      <c r="BG412" s="125"/>
      <c r="BH412" s="125"/>
      <c r="BI412" s="125"/>
      <c r="BJ412" s="125"/>
      <c r="BK412" s="125"/>
    </row>
    <row r="413" ht="15.75" customHeight="1">
      <c r="E413" s="274"/>
      <c r="F413" s="274"/>
      <c r="G413" s="275"/>
      <c r="H413" s="276" t="s">
        <v>503</v>
      </c>
      <c r="BE413" s="275"/>
      <c r="BF413" s="275"/>
      <c r="BG413" s="275"/>
      <c r="BH413" s="255"/>
    </row>
    <row r="414" ht="171.75" customHeight="1">
      <c r="E414" s="274"/>
      <c r="F414" s="274"/>
      <c r="G414" s="275"/>
      <c r="H414" s="277" t="s">
        <v>504</v>
      </c>
      <c r="BE414" s="275"/>
      <c r="BF414" s="275"/>
      <c r="BG414" s="275"/>
      <c r="BH414" s="255"/>
    </row>
    <row r="415">
      <c r="E415" s="274"/>
      <c r="F415" s="274"/>
      <c r="G415" s="275"/>
      <c r="H415" s="277" t="s">
        <v>505</v>
      </c>
      <c r="BE415" s="275"/>
      <c r="BF415" s="275"/>
      <c r="BG415" s="275"/>
      <c r="BH415" s="255"/>
    </row>
    <row r="416">
      <c r="E416" s="274"/>
      <c r="F416" s="274"/>
      <c r="G416" s="275"/>
      <c r="H416" s="127" t="s">
        <v>396</v>
      </c>
    </row>
    <row r="417">
      <c r="E417" s="274"/>
      <c r="F417" s="274"/>
      <c r="G417" s="275"/>
      <c r="H417" s="125" t="s">
        <v>506</v>
      </c>
      <c r="BE417" s="125"/>
      <c r="BF417" s="125"/>
      <c r="BG417" s="125"/>
      <c r="BH417" s="125"/>
      <c r="BI417" s="125"/>
      <c r="BJ417" s="125"/>
      <c r="BK417" s="125"/>
    </row>
    <row r="418">
      <c r="E418" s="274"/>
      <c r="F418" s="274"/>
      <c r="G418" s="275"/>
      <c r="H418" s="114"/>
      <c r="I418" s="114"/>
      <c r="J418" s="114"/>
      <c r="K418" s="128"/>
      <c r="L418" s="128"/>
      <c r="M418" s="128"/>
      <c r="N418" s="128"/>
      <c r="O418" s="128"/>
      <c r="P418" s="128"/>
      <c r="Q418" s="128"/>
      <c r="R418" s="278" t="s">
        <v>489</v>
      </c>
      <c r="S418" s="130"/>
      <c r="T418" s="130"/>
      <c r="U418" s="130"/>
      <c r="V418" s="130"/>
      <c r="W418" s="130"/>
      <c r="X418" s="130"/>
      <c r="Y418" s="130"/>
      <c r="Z418" s="131"/>
      <c r="AA418" s="278" t="s">
        <v>78</v>
      </c>
      <c r="AB418" s="130"/>
      <c r="AC418" s="130"/>
      <c r="AD418" s="130"/>
      <c r="AE418" s="130"/>
      <c r="AF418" s="130"/>
      <c r="AG418" s="130"/>
      <c r="AH418" s="130"/>
      <c r="AI418" s="131"/>
      <c r="AJ418" s="278" t="s">
        <v>507</v>
      </c>
      <c r="AK418" s="130"/>
      <c r="AL418" s="130"/>
      <c r="AM418" s="130"/>
      <c r="AN418" s="130"/>
      <c r="AO418" s="130"/>
      <c r="AP418" s="130"/>
      <c r="AQ418" s="130"/>
      <c r="AR418" s="130"/>
      <c r="AS418" s="130"/>
      <c r="AT418" s="130"/>
      <c r="AU418" s="130"/>
      <c r="AV418" s="130"/>
      <c r="AW418" s="130"/>
      <c r="AX418" s="130"/>
      <c r="AY418" s="130"/>
      <c r="AZ418" s="131"/>
      <c r="BA418" s="128"/>
      <c r="BB418" s="128"/>
      <c r="BC418" s="128"/>
      <c r="BD418" s="128"/>
      <c r="BE418" s="128"/>
      <c r="BF418" s="128"/>
      <c r="BG418" s="128"/>
      <c r="BH418" s="128"/>
      <c r="BI418" s="128"/>
      <c r="BJ418" s="128"/>
      <c r="BK418" s="128"/>
    </row>
    <row r="419" ht="30.75" customHeight="1">
      <c r="E419" s="274"/>
      <c r="F419" s="274"/>
      <c r="G419" s="275"/>
      <c r="H419" s="114"/>
      <c r="I419" s="114"/>
      <c r="J419" s="114"/>
      <c r="K419" s="128"/>
      <c r="L419" s="128"/>
      <c r="M419" s="128"/>
      <c r="N419" s="128"/>
      <c r="O419" s="128"/>
      <c r="P419" s="128"/>
      <c r="Q419" s="128"/>
      <c r="R419" s="279" t="s">
        <v>508</v>
      </c>
      <c r="S419" s="130"/>
      <c r="T419" s="130"/>
      <c r="U419" s="130"/>
      <c r="V419" s="130"/>
      <c r="W419" s="130"/>
      <c r="X419" s="130"/>
      <c r="Y419" s="130"/>
      <c r="Z419" s="131"/>
      <c r="AA419" s="279" t="s">
        <v>509</v>
      </c>
      <c r="AB419" s="130"/>
      <c r="AC419" s="130"/>
      <c r="AD419" s="130"/>
      <c r="AE419" s="130"/>
      <c r="AF419" s="130"/>
      <c r="AG419" s="130"/>
      <c r="AH419" s="130"/>
      <c r="AI419" s="131"/>
      <c r="AJ419" s="279">
        <v>0.0</v>
      </c>
      <c r="AK419" s="130"/>
      <c r="AL419" s="130"/>
      <c r="AM419" s="130"/>
      <c r="AN419" s="130"/>
      <c r="AO419" s="130"/>
      <c r="AP419" s="130"/>
      <c r="AQ419" s="130"/>
      <c r="AR419" s="130"/>
      <c r="AS419" s="130"/>
      <c r="AT419" s="130"/>
      <c r="AU419" s="130"/>
      <c r="AV419" s="130"/>
      <c r="AW419" s="130"/>
      <c r="AX419" s="130"/>
      <c r="AY419" s="130"/>
      <c r="AZ419" s="131"/>
      <c r="BA419" s="128"/>
      <c r="BB419" s="128"/>
      <c r="BC419" s="128"/>
      <c r="BD419" s="128"/>
      <c r="BE419" s="128"/>
      <c r="BF419" s="128"/>
      <c r="BG419" s="128"/>
      <c r="BH419" s="128"/>
      <c r="BI419" s="128"/>
      <c r="BJ419" s="128"/>
      <c r="BK419" s="128"/>
    </row>
    <row r="420" ht="30.75" customHeight="1">
      <c r="E420" s="274"/>
      <c r="F420" s="274"/>
      <c r="G420" s="275"/>
      <c r="H420" s="114"/>
      <c r="I420" s="114"/>
      <c r="J420" s="114"/>
      <c r="K420" s="128"/>
      <c r="L420" s="128"/>
      <c r="M420" s="128"/>
      <c r="N420" s="128"/>
      <c r="O420" s="128"/>
      <c r="P420" s="128"/>
      <c r="Q420" s="128"/>
      <c r="R420" s="279" t="s">
        <v>510</v>
      </c>
      <c r="S420" s="130"/>
      <c r="T420" s="130"/>
      <c r="U420" s="130"/>
      <c r="V420" s="130"/>
      <c r="W420" s="130"/>
      <c r="X420" s="130"/>
      <c r="Y420" s="130"/>
      <c r="Z420" s="131"/>
      <c r="AA420" s="279" t="s">
        <v>509</v>
      </c>
      <c r="AB420" s="130"/>
      <c r="AC420" s="130"/>
      <c r="AD420" s="130"/>
      <c r="AE420" s="130"/>
      <c r="AF420" s="130"/>
      <c r="AG420" s="130"/>
      <c r="AH420" s="130"/>
      <c r="AI420" s="131"/>
      <c r="AJ420" s="279">
        <v>0.0</v>
      </c>
      <c r="AK420" s="130"/>
      <c r="AL420" s="130"/>
      <c r="AM420" s="130"/>
      <c r="AN420" s="130"/>
      <c r="AO420" s="130"/>
      <c r="AP420" s="130"/>
      <c r="AQ420" s="130"/>
      <c r="AR420" s="130"/>
      <c r="AS420" s="130"/>
      <c r="AT420" s="130"/>
      <c r="AU420" s="130"/>
      <c r="AV420" s="130"/>
      <c r="AW420" s="130"/>
      <c r="AX420" s="130"/>
      <c r="AY420" s="130"/>
      <c r="AZ420" s="131"/>
      <c r="BA420" s="128"/>
      <c r="BB420" s="128"/>
      <c r="BC420" s="128"/>
      <c r="BD420" s="128"/>
      <c r="BE420" s="128"/>
      <c r="BF420" s="128"/>
      <c r="BG420" s="128"/>
      <c r="BH420" s="128"/>
      <c r="BI420" s="128"/>
      <c r="BJ420" s="128"/>
      <c r="BK420" s="128"/>
    </row>
    <row r="421" ht="30.75" customHeight="1">
      <c r="E421" s="274"/>
      <c r="F421" s="274"/>
      <c r="G421" s="275"/>
      <c r="H421" s="125"/>
      <c r="I421" s="125"/>
      <c r="J421" s="125"/>
      <c r="K421" s="125"/>
      <c r="L421" s="125"/>
      <c r="M421" s="125"/>
      <c r="N421" s="125"/>
      <c r="O421" s="125"/>
      <c r="P421" s="125"/>
      <c r="Q421" s="125"/>
      <c r="R421" s="279" t="s">
        <v>511</v>
      </c>
      <c r="S421" s="130"/>
      <c r="T421" s="130"/>
      <c r="U421" s="130"/>
      <c r="V421" s="130"/>
      <c r="W421" s="130"/>
      <c r="X421" s="130"/>
      <c r="Y421" s="130"/>
      <c r="Z421" s="131"/>
      <c r="AA421" s="279" t="s">
        <v>512</v>
      </c>
      <c r="AB421" s="130"/>
      <c r="AC421" s="130"/>
      <c r="AD421" s="130"/>
      <c r="AE421" s="130"/>
      <c r="AF421" s="130"/>
      <c r="AG421" s="130"/>
      <c r="AH421" s="130"/>
      <c r="AI421" s="131"/>
      <c r="AJ421" s="279" t="s">
        <v>513</v>
      </c>
      <c r="AK421" s="130"/>
      <c r="AL421" s="130"/>
      <c r="AM421" s="130"/>
      <c r="AN421" s="130"/>
      <c r="AO421" s="130"/>
      <c r="AP421" s="130"/>
      <c r="AQ421" s="130"/>
      <c r="AR421" s="130"/>
      <c r="AS421" s="130"/>
      <c r="AT421" s="130"/>
      <c r="AU421" s="130"/>
      <c r="AV421" s="130"/>
      <c r="AW421" s="130"/>
      <c r="AX421" s="130"/>
      <c r="AY421" s="130"/>
      <c r="AZ421" s="131"/>
      <c r="BA421" s="125"/>
      <c r="BB421" s="125"/>
      <c r="BC421" s="125"/>
      <c r="BD421" s="125"/>
      <c r="BE421" s="125"/>
      <c r="BF421" s="125"/>
      <c r="BG421" s="125"/>
      <c r="BH421" s="125"/>
      <c r="BI421" s="125"/>
      <c r="BJ421" s="125"/>
      <c r="BK421" s="125"/>
    </row>
    <row r="422" ht="30.75" customHeight="1">
      <c r="E422" s="274"/>
      <c r="F422" s="274"/>
      <c r="G422" s="275"/>
      <c r="H422" s="125"/>
      <c r="I422" s="125"/>
      <c r="J422" s="125"/>
      <c r="K422" s="125"/>
      <c r="L422" s="125"/>
      <c r="M422" s="125"/>
      <c r="N422" s="125"/>
      <c r="O422" s="125"/>
      <c r="P422" s="125"/>
      <c r="Q422" s="125"/>
      <c r="R422" s="279" t="s">
        <v>514</v>
      </c>
      <c r="S422" s="130"/>
      <c r="T422" s="130"/>
      <c r="U422" s="130"/>
      <c r="V422" s="130"/>
      <c r="W422" s="130"/>
      <c r="X422" s="130"/>
      <c r="Y422" s="130"/>
      <c r="Z422" s="131"/>
      <c r="AA422" s="279" t="s">
        <v>515</v>
      </c>
      <c r="AB422" s="130"/>
      <c r="AC422" s="130"/>
      <c r="AD422" s="130"/>
      <c r="AE422" s="130"/>
      <c r="AF422" s="130"/>
      <c r="AG422" s="130"/>
      <c r="AH422" s="130"/>
      <c r="AI422" s="131"/>
      <c r="AJ422" s="279">
        <v>0.0</v>
      </c>
      <c r="AK422" s="130"/>
      <c r="AL422" s="130"/>
      <c r="AM422" s="130"/>
      <c r="AN422" s="130"/>
      <c r="AO422" s="130"/>
      <c r="AP422" s="130"/>
      <c r="AQ422" s="130"/>
      <c r="AR422" s="130"/>
      <c r="AS422" s="130"/>
      <c r="AT422" s="130"/>
      <c r="AU422" s="130"/>
      <c r="AV422" s="130"/>
      <c r="AW422" s="130"/>
      <c r="AX422" s="130"/>
      <c r="AY422" s="130"/>
      <c r="AZ422" s="131"/>
      <c r="BA422" s="125"/>
      <c r="BB422" s="125"/>
      <c r="BC422" s="125"/>
      <c r="BD422" s="125"/>
      <c r="BE422" s="125"/>
      <c r="BF422" s="125"/>
      <c r="BG422" s="125"/>
      <c r="BH422" s="125"/>
      <c r="BI422" s="125"/>
      <c r="BJ422" s="125"/>
      <c r="BK422" s="125"/>
    </row>
    <row r="423">
      <c r="E423" s="274"/>
      <c r="F423" s="274"/>
      <c r="G423" s="275"/>
      <c r="H423" s="125" t="s">
        <v>516</v>
      </c>
      <c r="BE423" s="125"/>
      <c r="BF423" s="125"/>
      <c r="BG423" s="125"/>
      <c r="BH423" s="125"/>
      <c r="BI423" s="125"/>
      <c r="BJ423" s="125"/>
      <c r="BK423" s="125"/>
    </row>
    <row r="424">
      <c r="E424" s="274"/>
      <c r="F424" s="274"/>
      <c r="G424" s="275"/>
      <c r="H424" s="117" t="s">
        <v>402</v>
      </c>
      <c r="I424" s="114"/>
      <c r="J424" s="114"/>
      <c r="K424" s="128"/>
      <c r="L424" s="128"/>
      <c r="M424" s="128"/>
      <c r="N424" s="128"/>
      <c r="O424" s="128"/>
      <c r="P424" s="128"/>
      <c r="Q424" s="128"/>
      <c r="R424" s="124"/>
      <c r="S424" s="124"/>
      <c r="T424" s="124"/>
      <c r="U424" s="124"/>
      <c r="V424" s="124"/>
      <c r="W424" s="124"/>
      <c r="X424" s="124"/>
      <c r="Y424" s="124"/>
      <c r="Z424" s="124"/>
      <c r="AA424" s="124"/>
      <c r="AB424" s="124"/>
      <c r="AC424" s="124"/>
      <c r="AD424" s="124"/>
      <c r="AE424" s="124"/>
      <c r="AF424" s="124"/>
      <c r="AG424" s="124"/>
      <c r="AH424" s="124"/>
      <c r="AI424" s="124"/>
      <c r="AJ424" s="124"/>
      <c r="AK424" s="124"/>
      <c r="AL424" s="124"/>
      <c r="AM424" s="124"/>
      <c r="AN424" s="124"/>
      <c r="AO424" s="124"/>
      <c r="AP424" s="124"/>
      <c r="AQ424" s="124"/>
      <c r="AR424" s="124"/>
      <c r="AS424" s="124"/>
      <c r="AT424" s="124"/>
      <c r="AU424" s="124"/>
      <c r="AV424" s="128"/>
      <c r="AW424" s="128"/>
      <c r="AX424" s="128"/>
      <c r="AY424" s="128"/>
      <c r="AZ424" s="128"/>
      <c r="BA424" s="128"/>
      <c r="BB424" s="128"/>
      <c r="BC424" s="128"/>
      <c r="BD424" s="128"/>
      <c r="BE424" s="128"/>
      <c r="BF424" s="128"/>
      <c r="BG424" s="128"/>
      <c r="BH424" s="128"/>
      <c r="BI424" s="128"/>
      <c r="BJ424" s="128"/>
      <c r="BK424" s="128"/>
    </row>
    <row r="425">
      <c r="E425" s="274"/>
      <c r="F425" s="274"/>
      <c r="G425" s="275"/>
      <c r="H425" s="125" t="s">
        <v>517</v>
      </c>
      <c r="BE425" s="124"/>
      <c r="BF425" s="124"/>
      <c r="BG425" s="124"/>
      <c r="BH425" s="124"/>
      <c r="BI425" s="124"/>
      <c r="BJ425" s="124"/>
      <c r="BK425" s="124"/>
    </row>
    <row r="426" ht="60.0" customHeight="1">
      <c r="E426" s="274"/>
      <c r="F426" s="274"/>
      <c r="G426" s="275"/>
      <c r="H426" s="280" t="str">
        <f>VLOOKUP("SUPERVISIÓN"&amp;Z7,'Numeración'!$A$4:$G$39,7,0)</f>
        <v>#N/A</v>
      </c>
      <c r="BE426" s="124"/>
      <c r="BF426" s="124"/>
      <c r="BG426" s="124"/>
      <c r="BH426" s="124"/>
      <c r="BI426" s="124"/>
      <c r="BJ426" s="124"/>
      <c r="BK426" s="124"/>
    </row>
    <row r="427">
      <c r="D427" s="252"/>
      <c r="E427" s="252"/>
      <c r="F427" s="253"/>
      <c r="G427" s="253"/>
      <c r="H427" s="253"/>
      <c r="I427" s="253"/>
      <c r="J427" s="253"/>
      <c r="K427" s="253"/>
      <c r="L427" s="254"/>
      <c r="M427" s="254"/>
      <c r="N427" s="254"/>
      <c r="O427" s="255"/>
      <c r="P427" s="255"/>
      <c r="Q427" s="255"/>
      <c r="R427" s="255"/>
      <c r="S427" s="255"/>
      <c r="T427" s="255"/>
      <c r="U427" s="255"/>
      <c r="V427" s="255"/>
      <c r="W427" s="253"/>
      <c r="X427" s="253"/>
      <c r="Y427" s="253"/>
      <c r="Z427" s="253"/>
      <c r="AA427" s="253"/>
      <c r="AB427" s="253"/>
      <c r="AC427" s="253"/>
      <c r="AD427" s="253"/>
      <c r="AE427" s="253"/>
      <c r="AF427" s="253"/>
      <c r="AG427" s="253"/>
      <c r="AH427" s="253"/>
      <c r="AI427" s="253"/>
      <c r="AJ427" s="253"/>
      <c r="AK427" s="253"/>
      <c r="AL427" s="253"/>
      <c r="AM427" s="253"/>
      <c r="AN427" s="253"/>
      <c r="AO427" s="253"/>
      <c r="AP427" s="253"/>
      <c r="AQ427" s="253"/>
      <c r="AR427" s="253"/>
      <c r="AS427" s="253"/>
      <c r="AT427" s="253"/>
      <c r="AU427" s="255"/>
      <c r="AV427" s="255"/>
      <c r="AW427" s="255"/>
      <c r="AX427" s="255"/>
      <c r="AY427" s="255"/>
      <c r="AZ427" s="255"/>
      <c r="BA427" s="255"/>
      <c r="BB427" s="255"/>
      <c r="BC427" s="255"/>
      <c r="BD427" s="255"/>
      <c r="BE427" s="255"/>
      <c r="BF427" s="255"/>
      <c r="BG427" s="255"/>
      <c r="BH427" s="255"/>
    </row>
    <row r="428">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row>
    <row r="429">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c r="AE429" s="201"/>
      <c r="AF429" s="201"/>
      <c r="AG429" s="202"/>
      <c r="AH429" s="202"/>
      <c r="AI429" s="202"/>
      <c r="AJ429" s="202"/>
      <c r="AK429" s="202"/>
      <c r="AL429" s="202"/>
      <c r="AM429" s="202"/>
      <c r="AN429" s="202"/>
      <c r="AO429" s="202"/>
      <c r="AP429" s="202"/>
      <c r="AQ429" s="202"/>
      <c r="AR429" s="202"/>
      <c r="AS429" s="201"/>
      <c r="AT429" s="201"/>
      <c r="AU429" s="201"/>
      <c r="AV429" s="201"/>
      <c r="AW429" s="201"/>
      <c r="AX429" s="201"/>
      <c r="AY429" s="201"/>
      <c r="AZ429" s="201"/>
      <c r="BA429" s="201"/>
      <c r="BB429" s="201"/>
      <c r="BC429" s="201"/>
      <c r="BD429" s="201"/>
      <c r="BE429" s="201"/>
      <c r="BF429" s="201"/>
      <c r="BG429" s="201"/>
      <c r="BH429" s="201"/>
    </row>
    <row r="430" ht="25.5" customHeight="1">
      <c r="D430" s="252"/>
      <c r="E430" s="252"/>
      <c r="F430" s="253"/>
      <c r="G430" s="253"/>
      <c r="H430" s="253"/>
      <c r="I430" s="253"/>
      <c r="J430" s="253"/>
      <c r="K430" s="140" t="s">
        <v>501</v>
      </c>
      <c r="L430" s="139"/>
      <c r="M430" s="139"/>
      <c r="N430" s="139"/>
      <c r="O430" s="139"/>
      <c r="P430" s="139"/>
      <c r="Q430" s="139"/>
      <c r="R430" s="139"/>
      <c r="S430" s="139"/>
      <c r="T430" s="139"/>
      <c r="U430" s="139"/>
      <c r="V430" s="139"/>
      <c r="W430" s="139"/>
      <c r="X430" s="139"/>
      <c r="Y430" s="139"/>
      <c r="Z430" s="139"/>
      <c r="AG430" s="140" t="s">
        <v>406</v>
      </c>
      <c r="AH430" s="139"/>
      <c r="AI430" s="139"/>
      <c r="AJ430" s="139"/>
      <c r="AK430" s="139"/>
      <c r="AL430" s="139"/>
      <c r="AM430" s="139"/>
      <c r="AN430" s="139"/>
      <c r="AO430" s="139"/>
      <c r="AP430" s="139"/>
      <c r="AQ430" s="139"/>
      <c r="AR430" s="139"/>
      <c r="AS430" s="139"/>
      <c r="AT430" s="139"/>
      <c r="AU430" s="139"/>
      <c r="AV430" s="139"/>
      <c r="AW430" s="255"/>
      <c r="AX430" s="255"/>
      <c r="AY430" s="255"/>
      <c r="AZ430" s="255"/>
      <c r="BA430" s="255"/>
      <c r="BB430" s="255"/>
      <c r="BC430" s="255"/>
      <c r="BD430" s="255"/>
      <c r="BE430" s="255"/>
      <c r="BF430" s="255"/>
      <c r="BG430" s="255"/>
      <c r="BH430" s="255"/>
    </row>
    <row r="43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c r="AE431" s="201"/>
      <c r="AF431" s="201"/>
      <c r="AG431" s="202"/>
      <c r="AH431" s="202"/>
      <c r="AI431" s="202"/>
      <c r="AJ431" s="202"/>
      <c r="AK431" s="202"/>
      <c r="AL431" s="202"/>
      <c r="AM431" s="202"/>
      <c r="AN431" s="202"/>
      <c r="AO431" s="202"/>
      <c r="AP431" s="202"/>
      <c r="AQ431" s="202"/>
      <c r="AR431" s="202"/>
      <c r="AS431" s="201"/>
      <c r="AT431" s="201"/>
      <c r="AU431" s="201"/>
      <c r="AV431" s="201"/>
      <c r="AW431" s="201"/>
      <c r="AX431" s="201"/>
      <c r="AY431" s="201"/>
      <c r="AZ431" s="201"/>
      <c r="BA431" s="201"/>
      <c r="BB431" s="201"/>
      <c r="BC431" s="201"/>
      <c r="BD431" s="201"/>
      <c r="BE431" s="201"/>
      <c r="BF431" s="201"/>
      <c r="BG431" s="201"/>
      <c r="BH431" s="201"/>
    </row>
    <row r="432" ht="37.5" customHeight="1">
      <c r="D432" s="281"/>
      <c r="E432" s="281"/>
      <c r="F432" s="281"/>
      <c r="G432" s="281"/>
      <c r="H432" s="281"/>
      <c r="I432" s="281"/>
      <c r="J432" s="281"/>
      <c r="K432" s="281"/>
      <c r="L432" s="281"/>
      <c r="M432" s="281"/>
      <c r="N432" s="281"/>
      <c r="O432" s="281"/>
      <c r="P432" s="281"/>
      <c r="Q432" s="281"/>
      <c r="R432" s="281"/>
      <c r="S432" s="281"/>
      <c r="T432" s="281"/>
      <c r="U432" s="281"/>
      <c r="V432" s="281"/>
      <c r="W432" s="281"/>
      <c r="X432" s="281"/>
      <c r="Y432" s="281"/>
      <c r="Z432" s="281"/>
      <c r="AA432" s="281"/>
      <c r="AB432" s="281"/>
      <c r="AC432" s="281"/>
      <c r="AD432" s="281"/>
      <c r="AE432" s="281"/>
      <c r="AF432" s="281"/>
      <c r="AG432" s="281"/>
      <c r="AH432" s="281"/>
      <c r="AI432" s="281"/>
      <c r="AJ432" s="281"/>
      <c r="AK432" s="281"/>
      <c r="AL432" s="281"/>
      <c r="AM432" s="281"/>
      <c r="AN432" s="281"/>
      <c r="AO432" s="281"/>
      <c r="AP432" s="281"/>
      <c r="AQ432" s="281"/>
      <c r="AR432" s="281"/>
      <c r="AS432" s="281"/>
      <c r="AT432" s="281"/>
      <c r="AU432" s="281"/>
      <c r="AV432" s="281"/>
      <c r="AW432" s="281"/>
      <c r="AX432" s="281"/>
      <c r="AY432" s="281"/>
      <c r="AZ432" s="281"/>
      <c r="BA432" s="281"/>
      <c r="BB432" s="281"/>
      <c r="BC432" s="281"/>
      <c r="BD432" s="281"/>
      <c r="BE432" s="281"/>
      <c r="BF432" s="281"/>
      <c r="BG432" s="281"/>
      <c r="BH432" s="281"/>
    </row>
    <row r="433">
      <c r="D433" s="281" t="s">
        <v>518</v>
      </c>
    </row>
    <row r="434">
      <c r="D434" s="203" t="s">
        <v>324</v>
      </c>
      <c r="E434" s="179"/>
      <c r="F434" s="204" t="s">
        <v>434</v>
      </c>
      <c r="G434" s="178"/>
      <c r="H434" s="178"/>
      <c r="I434" s="178"/>
      <c r="J434" s="178"/>
      <c r="K434" s="179"/>
      <c r="L434" s="205" t="s">
        <v>342</v>
      </c>
      <c r="M434" s="178"/>
      <c r="N434" s="179"/>
      <c r="O434" s="204" t="s">
        <v>435</v>
      </c>
      <c r="P434" s="178"/>
      <c r="Q434" s="178"/>
      <c r="R434" s="178"/>
      <c r="S434" s="178"/>
      <c r="T434" s="178"/>
      <c r="U434" s="178"/>
      <c r="V434" s="178"/>
      <c r="W434" s="179"/>
      <c r="X434" s="282" t="s">
        <v>519</v>
      </c>
      <c r="Y434" s="178"/>
      <c r="Z434" s="178"/>
      <c r="AA434" s="178"/>
      <c r="AB434" s="178"/>
      <c r="AC434" s="178"/>
      <c r="AD434" s="178"/>
      <c r="AE434" s="178"/>
      <c r="AF434" s="178"/>
      <c r="AG434" s="179"/>
      <c r="AH434" s="282" t="s">
        <v>520</v>
      </c>
      <c r="AI434" s="178"/>
      <c r="AJ434" s="178"/>
      <c r="AK434" s="178"/>
      <c r="AL434" s="178"/>
      <c r="AM434" s="178"/>
      <c r="AN434" s="178"/>
      <c r="AO434" s="178"/>
      <c r="AP434" s="178"/>
      <c r="AQ434" s="179"/>
      <c r="AR434" s="283" t="s">
        <v>439</v>
      </c>
      <c r="AS434" s="178"/>
      <c r="AT434" s="178"/>
      <c r="AU434" s="178"/>
      <c r="AV434" s="178"/>
      <c r="AW434" s="178"/>
      <c r="AX434" s="178"/>
      <c r="AY434" s="178"/>
      <c r="AZ434" s="178"/>
      <c r="BA434" s="178"/>
      <c r="BB434" s="178"/>
      <c r="BC434" s="178"/>
      <c r="BD434" s="178"/>
      <c r="BE434" s="178"/>
      <c r="BF434" s="178"/>
      <c r="BG434" s="178"/>
      <c r="BH434" s="179"/>
    </row>
    <row r="435">
      <c r="D435" s="181"/>
      <c r="E435" s="183"/>
      <c r="F435" s="182"/>
      <c r="G435" s="182"/>
      <c r="H435" s="182"/>
      <c r="I435" s="182"/>
      <c r="J435" s="182"/>
      <c r="K435" s="183"/>
      <c r="L435" s="182"/>
      <c r="M435" s="182"/>
      <c r="N435" s="183"/>
      <c r="O435" s="182"/>
      <c r="P435" s="182"/>
      <c r="Q435" s="182"/>
      <c r="R435" s="182"/>
      <c r="S435" s="182"/>
      <c r="T435" s="182"/>
      <c r="U435" s="182"/>
      <c r="V435" s="182"/>
      <c r="W435" s="183"/>
      <c r="X435" s="181"/>
      <c r="Y435" s="182"/>
      <c r="Z435" s="182"/>
      <c r="AA435" s="182"/>
      <c r="AB435" s="182"/>
      <c r="AC435" s="182"/>
      <c r="AD435" s="182"/>
      <c r="AE435" s="182"/>
      <c r="AF435" s="182"/>
      <c r="AG435" s="183"/>
      <c r="AH435" s="181"/>
      <c r="AI435" s="182"/>
      <c r="AJ435" s="182"/>
      <c r="AK435" s="182"/>
      <c r="AL435" s="182"/>
      <c r="AM435" s="182"/>
      <c r="AN435" s="182"/>
      <c r="AO435" s="182"/>
      <c r="AP435" s="182"/>
      <c r="AQ435" s="183"/>
      <c r="AR435" s="181"/>
      <c r="AS435" s="182"/>
      <c r="AT435" s="182"/>
      <c r="AU435" s="182"/>
      <c r="AV435" s="182"/>
      <c r="AW435" s="182"/>
      <c r="AX435" s="182"/>
      <c r="AY435" s="182"/>
      <c r="AZ435" s="182"/>
      <c r="BA435" s="182"/>
      <c r="BB435" s="182"/>
      <c r="BC435" s="182"/>
      <c r="BD435" s="182"/>
      <c r="BE435" s="182"/>
      <c r="BF435" s="182"/>
      <c r="BG435" s="182"/>
      <c r="BH435" s="183"/>
    </row>
    <row r="436" ht="72.0" customHeight="1">
      <c r="A436" s="68"/>
      <c r="B436" s="68"/>
      <c r="C436" s="68"/>
      <c r="D436" s="248">
        <v>1.0</v>
      </c>
      <c r="E436" s="131"/>
      <c r="F436" s="284" t="str">
        <f t="shared" ref="F436:F445" si="35">VLOOKUP($X$411&amp;D436,'Supervisión'!$A$4:$M$163,5,0)</f>
        <v>#REF!</v>
      </c>
      <c r="G436" s="130"/>
      <c r="H436" s="130"/>
      <c r="I436" s="130"/>
      <c r="J436" s="130"/>
      <c r="K436" s="131"/>
      <c r="L436" s="285" t="str">
        <f t="shared" ref="L436:L445" si="36">VLOOKUP($X$411&amp;D436,'Supervisión'!$A$4:$M$163,6,0)</f>
        <v>#REF!</v>
      </c>
      <c r="M436" s="130"/>
      <c r="N436" s="131"/>
      <c r="O436" s="284" t="str">
        <f t="shared" ref="O436:O445" si="37">VLOOKUP($X$411&amp;D436,'Supervisión'!$A$4:$M$163,7,0)</f>
        <v>#REF!</v>
      </c>
      <c r="P436" s="130"/>
      <c r="Q436" s="130"/>
      <c r="R436" s="130"/>
      <c r="S436" s="130"/>
      <c r="T436" s="130"/>
      <c r="U436" s="130"/>
      <c r="V436" s="130"/>
      <c r="W436" s="131"/>
      <c r="X436" s="248" t="str">
        <f t="shared" ref="X436:X445" si="38">VLOOKUP($X$411&amp;D436,'Supervisión'!$A$4:$M$163,8,0)</f>
        <v>#REF!</v>
      </c>
      <c r="Y436" s="130"/>
      <c r="Z436" s="130"/>
      <c r="AA436" s="130"/>
      <c r="AB436" s="130"/>
      <c r="AC436" s="130"/>
      <c r="AD436" s="130"/>
      <c r="AE436" s="130"/>
      <c r="AF436" s="130"/>
      <c r="AG436" s="131"/>
      <c r="AH436" s="248" t="str">
        <f t="shared" ref="AH436:AH445" si="39">VLOOKUP($X$411&amp;D436,'Supervisión'!$A$4:$M$163,9,0)</f>
        <v>#REF!</v>
      </c>
      <c r="AI436" s="130"/>
      <c r="AJ436" s="130"/>
      <c r="AK436" s="130"/>
      <c r="AL436" s="130"/>
      <c r="AM436" s="130"/>
      <c r="AN436" s="130"/>
      <c r="AO436" s="130"/>
      <c r="AP436" s="130"/>
      <c r="AQ436" s="131"/>
      <c r="AR436" s="286" t="str">
        <f t="shared" ref="AR436:AR445" si="40">"• Pertinencia: "&amp;VLOOKUP($X$411&amp;D436,'Supervisión'!$A$4:$N$163,10,0)&amp;CHAR(10)&amp;
"• Enlace del medicamento con el DX: "&amp;VLOOKUP($X$411&amp;D436,'Supervisión'!$A$4:$N$163,11,0)&amp;CHAR(10)&amp;
"• CIE 10: "&amp;VLOOKUP($X$411&amp;D436,'Supervisión'!$A$4:$N$163,12,0)&amp;CHAR(10)&amp;
"• Dispensacion del medicamento: "&amp;VLOOKUP($X$411&amp;D436,'Supervisión'!$A$4:$N$163,13,0)</f>
        <v>#REF!</v>
      </c>
      <c r="AS436" s="130"/>
      <c r="AT436" s="130"/>
      <c r="AU436" s="130"/>
      <c r="AV436" s="130"/>
      <c r="AW436" s="130"/>
      <c r="AX436" s="130"/>
      <c r="AY436" s="130"/>
      <c r="AZ436" s="130"/>
      <c r="BA436" s="130"/>
      <c r="BB436" s="130"/>
      <c r="BC436" s="130"/>
      <c r="BD436" s="130"/>
      <c r="BE436" s="130"/>
      <c r="BF436" s="130"/>
      <c r="BG436" s="130"/>
      <c r="BH436" s="131"/>
      <c r="BI436" s="68"/>
      <c r="BJ436" s="68"/>
      <c r="BK436" s="68"/>
      <c r="BL436" s="68"/>
      <c r="BM436" s="68"/>
      <c r="BN436" s="68"/>
      <c r="BO436" s="68"/>
      <c r="BP436" s="68"/>
      <c r="BQ436" s="68"/>
      <c r="BR436" s="68"/>
      <c r="BS436" s="68"/>
    </row>
    <row r="437" ht="72.0" customHeight="1">
      <c r="D437" s="248">
        <v>2.0</v>
      </c>
      <c r="E437" s="131"/>
      <c r="F437" s="284" t="str">
        <f t="shared" si="35"/>
        <v>#REF!</v>
      </c>
      <c r="G437" s="130"/>
      <c r="H437" s="130"/>
      <c r="I437" s="130"/>
      <c r="J437" s="130"/>
      <c r="K437" s="131"/>
      <c r="L437" s="285" t="str">
        <f t="shared" si="36"/>
        <v>#REF!</v>
      </c>
      <c r="M437" s="130"/>
      <c r="N437" s="131"/>
      <c r="O437" s="284" t="str">
        <f t="shared" si="37"/>
        <v>#REF!</v>
      </c>
      <c r="P437" s="130"/>
      <c r="Q437" s="130"/>
      <c r="R437" s="130"/>
      <c r="S437" s="130"/>
      <c r="T437" s="130"/>
      <c r="U437" s="130"/>
      <c r="V437" s="130"/>
      <c r="W437" s="131"/>
      <c r="X437" s="248" t="str">
        <f t="shared" si="38"/>
        <v>#REF!</v>
      </c>
      <c r="Y437" s="130"/>
      <c r="Z437" s="130"/>
      <c r="AA437" s="130"/>
      <c r="AB437" s="130"/>
      <c r="AC437" s="130"/>
      <c r="AD437" s="130"/>
      <c r="AE437" s="130"/>
      <c r="AF437" s="130"/>
      <c r="AG437" s="131"/>
      <c r="AH437" s="248" t="str">
        <f t="shared" si="39"/>
        <v>#REF!</v>
      </c>
      <c r="AI437" s="130"/>
      <c r="AJ437" s="130"/>
      <c r="AK437" s="130"/>
      <c r="AL437" s="130"/>
      <c r="AM437" s="130"/>
      <c r="AN437" s="130"/>
      <c r="AO437" s="130"/>
      <c r="AP437" s="130"/>
      <c r="AQ437" s="131"/>
      <c r="AR437" s="286" t="str">
        <f t="shared" si="40"/>
        <v>#REF!</v>
      </c>
      <c r="AS437" s="130"/>
      <c r="AT437" s="130"/>
      <c r="AU437" s="130"/>
      <c r="AV437" s="130"/>
      <c r="AW437" s="130"/>
      <c r="AX437" s="130"/>
      <c r="AY437" s="130"/>
      <c r="AZ437" s="130"/>
      <c r="BA437" s="130"/>
      <c r="BB437" s="130"/>
      <c r="BC437" s="130"/>
      <c r="BD437" s="130"/>
      <c r="BE437" s="130"/>
      <c r="BF437" s="130"/>
      <c r="BG437" s="130"/>
      <c r="BH437" s="131"/>
    </row>
    <row r="438" ht="72.0" customHeight="1">
      <c r="D438" s="248">
        <v>3.0</v>
      </c>
      <c r="E438" s="131"/>
      <c r="F438" s="284" t="str">
        <f t="shared" si="35"/>
        <v>#REF!</v>
      </c>
      <c r="G438" s="130"/>
      <c r="H438" s="130"/>
      <c r="I438" s="130"/>
      <c r="J438" s="130"/>
      <c r="K438" s="131"/>
      <c r="L438" s="285" t="str">
        <f t="shared" si="36"/>
        <v>#REF!</v>
      </c>
      <c r="M438" s="130"/>
      <c r="N438" s="131"/>
      <c r="O438" s="284" t="str">
        <f t="shared" si="37"/>
        <v>#REF!</v>
      </c>
      <c r="P438" s="130"/>
      <c r="Q438" s="130"/>
      <c r="R438" s="130"/>
      <c r="S438" s="130"/>
      <c r="T438" s="130"/>
      <c r="U438" s="130"/>
      <c r="V438" s="130"/>
      <c r="W438" s="131"/>
      <c r="X438" s="248" t="str">
        <f t="shared" si="38"/>
        <v>#REF!</v>
      </c>
      <c r="Y438" s="130"/>
      <c r="Z438" s="130"/>
      <c r="AA438" s="130"/>
      <c r="AB438" s="130"/>
      <c r="AC438" s="130"/>
      <c r="AD438" s="130"/>
      <c r="AE438" s="130"/>
      <c r="AF438" s="130"/>
      <c r="AG438" s="131"/>
      <c r="AH438" s="248" t="str">
        <f t="shared" si="39"/>
        <v>#REF!</v>
      </c>
      <c r="AI438" s="130"/>
      <c r="AJ438" s="130"/>
      <c r="AK438" s="130"/>
      <c r="AL438" s="130"/>
      <c r="AM438" s="130"/>
      <c r="AN438" s="130"/>
      <c r="AO438" s="130"/>
      <c r="AP438" s="130"/>
      <c r="AQ438" s="131"/>
      <c r="AR438" s="286" t="str">
        <f t="shared" si="40"/>
        <v>#REF!</v>
      </c>
      <c r="AS438" s="130"/>
      <c r="AT438" s="130"/>
      <c r="AU438" s="130"/>
      <c r="AV438" s="130"/>
      <c r="AW438" s="130"/>
      <c r="AX438" s="130"/>
      <c r="AY438" s="130"/>
      <c r="AZ438" s="130"/>
      <c r="BA438" s="130"/>
      <c r="BB438" s="130"/>
      <c r="BC438" s="130"/>
      <c r="BD438" s="130"/>
      <c r="BE438" s="130"/>
      <c r="BF438" s="130"/>
      <c r="BG438" s="130"/>
      <c r="BH438" s="131"/>
    </row>
    <row r="439" ht="72.0" customHeight="1">
      <c r="D439" s="248">
        <v>4.0</v>
      </c>
      <c r="E439" s="131"/>
      <c r="F439" s="284" t="str">
        <f t="shared" si="35"/>
        <v>#REF!</v>
      </c>
      <c r="G439" s="130"/>
      <c r="H439" s="130"/>
      <c r="I439" s="130"/>
      <c r="J439" s="130"/>
      <c r="K439" s="131"/>
      <c r="L439" s="285" t="str">
        <f t="shared" si="36"/>
        <v>#REF!</v>
      </c>
      <c r="M439" s="130"/>
      <c r="N439" s="131"/>
      <c r="O439" s="284" t="str">
        <f t="shared" si="37"/>
        <v>#REF!</v>
      </c>
      <c r="P439" s="130"/>
      <c r="Q439" s="130"/>
      <c r="R439" s="130"/>
      <c r="S439" s="130"/>
      <c r="T439" s="130"/>
      <c r="U439" s="130"/>
      <c r="V439" s="130"/>
      <c r="W439" s="131"/>
      <c r="X439" s="248" t="str">
        <f t="shared" si="38"/>
        <v>#REF!</v>
      </c>
      <c r="Y439" s="130"/>
      <c r="Z439" s="130"/>
      <c r="AA439" s="130"/>
      <c r="AB439" s="130"/>
      <c r="AC439" s="130"/>
      <c r="AD439" s="130"/>
      <c r="AE439" s="130"/>
      <c r="AF439" s="130"/>
      <c r="AG439" s="131"/>
      <c r="AH439" s="248" t="str">
        <f t="shared" si="39"/>
        <v>#REF!</v>
      </c>
      <c r="AI439" s="130"/>
      <c r="AJ439" s="130"/>
      <c r="AK439" s="130"/>
      <c r="AL439" s="130"/>
      <c r="AM439" s="130"/>
      <c r="AN439" s="130"/>
      <c r="AO439" s="130"/>
      <c r="AP439" s="130"/>
      <c r="AQ439" s="131"/>
      <c r="AR439" s="286" t="str">
        <f t="shared" si="40"/>
        <v>#REF!</v>
      </c>
      <c r="AS439" s="130"/>
      <c r="AT439" s="130"/>
      <c r="AU439" s="130"/>
      <c r="AV439" s="130"/>
      <c r="AW439" s="130"/>
      <c r="AX439" s="130"/>
      <c r="AY439" s="130"/>
      <c r="AZ439" s="130"/>
      <c r="BA439" s="130"/>
      <c r="BB439" s="130"/>
      <c r="BC439" s="130"/>
      <c r="BD439" s="130"/>
      <c r="BE439" s="130"/>
      <c r="BF439" s="130"/>
      <c r="BG439" s="130"/>
      <c r="BH439" s="131"/>
    </row>
    <row r="440" ht="72.0" customHeight="1">
      <c r="D440" s="248">
        <v>5.0</v>
      </c>
      <c r="E440" s="131"/>
      <c r="F440" s="284" t="str">
        <f t="shared" si="35"/>
        <v>#REF!</v>
      </c>
      <c r="G440" s="130"/>
      <c r="H440" s="130"/>
      <c r="I440" s="130"/>
      <c r="J440" s="130"/>
      <c r="K440" s="131"/>
      <c r="L440" s="285" t="str">
        <f t="shared" si="36"/>
        <v>#REF!</v>
      </c>
      <c r="M440" s="130"/>
      <c r="N440" s="131"/>
      <c r="O440" s="284" t="str">
        <f t="shared" si="37"/>
        <v>#REF!</v>
      </c>
      <c r="P440" s="130"/>
      <c r="Q440" s="130"/>
      <c r="R440" s="130"/>
      <c r="S440" s="130"/>
      <c r="T440" s="130"/>
      <c r="U440" s="130"/>
      <c r="V440" s="130"/>
      <c r="W440" s="131"/>
      <c r="X440" s="248" t="str">
        <f t="shared" si="38"/>
        <v>#REF!</v>
      </c>
      <c r="Y440" s="130"/>
      <c r="Z440" s="130"/>
      <c r="AA440" s="130"/>
      <c r="AB440" s="130"/>
      <c r="AC440" s="130"/>
      <c r="AD440" s="130"/>
      <c r="AE440" s="130"/>
      <c r="AF440" s="130"/>
      <c r="AG440" s="131"/>
      <c r="AH440" s="248" t="str">
        <f t="shared" si="39"/>
        <v>#REF!</v>
      </c>
      <c r="AI440" s="130"/>
      <c r="AJ440" s="130"/>
      <c r="AK440" s="130"/>
      <c r="AL440" s="130"/>
      <c r="AM440" s="130"/>
      <c r="AN440" s="130"/>
      <c r="AO440" s="130"/>
      <c r="AP440" s="130"/>
      <c r="AQ440" s="131"/>
      <c r="AR440" s="286" t="str">
        <f t="shared" si="40"/>
        <v>#REF!</v>
      </c>
      <c r="AS440" s="130"/>
      <c r="AT440" s="130"/>
      <c r="AU440" s="130"/>
      <c r="AV440" s="130"/>
      <c r="AW440" s="130"/>
      <c r="AX440" s="130"/>
      <c r="AY440" s="130"/>
      <c r="AZ440" s="130"/>
      <c r="BA440" s="130"/>
      <c r="BB440" s="130"/>
      <c r="BC440" s="130"/>
      <c r="BD440" s="130"/>
      <c r="BE440" s="130"/>
      <c r="BF440" s="130"/>
      <c r="BG440" s="130"/>
      <c r="BH440" s="131"/>
    </row>
    <row r="441" ht="72.0" customHeight="1">
      <c r="D441" s="248">
        <v>6.0</v>
      </c>
      <c r="E441" s="131"/>
      <c r="F441" s="284" t="str">
        <f t="shared" si="35"/>
        <v>#REF!</v>
      </c>
      <c r="G441" s="130"/>
      <c r="H441" s="130"/>
      <c r="I441" s="130"/>
      <c r="J441" s="130"/>
      <c r="K441" s="131"/>
      <c r="L441" s="285" t="str">
        <f t="shared" si="36"/>
        <v>#REF!</v>
      </c>
      <c r="M441" s="130"/>
      <c r="N441" s="131"/>
      <c r="O441" s="284" t="str">
        <f t="shared" si="37"/>
        <v>#REF!</v>
      </c>
      <c r="P441" s="130"/>
      <c r="Q441" s="130"/>
      <c r="R441" s="130"/>
      <c r="S441" s="130"/>
      <c r="T441" s="130"/>
      <c r="U441" s="130"/>
      <c r="V441" s="130"/>
      <c r="W441" s="131"/>
      <c r="X441" s="248" t="str">
        <f t="shared" si="38"/>
        <v>#REF!</v>
      </c>
      <c r="Y441" s="130"/>
      <c r="Z441" s="130"/>
      <c r="AA441" s="130"/>
      <c r="AB441" s="130"/>
      <c r="AC441" s="130"/>
      <c r="AD441" s="130"/>
      <c r="AE441" s="130"/>
      <c r="AF441" s="130"/>
      <c r="AG441" s="131"/>
      <c r="AH441" s="248" t="str">
        <f t="shared" si="39"/>
        <v>#REF!</v>
      </c>
      <c r="AI441" s="130"/>
      <c r="AJ441" s="130"/>
      <c r="AK441" s="130"/>
      <c r="AL441" s="130"/>
      <c r="AM441" s="130"/>
      <c r="AN441" s="130"/>
      <c r="AO441" s="130"/>
      <c r="AP441" s="130"/>
      <c r="AQ441" s="131"/>
      <c r="AR441" s="286" t="str">
        <f t="shared" si="40"/>
        <v>#REF!</v>
      </c>
      <c r="AS441" s="130"/>
      <c r="AT441" s="130"/>
      <c r="AU441" s="130"/>
      <c r="AV441" s="130"/>
      <c r="AW441" s="130"/>
      <c r="AX441" s="130"/>
      <c r="AY441" s="130"/>
      <c r="AZ441" s="130"/>
      <c r="BA441" s="130"/>
      <c r="BB441" s="130"/>
      <c r="BC441" s="130"/>
      <c r="BD441" s="130"/>
      <c r="BE441" s="130"/>
      <c r="BF441" s="130"/>
      <c r="BG441" s="130"/>
      <c r="BH441" s="131"/>
    </row>
    <row r="442" ht="72.0" customHeight="1">
      <c r="D442" s="248">
        <v>7.0</v>
      </c>
      <c r="E442" s="131"/>
      <c r="F442" s="284" t="str">
        <f t="shared" si="35"/>
        <v>#REF!</v>
      </c>
      <c r="G442" s="130"/>
      <c r="H442" s="130"/>
      <c r="I442" s="130"/>
      <c r="J442" s="130"/>
      <c r="K442" s="131"/>
      <c r="L442" s="285" t="str">
        <f t="shared" si="36"/>
        <v>#REF!</v>
      </c>
      <c r="M442" s="130"/>
      <c r="N442" s="131"/>
      <c r="O442" s="284" t="str">
        <f t="shared" si="37"/>
        <v>#REF!</v>
      </c>
      <c r="P442" s="130"/>
      <c r="Q442" s="130"/>
      <c r="R442" s="130"/>
      <c r="S442" s="130"/>
      <c r="T442" s="130"/>
      <c r="U442" s="130"/>
      <c r="V442" s="130"/>
      <c r="W442" s="131"/>
      <c r="X442" s="248" t="str">
        <f t="shared" si="38"/>
        <v>#REF!</v>
      </c>
      <c r="Y442" s="130"/>
      <c r="Z442" s="130"/>
      <c r="AA442" s="130"/>
      <c r="AB442" s="130"/>
      <c r="AC442" s="130"/>
      <c r="AD442" s="130"/>
      <c r="AE442" s="130"/>
      <c r="AF442" s="130"/>
      <c r="AG442" s="131"/>
      <c r="AH442" s="248" t="str">
        <f t="shared" si="39"/>
        <v>#REF!</v>
      </c>
      <c r="AI442" s="130"/>
      <c r="AJ442" s="130"/>
      <c r="AK442" s="130"/>
      <c r="AL442" s="130"/>
      <c r="AM442" s="130"/>
      <c r="AN442" s="130"/>
      <c r="AO442" s="130"/>
      <c r="AP442" s="130"/>
      <c r="AQ442" s="131"/>
      <c r="AR442" s="286" t="str">
        <f t="shared" si="40"/>
        <v>#REF!</v>
      </c>
      <c r="AS442" s="130"/>
      <c r="AT442" s="130"/>
      <c r="AU442" s="130"/>
      <c r="AV442" s="130"/>
      <c r="AW442" s="130"/>
      <c r="AX442" s="130"/>
      <c r="AY442" s="130"/>
      <c r="AZ442" s="130"/>
      <c r="BA442" s="130"/>
      <c r="BB442" s="130"/>
      <c r="BC442" s="130"/>
      <c r="BD442" s="130"/>
      <c r="BE442" s="130"/>
      <c r="BF442" s="130"/>
      <c r="BG442" s="130"/>
      <c r="BH442" s="131"/>
    </row>
    <row r="443" ht="72.0" customHeight="1">
      <c r="D443" s="248">
        <v>8.0</v>
      </c>
      <c r="E443" s="131"/>
      <c r="F443" s="284" t="str">
        <f t="shared" si="35"/>
        <v>#REF!</v>
      </c>
      <c r="G443" s="130"/>
      <c r="H443" s="130"/>
      <c r="I443" s="130"/>
      <c r="J443" s="130"/>
      <c r="K443" s="131"/>
      <c r="L443" s="285" t="str">
        <f t="shared" si="36"/>
        <v>#REF!</v>
      </c>
      <c r="M443" s="130"/>
      <c r="N443" s="131"/>
      <c r="O443" s="284" t="str">
        <f t="shared" si="37"/>
        <v>#REF!</v>
      </c>
      <c r="P443" s="130"/>
      <c r="Q443" s="130"/>
      <c r="R443" s="130"/>
      <c r="S443" s="130"/>
      <c r="T443" s="130"/>
      <c r="U443" s="130"/>
      <c r="V443" s="130"/>
      <c r="W443" s="131"/>
      <c r="X443" s="248" t="str">
        <f t="shared" si="38"/>
        <v>#REF!</v>
      </c>
      <c r="Y443" s="130"/>
      <c r="Z443" s="130"/>
      <c r="AA443" s="130"/>
      <c r="AB443" s="130"/>
      <c r="AC443" s="130"/>
      <c r="AD443" s="130"/>
      <c r="AE443" s="130"/>
      <c r="AF443" s="130"/>
      <c r="AG443" s="131"/>
      <c r="AH443" s="248" t="str">
        <f t="shared" si="39"/>
        <v>#REF!</v>
      </c>
      <c r="AI443" s="130"/>
      <c r="AJ443" s="130"/>
      <c r="AK443" s="130"/>
      <c r="AL443" s="130"/>
      <c r="AM443" s="130"/>
      <c r="AN443" s="130"/>
      <c r="AO443" s="130"/>
      <c r="AP443" s="130"/>
      <c r="AQ443" s="131"/>
      <c r="AR443" s="286" t="str">
        <f t="shared" si="40"/>
        <v>#REF!</v>
      </c>
      <c r="AS443" s="130"/>
      <c r="AT443" s="130"/>
      <c r="AU443" s="130"/>
      <c r="AV443" s="130"/>
      <c r="AW443" s="130"/>
      <c r="AX443" s="130"/>
      <c r="AY443" s="130"/>
      <c r="AZ443" s="130"/>
      <c r="BA443" s="130"/>
      <c r="BB443" s="130"/>
      <c r="BC443" s="130"/>
      <c r="BD443" s="130"/>
      <c r="BE443" s="130"/>
      <c r="BF443" s="130"/>
      <c r="BG443" s="130"/>
      <c r="BH443" s="131"/>
    </row>
    <row r="444" ht="72.0" customHeight="1">
      <c r="D444" s="248">
        <v>9.0</v>
      </c>
      <c r="E444" s="131"/>
      <c r="F444" s="248" t="str">
        <f t="shared" si="35"/>
        <v>#REF!</v>
      </c>
      <c r="G444" s="130"/>
      <c r="H444" s="130"/>
      <c r="I444" s="130"/>
      <c r="J444" s="130"/>
      <c r="K444" s="131"/>
      <c r="L444" s="287" t="str">
        <f t="shared" si="36"/>
        <v>#REF!</v>
      </c>
      <c r="M444" s="130"/>
      <c r="N444" s="131"/>
      <c r="O444" s="248" t="str">
        <f t="shared" si="37"/>
        <v>#REF!</v>
      </c>
      <c r="P444" s="130"/>
      <c r="Q444" s="130"/>
      <c r="R444" s="130"/>
      <c r="S444" s="130"/>
      <c r="T444" s="130"/>
      <c r="U444" s="130"/>
      <c r="V444" s="130"/>
      <c r="W444" s="131"/>
      <c r="X444" s="248" t="str">
        <f t="shared" si="38"/>
        <v>#REF!</v>
      </c>
      <c r="Y444" s="130"/>
      <c r="Z444" s="130"/>
      <c r="AA444" s="130"/>
      <c r="AB444" s="130"/>
      <c r="AC444" s="130"/>
      <c r="AD444" s="130"/>
      <c r="AE444" s="130"/>
      <c r="AF444" s="130"/>
      <c r="AG444" s="131"/>
      <c r="AH444" s="248" t="str">
        <f t="shared" si="39"/>
        <v>#REF!</v>
      </c>
      <c r="AI444" s="130"/>
      <c r="AJ444" s="130"/>
      <c r="AK444" s="130"/>
      <c r="AL444" s="130"/>
      <c r="AM444" s="130"/>
      <c r="AN444" s="130"/>
      <c r="AO444" s="130"/>
      <c r="AP444" s="130"/>
      <c r="AQ444" s="131"/>
      <c r="AR444" s="286" t="str">
        <f t="shared" si="40"/>
        <v>#REF!</v>
      </c>
      <c r="AS444" s="130"/>
      <c r="AT444" s="130"/>
      <c r="AU444" s="130"/>
      <c r="AV444" s="130"/>
      <c r="AW444" s="130"/>
      <c r="AX444" s="130"/>
      <c r="AY444" s="130"/>
      <c r="AZ444" s="130"/>
      <c r="BA444" s="130"/>
      <c r="BB444" s="130"/>
      <c r="BC444" s="130"/>
      <c r="BD444" s="130"/>
      <c r="BE444" s="130"/>
      <c r="BF444" s="130"/>
      <c r="BG444" s="130"/>
      <c r="BH444" s="131"/>
    </row>
    <row r="445" ht="72.0" customHeight="1">
      <c r="D445" s="248">
        <v>10.0</v>
      </c>
      <c r="E445" s="131"/>
      <c r="F445" s="248" t="str">
        <f t="shared" si="35"/>
        <v>#REF!</v>
      </c>
      <c r="G445" s="130"/>
      <c r="H445" s="130"/>
      <c r="I445" s="130"/>
      <c r="J445" s="130"/>
      <c r="K445" s="131"/>
      <c r="L445" s="287" t="str">
        <f t="shared" si="36"/>
        <v>#REF!</v>
      </c>
      <c r="M445" s="130"/>
      <c r="N445" s="131"/>
      <c r="O445" s="248" t="str">
        <f t="shared" si="37"/>
        <v>#REF!</v>
      </c>
      <c r="P445" s="130"/>
      <c r="Q445" s="130"/>
      <c r="R445" s="130"/>
      <c r="S445" s="130"/>
      <c r="T445" s="130"/>
      <c r="U445" s="130"/>
      <c r="V445" s="130"/>
      <c r="W445" s="131"/>
      <c r="X445" s="248" t="str">
        <f t="shared" si="38"/>
        <v>#REF!</v>
      </c>
      <c r="Y445" s="130"/>
      <c r="Z445" s="130"/>
      <c r="AA445" s="130"/>
      <c r="AB445" s="130"/>
      <c r="AC445" s="130"/>
      <c r="AD445" s="130"/>
      <c r="AE445" s="130"/>
      <c r="AF445" s="130"/>
      <c r="AG445" s="131"/>
      <c r="AH445" s="248" t="str">
        <f t="shared" si="39"/>
        <v>#REF!</v>
      </c>
      <c r="AI445" s="130"/>
      <c r="AJ445" s="130"/>
      <c r="AK445" s="130"/>
      <c r="AL445" s="130"/>
      <c r="AM445" s="130"/>
      <c r="AN445" s="130"/>
      <c r="AO445" s="130"/>
      <c r="AP445" s="130"/>
      <c r="AQ445" s="131"/>
      <c r="AR445" s="286" t="str">
        <f t="shared" si="40"/>
        <v>#REF!</v>
      </c>
      <c r="AS445" s="130"/>
      <c r="AT445" s="130"/>
      <c r="AU445" s="130"/>
      <c r="AV445" s="130"/>
      <c r="AW445" s="130"/>
      <c r="AX445" s="130"/>
      <c r="AY445" s="130"/>
      <c r="AZ445" s="130"/>
      <c r="BA445" s="130"/>
      <c r="BB445" s="130"/>
      <c r="BC445" s="130"/>
      <c r="BD445" s="130"/>
      <c r="BE445" s="130"/>
      <c r="BF445" s="130"/>
      <c r="BG445" s="130"/>
      <c r="BH445" s="131"/>
    </row>
    <row r="446" ht="14.25" customHeight="1">
      <c r="D446" s="281"/>
      <c r="E446" s="281"/>
      <c r="F446" s="281"/>
      <c r="G446" s="281"/>
      <c r="H446" s="281"/>
      <c r="I446" s="281"/>
      <c r="J446" s="281"/>
      <c r="K446" s="281"/>
      <c r="L446" s="281"/>
      <c r="M446" s="281"/>
      <c r="N446" s="281"/>
      <c r="O446" s="281"/>
      <c r="P446" s="281"/>
      <c r="Q446" s="281"/>
      <c r="R446" s="281"/>
      <c r="S446" s="281"/>
      <c r="T446" s="281"/>
      <c r="U446" s="281"/>
      <c r="V446" s="281"/>
      <c r="W446" s="281"/>
      <c r="X446" s="281"/>
      <c r="Y446" s="281"/>
      <c r="Z446" s="281"/>
      <c r="AA446" s="281"/>
      <c r="AB446" s="281"/>
      <c r="AC446" s="281"/>
      <c r="AD446" s="281"/>
      <c r="AE446" s="281"/>
      <c r="AF446" s="281"/>
      <c r="AG446" s="281"/>
      <c r="AH446" s="281"/>
      <c r="AI446" s="281"/>
      <c r="AJ446" s="281"/>
      <c r="AK446" s="281"/>
      <c r="AL446" s="281"/>
      <c r="AM446" s="281"/>
      <c r="AN446" s="281"/>
      <c r="AO446" s="281"/>
      <c r="AP446" s="281"/>
      <c r="AQ446" s="281"/>
      <c r="AR446" s="281"/>
      <c r="AS446" s="281"/>
      <c r="AT446" s="281"/>
      <c r="AU446" s="281"/>
      <c r="AV446" s="281"/>
      <c r="AW446" s="281"/>
      <c r="AX446" s="281"/>
      <c r="AY446" s="281"/>
      <c r="AZ446" s="281"/>
      <c r="BA446" s="281"/>
      <c r="BB446" s="281"/>
      <c r="BC446" s="281"/>
      <c r="BD446" s="281"/>
      <c r="BE446" s="281"/>
      <c r="BF446" s="281"/>
      <c r="BG446" s="281"/>
      <c r="BH446" s="281"/>
    </row>
    <row r="447" ht="37.5" customHeight="1">
      <c r="D447" s="281"/>
      <c r="E447" s="281"/>
      <c r="F447" s="281"/>
      <c r="G447" s="281"/>
      <c r="H447" s="281"/>
      <c r="I447" s="281"/>
      <c r="J447" s="281"/>
      <c r="K447" s="281"/>
      <c r="L447" s="281"/>
      <c r="M447" s="281"/>
      <c r="N447" s="281"/>
      <c r="O447" s="281"/>
      <c r="P447" s="281"/>
      <c r="Q447" s="281"/>
      <c r="R447" s="281"/>
      <c r="S447" s="281"/>
      <c r="T447" s="281"/>
      <c r="U447" s="281"/>
      <c r="V447" s="281"/>
      <c r="W447" s="281"/>
      <c r="X447" s="281"/>
      <c r="Y447" s="281"/>
      <c r="Z447" s="281"/>
      <c r="AA447" s="281"/>
      <c r="AB447" s="281"/>
      <c r="AC447" s="281"/>
      <c r="AD447" s="281"/>
      <c r="AE447" s="281"/>
      <c r="AF447" s="281"/>
      <c r="AG447" s="281"/>
      <c r="AH447" s="281"/>
      <c r="AI447" s="281"/>
      <c r="AJ447" s="281"/>
      <c r="AK447" s="281"/>
      <c r="AL447" s="281"/>
      <c r="AM447" s="281"/>
      <c r="AN447" s="281"/>
      <c r="AO447" s="281"/>
      <c r="AP447" s="281"/>
      <c r="AQ447" s="281"/>
      <c r="AR447" s="281"/>
      <c r="AS447" s="281"/>
      <c r="AT447" s="281"/>
      <c r="AU447" s="281"/>
      <c r="AV447" s="281"/>
      <c r="AW447" s="281"/>
      <c r="AX447" s="281"/>
      <c r="AY447" s="281"/>
      <c r="AZ447" s="281"/>
      <c r="BA447" s="281"/>
      <c r="BB447" s="281"/>
      <c r="BC447" s="281"/>
      <c r="BD447" s="281"/>
      <c r="BE447" s="281"/>
      <c r="BF447" s="281"/>
      <c r="BG447" s="281"/>
      <c r="BH447" s="281"/>
    </row>
    <row r="448">
      <c r="D448" s="281" t="s">
        <v>518</v>
      </c>
    </row>
    <row r="449">
      <c r="D449" s="203" t="s">
        <v>324</v>
      </c>
      <c r="E449" s="179"/>
      <c r="F449" s="204" t="s">
        <v>434</v>
      </c>
      <c r="G449" s="178"/>
      <c r="H449" s="178"/>
      <c r="I449" s="178"/>
      <c r="J449" s="178"/>
      <c r="K449" s="179"/>
      <c r="L449" s="205" t="s">
        <v>342</v>
      </c>
      <c r="M449" s="178"/>
      <c r="N449" s="179"/>
      <c r="O449" s="204" t="s">
        <v>435</v>
      </c>
      <c r="P449" s="178"/>
      <c r="Q449" s="178"/>
      <c r="R449" s="178"/>
      <c r="S449" s="178"/>
      <c r="T449" s="178"/>
      <c r="U449" s="178"/>
      <c r="V449" s="178"/>
      <c r="W449" s="179"/>
      <c r="X449" s="282" t="s">
        <v>519</v>
      </c>
      <c r="Y449" s="178"/>
      <c r="Z449" s="178"/>
      <c r="AA449" s="178"/>
      <c r="AB449" s="178"/>
      <c r="AC449" s="178"/>
      <c r="AD449" s="178"/>
      <c r="AE449" s="178"/>
      <c r="AF449" s="178"/>
      <c r="AG449" s="179"/>
      <c r="AH449" s="282" t="s">
        <v>520</v>
      </c>
      <c r="AI449" s="178"/>
      <c r="AJ449" s="178"/>
      <c r="AK449" s="178"/>
      <c r="AL449" s="178"/>
      <c r="AM449" s="178"/>
      <c r="AN449" s="178"/>
      <c r="AO449" s="178"/>
      <c r="AP449" s="178"/>
      <c r="AQ449" s="179"/>
      <c r="AR449" s="283" t="s">
        <v>439</v>
      </c>
      <c r="AS449" s="178"/>
      <c r="AT449" s="178"/>
      <c r="AU449" s="178"/>
      <c r="AV449" s="178"/>
      <c r="AW449" s="178"/>
      <c r="AX449" s="178"/>
      <c r="AY449" s="178"/>
      <c r="AZ449" s="178"/>
      <c r="BA449" s="178"/>
      <c r="BB449" s="178"/>
      <c r="BC449" s="178"/>
      <c r="BD449" s="178"/>
      <c r="BE449" s="178"/>
      <c r="BF449" s="178"/>
      <c r="BG449" s="178"/>
      <c r="BH449" s="179"/>
    </row>
    <row r="450">
      <c r="D450" s="181"/>
      <c r="E450" s="183"/>
      <c r="F450" s="182"/>
      <c r="G450" s="182"/>
      <c r="H450" s="182"/>
      <c r="I450" s="182"/>
      <c r="J450" s="182"/>
      <c r="K450" s="183"/>
      <c r="L450" s="182"/>
      <c r="M450" s="182"/>
      <c r="N450" s="183"/>
      <c r="O450" s="182"/>
      <c r="P450" s="182"/>
      <c r="Q450" s="182"/>
      <c r="R450" s="182"/>
      <c r="S450" s="182"/>
      <c r="T450" s="182"/>
      <c r="U450" s="182"/>
      <c r="V450" s="182"/>
      <c r="W450" s="183"/>
      <c r="X450" s="181"/>
      <c r="Y450" s="182"/>
      <c r="Z450" s="182"/>
      <c r="AA450" s="182"/>
      <c r="AB450" s="182"/>
      <c r="AC450" s="182"/>
      <c r="AD450" s="182"/>
      <c r="AE450" s="182"/>
      <c r="AF450" s="182"/>
      <c r="AG450" s="183"/>
      <c r="AH450" s="181"/>
      <c r="AI450" s="182"/>
      <c r="AJ450" s="182"/>
      <c r="AK450" s="182"/>
      <c r="AL450" s="182"/>
      <c r="AM450" s="182"/>
      <c r="AN450" s="182"/>
      <c r="AO450" s="182"/>
      <c r="AP450" s="182"/>
      <c r="AQ450" s="183"/>
      <c r="AR450" s="181"/>
      <c r="AS450" s="182"/>
      <c r="AT450" s="182"/>
      <c r="AU450" s="182"/>
      <c r="AV450" s="182"/>
      <c r="AW450" s="182"/>
      <c r="AX450" s="182"/>
      <c r="AY450" s="182"/>
      <c r="AZ450" s="182"/>
      <c r="BA450" s="182"/>
      <c r="BB450" s="182"/>
      <c r="BC450" s="182"/>
      <c r="BD450" s="182"/>
      <c r="BE450" s="182"/>
      <c r="BF450" s="182"/>
      <c r="BG450" s="182"/>
      <c r="BH450" s="183"/>
    </row>
    <row r="451" ht="72.0" customHeight="1">
      <c r="D451" s="248">
        <v>11.0</v>
      </c>
      <c r="E451" s="131"/>
      <c r="F451" s="284" t="str">
        <f t="shared" ref="F451:F460" si="41">VLOOKUP($X$411&amp;D451,'Supervisión'!$A$4:$M$163,5,0)</f>
        <v>#REF!</v>
      </c>
      <c r="G451" s="130"/>
      <c r="H451" s="130"/>
      <c r="I451" s="130"/>
      <c r="J451" s="130"/>
      <c r="K451" s="131"/>
      <c r="L451" s="285" t="str">
        <f t="shared" ref="L451:L460" si="42">VLOOKUP($X$411&amp;D451,'Supervisión'!$A$4:$M$163,6,0)</f>
        <v>#REF!</v>
      </c>
      <c r="M451" s="130"/>
      <c r="N451" s="131"/>
      <c r="O451" s="284" t="str">
        <f t="shared" ref="O451:O460" si="43">VLOOKUP($X$411&amp;D451,'Supervisión'!$A$4:$M$163,7,0)</f>
        <v>#REF!</v>
      </c>
      <c r="P451" s="130"/>
      <c r="Q451" s="130"/>
      <c r="R451" s="130"/>
      <c r="S451" s="130"/>
      <c r="T451" s="130"/>
      <c r="U451" s="130"/>
      <c r="V451" s="130"/>
      <c r="W451" s="131"/>
      <c r="X451" s="248" t="str">
        <f t="shared" ref="X451:X460" si="44">VLOOKUP($X$411&amp;D451,'Supervisión'!$A$4:$M$163,8,0)</f>
        <v>#REF!</v>
      </c>
      <c r="Y451" s="130"/>
      <c r="Z451" s="130"/>
      <c r="AA451" s="130"/>
      <c r="AB451" s="130"/>
      <c r="AC451" s="130"/>
      <c r="AD451" s="130"/>
      <c r="AE451" s="130"/>
      <c r="AF451" s="130"/>
      <c r="AG451" s="131"/>
      <c r="AH451" s="248" t="str">
        <f t="shared" ref="AH451:AH460" si="45">VLOOKUP($X$411&amp;D451,'Supervisión'!$A$4:$M$163,9,0)</f>
        <v>#REF!</v>
      </c>
      <c r="AI451" s="130"/>
      <c r="AJ451" s="130"/>
      <c r="AK451" s="130"/>
      <c r="AL451" s="130"/>
      <c r="AM451" s="130"/>
      <c r="AN451" s="130"/>
      <c r="AO451" s="130"/>
      <c r="AP451" s="130"/>
      <c r="AQ451" s="131"/>
      <c r="AR451" s="286" t="str">
        <f t="shared" ref="AR451:AR460" si="46">"• Pertinencia: "&amp;VLOOKUP($X$411&amp;D451,'Supervisión'!$A$4:$N$163,10,0)&amp;CHAR(10)&amp;
"• Enlace del medicamento con el DX: "&amp;VLOOKUP($X$411&amp;D451,'Supervisión'!$A$4:$N$163,11,0)&amp;CHAR(10)&amp;
"• CIE 10: "&amp;VLOOKUP($X$411&amp;D451,'Supervisión'!$A$4:$N$163,12,0)&amp;CHAR(10)&amp;
"• Dispensacion del medicamento: "&amp;VLOOKUP($X$411&amp;D451,'Supervisión'!$A$4:$N$163,13,0)</f>
        <v>#REF!</v>
      </c>
      <c r="AS451" s="130"/>
      <c r="AT451" s="130"/>
      <c r="AU451" s="130"/>
      <c r="AV451" s="130"/>
      <c r="AW451" s="130"/>
      <c r="AX451" s="130"/>
      <c r="AY451" s="130"/>
      <c r="AZ451" s="130"/>
      <c r="BA451" s="130"/>
      <c r="BB451" s="130"/>
      <c r="BC451" s="130"/>
      <c r="BD451" s="130"/>
      <c r="BE451" s="130"/>
      <c r="BF451" s="130"/>
      <c r="BG451" s="130"/>
      <c r="BH451" s="131"/>
    </row>
    <row r="452" ht="72.0" customHeight="1">
      <c r="D452" s="248">
        <v>12.0</v>
      </c>
      <c r="E452" s="131"/>
      <c r="F452" s="284" t="str">
        <f t="shared" si="41"/>
        <v>#REF!</v>
      </c>
      <c r="G452" s="130"/>
      <c r="H452" s="130"/>
      <c r="I452" s="130"/>
      <c r="J452" s="130"/>
      <c r="K452" s="131"/>
      <c r="L452" s="285" t="str">
        <f t="shared" si="42"/>
        <v>#REF!</v>
      </c>
      <c r="M452" s="130"/>
      <c r="N452" s="131"/>
      <c r="O452" s="284" t="str">
        <f t="shared" si="43"/>
        <v>#REF!</v>
      </c>
      <c r="P452" s="130"/>
      <c r="Q452" s="130"/>
      <c r="R452" s="130"/>
      <c r="S452" s="130"/>
      <c r="T452" s="130"/>
      <c r="U452" s="130"/>
      <c r="V452" s="130"/>
      <c r="W452" s="131"/>
      <c r="X452" s="248" t="str">
        <f t="shared" si="44"/>
        <v>#REF!</v>
      </c>
      <c r="Y452" s="130"/>
      <c r="Z452" s="130"/>
      <c r="AA452" s="130"/>
      <c r="AB452" s="130"/>
      <c r="AC452" s="130"/>
      <c r="AD452" s="130"/>
      <c r="AE452" s="130"/>
      <c r="AF452" s="130"/>
      <c r="AG452" s="131"/>
      <c r="AH452" s="248" t="str">
        <f t="shared" si="45"/>
        <v>#REF!</v>
      </c>
      <c r="AI452" s="130"/>
      <c r="AJ452" s="130"/>
      <c r="AK452" s="130"/>
      <c r="AL452" s="130"/>
      <c r="AM452" s="130"/>
      <c r="AN452" s="130"/>
      <c r="AO452" s="130"/>
      <c r="AP452" s="130"/>
      <c r="AQ452" s="131"/>
      <c r="AR452" s="286" t="str">
        <f t="shared" si="46"/>
        <v>#REF!</v>
      </c>
      <c r="AS452" s="130"/>
      <c r="AT452" s="130"/>
      <c r="AU452" s="130"/>
      <c r="AV452" s="130"/>
      <c r="AW452" s="130"/>
      <c r="AX452" s="130"/>
      <c r="AY452" s="130"/>
      <c r="AZ452" s="130"/>
      <c r="BA452" s="130"/>
      <c r="BB452" s="130"/>
      <c r="BC452" s="130"/>
      <c r="BD452" s="130"/>
      <c r="BE452" s="130"/>
      <c r="BF452" s="130"/>
      <c r="BG452" s="130"/>
      <c r="BH452" s="131"/>
    </row>
    <row r="453" ht="72.0" customHeight="1">
      <c r="D453" s="248">
        <v>13.0</v>
      </c>
      <c r="E453" s="131"/>
      <c r="F453" s="284" t="str">
        <f t="shared" si="41"/>
        <v>#REF!</v>
      </c>
      <c r="G453" s="130"/>
      <c r="H453" s="130"/>
      <c r="I453" s="130"/>
      <c r="J453" s="130"/>
      <c r="K453" s="131"/>
      <c r="L453" s="285" t="str">
        <f t="shared" si="42"/>
        <v>#REF!</v>
      </c>
      <c r="M453" s="130"/>
      <c r="N453" s="131"/>
      <c r="O453" s="284" t="str">
        <f t="shared" si="43"/>
        <v>#REF!</v>
      </c>
      <c r="P453" s="130"/>
      <c r="Q453" s="130"/>
      <c r="R453" s="130"/>
      <c r="S453" s="130"/>
      <c r="T453" s="130"/>
      <c r="U453" s="130"/>
      <c r="V453" s="130"/>
      <c r="W453" s="131"/>
      <c r="X453" s="248" t="str">
        <f t="shared" si="44"/>
        <v>#REF!</v>
      </c>
      <c r="Y453" s="130"/>
      <c r="Z453" s="130"/>
      <c r="AA453" s="130"/>
      <c r="AB453" s="130"/>
      <c r="AC453" s="130"/>
      <c r="AD453" s="130"/>
      <c r="AE453" s="130"/>
      <c r="AF453" s="130"/>
      <c r="AG453" s="131"/>
      <c r="AH453" s="248" t="str">
        <f t="shared" si="45"/>
        <v>#REF!</v>
      </c>
      <c r="AI453" s="130"/>
      <c r="AJ453" s="130"/>
      <c r="AK453" s="130"/>
      <c r="AL453" s="130"/>
      <c r="AM453" s="130"/>
      <c r="AN453" s="130"/>
      <c r="AO453" s="130"/>
      <c r="AP453" s="130"/>
      <c r="AQ453" s="131"/>
      <c r="AR453" s="286" t="str">
        <f t="shared" si="46"/>
        <v>#REF!</v>
      </c>
      <c r="AS453" s="130"/>
      <c r="AT453" s="130"/>
      <c r="AU453" s="130"/>
      <c r="AV453" s="130"/>
      <c r="AW453" s="130"/>
      <c r="AX453" s="130"/>
      <c r="AY453" s="130"/>
      <c r="AZ453" s="130"/>
      <c r="BA453" s="130"/>
      <c r="BB453" s="130"/>
      <c r="BC453" s="130"/>
      <c r="BD453" s="130"/>
      <c r="BE453" s="130"/>
      <c r="BF453" s="130"/>
      <c r="BG453" s="130"/>
      <c r="BH453" s="131"/>
    </row>
    <row r="454" ht="72.0" customHeight="1">
      <c r="D454" s="248">
        <v>14.0</v>
      </c>
      <c r="E454" s="131"/>
      <c r="F454" s="284" t="str">
        <f t="shared" si="41"/>
        <v>#REF!</v>
      </c>
      <c r="G454" s="130"/>
      <c r="H454" s="130"/>
      <c r="I454" s="130"/>
      <c r="J454" s="130"/>
      <c r="K454" s="131"/>
      <c r="L454" s="285" t="str">
        <f t="shared" si="42"/>
        <v>#REF!</v>
      </c>
      <c r="M454" s="130"/>
      <c r="N454" s="131"/>
      <c r="O454" s="284" t="str">
        <f t="shared" si="43"/>
        <v>#REF!</v>
      </c>
      <c r="P454" s="130"/>
      <c r="Q454" s="130"/>
      <c r="R454" s="130"/>
      <c r="S454" s="130"/>
      <c r="T454" s="130"/>
      <c r="U454" s="130"/>
      <c r="V454" s="130"/>
      <c r="W454" s="131"/>
      <c r="X454" s="248" t="str">
        <f t="shared" si="44"/>
        <v>#REF!</v>
      </c>
      <c r="Y454" s="130"/>
      <c r="Z454" s="130"/>
      <c r="AA454" s="130"/>
      <c r="AB454" s="130"/>
      <c r="AC454" s="130"/>
      <c r="AD454" s="130"/>
      <c r="AE454" s="130"/>
      <c r="AF454" s="130"/>
      <c r="AG454" s="131"/>
      <c r="AH454" s="248" t="str">
        <f t="shared" si="45"/>
        <v>#REF!</v>
      </c>
      <c r="AI454" s="130"/>
      <c r="AJ454" s="130"/>
      <c r="AK454" s="130"/>
      <c r="AL454" s="130"/>
      <c r="AM454" s="130"/>
      <c r="AN454" s="130"/>
      <c r="AO454" s="130"/>
      <c r="AP454" s="130"/>
      <c r="AQ454" s="131"/>
      <c r="AR454" s="286" t="str">
        <f t="shared" si="46"/>
        <v>#REF!</v>
      </c>
      <c r="AS454" s="130"/>
      <c r="AT454" s="130"/>
      <c r="AU454" s="130"/>
      <c r="AV454" s="130"/>
      <c r="AW454" s="130"/>
      <c r="AX454" s="130"/>
      <c r="AY454" s="130"/>
      <c r="AZ454" s="130"/>
      <c r="BA454" s="130"/>
      <c r="BB454" s="130"/>
      <c r="BC454" s="130"/>
      <c r="BD454" s="130"/>
      <c r="BE454" s="130"/>
      <c r="BF454" s="130"/>
      <c r="BG454" s="130"/>
      <c r="BH454" s="131"/>
    </row>
    <row r="455" ht="72.0" customHeight="1">
      <c r="D455" s="248">
        <v>15.0</v>
      </c>
      <c r="E455" s="131"/>
      <c r="F455" s="284" t="str">
        <f t="shared" si="41"/>
        <v>#REF!</v>
      </c>
      <c r="G455" s="130"/>
      <c r="H455" s="130"/>
      <c r="I455" s="130"/>
      <c r="J455" s="130"/>
      <c r="K455" s="131"/>
      <c r="L455" s="285" t="str">
        <f t="shared" si="42"/>
        <v>#REF!</v>
      </c>
      <c r="M455" s="130"/>
      <c r="N455" s="131"/>
      <c r="O455" s="284" t="str">
        <f t="shared" si="43"/>
        <v>#REF!</v>
      </c>
      <c r="P455" s="130"/>
      <c r="Q455" s="130"/>
      <c r="R455" s="130"/>
      <c r="S455" s="130"/>
      <c r="T455" s="130"/>
      <c r="U455" s="130"/>
      <c r="V455" s="130"/>
      <c r="W455" s="131"/>
      <c r="X455" s="248" t="str">
        <f t="shared" si="44"/>
        <v>#REF!</v>
      </c>
      <c r="Y455" s="130"/>
      <c r="Z455" s="130"/>
      <c r="AA455" s="130"/>
      <c r="AB455" s="130"/>
      <c r="AC455" s="130"/>
      <c r="AD455" s="130"/>
      <c r="AE455" s="130"/>
      <c r="AF455" s="130"/>
      <c r="AG455" s="131"/>
      <c r="AH455" s="248" t="str">
        <f t="shared" si="45"/>
        <v>#REF!</v>
      </c>
      <c r="AI455" s="130"/>
      <c r="AJ455" s="130"/>
      <c r="AK455" s="130"/>
      <c r="AL455" s="130"/>
      <c r="AM455" s="130"/>
      <c r="AN455" s="130"/>
      <c r="AO455" s="130"/>
      <c r="AP455" s="130"/>
      <c r="AQ455" s="131"/>
      <c r="AR455" s="286" t="str">
        <f t="shared" si="46"/>
        <v>#REF!</v>
      </c>
      <c r="AS455" s="130"/>
      <c r="AT455" s="130"/>
      <c r="AU455" s="130"/>
      <c r="AV455" s="130"/>
      <c r="AW455" s="130"/>
      <c r="AX455" s="130"/>
      <c r="AY455" s="130"/>
      <c r="AZ455" s="130"/>
      <c r="BA455" s="130"/>
      <c r="BB455" s="130"/>
      <c r="BC455" s="130"/>
      <c r="BD455" s="130"/>
      <c r="BE455" s="130"/>
      <c r="BF455" s="130"/>
      <c r="BG455" s="130"/>
      <c r="BH455" s="131"/>
    </row>
    <row r="456" ht="72.0" customHeight="1">
      <c r="D456" s="248">
        <v>16.0</v>
      </c>
      <c r="E456" s="131"/>
      <c r="F456" s="284" t="str">
        <f t="shared" si="41"/>
        <v>#REF!</v>
      </c>
      <c r="G456" s="130"/>
      <c r="H456" s="130"/>
      <c r="I456" s="130"/>
      <c r="J456" s="130"/>
      <c r="K456" s="131"/>
      <c r="L456" s="285" t="str">
        <f t="shared" si="42"/>
        <v>#REF!</v>
      </c>
      <c r="M456" s="130"/>
      <c r="N456" s="131"/>
      <c r="O456" s="284" t="str">
        <f t="shared" si="43"/>
        <v>#REF!</v>
      </c>
      <c r="P456" s="130"/>
      <c r="Q456" s="130"/>
      <c r="R456" s="130"/>
      <c r="S456" s="130"/>
      <c r="T456" s="130"/>
      <c r="U456" s="130"/>
      <c r="V456" s="130"/>
      <c r="W456" s="131"/>
      <c r="X456" s="248" t="str">
        <f t="shared" si="44"/>
        <v>#REF!</v>
      </c>
      <c r="Y456" s="130"/>
      <c r="Z456" s="130"/>
      <c r="AA456" s="130"/>
      <c r="AB456" s="130"/>
      <c r="AC456" s="130"/>
      <c r="AD456" s="130"/>
      <c r="AE456" s="130"/>
      <c r="AF456" s="130"/>
      <c r="AG456" s="131"/>
      <c r="AH456" s="248" t="str">
        <f t="shared" si="45"/>
        <v>#REF!</v>
      </c>
      <c r="AI456" s="130"/>
      <c r="AJ456" s="130"/>
      <c r="AK456" s="130"/>
      <c r="AL456" s="130"/>
      <c r="AM456" s="130"/>
      <c r="AN456" s="130"/>
      <c r="AO456" s="130"/>
      <c r="AP456" s="130"/>
      <c r="AQ456" s="131"/>
      <c r="AR456" s="286" t="str">
        <f t="shared" si="46"/>
        <v>#REF!</v>
      </c>
      <c r="AS456" s="130"/>
      <c r="AT456" s="130"/>
      <c r="AU456" s="130"/>
      <c r="AV456" s="130"/>
      <c r="AW456" s="130"/>
      <c r="AX456" s="130"/>
      <c r="AY456" s="130"/>
      <c r="AZ456" s="130"/>
      <c r="BA456" s="130"/>
      <c r="BB456" s="130"/>
      <c r="BC456" s="130"/>
      <c r="BD456" s="130"/>
      <c r="BE456" s="130"/>
      <c r="BF456" s="130"/>
      <c r="BG456" s="130"/>
      <c r="BH456" s="131"/>
    </row>
    <row r="457" ht="72.0" customHeight="1">
      <c r="D457" s="248">
        <v>17.0</v>
      </c>
      <c r="E457" s="131"/>
      <c r="F457" s="284" t="str">
        <f t="shared" si="41"/>
        <v>#REF!</v>
      </c>
      <c r="G457" s="130"/>
      <c r="H457" s="130"/>
      <c r="I457" s="130"/>
      <c r="J457" s="130"/>
      <c r="K457" s="131"/>
      <c r="L457" s="285" t="str">
        <f t="shared" si="42"/>
        <v>#REF!</v>
      </c>
      <c r="M457" s="130"/>
      <c r="N457" s="131"/>
      <c r="O457" s="284" t="str">
        <f t="shared" si="43"/>
        <v>#REF!</v>
      </c>
      <c r="P457" s="130"/>
      <c r="Q457" s="130"/>
      <c r="R457" s="130"/>
      <c r="S457" s="130"/>
      <c r="T457" s="130"/>
      <c r="U457" s="130"/>
      <c r="V457" s="130"/>
      <c r="W457" s="131"/>
      <c r="X457" s="248" t="str">
        <f t="shared" si="44"/>
        <v>#REF!</v>
      </c>
      <c r="Y457" s="130"/>
      <c r="Z457" s="130"/>
      <c r="AA457" s="130"/>
      <c r="AB457" s="130"/>
      <c r="AC457" s="130"/>
      <c r="AD457" s="130"/>
      <c r="AE457" s="130"/>
      <c r="AF457" s="130"/>
      <c r="AG457" s="131"/>
      <c r="AH457" s="248" t="str">
        <f t="shared" si="45"/>
        <v>#REF!</v>
      </c>
      <c r="AI457" s="130"/>
      <c r="AJ457" s="130"/>
      <c r="AK457" s="130"/>
      <c r="AL457" s="130"/>
      <c r="AM457" s="130"/>
      <c r="AN457" s="130"/>
      <c r="AO457" s="130"/>
      <c r="AP457" s="130"/>
      <c r="AQ457" s="131"/>
      <c r="AR457" s="286" t="str">
        <f t="shared" si="46"/>
        <v>#REF!</v>
      </c>
      <c r="AS457" s="130"/>
      <c r="AT457" s="130"/>
      <c r="AU457" s="130"/>
      <c r="AV457" s="130"/>
      <c r="AW457" s="130"/>
      <c r="AX457" s="130"/>
      <c r="AY457" s="130"/>
      <c r="AZ457" s="130"/>
      <c r="BA457" s="130"/>
      <c r="BB457" s="130"/>
      <c r="BC457" s="130"/>
      <c r="BD457" s="130"/>
      <c r="BE457" s="130"/>
      <c r="BF457" s="130"/>
      <c r="BG457" s="130"/>
      <c r="BH457" s="131"/>
    </row>
    <row r="458" ht="72.0" customHeight="1">
      <c r="D458" s="248">
        <v>18.0</v>
      </c>
      <c r="E458" s="131"/>
      <c r="F458" s="284" t="str">
        <f t="shared" si="41"/>
        <v>#REF!</v>
      </c>
      <c r="G458" s="130"/>
      <c r="H458" s="130"/>
      <c r="I458" s="130"/>
      <c r="J458" s="130"/>
      <c r="K458" s="131"/>
      <c r="L458" s="285" t="str">
        <f t="shared" si="42"/>
        <v>#REF!</v>
      </c>
      <c r="M458" s="130"/>
      <c r="N458" s="131"/>
      <c r="O458" s="284" t="str">
        <f t="shared" si="43"/>
        <v>#REF!</v>
      </c>
      <c r="P458" s="130"/>
      <c r="Q458" s="130"/>
      <c r="R458" s="130"/>
      <c r="S458" s="130"/>
      <c r="T458" s="130"/>
      <c r="U458" s="130"/>
      <c r="V458" s="130"/>
      <c r="W458" s="131"/>
      <c r="X458" s="248" t="str">
        <f t="shared" si="44"/>
        <v>#REF!</v>
      </c>
      <c r="Y458" s="130"/>
      <c r="Z458" s="130"/>
      <c r="AA458" s="130"/>
      <c r="AB458" s="130"/>
      <c r="AC458" s="130"/>
      <c r="AD458" s="130"/>
      <c r="AE458" s="130"/>
      <c r="AF458" s="130"/>
      <c r="AG458" s="131"/>
      <c r="AH458" s="248" t="str">
        <f t="shared" si="45"/>
        <v>#REF!</v>
      </c>
      <c r="AI458" s="130"/>
      <c r="AJ458" s="130"/>
      <c r="AK458" s="130"/>
      <c r="AL458" s="130"/>
      <c r="AM458" s="130"/>
      <c r="AN458" s="130"/>
      <c r="AO458" s="130"/>
      <c r="AP458" s="130"/>
      <c r="AQ458" s="131"/>
      <c r="AR458" s="286" t="str">
        <f t="shared" si="46"/>
        <v>#REF!</v>
      </c>
      <c r="AS458" s="130"/>
      <c r="AT458" s="130"/>
      <c r="AU458" s="130"/>
      <c r="AV458" s="130"/>
      <c r="AW458" s="130"/>
      <c r="AX458" s="130"/>
      <c r="AY458" s="130"/>
      <c r="AZ458" s="130"/>
      <c r="BA458" s="130"/>
      <c r="BB458" s="130"/>
      <c r="BC458" s="130"/>
      <c r="BD458" s="130"/>
      <c r="BE458" s="130"/>
      <c r="BF458" s="130"/>
      <c r="BG458" s="130"/>
      <c r="BH458" s="131"/>
    </row>
    <row r="459" ht="72.0" customHeight="1">
      <c r="D459" s="248">
        <v>19.0</v>
      </c>
      <c r="E459" s="131"/>
      <c r="F459" s="284" t="str">
        <f t="shared" si="41"/>
        <v>#REF!</v>
      </c>
      <c r="G459" s="130"/>
      <c r="H459" s="130"/>
      <c r="I459" s="130"/>
      <c r="J459" s="130"/>
      <c r="K459" s="131"/>
      <c r="L459" s="285" t="str">
        <f t="shared" si="42"/>
        <v>#REF!</v>
      </c>
      <c r="M459" s="130"/>
      <c r="N459" s="131"/>
      <c r="O459" s="284" t="str">
        <f t="shared" si="43"/>
        <v>#REF!</v>
      </c>
      <c r="P459" s="130"/>
      <c r="Q459" s="130"/>
      <c r="R459" s="130"/>
      <c r="S459" s="130"/>
      <c r="T459" s="130"/>
      <c r="U459" s="130"/>
      <c r="V459" s="130"/>
      <c r="W459" s="131"/>
      <c r="X459" s="248" t="str">
        <f t="shared" si="44"/>
        <v>#REF!</v>
      </c>
      <c r="Y459" s="130"/>
      <c r="Z459" s="130"/>
      <c r="AA459" s="130"/>
      <c r="AB459" s="130"/>
      <c r="AC459" s="130"/>
      <c r="AD459" s="130"/>
      <c r="AE459" s="130"/>
      <c r="AF459" s="130"/>
      <c r="AG459" s="131"/>
      <c r="AH459" s="248" t="str">
        <f t="shared" si="45"/>
        <v>#REF!</v>
      </c>
      <c r="AI459" s="130"/>
      <c r="AJ459" s="130"/>
      <c r="AK459" s="130"/>
      <c r="AL459" s="130"/>
      <c r="AM459" s="130"/>
      <c r="AN459" s="130"/>
      <c r="AO459" s="130"/>
      <c r="AP459" s="130"/>
      <c r="AQ459" s="131"/>
      <c r="AR459" s="286" t="str">
        <f t="shared" si="46"/>
        <v>#REF!</v>
      </c>
      <c r="AS459" s="130"/>
      <c r="AT459" s="130"/>
      <c r="AU459" s="130"/>
      <c r="AV459" s="130"/>
      <c r="AW459" s="130"/>
      <c r="AX459" s="130"/>
      <c r="AY459" s="130"/>
      <c r="AZ459" s="130"/>
      <c r="BA459" s="130"/>
      <c r="BB459" s="130"/>
      <c r="BC459" s="130"/>
      <c r="BD459" s="130"/>
      <c r="BE459" s="130"/>
      <c r="BF459" s="130"/>
      <c r="BG459" s="130"/>
      <c r="BH459" s="131"/>
    </row>
    <row r="460" ht="72.0" customHeight="1">
      <c r="D460" s="248">
        <v>20.0</v>
      </c>
      <c r="E460" s="131"/>
      <c r="F460" s="284" t="str">
        <f t="shared" si="41"/>
        <v>#REF!</v>
      </c>
      <c r="G460" s="130"/>
      <c r="H460" s="130"/>
      <c r="I460" s="130"/>
      <c r="J460" s="130"/>
      <c r="K460" s="131"/>
      <c r="L460" s="285" t="str">
        <f t="shared" si="42"/>
        <v>#REF!</v>
      </c>
      <c r="M460" s="130"/>
      <c r="N460" s="131"/>
      <c r="O460" s="284" t="str">
        <f t="shared" si="43"/>
        <v>#REF!</v>
      </c>
      <c r="P460" s="130"/>
      <c r="Q460" s="130"/>
      <c r="R460" s="130"/>
      <c r="S460" s="130"/>
      <c r="T460" s="130"/>
      <c r="U460" s="130"/>
      <c r="V460" s="130"/>
      <c r="W460" s="131"/>
      <c r="X460" s="248" t="str">
        <f t="shared" si="44"/>
        <v>#REF!</v>
      </c>
      <c r="Y460" s="130"/>
      <c r="Z460" s="130"/>
      <c r="AA460" s="130"/>
      <c r="AB460" s="130"/>
      <c r="AC460" s="130"/>
      <c r="AD460" s="130"/>
      <c r="AE460" s="130"/>
      <c r="AF460" s="130"/>
      <c r="AG460" s="131"/>
      <c r="AH460" s="248" t="str">
        <f t="shared" si="45"/>
        <v>#REF!</v>
      </c>
      <c r="AI460" s="130"/>
      <c r="AJ460" s="130"/>
      <c r="AK460" s="130"/>
      <c r="AL460" s="130"/>
      <c r="AM460" s="130"/>
      <c r="AN460" s="130"/>
      <c r="AO460" s="130"/>
      <c r="AP460" s="130"/>
      <c r="AQ460" s="131"/>
      <c r="AR460" s="286" t="str">
        <f t="shared" si="46"/>
        <v>#REF!</v>
      </c>
      <c r="AS460" s="130"/>
      <c r="AT460" s="130"/>
      <c r="AU460" s="130"/>
      <c r="AV460" s="130"/>
      <c r="AW460" s="130"/>
      <c r="AX460" s="130"/>
      <c r="AY460" s="130"/>
      <c r="AZ460" s="130"/>
      <c r="BA460" s="130"/>
      <c r="BB460" s="130"/>
      <c r="BC460" s="130"/>
      <c r="BD460" s="130"/>
      <c r="BE460" s="130"/>
      <c r="BF460" s="130"/>
      <c r="BG460" s="130"/>
      <c r="BH460" s="131"/>
    </row>
  </sheetData>
  <mergeCells count="1647">
    <mergeCell ref="Z185:AN185"/>
    <mergeCell ref="AO185:BC185"/>
    <mergeCell ref="Z171:AQ171"/>
    <mergeCell ref="H172:BD172"/>
    <mergeCell ref="H174:BD174"/>
    <mergeCell ref="H176:BD178"/>
    <mergeCell ref="H179:BD180"/>
    <mergeCell ref="J184:Y185"/>
    <mergeCell ref="Z184:BC184"/>
    <mergeCell ref="AG239:AN239"/>
    <mergeCell ref="AO239:BH240"/>
    <mergeCell ref="AG240:AJ240"/>
    <mergeCell ref="AK240:AN240"/>
    <mergeCell ref="D238:BH238"/>
    <mergeCell ref="D239:E240"/>
    <mergeCell ref="F239:K240"/>
    <mergeCell ref="L239:N240"/>
    <mergeCell ref="O239:W240"/>
    <mergeCell ref="X239:AB240"/>
    <mergeCell ref="AC239:AF240"/>
    <mergeCell ref="J195:Y195"/>
    <mergeCell ref="Z195:AN195"/>
    <mergeCell ref="AO195:BC195"/>
    <mergeCell ref="J196:Y196"/>
    <mergeCell ref="Z196:AN196"/>
    <mergeCell ref="AO196:BC196"/>
    <mergeCell ref="J203:BE211"/>
    <mergeCell ref="X241:AB241"/>
    <mergeCell ref="AC241:AF241"/>
    <mergeCell ref="AG241:AJ241"/>
    <mergeCell ref="AK241:AN241"/>
    <mergeCell ref="AO241:BH241"/>
    <mergeCell ref="L242:N242"/>
    <mergeCell ref="O242:W242"/>
    <mergeCell ref="X242:AB242"/>
    <mergeCell ref="AC242:AF242"/>
    <mergeCell ref="AG242:AJ242"/>
    <mergeCell ref="AK242:AN242"/>
    <mergeCell ref="AO242:BH242"/>
    <mergeCell ref="L243:N243"/>
    <mergeCell ref="O243:W243"/>
    <mergeCell ref="X243:AB243"/>
    <mergeCell ref="AC243:AF243"/>
    <mergeCell ref="AG243:AJ243"/>
    <mergeCell ref="AK243:AN243"/>
    <mergeCell ref="D130:E130"/>
    <mergeCell ref="F130:H130"/>
    <mergeCell ref="I130:M130"/>
    <mergeCell ref="N130:BA130"/>
    <mergeCell ref="BB130:BH130"/>
    <mergeCell ref="D131:E131"/>
    <mergeCell ref="F131:H131"/>
    <mergeCell ref="BB131:BH131"/>
    <mergeCell ref="I131:M131"/>
    <mergeCell ref="N131:BA131"/>
    <mergeCell ref="D132:E132"/>
    <mergeCell ref="F132:H132"/>
    <mergeCell ref="I132:M132"/>
    <mergeCell ref="N132:BA132"/>
    <mergeCell ref="BB132:BH132"/>
    <mergeCell ref="D133:E133"/>
    <mergeCell ref="F133:H133"/>
    <mergeCell ref="I133:M133"/>
    <mergeCell ref="N133:BA133"/>
    <mergeCell ref="BB133:BH133"/>
    <mergeCell ref="D134:E134"/>
    <mergeCell ref="F134:H134"/>
    <mergeCell ref="BB134:BH134"/>
    <mergeCell ref="I134:M134"/>
    <mergeCell ref="N134:BA134"/>
    <mergeCell ref="D135:E135"/>
    <mergeCell ref="F135:H135"/>
    <mergeCell ref="I135:M135"/>
    <mergeCell ref="N135:BA135"/>
    <mergeCell ref="BB135:BH135"/>
    <mergeCell ref="D136:E136"/>
    <mergeCell ref="F136:H136"/>
    <mergeCell ref="I136:M136"/>
    <mergeCell ref="N136:BA136"/>
    <mergeCell ref="BB136:BH136"/>
    <mergeCell ref="D137:E137"/>
    <mergeCell ref="F137:H137"/>
    <mergeCell ref="BB137:BH137"/>
    <mergeCell ref="I137:M137"/>
    <mergeCell ref="N137:BA137"/>
    <mergeCell ref="D138:E138"/>
    <mergeCell ref="F138:H138"/>
    <mergeCell ref="I138:M138"/>
    <mergeCell ref="N138:BA138"/>
    <mergeCell ref="BB138:BH138"/>
    <mergeCell ref="D241:E241"/>
    <mergeCell ref="F241:K241"/>
    <mergeCell ref="D242:E242"/>
    <mergeCell ref="F242:K242"/>
    <mergeCell ref="D243:E243"/>
    <mergeCell ref="F243:K243"/>
    <mergeCell ref="AO243:BH243"/>
    <mergeCell ref="L245:N245"/>
    <mergeCell ref="O245:W245"/>
    <mergeCell ref="X245:AB245"/>
    <mergeCell ref="AC245:AF245"/>
    <mergeCell ref="AG245:AJ245"/>
    <mergeCell ref="AK245:AN245"/>
    <mergeCell ref="AO245:BH245"/>
    <mergeCell ref="L246:N246"/>
    <mergeCell ref="O246:W246"/>
    <mergeCell ref="X246:AB246"/>
    <mergeCell ref="AC246:AF246"/>
    <mergeCell ref="AG246:AJ246"/>
    <mergeCell ref="AK246:AN246"/>
    <mergeCell ref="AO246:BH246"/>
    <mergeCell ref="L247:N247"/>
    <mergeCell ref="O247:W247"/>
    <mergeCell ref="X247:AB247"/>
    <mergeCell ref="AC247:AF247"/>
    <mergeCell ref="AG247:AJ247"/>
    <mergeCell ref="AK247:AN247"/>
    <mergeCell ref="D245:E245"/>
    <mergeCell ref="F245:K245"/>
    <mergeCell ref="D246:E246"/>
    <mergeCell ref="F246:K246"/>
    <mergeCell ref="D247:E247"/>
    <mergeCell ref="F247:K247"/>
    <mergeCell ref="D248:E248"/>
    <mergeCell ref="D251:E251"/>
    <mergeCell ref="F251:K251"/>
    <mergeCell ref="L251:N251"/>
    <mergeCell ref="D252:E252"/>
    <mergeCell ref="F252:K252"/>
    <mergeCell ref="D253:E253"/>
    <mergeCell ref="F253:K253"/>
    <mergeCell ref="D257:E257"/>
    <mergeCell ref="D258:E258"/>
    <mergeCell ref="D259:E259"/>
    <mergeCell ref="D260:E260"/>
    <mergeCell ref="D261:E261"/>
    <mergeCell ref="D262:E262"/>
    <mergeCell ref="D264:F266"/>
    <mergeCell ref="D254:E254"/>
    <mergeCell ref="F254:K254"/>
    <mergeCell ref="D255:E255"/>
    <mergeCell ref="F255:K255"/>
    <mergeCell ref="D256:E256"/>
    <mergeCell ref="F256:K256"/>
    <mergeCell ref="F257:K257"/>
    <mergeCell ref="F258:K258"/>
    <mergeCell ref="F259:K259"/>
    <mergeCell ref="F260:K260"/>
    <mergeCell ref="F261:K261"/>
    <mergeCell ref="F262:K262"/>
    <mergeCell ref="D263:I263"/>
    <mergeCell ref="G264:I266"/>
    <mergeCell ref="T266:V266"/>
    <mergeCell ref="W266:Z266"/>
    <mergeCell ref="J264:L266"/>
    <mergeCell ref="M264:O266"/>
    <mergeCell ref="P265:S265"/>
    <mergeCell ref="T265:V265"/>
    <mergeCell ref="W265:Z265"/>
    <mergeCell ref="AA265:AC265"/>
    <mergeCell ref="P266:S266"/>
    <mergeCell ref="AA266:AC266"/>
    <mergeCell ref="AK244:AN244"/>
    <mergeCell ref="AO244:BH244"/>
    <mergeCell ref="AO247:BH247"/>
    <mergeCell ref="D244:E244"/>
    <mergeCell ref="F244:K244"/>
    <mergeCell ref="L244:N244"/>
    <mergeCell ref="O244:W244"/>
    <mergeCell ref="X244:AB244"/>
    <mergeCell ref="AC244:AF244"/>
    <mergeCell ref="AG244:AJ244"/>
    <mergeCell ref="F248:K248"/>
    <mergeCell ref="L248:N248"/>
    <mergeCell ref="O248:W248"/>
    <mergeCell ref="X248:AB248"/>
    <mergeCell ref="AC248:AF248"/>
    <mergeCell ref="AG248:AJ248"/>
    <mergeCell ref="AK248:AN248"/>
    <mergeCell ref="AO248:BH248"/>
    <mergeCell ref="AK249:AN249"/>
    <mergeCell ref="AO249:BH249"/>
    <mergeCell ref="D249:E249"/>
    <mergeCell ref="F249:K249"/>
    <mergeCell ref="L249:N249"/>
    <mergeCell ref="O249:W249"/>
    <mergeCell ref="X249:AB249"/>
    <mergeCell ref="AC249:AF249"/>
    <mergeCell ref="AG249:AJ249"/>
    <mergeCell ref="AK250:AN250"/>
    <mergeCell ref="AO250:BH250"/>
    <mergeCell ref="O251:W251"/>
    <mergeCell ref="X251:AB251"/>
    <mergeCell ref="AC251:AF251"/>
    <mergeCell ref="AG251:AJ251"/>
    <mergeCell ref="AK251:AN251"/>
    <mergeCell ref="AO251:BH251"/>
    <mergeCell ref="D250:E250"/>
    <mergeCell ref="F250:K250"/>
    <mergeCell ref="L250:N250"/>
    <mergeCell ref="O250:W250"/>
    <mergeCell ref="X250:AB250"/>
    <mergeCell ref="AC250:AF250"/>
    <mergeCell ref="AG250:AJ250"/>
    <mergeCell ref="K230:Z230"/>
    <mergeCell ref="L241:N241"/>
    <mergeCell ref="O241:W241"/>
    <mergeCell ref="X252:AB252"/>
    <mergeCell ref="AC252:AF252"/>
    <mergeCell ref="AG252:AJ252"/>
    <mergeCell ref="AK252:AN252"/>
    <mergeCell ref="AO252:BH252"/>
    <mergeCell ref="L253:N253"/>
    <mergeCell ref="O253:W253"/>
    <mergeCell ref="X253:AB253"/>
    <mergeCell ref="AC253:AF253"/>
    <mergeCell ref="AG253:AJ253"/>
    <mergeCell ref="AK253:AN253"/>
    <mergeCell ref="AO253:BH253"/>
    <mergeCell ref="L254:N254"/>
    <mergeCell ref="O254:W254"/>
    <mergeCell ref="X254:AB254"/>
    <mergeCell ref="AC254:AF254"/>
    <mergeCell ref="AG254:AJ254"/>
    <mergeCell ref="AK254:AN254"/>
    <mergeCell ref="AO254:BH254"/>
    <mergeCell ref="L255:N255"/>
    <mergeCell ref="O255:W255"/>
    <mergeCell ref="X255:AB255"/>
    <mergeCell ref="AC255:AF255"/>
    <mergeCell ref="AG255:AJ255"/>
    <mergeCell ref="AK255:AN255"/>
    <mergeCell ref="AO255:BH255"/>
    <mergeCell ref="L256:N256"/>
    <mergeCell ref="O256:W256"/>
    <mergeCell ref="X256:AB256"/>
    <mergeCell ref="AC256:AF256"/>
    <mergeCell ref="AG256:AJ256"/>
    <mergeCell ref="AK256:AN256"/>
    <mergeCell ref="AO256:BH256"/>
    <mergeCell ref="L257:N257"/>
    <mergeCell ref="O257:W257"/>
    <mergeCell ref="X257:AB257"/>
    <mergeCell ref="AC257:AF257"/>
    <mergeCell ref="AG257:AJ257"/>
    <mergeCell ref="AK257:AN257"/>
    <mergeCell ref="AO257:BH257"/>
    <mergeCell ref="L258:N258"/>
    <mergeCell ref="O258:W258"/>
    <mergeCell ref="X258:AB258"/>
    <mergeCell ref="AC258:AF258"/>
    <mergeCell ref="AG258:AJ258"/>
    <mergeCell ref="AK258:AN258"/>
    <mergeCell ref="AO258:BH258"/>
    <mergeCell ref="L259:N259"/>
    <mergeCell ref="O259:W259"/>
    <mergeCell ref="X259:AB259"/>
    <mergeCell ref="AC259:AF259"/>
    <mergeCell ref="AG259:AJ259"/>
    <mergeCell ref="AK259:AN259"/>
    <mergeCell ref="AO259:BH259"/>
    <mergeCell ref="L260:N260"/>
    <mergeCell ref="O260:W260"/>
    <mergeCell ref="X260:AB260"/>
    <mergeCell ref="AC260:AF260"/>
    <mergeCell ref="AG260:AJ260"/>
    <mergeCell ref="AK260:AN260"/>
    <mergeCell ref="AO260:BH260"/>
    <mergeCell ref="L261:N261"/>
    <mergeCell ref="O261:W261"/>
    <mergeCell ref="X261:AB261"/>
    <mergeCell ref="AC261:AF261"/>
    <mergeCell ref="AG261:AJ261"/>
    <mergeCell ref="AK261:AN261"/>
    <mergeCell ref="AO261:BH261"/>
    <mergeCell ref="L262:N262"/>
    <mergeCell ref="O262:W262"/>
    <mergeCell ref="P264:V264"/>
    <mergeCell ref="W264:AC264"/>
    <mergeCell ref="I274:BK274"/>
    <mergeCell ref="Z275:AQ275"/>
    <mergeCell ref="AX275:BD275"/>
    <mergeCell ref="H276:BD276"/>
    <mergeCell ref="H278:BD278"/>
    <mergeCell ref="H280:BD281"/>
    <mergeCell ref="J285:Y286"/>
    <mergeCell ref="Z285:BC285"/>
    <mergeCell ref="Z286:AN286"/>
    <mergeCell ref="AO286:BC286"/>
    <mergeCell ref="Z287:AN287"/>
    <mergeCell ref="AO287:BC287"/>
    <mergeCell ref="K224:Z224"/>
    <mergeCell ref="L252:N252"/>
    <mergeCell ref="O252:W252"/>
    <mergeCell ref="X262:AB262"/>
    <mergeCell ref="AC262:AF262"/>
    <mergeCell ref="AG262:AI262"/>
    <mergeCell ref="AJ262:AL262"/>
    <mergeCell ref="AM262:AO262"/>
    <mergeCell ref="AP262:AR262"/>
    <mergeCell ref="AS262:BH262"/>
    <mergeCell ref="J263:O263"/>
    <mergeCell ref="P263:AC263"/>
    <mergeCell ref="J213:BD215"/>
    <mergeCell ref="J218:BD218"/>
    <mergeCell ref="J219:BD219"/>
    <mergeCell ref="AG224:AV224"/>
    <mergeCell ref="AG230:AV230"/>
    <mergeCell ref="BS240:BS249"/>
    <mergeCell ref="BS251:BS264"/>
    <mergeCell ref="J287:Y287"/>
    <mergeCell ref="J291:Y291"/>
    <mergeCell ref="Z291:AN291"/>
    <mergeCell ref="AO291:BC291"/>
    <mergeCell ref="J292:Y292"/>
    <mergeCell ref="Z292:AN292"/>
    <mergeCell ref="AO292:BC292"/>
    <mergeCell ref="L317:N317"/>
    <mergeCell ref="O317:R317"/>
    <mergeCell ref="W317:AT317"/>
    <mergeCell ref="AU317:AZ317"/>
    <mergeCell ref="BA317:BH317"/>
    <mergeCell ref="D317:E317"/>
    <mergeCell ref="D318:E318"/>
    <mergeCell ref="F318:K318"/>
    <mergeCell ref="L318:N318"/>
    <mergeCell ref="O318:R318"/>
    <mergeCell ref="S318:V318"/>
    <mergeCell ref="W318:AT318"/>
    <mergeCell ref="L328:N328"/>
    <mergeCell ref="O328:R328"/>
    <mergeCell ref="W329:AT329"/>
    <mergeCell ref="AU329:AZ329"/>
    <mergeCell ref="BA329:BH329"/>
    <mergeCell ref="D327:E327"/>
    <mergeCell ref="F327:K327"/>
    <mergeCell ref="L327:N327"/>
    <mergeCell ref="O327:R327"/>
    <mergeCell ref="S327:V327"/>
    <mergeCell ref="F328:K328"/>
    <mergeCell ref="S328:V328"/>
    <mergeCell ref="W333:AT333"/>
    <mergeCell ref="W342:AT342"/>
    <mergeCell ref="BA349:BH349"/>
    <mergeCell ref="W350:AT350"/>
    <mergeCell ref="AU350:AZ350"/>
    <mergeCell ref="BA350:BH350"/>
    <mergeCell ref="AU353:AZ353"/>
    <mergeCell ref="BA353:BH353"/>
    <mergeCell ref="W354:AT354"/>
    <mergeCell ref="AU354:AZ354"/>
    <mergeCell ref="BA354:BH354"/>
    <mergeCell ref="W355:AT355"/>
    <mergeCell ref="AU355:AZ355"/>
    <mergeCell ref="BA355:BH355"/>
    <mergeCell ref="W356:AT356"/>
    <mergeCell ref="AU356:AZ356"/>
    <mergeCell ref="BA356:BH356"/>
    <mergeCell ref="W357:AT357"/>
    <mergeCell ref="W332:AT332"/>
    <mergeCell ref="W353:AT353"/>
    <mergeCell ref="W358:AT358"/>
    <mergeCell ref="AU358:AZ358"/>
    <mergeCell ref="BA358:BH358"/>
    <mergeCell ref="W359:AT359"/>
    <mergeCell ref="AU359:AZ359"/>
    <mergeCell ref="BA359:BH359"/>
    <mergeCell ref="W360:AT360"/>
    <mergeCell ref="AU360:AZ360"/>
    <mergeCell ref="BA360:BH360"/>
    <mergeCell ref="W361:AT361"/>
    <mergeCell ref="AU361:AZ361"/>
    <mergeCell ref="BA361:BH361"/>
    <mergeCell ref="W331:AT331"/>
    <mergeCell ref="AU332:AZ332"/>
    <mergeCell ref="BA332:BH332"/>
    <mergeCell ref="AU333:AZ333"/>
    <mergeCell ref="BA333:BH333"/>
    <mergeCell ref="BS341:BS350"/>
    <mergeCell ref="BS352:BS362"/>
    <mergeCell ref="BA362:BH362"/>
    <mergeCell ref="W362:AT362"/>
    <mergeCell ref="AU362:AZ362"/>
    <mergeCell ref="W376:AT376"/>
    <mergeCell ref="W377:AT377"/>
    <mergeCell ref="W378:AT378"/>
    <mergeCell ref="W379:AT379"/>
    <mergeCell ref="W380:AT380"/>
    <mergeCell ref="W308:AT308"/>
    <mergeCell ref="W310:AT310"/>
    <mergeCell ref="AU310:AZ310"/>
    <mergeCell ref="BA310:BH310"/>
    <mergeCell ref="W311:AT311"/>
    <mergeCell ref="AU311:AZ311"/>
    <mergeCell ref="BA311:BH311"/>
    <mergeCell ref="W312:AT312"/>
    <mergeCell ref="AU312:AZ312"/>
    <mergeCell ref="BA312:BH312"/>
    <mergeCell ref="W313:AT313"/>
    <mergeCell ref="AU313:AZ313"/>
    <mergeCell ref="BA313:BH313"/>
    <mergeCell ref="W314:AT314"/>
    <mergeCell ref="AU314:AZ314"/>
    <mergeCell ref="BA314:BH314"/>
    <mergeCell ref="W315:AT315"/>
    <mergeCell ref="AU315:AZ315"/>
    <mergeCell ref="BA315:BH315"/>
    <mergeCell ref="W316:AT316"/>
    <mergeCell ref="AU316:AZ316"/>
    <mergeCell ref="BA316:BH316"/>
    <mergeCell ref="AU319:AZ319"/>
    <mergeCell ref="BA319:BH319"/>
    <mergeCell ref="W320:AT320"/>
    <mergeCell ref="AU320:AZ320"/>
    <mergeCell ref="BA320:BH320"/>
    <mergeCell ref="W321:AT321"/>
    <mergeCell ref="AU321:AZ321"/>
    <mergeCell ref="BA321:BH321"/>
    <mergeCell ref="W322:AT322"/>
    <mergeCell ref="AU322:AZ322"/>
    <mergeCell ref="BA322:BH322"/>
    <mergeCell ref="W323:AT323"/>
    <mergeCell ref="AU323:AZ323"/>
    <mergeCell ref="BA323:BH323"/>
    <mergeCell ref="W324:AT324"/>
    <mergeCell ref="AU324:AZ324"/>
    <mergeCell ref="W307:AT307"/>
    <mergeCell ref="W319:AT319"/>
    <mergeCell ref="BA324:BH324"/>
    <mergeCell ref="W325:AT325"/>
    <mergeCell ref="AU325:AZ325"/>
    <mergeCell ref="BA325:BH325"/>
    <mergeCell ref="W326:AT326"/>
    <mergeCell ref="AU326:AZ326"/>
    <mergeCell ref="BA326:BH326"/>
    <mergeCell ref="W327:AT327"/>
    <mergeCell ref="AU327:AZ327"/>
    <mergeCell ref="BA327:BH327"/>
    <mergeCell ref="W306:AT306"/>
    <mergeCell ref="AU306:AZ306"/>
    <mergeCell ref="AU307:AZ307"/>
    <mergeCell ref="BA307:BH307"/>
    <mergeCell ref="BS307:BS316"/>
    <mergeCell ref="BA309:BH309"/>
    <mergeCell ref="BS318:BS328"/>
    <mergeCell ref="BA328:BH328"/>
    <mergeCell ref="W328:AT328"/>
    <mergeCell ref="AU328:AZ328"/>
    <mergeCell ref="W330:AT330"/>
    <mergeCell ref="AU330:AZ330"/>
    <mergeCell ref="BA330:BH330"/>
    <mergeCell ref="AU331:AZ331"/>
    <mergeCell ref="BA331:BH331"/>
    <mergeCell ref="AU342:AZ342"/>
    <mergeCell ref="BA342:BH342"/>
    <mergeCell ref="W343:AT343"/>
    <mergeCell ref="AU343:AZ343"/>
    <mergeCell ref="BA343:BH343"/>
    <mergeCell ref="W344:AT344"/>
    <mergeCell ref="AU344:AZ344"/>
    <mergeCell ref="BA344:BH344"/>
    <mergeCell ref="W345:AT345"/>
    <mergeCell ref="AU345:AZ345"/>
    <mergeCell ref="BA345:BH345"/>
    <mergeCell ref="W346:AT346"/>
    <mergeCell ref="AU346:AZ346"/>
    <mergeCell ref="BA346:BH346"/>
    <mergeCell ref="W347:AT347"/>
    <mergeCell ref="AU347:AZ347"/>
    <mergeCell ref="BA347:BH347"/>
    <mergeCell ref="W348:AT348"/>
    <mergeCell ref="AU348:AZ348"/>
    <mergeCell ref="BA348:BH348"/>
    <mergeCell ref="W349:AT349"/>
    <mergeCell ref="AU349:AZ349"/>
    <mergeCell ref="AU377:AZ377"/>
    <mergeCell ref="AU387:AZ387"/>
    <mergeCell ref="AU389:AZ389"/>
    <mergeCell ref="BA389:BH389"/>
    <mergeCell ref="AU390:AZ390"/>
    <mergeCell ref="BA390:BH390"/>
    <mergeCell ref="AU357:AZ357"/>
    <mergeCell ref="BA357:BH357"/>
    <mergeCell ref="BS375:BS384"/>
    <mergeCell ref="AU376:AZ376"/>
    <mergeCell ref="BA376:BH376"/>
    <mergeCell ref="BA377:BH377"/>
    <mergeCell ref="BS386:BS390"/>
    <mergeCell ref="AU378:AZ378"/>
    <mergeCell ref="BA378:BH378"/>
    <mergeCell ref="AU379:AZ379"/>
    <mergeCell ref="BA379:BH379"/>
    <mergeCell ref="AU380:AZ380"/>
    <mergeCell ref="BA380:BH380"/>
    <mergeCell ref="AU381:AZ381"/>
    <mergeCell ref="BA381:BH381"/>
    <mergeCell ref="AU382:AZ382"/>
    <mergeCell ref="BA382:BH382"/>
    <mergeCell ref="AU383:AZ383"/>
    <mergeCell ref="BA383:BH383"/>
    <mergeCell ref="AU384:AZ384"/>
    <mergeCell ref="BA384:BH384"/>
    <mergeCell ref="AU388:AZ388"/>
    <mergeCell ref="BA388:BH388"/>
    <mergeCell ref="W389:AT389"/>
    <mergeCell ref="W390:AT390"/>
    <mergeCell ref="W381:AT381"/>
    <mergeCell ref="W382:AT382"/>
    <mergeCell ref="W383:AT383"/>
    <mergeCell ref="W384:AT384"/>
    <mergeCell ref="W387:AT387"/>
    <mergeCell ref="BA387:BH387"/>
    <mergeCell ref="W388:AT388"/>
    <mergeCell ref="I6:BK6"/>
    <mergeCell ref="Z7:AQ7"/>
    <mergeCell ref="AX7:BD7"/>
    <mergeCell ref="H8:BD8"/>
    <mergeCell ref="H9:BD9"/>
    <mergeCell ref="H10:BD10"/>
    <mergeCell ref="H11:BK11"/>
    <mergeCell ref="H12:BK12"/>
    <mergeCell ref="R13:Z13"/>
    <mergeCell ref="AA13:AI13"/>
    <mergeCell ref="AJ13:AR13"/>
    <mergeCell ref="R14:Z14"/>
    <mergeCell ref="AA14:AI14"/>
    <mergeCell ref="AJ14:AR14"/>
    <mergeCell ref="R15:Z15"/>
    <mergeCell ref="AA15:AI15"/>
    <mergeCell ref="AJ15:AR15"/>
    <mergeCell ref="H16:BD16"/>
    <mergeCell ref="H18:BD18"/>
    <mergeCell ref="H19:BD19"/>
    <mergeCell ref="H20:BD22"/>
    <mergeCell ref="K25:Z25"/>
    <mergeCell ref="AG25:AV25"/>
    <mergeCell ref="D34:BH34"/>
    <mergeCell ref="H35:AB35"/>
    <mergeCell ref="BA36:BG36"/>
    <mergeCell ref="D38:E38"/>
    <mergeCell ref="F38:H38"/>
    <mergeCell ref="BB38:BH38"/>
    <mergeCell ref="I38:M38"/>
    <mergeCell ref="N38:BA38"/>
    <mergeCell ref="D39:E39"/>
    <mergeCell ref="F39:H39"/>
    <mergeCell ref="I39:M39"/>
    <mergeCell ref="N39:BA39"/>
    <mergeCell ref="BB39:BH39"/>
    <mergeCell ref="D40:E40"/>
    <mergeCell ref="F40:H40"/>
    <mergeCell ref="I40:M40"/>
    <mergeCell ref="N40:BA40"/>
    <mergeCell ref="BB40:BH40"/>
    <mergeCell ref="D41:E41"/>
    <mergeCell ref="F41:H41"/>
    <mergeCell ref="BB41:BH41"/>
    <mergeCell ref="I41:M41"/>
    <mergeCell ref="N41:BA41"/>
    <mergeCell ref="D42:E42"/>
    <mergeCell ref="F42:H42"/>
    <mergeCell ref="I42:M42"/>
    <mergeCell ref="N42:BA42"/>
    <mergeCell ref="BB42:BH42"/>
    <mergeCell ref="D52:E52"/>
    <mergeCell ref="F52:H52"/>
    <mergeCell ref="I52:M52"/>
    <mergeCell ref="N52:BA52"/>
    <mergeCell ref="BB52:BH52"/>
    <mergeCell ref="D53:E53"/>
    <mergeCell ref="F53:H53"/>
    <mergeCell ref="BB53:BH53"/>
    <mergeCell ref="I53:M53"/>
    <mergeCell ref="N53:BA53"/>
    <mergeCell ref="D54:E54"/>
    <mergeCell ref="F54:H54"/>
    <mergeCell ref="I54:M54"/>
    <mergeCell ref="N54:BA54"/>
    <mergeCell ref="BB54:BH54"/>
    <mergeCell ref="D55:E55"/>
    <mergeCell ref="F55:H55"/>
    <mergeCell ref="I55:M55"/>
    <mergeCell ref="N55:BA55"/>
    <mergeCell ref="BB55:BH55"/>
    <mergeCell ref="D56:E56"/>
    <mergeCell ref="F56:H56"/>
    <mergeCell ref="BB56:BH56"/>
    <mergeCell ref="I56:M56"/>
    <mergeCell ref="N56:BA56"/>
    <mergeCell ref="D57:E57"/>
    <mergeCell ref="F57:H57"/>
    <mergeCell ref="I57:M57"/>
    <mergeCell ref="N57:BA57"/>
    <mergeCell ref="BB57:BH57"/>
    <mergeCell ref="D58:E58"/>
    <mergeCell ref="F58:H58"/>
    <mergeCell ref="I58:M58"/>
    <mergeCell ref="N58:BA58"/>
    <mergeCell ref="BB58:BH58"/>
    <mergeCell ref="D59:E59"/>
    <mergeCell ref="F59:H59"/>
    <mergeCell ref="BB59:BH59"/>
    <mergeCell ref="I59:M59"/>
    <mergeCell ref="N59:BA59"/>
    <mergeCell ref="D60:E60"/>
    <mergeCell ref="F60:H60"/>
    <mergeCell ref="I60:M60"/>
    <mergeCell ref="N60:BA60"/>
    <mergeCell ref="BB60:BH60"/>
    <mergeCell ref="D61:E61"/>
    <mergeCell ref="F61:H61"/>
    <mergeCell ref="I61:M61"/>
    <mergeCell ref="N61:BA61"/>
    <mergeCell ref="BB61:BH61"/>
    <mergeCell ref="D62:E62"/>
    <mergeCell ref="F62:H62"/>
    <mergeCell ref="BB62:BH62"/>
    <mergeCell ref="I62:M62"/>
    <mergeCell ref="N62:BA62"/>
    <mergeCell ref="D63:E63"/>
    <mergeCell ref="F63:H63"/>
    <mergeCell ref="I63:M63"/>
    <mergeCell ref="N63:BA63"/>
    <mergeCell ref="BB63:BH63"/>
    <mergeCell ref="D64:E64"/>
    <mergeCell ref="F64:H64"/>
    <mergeCell ref="I64:M64"/>
    <mergeCell ref="N64:BA64"/>
    <mergeCell ref="BB64:BH64"/>
    <mergeCell ref="D65:E65"/>
    <mergeCell ref="F65:H65"/>
    <mergeCell ref="BB65:BH65"/>
    <mergeCell ref="I65:M65"/>
    <mergeCell ref="N65:BA65"/>
    <mergeCell ref="D66:E66"/>
    <mergeCell ref="F66:H66"/>
    <mergeCell ref="I66:M66"/>
    <mergeCell ref="N66:BA66"/>
    <mergeCell ref="BB66:BH66"/>
    <mergeCell ref="D67:E67"/>
    <mergeCell ref="F67:H67"/>
    <mergeCell ref="I67:M67"/>
    <mergeCell ref="N67:BA67"/>
    <mergeCell ref="BB67:BH67"/>
    <mergeCell ref="D68:E68"/>
    <mergeCell ref="F68:H68"/>
    <mergeCell ref="BB68:BH68"/>
    <mergeCell ref="I68:M68"/>
    <mergeCell ref="N68:BA68"/>
    <mergeCell ref="D69:E69"/>
    <mergeCell ref="F69:H69"/>
    <mergeCell ref="I69:M69"/>
    <mergeCell ref="N69:BA69"/>
    <mergeCell ref="BB69:BH69"/>
    <mergeCell ref="D70:E70"/>
    <mergeCell ref="F70:H70"/>
    <mergeCell ref="I70:M70"/>
    <mergeCell ref="N70:BA70"/>
    <mergeCell ref="BB70:BH70"/>
    <mergeCell ref="D71:E71"/>
    <mergeCell ref="F71:H71"/>
    <mergeCell ref="BB71:BH71"/>
    <mergeCell ref="I71:M71"/>
    <mergeCell ref="N71:BA71"/>
    <mergeCell ref="D72:E72"/>
    <mergeCell ref="F72:H72"/>
    <mergeCell ref="I72:M72"/>
    <mergeCell ref="N72:BA72"/>
    <mergeCell ref="BB72:BH72"/>
    <mergeCell ref="D74:E74"/>
    <mergeCell ref="D83:E83"/>
    <mergeCell ref="F83:H83"/>
    <mergeCell ref="I83:M83"/>
    <mergeCell ref="D73:E73"/>
    <mergeCell ref="F73:H73"/>
    <mergeCell ref="I73:M73"/>
    <mergeCell ref="N73:BA73"/>
    <mergeCell ref="BB73:BH73"/>
    <mergeCell ref="D79:BH79"/>
    <mergeCell ref="BA81:BG81"/>
    <mergeCell ref="D43:E43"/>
    <mergeCell ref="F43:H43"/>
    <mergeCell ref="I43:M43"/>
    <mergeCell ref="N43:BA43"/>
    <mergeCell ref="BB43:BH43"/>
    <mergeCell ref="D44:E44"/>
    <mergeCell ref="F44:H44"/>
    <mergeCell ref="BB44:BH44"/>
    <mergeCell ref="I44:M44"/>
    <mergeCell ref="N44:BA44"/>
    <mergeCell ref="D45:E45"/>
    <mergeCell ref="F45:H45"/>
    <mergeCell ref="I45:M45"/>
    <mergeCell ref="N45:BA45"/>
    <mergeCell ref="BB45:BH45"/>
    <mergeCell ref="D46:E46"/>
    <mergeCell ref="F46:H46"/>
    <mergeCell ref="I46:M46"/>
    <mergeCell ref="N46:BA46"/>
    <mergeCell ref="BB46:BH46"/>
    <mergeCell ref="D47:E47"/>
    <mergeCell ref="F47:H47"/>
    <mergeCell ref="BB47:BH47"/>
    <mergeCell ref="I47:M47"/>
    <mergeCell ref="N47:BA47"/>
    <mergeCell ref="D48:E48"/>
    <mergeCell ref="F48:H48"/>
    <mergeCell ref="I48:M48"/>
    <mergeCell ref="N48:BA48"/>
    <mergeCell ref="BB48:BH48"/>
    <mergeCell ref="D49:E49"/>
    <mergeCell ref="F49:H49"/>
    <mergeCell ref="I49:M49"/>
    <mergeCell ref="N49:BA49"/>
    <mergeCell ref="BB49:BH49"/>
    <mergeCell ref="D50:E50"/>
    <mergeCell ref="F50:H50"/>
    <mergeCell ref="BB50:BH50"/>
    <mergeCell ref="I50:M50"/>
    <mergeCell ref="N50:BA50"/>
    <mergeCell ref="D51:E51"/>
    <mergeCell ref="F51:H51"/>
    <mergeCell ref="I51:M51"/>
    <mergeCell ref="N51:BA51"/>
    <mergeCell ref="BB51:BH51"/>
    <mergeCell ref="N83:BA83"/>
    <mergeCell ref="BB83:BH83"/>
    <mergeCell ref="D84:E84"/>
    <mergeCell ref="F84:H84"/>
    <mergeCell ref="I84:M84"/>
    <mergeCell ref="N84:BA84"/>
    <mergeCell ref="BB84:BH84"/>
    <mergeCell ref="D94:E94"/>
    <mergeCell ref="F94:H94"/>
    <mergeCell ref="I94:M94"/>
    <mergeCell ref="N94:BA94"/>
    <mergeCell ref="BB94:BH94"/>
    <mergeCell ref="D95:E95"/>
    <mergeCell ref="F95:H95"/>
    <mergeCell ref="BB95:BH95"/>
    <mergeCell ref="I95:M95"/>
    <mergeCell ref="N95:BA95"/>
    <mergeCell ref="D96:E96"/>
    <mergeCell ref="F96:H96"/>
    <mergeCell ref="I96:M96"/>
    <mergeCell ref="N96:BA96"/>
    <mergeCell ref="BB96:BH96"/>
    <mergeCell ref="D97:E97"/>
    <mergeCell ref="F97:H97"/>
    <mergeCell ref="I97:M97"/>
    <mergeCell ref="N97:BA97"/>
    <mergeCell ref="BB97:BH97"/>
    <mergeCell ref="D98:E98"/>
    <mergeCell ref="F98:H98"/>
    <mergeCell ref="BB98:BH98"/>
    <mergeCell ref="I98:M98"/>
    <mergeCell ref="N98:BA98"/>
    <mergeCell ref="D99:E99"/>
    <mergeCell ref="F99:H99"/>
    <mergeCell ref="I99:M99"/>
    <mergeCell ref="N99:BA99"/>
    <mergeCell ref="BB99:BH99"/>
    <mergeCell ref="D100:E100"/>
    <mergeCell ref="F100:H100"/>
    <mergeCell ref="I100:M100"/>
    <mergeCell ref="N100:BA100"/>
    <mergeCell ref="BB100:BH100"/>
    <mergeCell ref="D101:E101"/>
    <mergeCell ref="F101:H101"/>
    <mergeCell ref="BB101:BH101"/>
    <mergeCell ref="I101:M101"/>
    <mergeCell ref="N101:BA101"/>
    <mergeCell ref="D102:E102"/>
    <mergeCell ref="F102:H102"/>
    <mergeCell ref="I102:M102"/>
    <mergeCell ref="N102:BA102"/>
    <mergeCell ref="BB102:BH102"/>
    <mergeCell ref="D103:E103"/>
    <mergeCell ref="F103:H103"/>
    <mergeCell ref="I103:M103"/>
    <mergeCell ref="N103:BA103"/>
    <mergeCell ref="BB103:BH103"/>
    <mergeCell ref="D104:E104"/>
    <mergeCell ref="F104:H104"/>
    <mergeCell ref="BB104:BH104"/>
    <mergeCell ref="I104:M104"/>
    <mergeCell ref="N104:BA104"/>
    <mergeCell ref="D105:E105"/>
    <mergeCell ref="F105:H105"/>
    <mergeCell ref="I105:M105"/>
    <mergeCell ref="N105:BA105"/>
    <mergeCell ref="BB105:BH105"/>
    <mergeCell ref="D106:E106"/>
    <mergeCell ref="F106:H106"/>
    <mergeCell ref="I106:M106"/>
    <mergeCell ref="N106:BA106"/>
    <mergeCell ref="BB106:BH106"/>
    <mergeCell ref="D107:E107"/>
    <mergeCell ref="F107:H107"/>
    <mergeCell ref="BB107:BH107"/>
    <mergeCell ref="I107:M107"/>
    <mergeCell ref="N107:BA107"/>
    <mergeCell ref="D108:E108"/>
    <mergeCell ref="F108:H108"/>
    <mergeCell ref="I108:M108"/>
    <mergeCell ref="N108:BA108"/>
    <mergeCell ref="BB108:BH108"/>
    <mergeCell ref="D109:E109"/>
    <mergeCell ref="F109:H109"/>
    <mergeCell ref="I109:M109"/>
    <mergeCell ref="N109:BA109"/>
    <mergeCell ref="BB109:BH109"/>
    <mergeCell ref="D110:E110"/>
    <mergeCell ref="F110:H110"/>
    <mergeCell ref="BB110:BH110"/>
    <mergeCell ref="I110:M110"/>
    <mergeCell ref="N110:BA110"/>
    <mergeCell ref="D111:E111"/>
    <mergeCell ref="F111:H111"/>
    <mergeCell ref="I111:M111"/>
    <mergeCell ref="N111:BA111"/>
    <mergeCell ref="BB111:BH111"/>
    <mergeCell ref="D112:E112"/>
    <mergeCell ref="F112:H112"/>
    <mergeCell ref="I112:M112"/>
    <mergeCell ref="N112:BA112"/>
    <mergeCell ref="BB112:BH112"/>
    <mergeCell ref="D113:E113"/>
    <mergeCell ref="F113:H113"/>
    <mergeCell ref="BB113:BH113"/>
    <mergeCell ref="I113:M113"/>
    <mergeCell ref="N113:BA113"/>
    <mergeCell ref="D114:E114"/>
    <mergeCell ref="F114:H114"/>
    <mergeCell ref="I114:M114"/>
    <mergeCell ref="N114:BA114"/>
    <mergeCell ref="BB114:BH114"/>
    <mergeCell ref="D115:E115"/>
    <mergeCell ref="F115:H115"/>
    <mergeCell ref="I115:M115"/>
    <mergeCell ref="N115:BA115"/>
    <mergeCell ref="BB115:BH115"/>
    <mergeCell ref="D116:E116"/>
    <mergeCell ref="F116:H116"/>
    <mergeCell ref="BB116:BH116"/>
    <mergeCell ref="I116:M116"/>
    <mergeCell ref="N116:BA116"/>
    <mergeCell ref="D117:E117"/>
    <mergeCell ref="F117:H117"/>
    <mergeCell ref="I117:M117"/>
    <mergeCell ref="N117:BA117"/>
    <mergeCell ref="BB117:BH117"/>
    <mergeCell ref="D119:E119"/>
    <mergeCell ref="D128:E128"/>
    <mergeCell ref="F128:H128"/>
    <mergeCell ref="I128:M128"/>
    <mergeCell ref="D118:E118"/>
    <mergeCell ref="F118:H118"/>
    <mergeCell ref="I118:M118"/>
    <mergeCell ref="N118:BA118"/>
    <mergeCell ref="BB118:BH118"/>
    <mergeCell ref="D124:BH124"/>
    <mergeCell ref="BA126:BG126"/>
    <mergeCell ref="D85:E85"/>
    <mergeCell ref="F85:H85"/>
    <mergeCell ref="I85:M85"/>
    <mergeCell ref="N85:BA85"/>
    <mergeCell ref="BB85:BH85"/>
    <mergeCell ref="D86:E86"/>
    <mergeCell ref="F86:H86"/>
    <mergeCell ref="BB86:BH86"/>
    <mergeCell ref="I86:M86"/>
    <mergeCell ref="N86:BA86"/>
    <mergeCell ref="D87:E87"/>
    <mergeCell ref="F87:H87"/>
    <mergeCell ref="I87:M87"/>
    <mergeCell ref="N87:BA87"/>
    <mergeCell ref="BB87:BH87"/>
    <mergeCell ref="D88:E88"/>
    <mergeCell ref="F88:H88"/>
    <mergeCell ref="I88:M88"/>
    <mergeCell ref="N88:BA88"/>
    <mergeCell ref="BB88:BH88"/>
    <mergeCell ref="D89:E89"/>
    <mergeCell ref="F89:H89"/>
    <mergeCell ref="BB89:BH89"/>
    <mergeCell ref="I89:M89"/>
    <mergeCell ref="N89:BA89"/>
    <mergeCell ref="D90:E90"/>
    <mergeCell ref="F90:H90"/>
    <mergeCell ref="I90:M90"/>
    <mergeCell ref="N90:BA90"/>
    <mergeCell ref="BB90:BH90"/>
    <mergeCell ref="D91:E91"/>
    <mergeCell ref="F91:H91"/>
    <mergeCell ref="I91:M91"/>
    <mergeCell ref="N91:BA91"/>
    <mergeCell ref="BB91:BH91"/>
    <mergeCell ref="D92:E92"/>
    <mergeCell ref="F92:H92"/>
    <mergeCell ref="BB92:BH92"/>
    <mergeCell ref="I92:M92"/>
    <mergeCell ref="N92:BA92"/>
    <mergeCell ref="D93:E93"/>
    <mergeCell ref="F93:H93"/>
    <mergeCell ref="I93:M93"/>
    <mergeCell ref="N93:BA93"/>
    <mergeCell ref="BB93:BH93"/>
    <mergeCell ref="N128:BA128"/>
    <mergeCell ref="BB128:BH128"/>
    <mergeCell ref="D129:E129"/>
    <mergeCell ref="F129:H129"/>
    <mergeCell ref="I129:M129"/>
    <mergeCell ref="N129:BA129"/>
    <mergeCell ref="BB129:BH129"/>
    <mergeCell ref="D139:E139"/>
    <mergeCell ref="F139:H139"/>
    <mergeCell ref="I139:M139"/>
    <mergeCell ref="N139:BA139"/>
    <mergeCell ref="BB139:BH139"/>
    <mergeCell ref="D140:E140"/>
    <mergeCell ref="F140:H140"/>
    <mergeCell ref="BB140:BH140"/>
    <mergeCell ref="I140:M140"/>
    <mergeCell ref="N140:BA140"/>
    <mergeCell ref="D141:E141"/>
    <mergeCell ref="F141:H141"/>
    <mergeCell ref="I141:M141"/>
    <mergeCell ref="N141:BA141"/>
    <mergeCell ref="BB141:BH141"/>
    <mergeCell ref="D142:E142"/>
    <mergeCell ref="F142:H142"/>
    <mergeCell ref="I142:M142"/>
    <mergeCell ref="N142:BA142"/>
    <mergeCell ref="BB142:BH142"/>
    <mergeCell ref="D143:E143"/>
    <mergeCell ref="F143:H143"/>
    <mergeCell ref="BB143:BH143"/>
    <mergeCell ref="I143:M143"/>
    <mergeCell ref="N143:BA143"/>
    <mergeCell ref="D144:E144"/>
    <mergeCell ref="F144:H144"/>
    <mergeCell ref="I144:M144"/>
    <mergeCell ref="N144:BA144"/>
    <mergeCell ref="BB144:BH144"/>
    <mergeCell ref="D145:E145"/>
    <mergeCell ref="F145:H145"/>
    <mergeCell ref="I145:M145"/>
    <mergeCell ref="N145:BA145"/>
    <mergeCell ref="BB145:BH145"/>
    <mergeCell ref="D146:E146"/>
    <mergeCell ref="F146:H146"/>
    <mergeCell ref="BB146:BH146"/>
    <mergeCell ref="I146:M146"/>
    <mergeCell ref="N146:BA146"/>
    <mergeCell ref="D147:E147"/>
    <mergeCell ref="F147:H147"/>
    <mergeCell ref="I147:M147"/>
    <mergeCell ref="N147:BA147"/>
    <mergeCell ref="BB147:BH147"/>
    <mergeCell ref="D148:E148"/>
    <mergeCell ref="F148:H148"/>
    <mergeCell ref="I148:M148"/>
    <mergeCell ref="N148:BA148"/>
    <mergeCell ref="BB148:BH148"/>
    <mergeCell ref="D149:E149"/>
    <mergeCell ref="F149:H149"/>
    <mergeCell ref="BB149:BH149"/>
    <mergeCell ref="I149:M149"/>
    <mergeCell ref="N149:BA149"/>
    <mergeCell ref="D150:E150"/>
    <mergeCell ref="F150:H150"/>
    <mergeCell ref="I150:M150"/>
    <mergeCell ref="N150:BA150"/>
    <mergeCell ref="BB150:BH150"/>
    <mergeCell ref="D151:E151"/>
    <mergeCell ref="F151:H151"/>
    <mergeCell ref="I151:M151"/>
    <mergeCell ref="N151:BA151"/>
    <mergeCell ref="BB151:BH151"/>
    <mergeCell ref="D152:E152"/>
    <mergeCell ref="F152:H152"/>
    <mergeCell ref="BB152:BH152"/>
    <mergeCell ref="I152:M152"/>
    <mergeCell ref="N152:BA152"/>
    <mergeCell ref="D153:E153"/>
    <mergeCell ref="F153:H153"/>
    <mergeCell ref="I153:M153"/>
    <mergeCell ref="N153:BA153"/>
    <mergeCell ref="BB153:BH153"/>
    <mergeCell ref="D154:E154"/>
    <mergeCell ref="F154:H154"/>
    <mergeCell ref="I154:M154"/>
    <mergeCell ref="N154:BA154"/>
    <mergeCell ref="BB154:BH154"/>
    <mergeCell ref="D155:E155"/>
    <mergeCell ref="F155:H155"/>
    <mergeCell ref="BB155:BH155"/>
    <mergeCell ref="I155:M155"/>
    <mergeCell ref="N155:BA155"/>
    <mergeCell ref="D156:E156"/>
    <mergeCell ref="F156:H156"/>
    <mergeCell ref="I156:M156"/>
    <mergeCell ref="N156:BA156"/>
    <mergeCell ref="BB156:BH156"/>
    <mergeCell ref="D157:E157"/>
    <mergeCell ref="F157:H157"/>
    <mergeCell ref="I157:M157"/>
    <mergeCell ref="N157:BA157"/>
    <mergeCell ref="BB157:BH157"/>
    <mergeCell ref="D158:E158"/>
    <mergeCell ref="F158:H158"/>
    <mergeCell ref="BB158:BH158"/>
    <mergeCell ref="I158:M158"/>
    <mergeCell ref="N158:BA158"/>
    <mergeCell ref="D162:E162"/>
    <mergeCell ref="D163:E163"/>
    <mergeCell ref="D164:E164"/>
    <mergeCell ref="I170:BK170"/>
    <mergeCell ref="AX171:BD171"/>
    <mergeCell ref="Z191:AN191"/>
    <mergeCell ref="AO191:BC191"/>
    <mergeCell ref="J186:Y186"/>
    <mergeCell ref="Z186:AN186"/>
    <mergeCell ref="AO186:BC186"/>
    <mergeCell ref="J190:Y190"/>
    <mergeCell ref="Z190:AN190"/>
    <mergeCell ref="AO190:BC190"/>
    <mergeCell ref="J191:Y191"/>
    <mergeCell ref="J296:Y296"/>
    <mergeCell ref="Z296:AN296"/>
    <mergeCell ref="AO296:BC296"/>
    <mergeCell ref="J297:Y297"/>
    <mergeCell ref="Z297:AN297"/>
    <mergeCell ref="AO297:BC297"/>
    <mergeCell ref="K300:Z300"/>
    <mergeCell ref="AG300:AV300"/>
    <mergeCell ref="D305:BH305"/>
    <mergeCell ref="F306:K306"/>
    <mergeCell ref="L306:N306"/>
    <mergeCell ref="O306:R306"/>
    <mergeCell ref="S306:V306"/>
    <mergeCell ref="BA306:BH306"/>
    <mergeCell ref="D306:E306"/>
    <mergeCell ref="D307:E307"/>
    <mergeCell ref="F307:K307"/>
    <mergeCell ref="L307:N307"/>
    <mergeCell ref="O307:R307"/>
    <mergeCell ref="S307:V307"/>
    <mergeCell ref="D308:E308"/>
    <mergeCell ref="AU308:AZ308"/>
    <mergeCell ref="BA308:BH308"/>
    <mergeCell ref="W309:AT309"/>
    <mergeCell ref="AU309:AZ309"/>
    <mergeCell ref="D310:E310"/>
    <mergeCell ref="D311:E311"/>
    <mergeCell ref="F311:K311"/>
    <mergeCell ref="L311:N311"/>
    <mergeCell ref="O311:R311"/>
    <mergeCell ref="S311:V311"/>
    <mergeCell ref="O308:R308"/>
    <mergeCell ref="S308:V308"/>
    <mergeCell ref="O309:R309"/>
    <mergeCell ref="S309:V309"/>
    <mergeCell ref="O310:R310"/>
    <mergeCell ref="S310:V310"/>
    <mergeCell ref="F308:K308"/>
    <mergeCell ref="L308:N308"/>
    <mergeCell ref="D309:E309"/>
    <mergeCell ref="F309:K309"/>
    <mergeCell ref="L309:N309"/>
    <mergeCell ref="F310:K310"/>
    <mergeCell ref="L310:N310"/>
    <mergeCell ref="L313:N313"/>
    <mergeCell ref="O313:R313"/>
    <mergeCell ref="O314:R314"/>
    <mergeCell ref="S314:V314"/>
    <mergeCell ref="O315:R315"/>
    <mergeCell ref="S315:V315"/>
    <mergeCell ref="D312:E312"/>
    <mergeCell ref="F312:K312"/>
    <mergeCell ref="L312:N312"/>
    <mergeCell ref="O312:R312"/>
    <mergeCell ref="S312:V312"/>
    <mergeCell ref="F313:K313"/>
    <mergeCell ref="S313:V313"/>
    <mergeCell ref="D313:E313"/>
    <mergeCell ref="D314:E314"/>
    <mergeCell ref="F314:K314"/>
    <mergeCell ref="L314:N314"/>
    <mergeCell ref="D315:E315"/>
    <mergeCell ref="F315:K315"/>
    <mergeCell ref="L315:N315"/>
    <mergeCell ref="AU318:AZ318"/>
    <mergeCell ref="BA318:BH318"/>
    <mergeCell ref="D316:E316"/>
    <mergeCell ref="F316:K316"/>
    <mergeCell ref="L316:N316"/>
    <mergeCell ref="O316:R316"/>
    <mergeCell ref="S316:V316"/>
    <mergeCell ref="F317:K317"/>
    <mergeCell ref="S317:V317"/>
    <mergeCell ref="F330:K330"/>
    <mergeCell ref="L330:N330"/>
    <mergeCell ref="D328:E328"/>
    <mergeCell ref="D329:E329"/>
    <mergeCell ref="F329:K329"/>
    <mergeCell ref="L329:N329"/>
    <mergeCell ref="O329:R329"/>
    <mergeCell ref="S329:V329"/>
    <mergeCell ref="D330:E330"/>
    <mergeCell ref="L320:N320"/>
    <mergeCell ref="O320:R320"/>
    <mergeCell ref="O321:R321"/>
    <mergeCell ref="S321:V321"/>
    <mergeCell ref="O322:R322"/>
    <mergeCell ref="S322:V322"/>
    <mergeCell ref="D319:E319"/>
    <mergeCell ref="F319:K319"/>
    <mergeCell ref="L319:N319"/>
    <mergeCell ref="O319:R319"/>
    <mergeCell ref="S319:V319"/>
    <mergeCell ref="F320:K320"/>
    <mergeCell ref="S320:V320"/>
    <mergeCell ref="D320:E320"/>
    <mergeCell ref="D321:E321"/>
    <mergeCell ref="F321:K321"/>
    <mergeCell ref="L321:N321"/>
    <mergeCell ref="D322:E322"/>
    <mergeCell ref="F322:K322"/>
    <mergeCell ref="L322:N322"/>
    <mergeCell ref="L324:N324"/>
    <mergeCell ref="O324:R324"/>
    <mergeCell ref="O325:R325"/>
    <mergeCell ref="S325:V325"/>
    <mergeCell ref="O326:R326"/>
    <mergeCell ref="S326:V326"/>
    <mergeCell ref="D323:E323"/>
    <mergeCell ref="F323:K323"/>
    <mergeCell ref="L323:N323"/>
    <mergeCell ref="O323:R323"/>
    <mergeCell ref="S323:V323"/>
    <mergeCell ref="F324:K324"/>
    <mergeCell ref="S324:V324"/>
    <mergeCell ref="D324:E324"/>
    <mergeCell ref="D325:E325"/>
    <mergeCell ref="F325:K325"/>
    <mergeCell ref="L325:N325"/>
    <mergeCell ref="D326:E326"/>
    <mergeCell ref="F326:K326"/>
    <mergeCell ref="L326:N326"/>
    <mergeCell ref="O330:R330"/>
    <mergeCell ref="S330:V330"/>
    <mergeCell ref="D331:E331"/>
    <mergeCell ref="F331:K331"/>
    <mergeCell ref="L331:N331"/>
    <mergeCell ref="O331:R331"/>
    <mergeCell ref="S331:V331"/>
    <mergeCell ref="D332:E332"/>
    <mergeCell ref="F332:K332"/>
    <mergeCell ref="L332:N332"/>
    <mergeCell ref="O332:R332"/>
    <mergeCell ref="S332:V332"/>
    <mergeCell ref="D333:E333"/>
    <mergeCell ref="F333:K333"/>
    <mergeCell ref="S333:V333"/>
    <mergeCell ref="S340:V340"/>
    <mergeCell ref="W340:AT340"/>
    <mergeCell ref="AU340:AZ340"/>
    <mergeCell ref="BA340:BH340"/>
    <mergeCell ref="L333:N333"/>
    <mergeCell ref="O333:R333"/>
    <mergeCell ref="D339:BH339"/>
    <mergeCell ref="D340:E340"/>
    <mergeCell ref="F340:K340"/>
    <mergeCell ref="L340:N340"/>
    <mergeCell ref="O340:R340"/>
    <mergeCell ref="F341:K341"/>
    <mergeCell ref="L341:N341"/>
    <mergeCell ref="O341:R341"/>
    <mergeCell ref="S341:V341"/>
    <mergeCell ref="W341:AT341"/>
    <mergeCell ref="AU341:AZ341"/>
    <mergeCell ref="BA341:BH341"/>
    <mergeCell ref="D341:E341"/>
    <mergeCell ref="D342:E342"/>
    <mergeCell ref="F342:K342"/>
    <mergeCell ref="L342:N342"/>
    <mergeCell ref="O342:R342"/>
    <mergeCell ref="S342:V342"/>
    <mergeCell ref="D343:E343"/>
    <mergeCell ref="D345:E345"/>
    <mergeCell ref="D346:E346"/>
    <mergeCell ref="F346:K346"/>
    <mergeCell ref="L346:N346"/>
    <mergeCell ref="O346:R346"/>
    <mergeCell ref="S346:V346"/>
    <mergeCell ref="O343:R343"/>
    <mergeCell ref="S343:V343"/>
    <mergeCell ref="O344:R344"/>
    <mergeCell ref="S344:V344"/>
    <mergeCell ref="O345:R345"/>
    <mergeCell ref="S345:V345"/>
    <mergeCell ref="F343:K343"/>
    <mergeCell ref="L343:N343"/>
    <mergeCell ref="D344:E344"/>
    <mergeCell ref="F344:K344"/>
    <mergeCell ref="L344:N344"/>
    <mergeCell ref="F345:K345"/>
    <mergeCell ref="L345:N345"/>
    <mergeCell ref="L348:N348"/>
    <mergeCell ref="O348:R348"/>
    <mergeCell ref="O349:R349"/>
    <mergeCell ref="S349:V349"/>
    <mergeCell ref="O350:R350"/>
    <mergeCell ref="S350:V350"/>
    <mergeCell ref="D347:E347"/>
    <mergeCell ref="F347:K347"/>
    <mergeCell ref="L347:N347"/>
    <mergeCell ref="O347:R347"/>
    <mergeCell ref="S347:V347"/>
    <mergeCell ref="F348:K348"/>
    <mergeCell ref="S348:V348"/>
    <mergeCell ref="D351:E351"/>
    <mergeCell ref="F351:K351"/>
    <mergeCell ref="L351:N351"/>
    <mergeCell ref="O351:R351"/>
    <mergeCell ref="S351:V351"/>
    <mergeCell ref="W351:AT351"/>
    <mergeCell ref="AU351:AZ351"/>
    <mergeCell ref="BA351:BH351"/>
    <mergeCell ref="D352:E352"/>
    <mergeCell ref="F352:K352"/>
    <mergeCell ref="L352:N352"/>
    <mergeCell ref="O352:R352"/>
    <mergeCell ref="S352:V352"/>
    <mergeCell ref="W352:AT352"/>
    <mergeCell ref="AU352:AZ352"/>
    <mergeCell ref="BA352:BH352"/>
    <mergeCell ref="D348:E348"/>
    <mergeCell ref="D349:E349"/>
    <mergeCell ref="F349:K349"/>
    <mergeCell ref="L349:N349"/>
    <mergeCell ref="D350:E350"/>
    <mergeCell ref="F350:K350"/>
    <mergeCell ref="L350:N350"/>
    <mergeCell ref="D361:E361"/>
    <mergeCell ref="F361:K361"/>
    <mergeCell ref="L361:N361"/>
    <mergeCell ref="O361:R361"/>
    <mergeCell ref="S361:V361"/>
    <mergeCell ref="F362:K362"/>
    <mergeCell ref="S362:V362"/>
    <mergeCell ref="W364:AT364"/>
    <mergeCell ref="W365:AT365"/>
    <mergeCell ref="AU365:AZ365"/>
    <mergeCell ref="BA365:BH365"/>
    <mergeCell ref="W366:AT366"/>
    <mergeCell ref="AU366:AZ366"/>
    <mergeCell ref="BA366:BH366"/>
    <mergeCell ref="L362:N362"/>
    <mergeCell ref="O362:R362"/>
    <mergeCell ref="W363:AT363"/>
    <mergeCell ref="AU363:AZ363"/>
    <mergeCell ref="BA363:BH363"/>
    <mergeCell ref="AU364:AZ364"/>
    <mergeCell ref="BA364:BH364"/>
    <mergeCell ref="F364:K364"/>
    <mergeCell ref="L364:N364"/>
    <mergeCell ref="D362:E362"/>
    <mergeCell ref="D363:E363"/>
    <mergeCell ref="F363:K363"/>
    <mergeCell ref="L363:N363"/>
    <mergeCell ref="O363:R363"/>
    <mergeCell ref="S363:V363"/>
    <mergeCell ref="D364:E364"/>
    <mergeCell ref="L354:N354"/>
    <mergeCell ref="O354:R354"/>
    <mergeCell ref="O355:R355"/>
    <mergeCell ref="S355:V355"/>
    <mergeCell ref="O356:R356"/>
    <mergeCell ref="S356:V356"/>
    <mergeCell ref="D353:E353"/>
    <mergeCell ref="F353:K353"/>
    <mergeCell ref="L353:N353"/>
    <mergeCell ref="O353:R353"/>
    <mergeCell ref="S353:V353"/>
    <mergeCell ref="F354:K354"/>
    <mergeCell ref="S354:V354"/>
    <mergeCell ref="D354:E354"/>
    <mergeCell ref="D355:E355"/>
    <mergeCell ref="F355:K355"/>
    <mergeCell ref="L355:N355"/>
    <mergeCell ref="D356:E356"/>
    <mergeCell ref="F356:K356"/>
    <mergeCell ref="L356:N356"/>
    <mergeCell ref="L358:N358"/>
    <mergeCell ref="O358:R358"/>
    <mergeCell ref="O359:R359"/>
    <mergeCell ref="S359:V359"/>
    <mergeCell ref="O360:R360"/>
    <mergeCell ref="S360:V360"/>
    <mergeCell ref="D357:E357"/>
    <mergeCell ref="F357:K357"/>
    <mergeCell ref="L357:N357"/>
    <mergeCell ref="O357:R357"/>
    <mergeCell ref="S357:V357"/>
    <mergeCell ref="F358:K358"/>
    <mergeCell ref="S358:V358"/>
    <mergeCell ref="D358:E358"/>
    <mergeCell ref="D359:E359"/>
    <mergeCell ref="F359:K359"/>
    <mergeCell ref="L359:N359"/>
    <mergeCell ref="D360:E360"/>
    <mergeCell ref="F360:K360"/>
    <mergeCell ref="L360:N360"/>
    <mergeCell ref="O364:R364"/>
    <mergeCell ref="S364:V364"/>
    <mergeCell ref="D365:E365"/>
    <mergeCell ref="F365:K365"/>
    <mergeCell ref="L365:N365"/>
    <mergeCell ref="O365:R365"/>
    <mergeCell ref="S365:V365"/>
    <mergeCell ref="D368:E368"/>
    <mergeCell ref="D443:E443"/>
    <mergeCell ref="F443:K443"/>
    <mergeCell ref="L443:N443"/>
    <mergeCell ref="O443:W443"/>
    <mergeCell ref="X443:AG443"/>
    <mergeCell ref="AH443:AQ443"/>
    <mergeCell ref="AR443:BH443"/>
    <mergeCell ref="D444:E444"/>
    <mergeCell ref="F444:K444"/>
    <mergeCell ref="L444:N444"/>
    <mergeCell ref="O444:W444"/>
    <mergeCell ref="X444:AG444"/>
    <mergeCell ref="AH444:AQ444"/>
    <mergeCell ref="AR444:BH444"/>
    <mergeCell ref="F445:K445"/>
    <mergeCell ref="L445:N445"/>
    <mergeCell ref="O445:W445"/>
    <mergeCell ref="X445:AG445"/>
    <mergeCell ref="AH445:AQ445"/>
    <mergeCell ref="AR445:BH445"/>
    <mergeCell ref="D448:BH448"/>
    <mergeCell ref="D445:E445"/>
    <mergeCell ref="F449:K450"/>
    <mergeCell ref="L449:N450"/>
    <mergeCell ref="O449:W450"/>
    <mergeCell ref="X449:AG450"/>
    <mergeCell ref="AH449:AQ450"/>
    <mergeCell ref="AR449:BH450"/>
    <mergeCell ref="D449:E450"/>
    <mergeCell ref="F451:K451"/>
    <mergeCell ref="L451:N451"/>
    <mergeCell ref="O451:W451"/>
    <mergeCell ref="X451:AG451"/>
    <mergeCell ref="AH451:AQ451"/>
    <mergeCell ref="AR451:BH451"/>
    <mergeCell ref="D451:E451"/>
    <mergeCell ref="F452:K452"/>
    <mergeCell ref="L452:N452"/>
    <mergeCell ref="O452:W452"/>
    <mergeCell ref="X452:AG452"/>
    <mergeCell ref="AH452:AQ452"/>
    <mergeCell ref="AR452:BH452"/>
    <mergeCell ref="D452:E452"/>
    <mergeCell ref="F453:K453"/>
    <mergeCell ref="L453:N453"/>
    <mergeCell ref="O453:W453"/>
    <mergeCell ref="X453:AG453"/>
    <mergeCell ref="AH453:AQ453"/>
    <mergeCell ref="AR453:BH453"/>
    <mergeCell ref="D453:E453"/>
    <mergeCell ref="F454:K454"/>
    <mergeCell ref="L454:N454"/>
    <mergeCell ref="O454:W454"/>
    <mergeCell ref="X454:AG454"/>
    <mergeCell ref="AH454:AQ454"/>
    <mergeCell ref="AR454:BH454"/>
    <mergeCell ref="D454:E454"/>
    <mergeCell ref="F455:K455"/>
    <mergeCell ref="L455:N455"/>
    <mergeCell ref="O455:W455"/>
    <mergeCell ref="X455:AG455"/>
    <mergeCell ref="AH455:AQ455"/>
    <mergeCell ref="AR455:BH455"/>
    <mergeCell ref="D455:E455"/>
    <mergeCell ref="F456:K456"/>
    <mergeCell ref="L456:N456"/>
    <mergeCell ref="O456:W456"/>
    <mergeCell ref="X456:AG456"/>
    <mergeCell ref="AH456:AQ456"/>
    <mergeCell ref="AR456:BH456"/>
    <mergeCell ref="D456:E456"/>
    <mergeCell ref="F457:K457"/>
    <mergeCell ref="L457:N457"/>
    <mergeCell ref="O457:W457"/>
    <mergeCell ref="X457:AG457"/>
    <mergeCell ref="AH457:AQ457"/>
    <mergeCell ref="AR457:BH457"/>
    <mergeCell ref="D457:E457"/>
    <mergeCell ref="F458:K458"/>
    <mergeCell ref="L458:N458"/>
    <mergeCell ref="O458:W458"/>
    <mergeCell ref="X458:AG458"/>
    <mergeCell ref="AH458:AQ458"/>
    <mergeCell ref="AR458:BH458"/>
    <mergeCell ref="H416:BK416"/>
    <mergeCell ref="H417:BD417"/>
    <mergeCell ref="R418:Z418"/>
    <mergeCell ref="AA418:AI418"/>
    <mergeCell ref="AJ418:AZ418"/>
    <mergeCell ref="AA419:AI419"/>
    <mergeCell ref="AJ419:AZ419"/>
    <mergeCell ref="R419:Z419"/>
    <mergeCell ref="R420:Z420"/>
    <mergeCell ref="AA420:AI420"/>
    <mergeCell ref="AJ420:AZ420"/>
    <mergeCell ref="R421:Z421"/>
    <mergeCell ref="AA421:AI421"/>
    <mergeCell ref="AJ421:AZ421"/>
    <mergeCell ref="R422:Z422"/>
    <mergeCell ref="AA422:AI422"/>
    <mergeCell ref="AJ422:AZ422"/>
    <mergeCell ref="H423:BD423"/>
    <mergeCell ref="H425:BD425"/>
    <mergeCell ref="H426:BD426"/>
    <mergeCell ref="K430:Z430"/>
    <mergeCell ref="AH434:AQ435"/>
    <mergeCell ref="AR434:BH435"/>
    <mergeCell ref="AG430:AV430"/>
    <mergeCell ref="D433:BH433"/>
    <mergeCell ref="D434:E435"/>
    <mergeCell ref="F434:K435"/>
    <mergeCell ref="L434:N435"/>
    <mergeCell ref="O434:W435"/>
    <mergeCell ref="X434:AG435"/>
    <mergeCell ref="D436:E436"/>
    <mergeCell ref="F436:K436"/>
    <mergeCell ref="L436:N436"/>
    <mergeCell ref="O436:W436"/>
    <mergeCell ref="X436:AG436"/>
    <mergeCell ref="AH436:AQ436"/>
    <mergeCell ref="AR436:BH436"/>
    <mergeCell ref="D459:E459"/>
    <mergeCell ref="D460:E460"/>
    <mergeCell ref="F460:K460"/>
    <mergeCell ref="L460:N460"/>
    <mergeCell ref="O460:W460"/>
    <mergeCell ref="X460:AG460"/>
    <mergeCell ref="AH460:AQ460"/>
    <mergeCell ref="AR460:BH460"/>
    <mergeCell ref="D458:E458"/>
    <mergeCell ref="F459:K459"/>
    <mergeCell ref="L459:N459"/>
    <mergeCell ref="O459:W459"/>
    <mergeCell ref="X459:AG459"/>
    <mergeCell ref="AH459:AQ459"/>
    <mergeCell ref="AR459:BH459"/>
    <mergeCell ref="D366:E366"/>
    <mergeCell ref="F366:K366"/>
    <mergeCell ref="L366:N366"/>
    <mergeCell ref="O366:R366"/>
    <mergeCell ref="S366:V366"/>
    <mergeCell ref="D367:E367"/>
    <mergeCell ref="F367:K367"/>
    <mergeCell ref="S367:V367"/>
    <mergeCell ref="O374:R374"/>
    <mergeCell ref="S374:V374"/>
    <mergeCell ref="O375:R375"/>
    <mergeCell ref="S375:V375"/>
    <mergeCell ref="O376:R376"/>
    <mergeCell ref="S376:V376"/>
    <mergeCell ref="W374:AT374"/>
    <mergeCell ref="AU374:AZ374"/>
    <mergeCell ref="W375:AT375"/>
    <mergeCell ref="AU375:AZ375"/>
    <mergeCell ref="BA375:BH375"/>
    <mergeCell ref="L367:N367"/>
    <mergeCell ref="O367:R367"/>
    <mergeCell ref="W367:AT367"/>
    <mergeCell ref="AU367:AZ367"/>
    <mergeCell ref="BA367:BH367"/>
    <mergeCell ref="D373:BH373"/>
    <mergeCell ref="D374:E374"/>
    <mergeCell ref="BA374:BH374"/>
    <mergeCell ref="D376:E376"/>
    <mergeCell ref="D377:E377"/>
    <mergeCell ref="D378:E378"/>
    <mergeCell ref="D379:E379"/>
    <mergeCell ref="D380:E380"/>
    <mergeCell ref="F374:K374"/>
    <mergeCell ref="L374:N374"/>
    <mergeCell ref="D375:E375"/>
    <mergeCell ref="F375:K375"/>
    <mergeCell ref="L375:N375"/>
    <mergeCell ref="F376:K376"/>
    <mergeCell ref="L376:N376"/>
    <mergeCell ref="O380:R380"/>
    <mergeCell ref="S380:V380"/>
    <mergeCell ref="F377:K377"/>
    <mergeCell ref="L377:N377"/>
    <mergeCell ref="O377:R377"/>
    <mergeCell ref="S377:V377"/>
    <mergeCell ref="L378:N378"/>
    <mergeCell ref="O378:R378"/>
    <mergeCell ref="S378:V378"/>
    <mergeCell ref="F378:K378"/>
    <mergeCell ref="F379:K379"/>
    <mergeCell ref="L379:N379"/>
    <mergeCell ref="O379:R379"/>
    <mergeCell ref="S379:V379"/>
    <mergeCell ref="F380:K380"/>
    <mergeCell ref="L380:N380"/>
    <mergeCell ref="L382:N382"/>
    <mergeCell ref="O382:R382"/>
    <mergeCell ref="O383:R383"/>
    <mergeCell ref="S383:V383"/>
    <mergeCell ref="O384:R384"/>
    <mergeCell ref="S384:V384"/>
    <mergeCell ref="D381:E381"/>
    <mergeCell ref="F381:K381"/>
    <mergeCell ref="L381:N381"/>
    <mergeCell ref="O381:R381"/>
    <mergeCell ref="S381:V381"/>
    <mergeCell ref="F382:K382"/>
    <mergeCell ref="S382:V382"/>
    <mergeCell ref="D385:E385"/>
    <mergeCell ref="F385:K385"/>
    <mergeCell ref="L385:N385"/>
    <mergeCell ref="O385:R385"/>
    <mergeCell ref="S385:V385"/>
    <mergeCell ref="W385:AT385"/>
    <mergeCell ref="AU385:AZ385"/>
    <mergeCell ref="BA385:BH385"/>
    <mergeCell ref="D386:E386"/>
    <mergeCell ref="F386:K386"/>
    <mergeCell ref="L386:N386"/>
    <mergeCell ref="O386:R386"/>
    <mergeCell ref="S386:V386"/>
    <mergeCell ref="W386:AT386"/>
    <mergeCell ref="AU386:AZ386"/>
    <mergeCell ref="BA386:BH386"/>
    <mergeCell ref="D382:E382"/>
    <mergeCell ref="D383:E383"/>
    <mergeCell ref="F383:K383"/>
    <mergeCell ref="L383:N383"/>
    <mergeCell ref="D384:E384"/>
    <mergeCell ref="F384:K384"/>
    <mergeCell ref="L384:N384"/>
    <mergeCell ref="E400:L400"/>
    <mergeCell ref="M400:T400"/>
    <mergeCell ref="U400:BG400"/>
    <mergeCell ref="E401:L401"/>
    <mergeCell ref="M401:T401"/>
    <mergeCell ref="U401:BG401"/>
    <mergeCell ref="E402:L402"/>
    <mergeCell ref="M402:T402"/>
    <mergeCell ref="U402:BG402"/>
    <mergeCell ref="AG407:AV407"/>
    <mergeCell ref="L388:N388"/>
    <mergeCell ref="O388:R388"/>
    <mergeCell ref="O389:R389"/>
    <mergeCell ref="S389:V389"/>
    <mergeCell ref="O390:R390"/>
    <mergeCell ref="S390:V390"/>
    <mergeCell ref="D387:E387"/>
    <mergeCell ref="F387:K387"/>
    <mergeCell ref="L387:N387"/>
    <mergeCell ref="O387:R387"/>
    <mergeCell ref="S387:V387"/>
    <mergeCell ref="F388:K388"/>
    <mergeCell ref="S388:V388"/>
    <mergeCell ref="D388:E388"/>
    <mergeCell ref="D389:E389"/>
    <mergeCell ref="F389:K389"/>
    <mergeCell ref="L389:N389"/>
    <mergeCell ref="D390:E390"/>
    <mergeCell ref="F390:K390"/>
    <mergeCell ref="L390:N390"/>
    <mergeCell ref="D391:E391"/>
    <mergeCell ref="E393:O393"/>
    <mergeCell ref="P393:S393"/>
    <mergeCell ref="T393:W393"/>
    <mergeCell ref="E394:O394"/>
    <mergeCell ref="P394:S394"/>
    <mergeCell ref="T394:W394"/>
    <mergeCell ref="M399:T399"/>
    <mergeCell ref="U399:BG399"/>
    <mergeCell ref="E395:O395"/>
    <mergeCell ref="P395:S395"/>
    <mergeCell ref="T395:W395"/>
    <mergeCell ref="E396:O396"/>
    <mergeCell ref="P396:S396"/>
    <mergeCell ref="T396:W396"/>
    <mergeCell ref="E399:L399"/>
    <mergeCell ref="K407:Z407"/>
    <mergeCell ref="H410:BD410"/>
    <mergeCell ref="X411:AQ411"/>
    <mergeCell ref="AX411:BD411"/>
    <mergeCell ref="H412:BD412"/>
    <mergeCell ref="H413:BD413"/>
    <mergeCell ref="H414:BD414"/>
    <mergeCell ref="H415:BD415"/>
    <mergeCell ref="D437:E437"/>
    <mergeCell ref="F437:K437"/>
    <mergeCell ref="L437:N437"/>
    <mergeCell ref="O437:W437"/>
    <mergeCell ref="X437:AG437"/>
    <mergeCell ref="AH437:AQ437"/>
    <mergeCell ref="AR437:BH437"/>
    <mergeCell ref="D438:E438"/>
    <mergeCell ref="F438:K438"/>
    <mergeCell ref="L438:N438"/>
    <mergeCell ref="O438:W438"/>
    <mergeCell ref="X438:AG438"/>
    <mergeCell ref="AH438:AQ438"/>
    <mergeCell ref="AR438:BH438"/>
    <mergeCell ref="D439:E439"/>
    <mergeCell ref="F439:K439"/>
    <mergeCell ref="L439:N439"/>
    <mergeCell ref="O439:W439"/>
    <mergeCell ref="X439:AG439"/>
    <mergeCell ref="AH439:AQ439"/>
    <mergeCell ref="AR439:BH439"/>
    <mergeCell ref="D440:E440"/>
    <mergeCell ref="F440:K440"/>
    <mergeCell ref="L440:N440"/>
    <mergeCell ref="O440:W440"/>
    <mergeCell ref="X440:AG440"/>
    <mergeCell ref="AH440:AQ440"/>
    <mergeCell ref="AR440:BH440"/>
    <mergeCell ref="D441:E441"/>
    <mergeCell ref="F441:K441"/>
    <mergeCell ref="L441:N441"/>
    <mergeCell ref="O441:W441"/>
    <mergeCell ref="X441:AG441"/>
    <mergeCell ref="AH441:AQ441"/>
    <mergeCell ref="AR441:BH441"/>
    <mergeCell ref="D442:E442"/>
    <mergeCell ref="F442:K442"/>
    <mergeCell ref="L442:N442"/>
    <mergeCell ref="O442:W442"/>
    <mergeCell ref="X442:AG442"/>
    <mergeCell ref="AH442:AQ442"/>
    <mergeCell ref="AR442:BH442"/>
  </mergeCells>
  <dataValidations>
    <dataValidation type="list" allowBlank="1" showErrorMessage="1" sqref="Z7 Z171 Z275">
      <formula1>'FUENTE DE DATOS'!$B$2:$B$76</formula1>
    </dataValidation>
  </dataValidations>
  <printOptions horizontalCentered="1" verticalCentered="1"/>
  <pageMargins bottom="0.46766881412550715" footer="0.0" header="0.0" left="0.021391245887278327" right="0.032086868830917485" top="0.1390430982673091"/>
  <pageSetup paperSize="9" orientation="portrait"/>
  <drawing r:id="rId1"/>
</worksheet>
</file>