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omments2.xml" ContentType="application/vnd.openxmlformats-officedocument.spreadsheetml.comments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308"/>
  <workbookPr autoCompressPictures="0"/>
  <bookViews>
    <workbookView xWindow="16740" yWindow="0" windowWidth="25600" windowHeight="19620" activeTab="1"/>
  </bookViews>
  <sheets>
    <sheet name="网络编程" sheetId="1" r:id="rId1"/>
    <sheet name="软件工程" sheetId="3" r:id="rId2"/>
    <sheet name="软件工程旧" sheetId="2" r:id="rId3"/>
  </sheets>
  <definedNames>
    <definedName name="ExternalData_513" localSheetId="1">软件工程!$C$14:$F$14</definedName>
    <definedName name="ExternalData_513" localSheetId="2">软件工程旧!$C$16:$F$16</definedName>
    <definedName name="ExternalData_513" localSheetId="0">网络编程!$C$14:$F$14</definedName>
    <definedName name="ExternalData_514" localSheetId="1">软件工程!$C$4:$F$6</definedName>
    <definedName name="ExternalData_514" localSheetId="2">软件工程旧!$C$4:$F$6</definedName>
    <definedName name="ExternalData_514" localSheetId="0">网络编程!$C$4:$F$6</definedName>
    <definedName name="ExternalData_515" localSheetId="1">软件工程!$C$4:$F$6</definedName>
    <definedName name="ExternalData_515" localSheetId="2">软件工程旧!$C$4:$F$6</definedName>
    <definedName name="ExternalData_515" localSheetId="0">网络编程!$C$4:$F$6</definedName>
    <definedName name="ExternalData_516" localSheetId="1">软件工程!$C$13:$F$14</definedName>
    <definedName name="ExternalData_516" localSheetId="2">软件工程旧!$C$15:$F$16</definedName>
    <definedName name="ExternalData_516" localSheetId="0">网络编程!$C$13:$F$14</definedName>
    <definedName name="ExternalData_519" localSheetId="2">软件工程旧!$C$24:$E$24</definedName>
    <definedName name="ExternalData_519" localSheetId="0">网络编程!#REF!</definedName>
    <definedName name="ExternalData_520" localSheetId="2">软件工程旧!$C$4:$F$6</definedName>
    <definedName name="ExternalData_521" localSheetId="2">软件工程旧!$C$15:$F$16</definedName>
    <definedName name="ExternalData_522" localSheetId="2">软件工程旧!$C$4:$F$6</definedName>
    <definedName name="ExternalData_523" localSheetId="2">软件工程旧!$C$24:$E$24</definedName>
    <definedName name="ExternalData_524" localSheetId="2">软件工程旧!$C$16:$F$16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4" i="3" l="1"/>
  <c r="H74" i="3"/>
  <c r="H75" i="3"/>
  <c r="H79" i="3"/>
  <c r="F79" i="3"/>
  <c r="E74" i="3"/>
  <c r="E77" i="3"/>
  <c r="E79" i="3"/>
  <c r="C79" i="3"/>
  <c r="G74" i="3"/>
  <c r="D5" i="3"/>
  <c r="D14" i="3"/>
  <c r="D15" i="3"/>
  <c r="D24" i="3"/>
  <c r="D32" i="3"/>
  <c r="J67" i="3"/>
  <c r="F67" i="3"/>
  <c r="E67" i="3"/>
  <c r="D8" i="3"/>
  <c r="H73" i="1"/>
  <c r="H74" i="1"/>
  <c r="E76" i="1"/>
  <c r="D5" i="1"/>
  <c r="D14" i="1"/>
  <c r="D15" i="1"/>
  <c r="D23" i="1"/>
  <c r="D31" i="1"/>
  <c r="D73" i="1"/>
  <c r="E73" i="1"/>
  <c r="H78" i="1"/>
  <c r="F78" i="1"/>
  <c r="E78" i="1"/>
  <c r="C78" i="1"/>
  <c r="G73" i="1"/>
  <c r="H96" i="2"/>
  <c r="H97" i="2"/>
  <c r="H101" i="2"/>
  <c r="F101" i="2"/>
  <c r="E96" i="2"/>
  <c r="E99" i="2"/>
  <c r="E101" i="2"/>
  <c r="C101" i="2"/>
  <c r="G96" i="2"/>
  <c r="D96" i="2"/>
  <c r="E82" i="2"/>
  <c r="E83" i="2"/>
  <c r="E85" i="2"/>
  <c r="E86" i="2"/>
  <c r="E87" i="2"/>
  <c r="E91" i="2"/>
  <c r="B91" i="2"/>
  <c r="H87" i="2"/>
  <c r="H86" i="2"/>
  <c r="H82" i="2"/>
  <c r="D5" i="2"/>
  <c r="D16" i="2"/>
  <c r="D29" i="2"/>
  <c r="D40" i="2"/>
  <c r="D82" i="2"/>
  <c r="J78" i="2"/>
  <c r="F78" i="2"/>
  <c r="E78" i="2"/>
  <c r="D17" i="2"/>
  <c r="D8" i="2"/>
  <c r="J66" i="1"/>
  <c r="F66" i="1"/>
  <c r="E66" i="1"/>
  <c r="D8" i="1"/>
</calcChain>
</file>

<file path=xl/comments1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mments2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mments3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nnections.xml><?xml version="1.0" encoding="utf-8"?>
<connections xmlns="http://schemas.openxmlformats.org/spreadsheetml/2006/main">
  <connection id="1" name="连接" type="4" refreshedVersion="0" background="1" saveData="1">
    <webPr url="http://jwc.imnu.edu.cn/department/plan/showplanlist.jsp?planid=200511907921"/>
  </connection>
  <connection id="2" name="连接1" type="4" refreshedVersion="0" background="1" saveData="1">
    <webPr url="http://jwc.imnu.edu.cn/department/plan/showplanlist.jsp?planid=200511907921"/>
  </connection>
  <connection id="3" name="连接11" type="4" refreshedVersion="0" background="1" saveData="1">
    <webPr url="http://jwc.imnu.edu.cn/department/plan/showplanlist.jsp?planid=200511907921"/>
  </connection>
  <connection id="4" name="连接2" type="4" refreshedVersion="0" background="1" saveData="1">
    <webPr url="http://jwc.imnu.edu.cn/department/plan/showplanlist.jsp?planid=200511907921"/>
  </connection>
  <connection id="5" name="连接21" type="4" refreshedVersion="0" background="1" saveData="1">
    <webPr url="http://jwc.imnu.edu.cn/department/plan/showplanlist.jsp?planid=200511907921"/>
  </connection>
  <connection id="6" name="连接3" type="4" refreshedVersion="0" background="1" saveData="1">
    <webPr url="http://jwc.imnu.edu.cn/department/plan/showplanlist.jsp?planid=200511907921"/>
  </connection>
  <connection id="7" name="连接31" type="4" refreshedVersion="0" background="1" saveData="1">
    <webPr url="http://jwc.imnu.edu.cn/department/plan/showplanlist.jsp?planid=200511907921"/>
  </connection>
  <connection id="8" name="连接4" type="4" refreshedVersion="0" background="1" saveData="1">
    <webPr url="http://jwc.imnu.edu.cn/department/plan/showplanlist.jsp?planid=200511907921"/>
  </connection>
  <connection id="9" name="连接411" type="4" refreshedVersion="0" background="1" saveData="1">
    <webPr url="http://jwc.imnu.edu.cn/department/plan/showplanlist.jsp?planid=200511907921"/>
  </connection>
  <connection id="10" name="连接4111" type="4" refreshedVersion="0" background="1" saveData="1">
    <webPr url="http://jwc.imnu.edu.cn/department/plan/showplanlist.jsp?planid=200511907921"/>
  </connection>
</connections>
</file>

<file path=xl/sharedStrings.xml><?xml version="1.0" encoding="utf-8"?>
<sst xmlns="http://schemas.openxmlformats.org/spreadsheetml/2006/main" count="961" uniqueCount="241">
  <si>
    <t>学期</t>
  </si>
  <si>
    <t>必修课</t>
  </si>
  <si>
    <t>选修课</t>
  </si>
  <si>
    <t>课号</t>
  </si>
  <si>
    <t>课程名称</t>
  </si>
  <si>
    <t>课时</t>
  </si>
  <si>
    <t>学分</t>
  </si>
  <si>
    <t>类型</t>
    <phoneticPr fontId="2" type="halfwidthKatakana" alignment="noControl"/>
  </si>
  <si>
    <t>第一学期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</si>
  <si>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一</t>
    </r>
    <r>
      <rPr>
        <sz val="10"/>
        <rFont val="Times New Roman"/>
        <family val="1"/>
      </rPr>
      <t>)</t>
    </r>
    <phoneticPr fontId="2" type="halfwidthKatakana" alignment="noControl"/>
  </si>
  <si>
    <t>公共必修</t>
    <phoneticPr fontId="2" type="halfwidthKatakana" alignment="noControl"/>
  </si>
  <si>
    <t>学科基础</t>
    <phoneticPr fontId="2" type="halfwidthKatakana" alignment="noControl"/>
  </si>
  <si>
    <t>思想道德修养与法律基础</t>
    <phoneticPr fontId="2" type="halfwidthKatakana" alignment="noControl"/>
  </si>
  <si>
    <t>专业实践选修</t>
    <phoneticPr fontId="2" type="halfwidthKatakana" alignment="noControl"/>
  </si>
  <si>
    <t>军事理论</t>
    <phoneticPr fontId="2" type="halfwidthKatakana" alignment="noControl"/>
  </si>
  <si>
    <t>通识教育</t>
    <phoneticPr fontId="2" type="halfwidthKatakana" alignment="noControl"/>
  </si>
  <si>
    <t>高等数学(一)</t>
    <phoneticPr fontId="2" type="halfwidthKatakana" alignment="noControl"/>
  </si>
  <si>
    <t>民族理论与民族政策</t>
    <phoneticPr fontId="2" type="halfwidthKatakana" alignment="noControl"/>
  </si>
  <si>
    <t>信息技术导论</t>
    <phoneticPr fontId="2" type="halfwidthKatakana" alignment="noControl"/>
  </si>
  <si>
    <t>新生研讨课</t>
    <phoneticPr fontId="2" type="halfwidthKatakana" alignment="noControl"/>
  </si>
  <si>
    <t>不计基点</t>
    <phoneticPr fontId="2" type="halfwidthKatakana" alignment="noControl"/>
  </si>
  <si>
    <t>专业报告1</t>
    <phoneticPr fontId="2" type="halfwidthKatakana" alignment="noControl"/>
  </si>
  <si>
    <t>第二学期</t>
  </si>
  <si>
    <t>形势与政策</t>
    <phoneticPr fontId="2" type="halfwidthKatakana" alignment="noControl"/>
  </si>
  <si>
    <t>马克思主义基本原理</t>
    <phoneticPr fontId="2" type="halfwidthKatakana" alignment="noControl"/>
  </si>
  <si>
    <t>专业见习</t>
    <phoneticPr fontId="2" type="halfwidthKatakana" alignment="noControl"/>
  </si>
  <si>
    <r>
      <t>1</t>
    </r>
    <r>
      <rPr>
        <sz val="10"/>
        <rFont val="宋体"/>
        <family val="3"/>
        <charset val="134"/>
      </rPr>
      <t>周</t>
    </r>
  </si>
  <si>
    <t>实践体系-专业实践</t>
    <phoneticPr fontId="2" type="halfwidthKatakana" alignment="noControl"/>
  </si>
  <si>
    <t>不计基点</t>
  </si>
  <si>
    <t>第三学期</t>
  </si>
  <si>
    <t>大学英语（三）</t>
    <phoneticPr fontId="2" type="halfwidthKatakana" alignment="noControl"/>
  </si>
  <si>
    <t>中国近代史纲要</t>
    <phoneticPr fontId="2" type="halfwidthKatakana" alignment="noControl"/>
  </si>
  <si>
    <t>实践体系-综合创新</t>
    <phoneticPr fontId="2" type="halfwidthKatakana" alignment="noControl"/>
  </si>
  <si>
    <t>专业报告3</t>
    <phoneticPr fontId="2" type="halfwidthKatakana" alignment="noControl"/>
  </si>
  <si>
    <t>第四学期</t>
  </si>
  <si>
    <t>大学英语（四）</t>
    <phoneticPr fontId="2" type="halfwidthKatakana" alignment="noControl"/>
  </si>
  <si>
    <t>毛泽东思想和中国特色社会主义理论</t>
    <phoneticPr fontId="2" type="halfwidthKatakana" alignment="noControl"/>
  </si>
  <si>
    <t>专业研习</t>
    <phoneticPr fontId="2" type="halfwidthKatakana" alignment="noControl"/>
  </si>
  <si>
    <r>
      <t>1</t>
    </r>
    <r>
      <rPr>
        <sz val="10"/>
        <color indexed="8"/>
        <rFont val="宋体"/>
        <family val="3"/>
        <charset val="134"/>
      </rPr>
      <t>周</t>
    </r>
  </si>
  <si>
    <t>专业报告4</t>
    <phoneticPr fontId="2" type="halfwidthKatakana" alignment="noControl"/>
  </si>
  <si>
    <t>第五学期</t>
  </si>
  <si>
    <t>大学生职业发展与就业指导</t>
    <phoneticPr fontId="2" type="halfwidthKatakana" alignment="noControl"/>
  </si>
  <si>
    <t>专业报告5</t>
    <phoneticPr fontId="2" type="halfwidthKatakana" alignment="noControl"/>
  </si>
  <si>
    <t>第六学期</t>
  </si>
  <si>
    <t>创新创业与成人成才（通识教育）</t>
    <phoneticPr fontId="2" type="halfwidthKatakana" alignment="noControl"/>
  </si>
  <si>
    <t>专业实习</t>
    <phoneticPr fontId="2" type="halfwidthKatakana" alignment="noControl"/>
  </si>
  <si>
    <t>实践体系-专业实践</t>
  </si>
  <si>
    <t>专业报告6</t>
    <phoneticPr fontId="2" type="halfwidthKatakana" alignment="noControl"/>
  </si>
  <si>
    <t>第七学期</t>
  </si>
  <si>
    <t>毕业实习</t>
    <phoneticPr fontId="2" type="halfwidthKatakana" alignment="noControl"/>
  </si>
  <si>
    <r>
      <t>4</t>
    </r>
    <r>
      <rPr>
        <sz val="10"/>
        <rFont val="宋体"/>
        <family val="3"/>
        <charset val="134"/>
      </rPr>
      <t>周</t>
    </r>
  </si>
  <si>
    <t>社会调查</t>
    <phoneticPr fontId="2" type="halfwidthKatakana" alignment="noControl"/>
  </si>
  <si>
    <t>思想政治实践课</t>
    <phoneticPr fontId="2" type="halfwidthKatakana" alignment="noControl"/>
  </si>
  <si>
    <t>读书活动</t>
    <phoneticPr fontId="2" type="halfwidthKatakana" alignment="noControl"/>
  </si>
  <si>
    <t>第八学期</t>
  </si>
  <si>
    <t>毕业设计</t>
    <phoneticPr fontId="2" type="halfwidthKatakana" alignment="noControl"/>
  </si>
  <si>
    <t>毕业标准</t>
  </si>
  <si>
    <t>公共必修（24学分）</t>
    <phoneticPr fontId="2" type="halfwidthKatakana" alignment="noControl"/>
  </si>
  <si>
    <t>通识选修（18学分）</t>
    <phoneticPr fontId="2" type="halfwidthKatakana" alignment="noControl"/>
  </si>
  <si>
    <t>实践教学体系（15学分）</t>
  </si>
  <si>
    <t>专业实践（10学分）</t>
    <phoneticPr fontId="2" type="halfwidthKatakana" alignment="noControl"/>
  </si>
  <si>
    <t>注：社会调查可以选择用其它实践课替代</t>
  </si>
  <si>
    <t>综合创新实践（5学分）</t>
    <phoneticPr fontId="2" type="halfwidthKatakana" alignment="noControl"/>
  </si>
  <si>
    <t>专业必修</t>
  </si>
  <si>
    <t>专业选修</t>
  </si>
  <si>
    <t>专业实践必修</t>
  </si>
  <si>
    <t>合计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</si>
  <si>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二</t>
    </r>
    <r>
      <rPr>
        <sz val="10"/>
        <rFont val="Times New Roman"/>
        <family val="1"/>
      </rPr>
      <t>)</t>
    </r>
    <phoneticPr fontId="2" type="halfwidthKatakana" alignment="noControl"/>
  </si>
  <si>
    <t>不计基点</t>
    <phoneticPr fontId="2" type="halfwidthKatakana" alignment="noControl"/>
  </si>
  <si>
    <t>c语言程序设计</t>
    <phoneticPr fontId="2" type="halfwidthKatakana" alignment="noControl"/>
  </si>
  <si>
    <t>高等数学（二）</t>
    <phoneticPr fontId="2" type="halfwidthKatakana" alignment="noControl"/>
  </si>
  <si>
    <t>离散数学</t>
    <phoneticPr fontId="2" type="halfwidthKatakana" alignment="noControl"/>
  </si>
  <si>
    <t>线性代数</t>
    <phoneticPr fontId="2" type="halfwidthKatakana" alignment="noControl"/>
  </si>
  <si>
    <t>综合创新实践</t>
    <phoneticPr fontId="2" type="halfwidthKatakana" alignment="noControl"/>
  </si>
  <si>
    <t>通识选修</t>
    <phoneticPr fontId="2" type="halfwidthKatakana" alignment="noControl"/>
  </si>
  <si>
    <t>数据结构与算法实验</t>
    <phoneticPr fontId="2" type="halfwidthKatakana" alignment="noControl"/>
  </si>
  <si>
    <t>学科基础实践</t>
    <phoneticPr fontId="2" type="halfwidthKatakana" alignment="noControl"/>
  </si>
  <si>
    <t>专业实践</t>
    <phoneticPr fontId="2" type="halfwidthKatakana" alignment="noControl"/>
  </si>
  <si>
    <t>数据库系统原理</t>
    <phoneticPr fontId="2" type="halfwidthKatakana" alignment="noControl"/>
  </si>
  <si>
    <t>数据库系统原理实验</t>
    <phoneticPr fontId="2" type="halfwidthKatakana" alignment="noControl"/>
  </si>
  <si>
    <t>操作系统原理</t>
    <phoneticPr fontId="2" type="halfwidthKatakana" alignment="noControl"/>
  </si>
  <si>
    <t>操作系统原理实验</t>
    <phoneticPr fontId="2" type="halfwidthKatakana" alignment="noControl"/>
  </si>
  <si>
    <t>计算机网络</t>
    <phoneticPr fontId="2" type="halfwidthKatakana" alignment="noControl"/>
  </si>
  <si>
    <t>计算机网络实验</t>
    <phoneticPr fontId="2" type="halfwidthKatakana" alignment="noControl"/>
  </si>
  <si>
    <t>教育实习</t>
    <phoneticPr fontId="2" type="halfwidthKatakana" alignment="noControl"/>
  </si>
  <si>
    <r>
      <t>18</t>
    </r>
    <r>
      <rPr>
        <sz val="10"/>
        <color indexed="10"/>
        <rFont val="宋体"/>
        <family val="3"/>
        <charset val="134"/>
      </rPr>
      <t>周</t>
    </r>
    <phoneticPr fontId="2" type="halfwidthKatakana" alignment="noControl"/>
  </si>
  <si>
    <t>通识选修1</t>
    <phoneticPr fontId="2" type="halfwidthKatakana" alignment="noControl"/>
  </si>
  <si>
    <t>大学物理</t>
    <phoneticPr fontId="2" type="halfwidthKatakana" alignment="noControl"/>
  </si>
  <si>
    <t>大学物理实验</t>
    <phoneticPr fontId="2" type="halfwidthKatakana" alignment="noControl"/>
  </si>
  <si>
    <t>学年论文</t>
    <phoneticPr fontId="2" type="halfwidthKatakana" alignment="noControl"/>
  </si>
  <si>
    <t>通识选修2</t>
    <phoneticPr fontId="2" type="halfwidthKatakana" alignment="noControl"/>
  </si>
  <si>
    <t>计算机维护与管理</t>
    <phoneticPr fontId="2" type="halfwidthKatakana" alignment="noControl"/>
  </si>
  <si>
    <t>专业选修实践</t>
    <phoneticPr fontId="2" type="halfwidthKatakana" alignment="noControl"/>
  </si>
  <si>
    <t>专业选修</t>
    <phoneticPr fontId="2" type="halfwidthKatakana" alignment="noControl"/>
  </si>
  <si>
    <t>概率论与数理统计</t>
    <phoneticPr fontId="2" type="halfwidthKatakana" alignment="noControl"/>
  </si>
  <si>
    <t>java基础</t>
    <phoneticPr fontId="2" type="halfwidthKatakana" alignment="noControl"/>
  </si>
  <si>
    <t>数值分析</t>
    <phoneticPr fontId="2" type="halfwidthKatakana" alignment="noControl"/>
  </si>
  <si>
    <t>数值分析实验</t>
    <phoneticPr fontId="2" type="halfwidthKatakana" alignment="noControl"/>
  </si>
  <si>
    <t>通识选修3</t>
    <phoneticPr fontId="2" type="halfwidthKatakana" alignment="noControl"/>
  </si>
  <si>
    <t>工程进阶数学</t>
    <phoneticPr fontId="24" type="noConversion"/>
  </si>
  <si>
    <t>专业外语</t>
    <phoneticPr fontId="2" type="halfwidthKatakana" alignment="noControl"/>
  </si>
  <si>
    <t>专业前沿讲座</t>
    <phoneticPr fontId="2" type="halfwidthKatakana" alignment="noControl"/>
  </si>
  <si>
    <t>专业实训</t>
    <phoneticPr fontId="2" type="halfwidthKatakana" alignment="noControl"/>
  </si>
  <si>
    <t>人工智能技术</t>
  </si>
  <si>
    <t>人工智能技术实验</t>
  </si>
  <si>
    <t>通识教育（42学分）</t>
    <phoneticPr fontId="2" type="halfwidthKatakana" alignment="noControl"/>
  </si>
  <si>
    <r>
      <t>必修1</t>
    </r>
    <r>
      <rPr>
        <sz val="10"/>
        <color indexed="8"/>
        <rFont val="宋体"/>
        <family val="3"/>
        <charset val="134"/>
      </rPr>
      <t>3学分</t>
    </r>
    <phoneticPr fontId="26" type="noConversion"/>
  </si>
  <si>
    <t>选修要求选够4学分</t>
    <phoneticPr fontId="26" type="noConversion"/>
  </si>
  <si>
    <t>专业教育（67学分）</t>
    <phoneticPr fontId="2" type="halfwidthKatakana" alignment="noControl"/>
  </si>
  <si>
    <t>计算机科学与技术（网络编程）专业2016级教学计划表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</si>
  <si>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</si>
  <si>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</si>
  <si>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</si>
  <si>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数据库系统应用开发实践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</si>
  <si>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</si>
  <si>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</si>
  <si>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</si>
  <si>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c++程序设计</t>
    <phoneticPr fontId="2" type="halfwidthKatakana" alignment="noControl"/>
  </si>
  <si>
    <r>
      <t>3</t>
    </r>
    <r>
      <rPr>
        <sz val="13"/>
        <color indexed="63"/>
        <rFont val="宋体"/>
        <family val="2"/>
        <charset val="134"/>
      </rPr>
      <t>周</t>
    </r>
  </si>
  <si>
    <r>
      <t>软件工程与计算</t>
    </r>
    <r>
      <rPr>
        <sz val="13"/>
        <color indexed="63"/>
        <rFont val="Helvetica Neue"/>
      </rPr>
      <t>I</t>
    </r>
    <phoneticPr fontId="2" type="halfwidthKatakana" alignment="noControl"/>
  </si>
  <si>
    <t xml:space="preserve"> </t>
    <phoneticPr fontId="2" type="halfwidthKatakana" alignment="noControl"/>
  </si>
  <si>
    <t>计算机系统基础实验</t>
  </si>
  <si>
    <t>数据结构与算法</t>
    <phoneticPr fontId="2" type="halfwidthKatakana" alignment="noControl"/>
  </si>
  <si>
    <t>学科基础实践</t>
    <phoneticPr fontId="2" type="halfwidthKatakana" alignment="noControl"/>
  </si>
  <si>
    <t>计算机系统基础</t>
    <phoneticPr fontId="2" type="halfwidthKatakana" alignment="noControl"/>
  </si>
  <si>
    <t>学科基础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</si>
  <si>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</si>
  <si>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</si>
  <si>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</si>
  <si>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r>
      <t>UI</t>
    </r>
    <r>
      <rPr>
        <sz val="13"/>
        <color indexed="63"/>
        <rFont val="宋体"/>
        <family val="2"/>
        <charset val="134"/>
      </rPr>
      <t>设计开发实践</t>
    </r>
  </si>
  <si>
    <t xml:space="preserve"> </t>
    <phoneticPr fontId="2" type="halfwidthKatakana" alignment="noControl"/>
  </si>
  <si>
    <t>软件工程导论</t>
  </si>
  <si>
    <t>软件工程导论实验</t>
  </si>
  <si>
    <t>1周</t>
    <phoneticPr fontId="2" type="halfwidthKatakana" alignment="noControl"/>
  </si>
  <si>
    <r>
      <t>软件工程与计算</t>
    </r>
    <r>
      <rPr>
        <sz val="13"/>
        <color indexed="63"/>
        <rFont val="Helvetica Neue"/>
      </rPr>
      <t>III</t>
    </r>
    <phoneticPr fontId="2" type="halfwidthKatakana" alignment="noControl"/>
  </si>
  <si>
    <t>网络编程技术</t>
  </si>
  <si>
    <t>网络编程技术实验</t>
  </si>
  <si>
    <t xml:space="preserve"> </t>
    <phoneticPr fontId="2" type="halfwidthKatakana" alignment="noControl"/>
  </si>
  <si>
    <r>
      <t>2</t>
    </r>
    <r>
      <rPr>
        <sz val="13"/>
        <color indexed="63"/>
        <rFont val="宋体"/>
        <family val="2"/>
        <charset val="134"/>
      </rPr>
      <t>周</t>
    </r>
  </si>
  <si>
    <t>电子工艺实训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</si>
  <si>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</si>
  <si>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</si>
  <si>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计算机图形学实验</t>
    <phoneticPr fontId="2" type="halfwidthKatakana" alignment="noControl"/>
  </si>
  <si>
    <t>计算机图形学</t>
    <phoneticPr fontId="2" type="halfwidthKatakana" alignment="noControl"/>
  </si>
  <si>
    <t>专业外语</t>
  </si>
  <si>
    <t>信息安全</t>
  </si>
  <si>
    <t>信息安全实验</t>
  </si>
  <si>
    <t>机器人设计实践</t>
  </si>
  <si>
    <r>
      <t>UML</t>
    </r>
    <r>
      <rPr>
        <sz val="10"/>
        <color indexed="63"/>
        <rFont val="宋体"/>
        <charset val="134"/>
      </rPr>
      <t>原理与应用实践</t>
    </r>
    <phoneticPr fontId="2" type="halfwidthKatakana" alignment="noControl"/>
  </si>
  <si>
    <r>
      <t>Web</t>
    </r>
    <r>
      <rPr>
        <sz val="10"/>
        <color indexed="63"/>
        <rFont val="宋体"/>
        <charset val="134"/>
      </rPr>
      <t>应用程序设计实验</t>
    </r>
    <phoneticPr fontId="2" type="halfwidthKatakana" alignment="noControl"/>
  </si>
  <si>
    <r>
      <t>Web</t>
    </r>
    <r>
      <rPr>
        <sz val="10"/>
        <color indexed="63"/>
        <rFont val="宋体"/>
        <charset val="134"/>
      </rPr>
      <t>应用程序设计</t>
    </r>
    <phoneticPr fontId="2" type="halfwidthKatakana" alignment="noControl"/>
  </si>
  <si>
    <t>移动平台应用开发</t>
  </si>
  <si>
    <t>.NET高级应用开发实践</t>
  </si>
  <si>
    <t>软件项目管理</t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</si>
  <si>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</si>
  <si>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</si>
  <si>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</si>
  <si>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</si>
  <si>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r>
      <t>Windows</t>
    </r>
    <r>
      <rPr>
        <sz val="10"/>
        <color indexed="63"/>
        <rFont val="宋体"/>
        <charset val="134"/>
      </rPr>
      <t>程序设计环境</t>
    </r>
    <phoneticPr fontId="2" type="halfwidthKatakana" alignment="noControl"/>
  </si>
  <si>
    <t>专业必修</t>
    <phoneticPr fontId="2" type="halfwidthKatakana" alignment="noControl"/>
  </si>
  <si>
    <t xml:space="preserve"> 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</si>
  <si>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</si>
  <si>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</si>
  <si>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4" type="noConversion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</si>
  <si>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</si>
  <si>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</si>
  <si>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专业必修39+4学分；注：包括公共必修中的计算机一二4学分</t>
    <phoneticPr fontId="2" type="halfwidthKatakana" alignment="noControl"/>
  </si>
  <si>
    <t>软件工程专业2016级教学计划表</t>
    <phoneticPr fontId="2" type="halfwidthKatakana" alignment="noControl"/>
  </si>
  <si>
    <t xml:space="preserve"> </t>
    <phoneticPr fontId="27" type="noConversion"/>
  </si>
  <si>
    <t xml:space="preserve"> </t>
    <phoneticPr fontId="27" type="noConversion"/>
  </si>
  <si>
    <t xml:space="preserve"> </t>
    <phoneticPr fontId="27" type="noConversion"/>
  </si>
  <si>
    <t xml:space="preserve"> </t>
    <phoneticPr fontId="27" type="noConversion"/>
  </si>
  <si>
    <t xml:space="preserve"> </t>
    <phoneticPr fontId="27" type="noConversion"/>
  </si>
  <si>
    <t xml:space="preserve"> </t>
    <phoneticPr fontId="27" type="noConversion"/>
  </si>
  <si>
    <t>软件工程</t>
    <phoneticPr fontId="27" type="noConversion"/>
  </si>
  <si>
    <t>软件工程实验</t>
    <phoneticPr fontId="27" type="noConversion"/>
  </si>
  <si>
    <t>软件测试</t>
    <phoneticPr fontId="27" type="noConversion"/>
  </si>
  <si>
    <t>软件测试实验</t>
    <phoneticPr fontId="27" type="noConversion"/>
  </si>
  <si>
    <t xml:space="preserve"> </t>
    <phoneticPr fontId="27" type="noConversion"/>
  </si>
  <si>
    <t xml:space="preserve"> </t>
    <phoneticPr fontId="27" type="noConversion"/>
  </si>
  <si>
    <t xml:space="preserve"> </t>
    <phoneticPr fontId="27" type="noConversion"/>
  </si>
  <si>
    <t xml:space="preserve"> </t>
    <phoneticPr fontId="2" type="halfwidthKatakana" alignment="noControl"/>
  </si>
  <si>
    <t>必修部分（&lt;=60%,84学分)</t>
    <phoneticPr fontId="24" type="noConversion"/>
  </si>
  <si>
    <t>选修部分（&gt;=40%,56学分）</t>
    <phoneticPr fontId="24" type="noConversion"/>
  </si>
  <si>
    <t>备注</t>
    <phoneticPr fontId="24" type="noConversion"/>
  </si>
  <si>
    <t>通识教育（42学分）</t>
    <phoneticPr fontId="24" type="noConversion"/>
  </si>
  <si>
    <t>从学校提供的十大模块中选修10学分，至少修2门在线课程</t>
    <phoneticPr fontId="24" type="noConversion"/>
  </si>
  <si>
    <t>综合创新实践（5学分）</t>
    <phoneticPr fontId="24" type="noConversion"/>
  </si>
  <si>
    <t>专业教育（79+4=83学分）</t>
    <phoneticPr fontId="24" type="noConversion"/>
  </si>
  <si>
    <t>专业必修（&lt;=60学分）</t>
    <phoneticPr fontId="24" type="noConversion"/>
  </si>
  <si>
    <t>专业选修（&gt;=23）</t>
    <phoneticPr fontId="24" type="noConversion"/>
  </si>
  <si>
    <t>其中：专业实践（学分）</t>
    <phoneticPr fontId="24" type="noConversion"/>
  </si>
  <si>
    <t>其中：专业实践（学分）</t>
    <phoneticPr fontId="2" type="halfwidthKatakana" alignment="noControl"/>
  </si>
  <si>
    <t>实践&gt;=49</t>
    <phoneticPr fontId="24" type="noConversion"/>
  </si>
  <si>
    <t>公共必修和通识课中也含有实践部分</t>
    <phoneticPr fontId="24" type="noConversion"/>
  </si>
  <si>
    <t>理论：实践大约为2：1</t>
    <phoneticPr fontId="24" type="noConversion"/>
  </si>
  <si>
    <t>综合创新实践（5学分）</t>
    <phoneticPr fontId="24" type="noConversion"/>
  </si>
  <si>
    <t>其中：专业实践（学分）</t>
    <phoneticPr fontId="24" type="noConversion"/>
  </si>
  <si>
    <t>其中：专业实践（学分）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</si>
  <si>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</si>
  <si>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</si>
  <si>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</si>
  <si>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</si>
  <si>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专业报告2</t>
    <phoneticPr fontId="2" type="halfwidthKatakana" alignment="noControl"/>
  </si>
  <si>
    <t>14周</t>
    <phoneticPr fontId="24" type="noConversion"/>
  </si>
  <si>
    <t>实践体系-专业实践</t>
    <phoneticPr fontId="2" type="halfwidthKatakana" alignment="noControl"/>
  </si>
  <si>
    <t>思想政治实践课</t>
    <phoneticPr fontId="2" type="halfwidthKatakana" alignment="noControl"/>
  </si>
  <si>
    <t>2周</t>
    <phoneticPr fontId="24" type="noConversion"/>
  </si>
  <si>
    <t>毕业设计</t>
    <phoneticPr fontId="2" type="halfwidthKatakana" alignment="noControl"/>
  </si>
  <si>
    <r>
      <t>1</t>
    </r>
    <r>
      <rPr>
        <sz val="10"/>
        <rFont val="宋体"/>
        <family val="3"/>
        <charset val="134"/>
      </rPr>
      <t>2周</t>
    </r>
    <phoneticPr fontId="24" type="noConversion"/>
  </si>
  <si>
    <t>1周</t>
    <phoneticPr fontId="24" type="noConversion"/>
  </si>
  <si>
    <t>实践体系-综合创新</t>
    <phoneticPr fontId="2" type="halfwidthKatakana" alignment="noControl"/>
  </si>
  <si>
    <t>创新创业课程</t>
    <phoneticPr fontId="2" type="halfwidthKatakana" alignment="noControl"/>
  </si>
  <si>
    <t>大学生就业指导</t>
    <phoneticPr fontId="2" type="halfwidthKatakana" alignment="noControl"/>
  </si>
  <si>
    <t>大学英语（四）</t>
    <phoneticPr fontId="2" type="halfwidthKatakana" alignment="noControl"/>
  </si>
  <si>
    <t>毛泽东思想和中国特色社会主义理论体系概论</t>
    <phoneticPr fontId="2" type="halfwidthKatakana" alignment="noControl"/>
  </si>
  <si>
    <t>Web应用程序设计</t>
    <phoneticPr fontId="2" type="halfwidthKatakana" alignment="noControl"/>
  </si>
  <si>
    <t>Web应用程序设计实验</t>
    <phoneticPr fontId="2" type="halfwidthKatakana" alignment="noControl"/>
  </si>
  <si>
    <t>UI设计开发实践</t>
    <phoneticPr fontId="2" type="halfwidthKatakana" alignment="noControl"/>
  </si>
  <si>
    <t>专业选修实践</t>
    <phoneticPr fontId="2" type="halfwidthKatakana" alignment="noControl"/>
  </si>
  <si>
    <t xml:space="preserve"> </t>
    <phoneticPr fontId="2" type="halfwidthKatakana" alignment="noControl"/>
  </si>
  <si>
    <t>软件工程与计算II</t>
    <phoneticPr fontId="2" type="halfwidthKatakana" alignment="noControl"/>
  </si>
  <si>
    <t>软件工程与计算III</t>
    <phoneticPr fontId="2" type="halfwidthKatakana" alignment="noControl"/>
  </si>
  <si>
    <t>人工智能技术实验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</si>
  <si>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</si>
  <si>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</si>
  <si>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 xml:space="preserve"> </t>
    <phoneticPr fontId="2" type="halfwidthKatakana" alignment="noControl"/>
  </si>
  <si>
    <t>学科基础实践</t>
    <phoneticPr fontId="2" type="halfwidthKatakana" alignment="noControl"/>
  </si>
  <si>
    <t>计算机网络实验</t>
    <phoneticPr fontId="2" type="halfwidthKatakana" alignment="noControl"/>
  </si>
  <si>
    <t>学科基础实践</t>
    <phoneticPr fontId="2" type="halfwidthKatakana" alignment="noControl"/>
  </si>
  <si>
    <t>计算机系统基础实验</t>
    <phoneticPr fontId="2" type="halfwidthKatakana" alignment="noControl"/>
  </si>
  <si>
    <r>
      <t>3</t>
    </r>
    <r>
      <rPr>
        <sz val="10"/>
        <color indexed="63"/>
        <rFont val="宋体"/>
        <charset val="134"/>
      </rPr>
      <t>周</t>
    </r>
    <phoneticPr fontId="2" type="halfwidthKatakana" alignment="noControl"/>
  </si>
  <si>
    <t>专业必修</t>
    <phoneticPr fontId="2" type="halfwidthKatakana" alignment="noControl"/>
  </si>
  <si>
    <t>软件工程与计算I</t>
    <phoneticPr fontId="2" type="halfwidthKatakana" alignment="noControl"/>
  </si>
  <si>
    <t>机器人设计实践</t>
    <phoneticPr fontId="2" type="halfwidthKatakana" alignment="noControl"/>
  </si>
  <si>
    <t>数据库系统应用开发实践</t>
    <phoneticPr fontId="2" type="halfwidthKatakana" alignment="noControl"/>
  </si>
  <si>
    <t>Windows程序设计环境</t>
    <phoneticPr fontId="2" type="halfwidthKatakana" alignment="noControl"/>
  </si>
  <si>
    <t xml:space="preserve"> </t>
    <phoneticPr fontId="27" type="noConversion"/>
  </si>
  <si>
    <t>软件工程</t>
    <phoneticPr fontId="27" type="noConversion"/>
  </si>
  <si>
    <t>软件工程实验</t>
    <phoneticPr fontId="27" type="noConversion"/>
  </si>
  <si>
    <t>专业必修</t>
    <phoneticPr fontId="2" type="halfwidthKatakana" alignment="noControl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</si>
</sst>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_);[Red]\(0.0\)"/>
    <numFmt numFmtId="178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name val="宋体"/>
      <family val="3"/>
      <charset val="134"/>
      <scheme val="minor"/>
    </font>
    <font>
      <sz val="10"/>
      <color rgb="FFFF0000"/>
      <name val="Times New Roman"/>
      <family val="1"/>
    </font>
    <font>
      <sz val="10"/>
      <color indexed="10"/>
      <name val="宋体"/>
      <family val="3"/>
      <charset val="134"/>
    </font>
    <font>
      <u/>
      <sz val="10"/>
      <name val="宋体"/>
      <family val="3"/>
      <charset val="134"/>
    </font>
    <font>
      <u/>
      <sz val="10"/>
      <name val="Times New Roman"/>
      <family val="1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rgb="FFC00000"/>
      <name val="宋体"/>
      <family val="3"/>
      <charset val="134"/>
    </font>
    <font>
      <sz val="10"/>
      <color rgb="FFC00000"/>
      <name val="Times New Roman"/>
      <family val="1"/>
    </font>
    <font>
      <sz val="9"/>
      <name val="宋体"/>
      <family val="3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3"/>
      <color indexed="63"/>
      <name val="Helvetica Neue"/>
    </font>
    <font>
      <sz val="13"/>
      <color indexed="63"/>
      <name val="宋体"/>
      <family val="2"/>
      <charset val="134"/>
    </font>
    <font>
      <sz val="10"/>
      <color indexed="63"/>
      <name val="宋体"/>
      <charset val="134"/>
    </font>
    <font>
      <sz val="10"/>
      <color rgb="FF3366FF"/>
      <name val="宋体"/>
      <charset val="134"/>
    </font>
    <font>
      <sz val="10"/>
      <color rgb="FF3366FF"/>
      <name val="Times New Roman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1DE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59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464">
    <xf numFmtId="0" fontId="0" fillId="0" borderId="0" xfId="0">
      <alignment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76" fontId="7" fillId="2" borderId="14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176" fontId="7" fillId="2" borderId="5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176" fontId="7" fillId="3" borderId="5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177" fontId="11" fillId="0" borderId="4" xfId="0" applyNumberFormat="1" applyFont="1" applyFill="1" applyBorder="1" applyAlignment="1">
      <alignment horizontal="center" vertical="center"/>
    </xf>
    <xf numFmtId="177" fontId="10" fillId="0" borderId="5" xfId="0" applyNumberFormat="1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177" fontId="11" fillId="0" borderId="19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left" vertical="center"/>
    </xf>
    <xf numFmtId="0" fontId="8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176" fontId="7" fillId="2" borderId="23" xfId="0" applyNumberFormat="1" applyFont="1" applyFill="1" applyBorder="1" applyAlignment="1">
      <alignment horizontal="center" vertical="center"/>
    </xf>
    <xf numFmtId="176" fontId="7" fillId="2" borderId="24" xfId="0" applyNumberFormat="1" applyFont="1" applyFill="1" applyBorder="1" applyAlignment="1">
      <alignment horizontal="center" vertical="center"/>
    </xf>
    <xf numFmtId="177" fontId="7" fillId="0" borderId="5" xfId="1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177" fontId="13" fillId="0" borderId="4" xfId="0" applyNumberFormat="1" applyFont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177" fontId="13" fillId="0" borderId="4" xfId="0" applyNumberFormat="1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15" fillId="0" borderId="19" xfId="0" applyFont="1" applyFill="1" applyBorder="1" applyAlignment="1">
      <alignment horizontal="left" vertical="center"/>
    </xf>
    <xf numFmtId="0" fontId="16" fillId="0" borderId="19" xfId="0" applyFont="1" applyFill="1" applyBorder="1" applyAlignment="1">
      <alignment horizontal="center" vertical="center"/>
    </xf>
    <xf numFmtId="177" fontId="16" fillId="0" borderId="19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177" fontId="8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177" fontId="8" fillId="0" borderId="19" xfId="0" applyNumberFormat="1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176" fontId="7" fillId="3" borderId="23" xfId="0" applyNumberFormat="1" applyFont="1" applyFill="1" applyBorder="1" applyAlignment="1">
      <alignment horizontal="center" vertical="center"/>
    </xf>
    <xf numFmtId="176" fontId="7" fillId="3" borderId="24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 wrapText="1"/>
    </xf>
    <xf numFmtId="176" fontId="9" fillId="0" borderId="4" xfId="0" applyNumberFormat="1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176" fontId="9" fillId="0" borderId="19" xfId="0" applyNumberFormat="1" applyFont="1" applyFill="1" applyBorder="1" applyAlignment="1">
      <alignment horizontal="center" vertical="center"/>
    </xf>
    <xf numFmtId="176" fontId="7" fillId="0" borderId="20" xfId="0" applyNumberFormat="1" applyFont="1" applyFill="1" applyBorder="1" applyAlignment="1">
      <alignment horizontal="center" vertical="center"/>
    </xf>
    <xf numFmtId="177" fontId="13" fillId="0" borderId="4" xfId="0" applyNumberFormat="1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177" fontId="18" fillId="0" borderId="19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9" xfId="0" applyFont="1" applyBorder="1" applyAlignment="1">
      <alignment horizontal="center" vertical="center"/>
    </xf>
    <xf numFmtId="0" fontId="7" fillId="0" borderId="23" xfId="0" applyFont="1" applyBorder="1" applyAlignment="1">
      <alignment horizontal="left" vertical="center"/>
    </xf>
    <xf numFmtId="0" fontId="8" fillId="0" borderId="23" xfId="0" applyFont="1" applyBorder="1" applyAlignment="1">
      <alignment horizontal="center" vertical="center"/>
    </xf>
    <xf numFmtId="177" fontId="8" fillId="0" borderId="23" xfId="0" applyNumberFormat="1" applyFont="1" applyBorder="1" applyAlignment="1">
      <alignment horizontal="center" vertical="center"/>
    </xf>
    <xf numFmtId="0" fontId="10" fillId="0" borderId="17" xfId="0" applyFont="1" applyBorder="1">
      <alignment vertical="center"/>
    </xf>
    <xf numFmtId="0" fontId="10" fillId="0" borderId="20" xfId="0" applyFont="1" applyBorder="1" applyAlignment="1">
      <alignment horizontal="center" vertical="center"/>
    </xf>
    <xf numFmtId="0" fontId="10" fillId="0" borderId="25" xfId="0" applyFont="1" applyBorder="1">
      <alignment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left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177" fontId="10" fillId="0" borderId="27" xfId="0" applyNumberFormat="1" applyFont="1" applyBorder="1" applyAlignment="1">
      <alignment horizontal="center" vertical="center"/>
    </xf>
    <xf numFmtId="178" fontId="8" fillId="0" borderId="29" xfId="0" applyNumberFormat="1" applyFont="1" applyFill="1" applyBorder="1" applyAlignment="1">
      <alignment horizontal="center" vertical="center" wrapText="1"/>
    </xf>
    <xf numFmtId="0" fontId="10" fillId="0" borderId="3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31" xfId="0" applyFont="1" applyBorder="1" applyAlignment="1">
      <alignment horizontal="center" vertical="center"/>
    </xf>
    <xf numFmtId="0" fontId="10" fillId="0" borderId="23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176" fontId="7" fillId="2" borderId="4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>
      <alignment vertical="center"/>
    </xf>
    <xf numFmtId="176" fontId="10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8" fillId="5" borderId="3" xfId="1" applyFont="1" applyFill="1" applyBorder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0" fontId="8" fillId="6" borderId="4" xfId="1" applyFont="1" applyFill="1" applyBorder="1" applyAlignment="1">
      <alignment horizontal="center" vertical="center"/>
    </xf>
    <xf numFmtId="177" fontId="12" fillId="6" borderId="4" xfId="0" applyNumberFormat="1" applyFont="1" applyFill="1" applyBorder="1" applyAlignment="1">
      <alignment horizontal="center" vertical="center"/>
    </xf>
    <xf numFmtId="177" fontId="12" fillId="6" borderId="5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left" vertical="center" wrapText="1"/>
    </xf>
    <xf numFmtId="176" fontId="7" fillId="3" borderId="4" xfId="0" applyNumberFormat="1" applyFont="1" applyFill="1" applyBorder="1" applyAlignment="1">
      <alignment horizontal="center" vertical="center" wrapText="1"/>
    </xf>
    <xf numFmtId="0" fontId="8" fillId="5" borderId="5" xfId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21" fillId="0" borderId="0" xfId="0" applyFont="1">
      <alignment vertical="center"/>
    </xf>
    <xf numFmtId="176" fontId="7" fillId="5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76" fontId="7" fillId="4" borderId="4" xfId="0" applyNumberFormat="1" applyFont="1" applyFill="1" applyBorder="1" applyAlignment="1">
      <alignment horizontal="center" vertical="center"/>
    </xf>
    <xf numFmtId="0" fontId="8" fillId="5" borderId="15" xfId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 wrapText="1"/>
    </xf>
    <xf numFmtId="0" fontId="10" fillId="7" borderId="4" xfId="1" applyFont="1" applyFill="1" applyBorder="1" applyAlignment="1">
      <alignment horizontal="left" vertical="center"/>
    </xf>
    <xf numFmtId="0" fontId="8" fillId="7" borderId="4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left" vertical="center" wrapText="1"/>
    </xf>
    <xf numFmtId="0" fontId="23" fillId="0" borderId="0" xfId="1" applyFont="1" applyFill="1" applyBorder="1" applyAlignment="1">
      <alignment horizontal="center" vertical="center"/>
    </xf>
    <xf numFmtId="177" fontId="23" fillId="0" borderId="31" xfId="1" applyNumberFormat="1" applyFont="1" applyFill="1" applyBorder="1" applyAlignment="1">
      <alignment horizontal="center" vertical="center" wrapText="1"/>
    </xf>
    <xf numFmtId="0" fontId="10" fillId="7" borderId="5" xfId="1" applyFont="1" applyFill="1" applyBorder="1" applyAlignment="1">
      <alignment horizontal="center" vertical="center"/>
    </xf>
    <xf numFmtId="0" fontId="23" fillId="0" borderId="33" xfId="0" applyFont="1" applyFill="1" applyBorder="1" applyAlignment="1">
      <alignment horizontal="center" vertical="center"/>
    </xf>
    <xf numFmtId="0" fontId="23" fillId="0" borderId="32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left" vertical="center" wrapText="1"/>
    </xf>
    <xf numFmtId="0" fontId="11" fillId="0" borderId="0" xfId="1" applyFont="1" applyFill="1" applyBorder="1" applyAlignment="1">
      <alignment horizontal="center" vertical="center"/>
    </xf>
    <xf numFmtId="177" fontId="11" fillId="0" borderId="0" xfId="1" applyNumberFormat="1" applyFont="1" applyFill="1" applyBorder="1" applyAlignment="1">
      <alignment horizontal="center" vertical="center" wrapText="1"/>
    </xf>
    <xf numFmtId="177" fontId="23" fillId="0" borderId="0" xfId="1" applyNumberFormat="1" applyFont="1" applyFill="1" applyBorder="1" applyAlignment="1">
      <alignment horizontal="center" vertical="center" wrapText="1"/>
    </xf>
    <xf numFmtId="0" fontId="7" fillId="8" borderId="0" xfId="1" applyFont="1" applyFill="1" applyBorder="1" applyAlignment="1">
      <alignment horizontal="left" vertical="center"/>
    </xf>
    <xf numFmtId="0" fontId="8" fillId="8" borderId="0" xfId="1" applyFont="1" applyFill="1" applyBorder="1" applyAlignment="1">
      <alignment horizontal="center" vertical="center"/>
    </xf>
    <xf numFmtId="177" fontId="12" fillId="8" borderId="0" xfId="0" applyNumberFormat="1" applyFont="1" applyFill="1" applyBorder="1" applyAlignment="1">
      <alignment horizontal="center" vertical="center"/>
    </xf>
    <xf numFmtId="0" fontId="13" fillId="8" borderId="0" xfId="1" applyFont="1" applyFill="1" applyBorder="1" applyAlignment="1">
      <alignment horizontal="center" vertical="center"/>
    </xf>
    <xf numFmtId="177" fontId="13" fillId="8" borderId="0" xfId="1" applyNumberFormat="1" applyFont="1" applyFill="1" applyBorder="1" applyAlignment="1">
      <alignment horizontal="center" vertical="center" wrapText="1"/>
    </xf>
    <xf numFmtId="0" fontId="13" fillId="7" borderId="0" xfId="1" applyFont="1" applyFill="1" applyBorder="1" applyAlignment="1">
      <alignment horizontal="left" vertical="center"/>
    </xf>
    <xf numFmtId="0" fontId="13" fillId="7" borderId="0" xfId="1" applyFont="1" applyFill="1" applyBorder="1" applyAlignment="1">
      <alignment horizontal="center" vertical="center"/>
    </xf>
    <xf numFmtId="0" fontId="9" fillId="7" borderId="0" xfId="1" applyFont="1" applyFill="1" applyBorder="1" applyAlignment="1">
      <alignment horizontal="left" vertical="center"/>
    </xf>
    <xf numFmtId="176" fontId="7" fillId="0" borderId="31" xfId="0" applyNumberFormat="1" applyFont="1" applyFill="1" applyBorder="1" applyAlignment="1">
      <alignment horizontal="center" vertical="center"/>
    </xf>
    <xf numFmtId="177" fontId="23" fillId="0" borderId="31" xfId="0" applyNumberFormat="1" applyFont="1" applyBorder="1" applyAlignment="1">
      <alignment horizontal="center" vertical="center"/>
    </xf>
    <xf numFmtId="176" fontId="22" fillId="0" borderId="31" xfId="0" applyNumberFormat="1" applyFont="1" applyFill="1" applyBorder="1" applyAlignment="1">
      <alignment horizontal="center" vertical="center"/>
    </xf>
    <xf numFmtId="0" fontId="13" fillId="7" borderId="31" xfId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177" fontId="8" fillId="6" borderId="3" xfId="1" applyNumberFormat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horizontal="left" vertical="center"/>
    </xf>
    <xf numFmtId="0" fontId="9" fillId="8" borderId="4" xfId="1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center" vertical="center"/>
    </xf>
    <xf numFmtId="177" fontId="11" fillId="8" borderId="0" xfId="0" applyNumberFormat="1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left" vertical="center"/>
    </xf>
    <xf numFmtId="0" fontId="18" fillId="9" borderId="34" xfId="0" applyFont="1" applyFill="1" applyBorder="1" applyAlignment="1">
      <alignment horizontal="center" vertical="center"/>
    </xf>
    <xf numFmtId="177" fontId="18" fillId="9" borderId="9" xfId="0" applyNumberFormat="1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horizontal="left" vertical="center"/>
    </xf>
    <xf numFmtId="0" fontId="18" fillId="0" borderId="0" xfId="2" applyFont="1" applyFill="1" applyBorder="1" applyAlignment="1">
      <alignment horizontal="center" vertical="center"/>
    </xf>
    <xf numFmtId="177" fontId="18" fillId="0" borderId="31" xfId="2" applyNumberFormat="1" applyFont="1" applyFill="1" applyBorder="1" applyAlignment="1">
      <alignment horizontal="center" vertical="center" wrapText="1"/>
    </xf>
    <xf numFmtId="0" fontId="17" fillId="9" borderId="0" xfId="2" applyFont="1" applyFill="1" applyBorder="1" applyAlignment="1">
      <alignment horizontal="left" vertical="center"/>
    </xf>
    <xf numFmtId="0" fontId="18" fillId="9" borderId="0" xfId="2" applyFont="1" applyFill="1" applyBorder="1" applyAlignment="1">
      <alignment horizontal="center" vertical="center"/>
    </xf>
    <xf numFmtId="177" fontId="18" fillId="9" borderId="31" xfId="2" applyNumberFormat="1" applyFont="1" applyFill="1" applyBorder="1" applyAlignment="1">
      <alignment horizontal="center" vertical="center" wrapText="1"/>
    </xf>
    <xf numFmtId="0" fontId="25" fillId="0" borderId="0" xfId="0" applyFont="1" applyFill="1" applyBorder="1">
      <alignment vertical="center"/>
    </xf>
    <xf numFmtId="0" fontId="17" fillId="0" borderId="5" xfId="0" applyFont="1" applyFill="1" applyBorder="1" applyAlignment="1">
      <alignment horizontal="center" vertical="center"/>
    </xf>
    <xf numFmtId="176" fontId="7" fillId="2" borderId="38" xfId="0" applyNumberFormat="1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76" fontId="7" fillId="2" borderId="36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77" fontId="7" fillId="0" borderId="36" xfId="0" applyNumberFormat="1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9" xfId="0" applyNumberFormat="1" applyFont="1" applyBorder="1" applyAlignment="1">
      <alignment horizontal="center" vertical="center"/>
    </xf>
    <xf numFmtId="0" fontId="18" fillId="0" borderId="40" xfId="0" applyFont="1" applyFill="1" applyBorder="1" applyAlignment="1">
      <alignment horizontal="center" vertical="center"/>
    </xf>
    <xf numFmtId="0" fontId="7" fillId="0" borderId="42" xfId="0" applyNumberFormat="1" applyFont="1" applyBorder="1" applyAlignment="1">
      <alignment horizontal="center" vertical="center"/>
    </xf>
    <xf numFmtId="177" fontId="8" fillId="0" borderId="42" xfId="0" applyNumberFormat="1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8" borderId="43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9" fillId="7" borderId="0" xfId="1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176" fontId="7" fillId="2" borderId="45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0" fontId="8" fillId="5" borderId="42" xfId="1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0" fontId="8" fillId="4" borderId="42" xfId="1" applyFont="1" applyFill="1" applyBorder="1" applyAlignment="1">
      <alignment horizontal="center" vertical="center"/>
    </xf>
    <xf numFmtId="177" fontId="7" fillId="0" borderId="2" xfId="0" applyNumberFormat="1" applyFont="1" applyFill="1" applyBorder="1" applyAlignment="1">
      <alignment horizontal="center" vertical="center"/>
    </xf>
    <xf numFmtId="0" fontId="7" fillId="8" borderId="46" xfId="0" applyFont="1" applyFill="1" applyBorder="1" applyAlignment="1">
      <alignment horizontal="center" vertical="center"/>
    </xf>
    <xf numFmtId="0" fontId="9" fillId="8" borderId="46" xfId="0" applyFont="1" applyFill="1" applyBorder="1" applyAlignment="1">
      <alignment horizontal="center" vertical="center"/>
    </xf>
    <xf numFmtId="0" fontId="9" fillId="8" borderId="43" xfId="0" applyFont="1" applyFill="1" applyBorder="1" applyAlignment="1">
      <alignment horizontal="center" vertical="center"/>
    </xf>
    <xf numFmtId="0" fontId="13" fillId="7" borderId="46" xfId="1" applyFont="1" applyFill="1" applyBorder="1" applyAlignment="1">
      <alignment horizontal="left" vertical="center"/>
    </xf>
    <xf numFmtId="0" fontId="9" fillId="7" borderId="47" xfId="1" applyFont="1" applyFill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176" fontId="7" fillId="2" borderId="48" xfId="0" applyNumberFormat="1" applyFont="1" applyFill="1" applyBorder="1" applyAlignment="1">
      <alignment horizontal="center" vertical="center"/>
    </xf>
    <xf numFmtId="176" fontId="7" fillId="3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177" fontId="8" fillId="0" borderId="39" xfId="0" applyNumberFormat="1" applyFont="1" applyFill="1" applyBorder="1" applyAlignment="1">
      <alignment horizontal="center" vertical="center"/>
    </xf>
    <xf numFmtId="0" fontId="18" fillId="9" borderId="40" xfId="0" applyFont="1" applyFill="1" applyBorder="1" applyAlignment="1">
      <alignment horizontal="center" vertical="center"/>
    </xf>
    <xf numFmtId="0" fontId="18" fillId="9" borderId="41" xfId="0" applyFont="1" applyFill="1" applyBorder="1" applyAlignment="1">
      <alignment horizontal="center" vertical="center"/>
    </xf>
    <xf numFmtId="0" fontId="17" fillId="9" borderId="45" xfId="0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0" fontId="7" fillId="3" borderId="42" xfId="0" applyFont="1" applyFill="1" applyBorder="1" applyAlignment="1">
      <alignment horizontal="center" vertical="center"/>
    </xf>
    <xf numFmtId="177" fontId="11" fillId="0" borderId="42" xfId="0" applyNumberFormat="1" applyFont="1" applyFill="1" applyBorder="1" applyAlignment="1">
      <alignment horizontal="center" vertical="center"/>
    </xf>
    <xf numFmtId="177" fontId="11" fillId="0" borderId="49" xfId="0" applyNumberFormat="1" applyFont="1" applyFill="1" applyBorder="1" applyAlignment="1">
      <alignment horizontal="center" vertical="center"/>
    </xf>
    <xf numFmtId="177" fontId="8" fillId="0" borderId="44" xfId="0" applyNumberFormat="1" applyFont="1" applyFill="1" applyBorder="1" applyAlignment="1">
      <alignment horizontal="center" vertical="center"/>
    </xf>
    <xf numFmtId="0" fontId="17" fillId="0" borderId="51" xfId="0" applyFont="1" applyFill="1" applyBorder="1" applyAlignment="1">
      <alignment horizontal="center" vertical="center"/>
    </xf>
    <xf numFmtId="177" fontId="8" fillId="0" borderId="52" xfId="0" applyNumberFormat="1" applyFont="1" applyFill="1" applyBorder="1" applyAlignment="1">
      <alignment horizontal="center" vertical="center"/>
    </xf>
    <xf numFmtId="0" fontId="17" fillId="0" borderId="33" xfId="0" applyFont="1" applyFill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177" fontId="8" fillId="0" borderId="52" xfId="1" applyNumberFormat="1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177" fontId="18" fillId="0" borderId="14" xfId="0" applyNumberFormat="1" applyFont="1" applyFill="1" applyBorder="1" applyAlignment="1">
      <alignment horizontal="center" vertical="center" wrapText="1"/>
    </xf>
    <xf numFmtId="0" fontId="17" fillId="0" borderId="45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177" fontId="18" fillId="0" borderId="4" xfId="0" applyNumberFormat="1" applyFont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/>
    </xf>
    <xf numFmtId="177" fontId="18" fillId="0" borderId="4" xfId="0" applyNumberFormat="1" applyFont="1" applyFill="1" applyBorder="1" applyAlignment="1">
      <alignment horizontal="center" vertical="center"/>
    </xf>
    <xf numFmtId="0" fontId="18" fillId="9" borderId="4" xfId="0" applyFont="1" applyFill="1" applyBorder="1" applyAlignment="1">
      <alignment horizontal="center" vertical="center"/>
    </xf>
    <xf numFmtId="177" fontId="18" fillId="9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7" fillId="0" borderId="39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left" vertical="center" wrapText="1"/>
    </xf>
    <xf numFmtId="177" fontId="18" fillId="0" borderId="14" xfId="0" applyNumberFormat="1" applyFont="1" applyFill="1" applyBorder="1" applyAlignment="1">
      <alignment horizontal="center" vertical="center"/>
    </xf>
    <xf numFmtId="0" fontId="7" fillId="0" borderId="42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center" wrapText="1"/>
    </xf>
    <xf numFmtId="177" fontId="18" fillId="0" borderId="4" xfId="0" applyNumberFormat="1" applyFont="1" applyFill="1" applyBorder="1" applyAlignment="1">
      <alignment horizontal="center" vertical="center" wrapText="1"/>
    </xf>
    <xf numFmtId="177" fontId="8" fillId="0" borderId="54" xfId="0" applyNumberFormat="1" applyFont="1" applyFill="1" applyBorder="1" applyAlignment="1">
      <alignment horizontal="center" vertical="center" wrapText="1"/>
    </xf>
    <xf numFmtId="0" fontId="17" fillId="0" borderId="15" xfId="0" applyFont="1" applyFill="1" applyBorder="1" applyAlignment="1">
      <alignment horizontal="center" vertical="center"/>
    </xf>
    <xf numFmtId="0" fontId="17" fillId="0" borderId="52" xfId="0" applyFont="1" applyFill="1" applyBorder="1">
      <alignment vertical="center"/>
    </xf>
    <xf numFmtId="176" fontId="7" fillId="3" borderId="38" xfId="0" applyNumberFormat="1" applyFont="1" applyFill="1" applyBorder="1" applyAlignment="1">
      <alignment horizontal="center" vertical="center"/>
    </xf>
    <xf numFmtId="0" fontId="8" fillId="5" borderId="36" xfId="1" applyFont="1" applyFill="1" applyBorder="1" applyAlignment="1">
      <alignment horizontal="center" vertical="center"/>
    </xf>
    <xf numFmtId="0" fontId="9" fillId="7" borderId="1" xfId="1" applyFont="1" applyFill="1" applyBorder="1" applyAlignment="1">
      <alignment horizontal="center" vertical="center"/>
    </xf>
    <xf numFmtId="177" fontId="7" fillId="0" borderId="36" xfId="1" applyNumberFormat="1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40" xfId="0" applyFont="1" applyFill="1" applyBorder="1" applyAlignment="1">
      <alignment horizontal="left" vertical="center"/>
    </xf>
    <xf numFmtId="177" fontId="18" fillId="0" borderId="41" xfId="0" applyNumberFormat="1" applyFont="1" applyFill="1" applyBorder="1" applyAlignment="1">
      <alignment horizontal="center" vertical="center"/>
    </xf>
    <xf numFmtId="177" fontId="8" fillId="0" borderId="52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177" fontId="8" fillId="0" borderId="56" xfId="0" applyNumberFormat="1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177" fontId="8" fillId="0" borderId="53" xfId="0" applyNumberFormat="1" applyFont="1" applyBorder="1" applyAlignment="1">
      <alignment horizontal="center" vertical="center"/>
    </xf>
    <xf numFmtId="177" fontId="8" fillId="0" borderId="42" xfId="0" applyNumberFormat="1" applyFont="1" applyBorder="1" applyAlignment="1">
      <alignment horizontal="center" vertical="center"/>
    </xf>
    <xf numFmtId="0" fontId="17" fillId="0" borderId="4" xfId="2" applyFont="1" applyFill="1" applyBorder="1" applyAlignment="1">
      <alignment horizontal="left" vertical="center"/>
    </xf>
    <xf numFmtId="0" fontId="18" fillId="0" borderId="4" xfId="2" applyFont="1" applyFill="1" applyBorder="1" applyAlignment="1">
      <alignment horizontal="center" vertical="center"/>
    </xf>
    <xf numFmtId="177" fontId="18" fillId="0" borderId="4" xfId="2" applyNumberFormat="1" applyFont="1" applyFill="1" applyBorder="1" applyAlignment="1">
      <alignment horizontal="center" vertical="center" wrapText="1"/>
    </xf>
    <xf numFmtId="0" fontId="17" fillId="9" borderId="4" xfId="2" applyFont="1" applyFill="1" applyBorder="1" applyAlignment="1">
      <alignment horizontal="left" vertical="center"/>
    </xf>
    <xf numFmtId="0" fontId="18" fillId="9" borderId="4" xfId="2" applyFont="1" applyFill="1" applyBorder="1" applyAlignment="1">
      <alignment horizontal="center" vertical="center"/>
    </xf>
    <xf numFmtId="177" fontId="18" fillId="9" borderId="4" xfId="2" applyNumberFormat="1" applyFont="1" applyFill="1" applyBorder="1" applyAlignment="1">
      <alignment horizontal="center" vertical="center" wrapText="1"/>
    </xf>
    <xf numFmtId="0" fontId="17" fillId="0" borderId="42" xfId="0" applyFont="1" applyFill="1" applyBorder="1">
      <alignment vertical="center"/>
    </xf>
    <xf numFmtId="0" fontId="17" fillId="9" borderId="42" xfId="2" applyFont="1" applyFill="1" applyBorder="1" applyAlignment="1">
      <alignment horizontal="left" vertical="center"/>
    </xf>
    <xf numFmtId="0" fontId="17" fillId="9" borderId="2" xfId="2" applyFont="1" applyFill="1" applyBorder="1" applyAlignment="1">
      <alignment horizontal="left" vertical="center"/>
    </xf>
    <xf numFmtId="0" fontId="17" fillId="9" borderId="44" xfId="2" applyFont="1" applyFill="1" applyBorder="1" applyAlignment="1">
      <alignment horizontal="left" vertical="center"/>
    </xf>
    <xf numFmtId="177" fontId="18" fillId="9" borderId="19" xfId="2" applyNumberFormat="1" applyFont="1" applyFill="1" applyBorder="1" applyAlignment="1">
      <alignment horizontal="center" vertical="center" wrapText="1"/>
    </xf>
    <xf numFmtId="0" fontId="17" fillId="9" borderId="19" xfId="0" applyFont="1" applyFill="1" applyBorder="1" applyAlignment="1">
      <alignment horizontal="center" vertical="center"/>
    </xf>
    <xf numFmtId="0" fontId="17" fillId="9" borderId="21" xfId="2" applyFont="1" applyFill="1" applyBorder="1" applyAlignment="1">
      <alignment horizontal="left" vertical="center"/>
    </xf>
    <xf numFmtId="0" fontId="17" fillId="0" borderId="54" xfId="0" applyFont="1" applyFill="1" applyBorder="1">
      <alignment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5" xfId="0" applyFont="1" applyFill="1" applyBorder="1">
      <alignment vertical="center"/>
    </xf>
    <xf numFmtId="0" fontId="17" fillId="0" borderId="55" xfId="0" applyFont="1" applyFill="1" applyBorder="1">
      <alignment vertical="center"/>
    </xf>
    <xf numFmtId="0" fontId="17" fillId="0" borderId="19" xfId="0" applyFont="1" applyFill="1" applyBorder="1" applyAlignment="1">
      <alignment horizontal="center" vertical="center"/>
    </xf>
    <xf numFmtId="0" fontId="17" fillId="0" borderId="20" xfId="0" applyFont="1" applyFill="1" applyBorder="1" applyAlignment="1">
      <alignment horizontal="center" vertical="center"/>
    </xf>
    <xf numFmtId="0" fontId="17" fillId="9" borderId="40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17" fillId="0" borderId="4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left" vertical="center"/>
    </xf>
    <xf numFmtId="0" fontId="18" fillId="0" borderId="4" xfId="0" applyFont="1" applyFill="1" applyBorder="1" applyAlignment="1">
      <alignment horizontal="left" vertical="center"/>
    </xf>
    <xf numFmtId="0" fontId="17" fillId="0" borderId="19" xfId="0" applyFont="1" applyFill="1" applyBorder="1" applyAlignment="1">
      <alignment horizontal="left" vertical="center"/>
    </xf>
    <xf numFmtId="0" fontId="17" fillId="0" borderId="14" xfId="0" applyFont="1" applyFill="1" applyBorder="1" applyAlignment="1">
      <alignment horizontal="left" vertical="center"/>
    </xf>
    <xf numFmtId="0" fontId="18" fillId="9" borderId="19" xfId="2" applyFont="1" applyFill="1" applyBorder="1" applyAlignment="1">
      <alignment horizontal="left" vertical="center"/>
    </xf>
    <xf numFmtId="0" fontId="18" fillId="9" borderId="4" xfId="2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8" borderId="0" xfId="0" applyFont="1" applyFill="1" applyBorder="1" applyAlignment="1">
      <alignment horizontal="left" vertical="center"/>
    </xf>
    <xf numFmtId="0" fontId="7" fillId="0" borderId="19" xfId="0" applyFont="1" applyFill="1" applyBorder="1" applyAlignment="1">
      <alignment horizontal="left" vertical="center"/>
    </xf>
    <xf numFmtId="0" fontId="7" fillId="2" borderId="23" xfId="0" applyFont="1" applyFill="1" applyBorder="1" applyAlignment="1">
      <alignment horizontal="left" vertical="center"/>
    </xf>
    <xf numFmtId="0" fontId="8" fillId="5" borderId="3" xfId="1" applyFont="1" applyFill="1" applyBorder="1" applyAlignment="1">
      <alignment horizontal="left" vertical="center"/>
    </xf>
    <xf numFmtId="0" fontId="7" fillId="2" borderId="23" xfId="0" applyFont="1" applyFill="1" applyBorder="1" applyAlignment="1">
      <alignment horizontal="left" vertical="center" wrapText="1"/>
    </xf>
    <xf numFmtId="0" fontId="23" fillId="0" borderId="0" xfId="1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 wrapText="1"/>
    </xf>
    <xf numFmtId="0" fontId="9" fillId="8" borderId="0" xfId="1" applyFont="1" applyFill="1" applyBorder="1" applyAlignment="1">
      <alignment horizontal="left" vertical="center" wrapText="1"/>
    </xf>
    <xf numFmtId="0" fontId="7" fillId="3" borderId="23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7" fillId="3" borderId="23" xfId="0" applyFont="1" applyFill="1" applyBorder="1" applyAlignment="1">
      <alignment horizontal="left" vertical="center"/>
    </xf>
    <xf numFmtId="0" fontId="7" fillId="6" borderId="4" xfId="1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 wrapText="1"/>
    </xf>
    <xf numFmtId="0" fontId="8" fillId="6" borderId="3" xfId="1" applyFont="1" applyFill="1" applyBorder="1" applyAlignment="1">
      <alignment horizontal="left" vertical="center"/>
    </xf>
    <xf numFmtId="0" fontId="10" fillId="0" borderId="39" xfId="0" applyFont="1" applyBorder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7" fillId="10" borderId="4" xfId="0" applyFont="1" applyFill="1" applyBorder="1" applyAlignment="1">
      <alignment horizontal="left" vertical="center" wrapText="1"/>
    </xf>
    <xf numFmtId="0" fontId="7" fillId="10" borderId="4" xfId="0" applyFont="1" applyFill="1" applyBorder="1" applyAlignment="1">
      <alignment horizontal="center" vertical="center" wrapText="1"/>
    </xf>
    <xf numFmtId="176" fontId="7" fillId="10" borderId="4" xfId="0" applyNumberFormat="1" applyFont="1" applyFill="1" applyBorder="1" applyAlignment="1">
      <alignment horizontal="center" vertical="center" wrapText="1"/>
    </xf>
    <xf numFmtId="0" fontId="7" fillId="11" borderId="4" xfId="1" applyFont="1" applyFill="1" applyBorder="1" applyAlignment="1">
      <alignment horizontal="center" vertical="center"/>
    </xf>
    <xf numFmtId="0" fontId="7" fillId="11" borderId="4" xfId="1" applyFont="1" applyFill="1" applyBorder="1" applyAlignment="1">
      <alignment vertical="center"/>
    </xf>
    <xf numFmtId="176" fontId="7" fillId="11" borderId="4" xfId="1" applyNumberFormat="1" applyFont="1" applyFill="1" applyBorder="1" applyAlignment="1">
      <alignment horizontal="center" vertical="center"/>
    </xf>
    <xf numFmtId="0" fontId="7" fillId="12" borderId="4" xfId="1" applyFont="1" applyFill="1" applyBorder="1" applyAlignment="1">
      <alignment vertical="center"/>
    </xf>
    <xf numFmtId="0" fontId="7" fillId="12" borderId="4" xfId="1" applyFont="1" applyFill="1" applyBorder="1" applyAlignment="1">
      <alignment horizontal="center" vertical="center"/>
    </xf>
    <xf numFmtId="0" fontId="7" fillId="12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7" fillId="0" borderId="4" xfId="1" applyFont="1" applyFill="1" applyBorder="1" applyAlignment="1">
      <alignment vertical="center"/>
    </xf>
    <xf numFmtId="177" fontId="10" fillId="0" borderId="4" xfId="0" applyNumberFormat="1" applyFont="1" applyBorder="1" applyAlignment="1">
      <alignment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13" borderId="44" xfId="0" applyFont="1" applyFill="1" applyBorder="1">
      <alignment vertical="center"/>
    </xf>
    <xf numFmtId="176" fontId="10" fillId="13" borderId="19" xfId="0" applyNumberFormat="1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7" fillId="8" borderId="4" xfId="1" applyFont="1" applyFill="1" applyBorder="1" applyAlignment="1">
      <alignment horizontal="center" vertical="center" wrapText="1"/>
    </xf>
    <xf numFmtId="0" fontId="8" fillId="5" borderId="10" xfId="1" applyFont="1" applyFill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176" fontId="7" fillId="10" borderId="36" xfId="0" applyNumberFormat="1" applyFont="1" applyFill="1" applyBorder="1" applyAlignment="1">
      <alignment horizontal="center" vertical="center" wrapText="1"/>
    </xf>
    <xf numFmtId="176" fontId="7" fillId="10" borderId="7" xfId="0" applyNumberFormat="1" applyFont="1" applyFill="1" applyBorder="1" applyAlignment="1">
      <alignment horizontal="center" vertical="center" wrapText="1"/>
    </xf>
    <xf numFmtId="176" fontId="7" fillId="10" borderId="58" xfId="0" applyNumberFormat="1" applyFont="1" applyFill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/>
    </xf>
    <xf numFmtId="0" fontId="7" fillId="11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0" fontId="10" fillId="13" borderId="21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vertical="center"/>
    </xf>
    <xf numFmtId="177" fontId="7" fillId="0" borderId="19" xfId="0" applyNumberFormat="1" applyFont="1" applyFill="1" applyBorder="1" applyAlignment="1">
      <alignment horizontal="center" vertical="center"/>
    </xf>
    <xf numFmtId="0" fontId="7" fillId="11" borderId="3" xfId="1" applyFont="1" applyFill="1" applyBorder="1" applyAlignment="1">
      <alignment horizontal="center" vertical="center"/>
    </xf>
    <xf numFmtId="0" fontId="7" fillId="11" borderId="3" xfId="1" applyFont="1" applyFill="1" applyBorder="1" applyAlignment="1">
      <alignment vertical="center"/>
    </xf>
    <xf numFmtId="177" fontId="7" fillId="11" borderId="3" xfId="1" applyNumberFormat="1" applyFont="1" applyFill="1" applyBorder="1" applyAlignment="1">
      <alignment horizontal="center" vertical="center"/>
    </xf>
    <xf numFmtId="0" fontId="7" fillId="11" borderId="15" xfId="1" applyFont="1" applyFill="1" applyBorder="1" applyAlignment="1">
      <alignment horizontal="center" vertical="center"/>
    </xf>
    <xf numFmtId="0" fontId="7" fillId="12" borderId="9" xfId="1" applyFont="1" applyFill="1" applyBorder="1" applyAlignment="1">
      <alignment horizontal="center" vertical="center"/>
    </xf>
    <xf numFmtId="0" fontId="7" fillId="12" borderId="10" xfId="1" applyFont="1" applyFill="1" applyBorder="1" applyAlignment="1">
      <alignment vertical="center"/>
    </xf>
    <xf numFmtId="0" fontId="7" fillId="12" borderId="10" xfId="1" applyFont="1" applyFill="1" applyBorder="1" applyAlignment="1">
      <alignment horizontal="center" vertical="center"/>
    </xf>
    <xf numFmtId="177" fontId="7" fillId="12" borderId="10" xfId="0" applyNumberFormat="1" applyFont="1" applyFill="1" applyBorder="1" applyAlignment="1">
      <alignment horizontal="center" vertical="center"/>
    </xf>
    <xf numFmtId="0" fontId="7" fillId="11" borderId="13" xfId="1" applyFont="1" applyFill="1" applyBorder="1" applyAlignment="1">
      <alignment horizontal="center" vertical="center"/>
    </xf>
    <xf numFmtId="0" fontId="7" fillId="11" borderId="13" xfId="1" applyFont="1" applyFill="1" applyBorder="1" applyAlignment="1">
      <alignment vertical="center"/>
    </xf>
    <xf numFmtId="177" fontId="7" fillId="11" borderId="13" xfId="1" applyNumberFormat="1" applyFont="1" applyFill="1" applyBorder="1" applyAlignment="1">
      <alignment horizontal="center" vertical="center"/>
    </xf>
    <xf numFmtId="0" fontId="7" fillId="12" borderId="44" xfId="0" applyFont="1" applyFill="1" applyBorder="1" applyAlignment="1">
      <alignment horizontal="center" vertical="center"/>
    </xf>
    <xf numFmtId="0" fontId="10" fillId="12" borderId="19" xfId="0" applyFont="1" applyFill="1" applyBorder="1" applyAlignment="1">
      <alignment vertical="center"/>
    </xf>
    <xf numFmtId="0" fontId="10" fillId="12" borderId="19" xfId="0" applyFont="1" applyFill="1" applyBorder="1" applyAlignment="1">
      <alignment horizontal="center" vertical="center"/>
    </xf>
    <xf numFmtId="177" fontId="7" fillId="12" borderId="19" xfId="0" applyNumberFormat="1" applyFont="1" applyFill="1" applyBorder="1" applyAlignment="1">
      <alignment horizontal="center" vertical="center"/>
    </xf>
    <xf numFmtId="177" fontId="7" fillId="12" borderId="20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177" fontId="7" fillId="2" borderId="4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left" vertical="center" wrapText="1"/>
    </xf>
    <xf numFmtId="0" fontId="33" fillId="0" borderId="4" xfId="0" applyFont="1" applyFill="1" applyBorder="1" applyAlignment="1">
      <alignment horizontal="left" vertical="center"/>
    </xf>
    <xf numFmtId="0" fontId="7" fillId="0" borderId="59" xfId="0" applyFont="1" applyBorder="1" applyAlignment="1">
      <alignment horizontal="center" vertical="center"/>
    </xf>
    <xf numFmtId="177" fontId="10" fillId="0" borderId="2" xfId="0" applyNumberFormat="1" applyFont="1" applyFill="1" applyBorder="1" applyAlignment="1">
      <alignment horizontal="center" vertical="center"/>
    </xf>
    <xf numFmtId="0" fontId="7" fillId="3" borderId="42" xfId="0" applyFont="1" applyFill="1" applyBorder="1" applyAlignment="1">
      <alignment horizontal="left" vertical="center" wrapText="1"/>
    </xf>
    <xf numFmtId="0" fontId="17" fillId="0" borderId="44" xfId="0" applyFont="1" applyFill="1" applyBorder="1">
      <alignment vertical="center"/>
    </xf>
    <xf numFmtId="0" fontId="17" fillId="0" borderId="21" xfId="0" applyFont="1" applyFill="1" applyBorder="1" applyAlignment="1">
      <alignment horizontal="center" vertical="center"/>
    </xf>
    <xf numFmtId="0" fontId="17" fillId="9" borderId="42" xfId="0" applyFont="1" applyFill="1" applyBorder="1" applyAlignment="1">
      <alignment horizontal="left" vertical="center"/>
    </xf>
    <xf numFmtId="0" fontId="17" fillId="9" borderId="2" xfId="0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9" fillId="0" borderId="42" xfId="0" applyFont="1" applyBorder="1" applyAlignment="1">
      <alignment horizontal="center" vertical="center"/>
    </xf>
    <xf numFmtId="177" fontId="7" fillId="0" borderId="2" xfId="1" applyNumberFormat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23" fillId="0" borderId="42" xfId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vertical="center" wrapText="1"/>
    </xf>
    <xf numFmtId="177" fontId="7" fillId="2" borderId="14" xfId="0" applyNumberFormat="1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10" borderId="39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vertical="center" wrapText="1"/>
    </xf>
    <xf numFmtId="0" fontId="7" fillId="10" borderId="14" xfId="0" applyFont="1" applyFill="1" applyBorder="1" applyAlignment="1">
      <alignment horizontal="center" vertical="center"/>
    </xf>
    <xf numFmtId="177" fontId="7" fillId="10" borderId="14" xfId="0" applyNumberFormat="1" applyFont="1" applyFill="1" applyBorder="1" applyAlignment="1">
      <alignment horizontal="center" vertical="center"/>
    </xf>
    <xf numFmtId="176" fontId="7" fillId="10" borderId="45" xfId="0" applyNumberFormat="1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left" vertical="center" wrapText="1"/>
    </xf>
    <xf numFmtId="0" fontId="11" fillId="0" borderId="4" xfId="1" applyFont="1" applyFill="1" applyBorder="1" applyAlignment="1">
      <alignment horizontal="center" vertical="center"/>
    </xf>
    <xf numFmtId="177" fontId="11" fillId="0" borderId="4" xfId="1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left" vertical="center" wrapText="1"/>
    </xf>
    <xf numFmtId="177" fontId="23" fillId="0" borderId="4" xfId="0" applyNumberFormat="1" applyFont="1" applyBorder="1" applyAlignment="1">
      <alignment horizontal="center" vertical="center"/>
    </xf>
    <xf numFmtId="176" fontId="7" fillId="0" borderId="21" xfId="0" applyNumberFormat="1" applyFont="1" applyFill="1" applyBorder="1" applyAlignment="1">
      <alignment horizontal="center" vertical="center"/>
    </xf>
    <xf numFmtId="0" fontId="17" fillId="9" borderId="44" xfId="0" applyFont="1" applyFill="1" applyBorder="1" applyAlignment="1">
      <alignment horizontal="left" vertical="center"/>
    </xf>
    <xf numFmtId="0" fontId="17" fillId="9" borderId="19" xfId="2" applyFont="1" applyFill="1" applyBorder="1" applyAlignment="1">
      <alignment horizontal="left" vertical="center"/>
    </xf>
    <xf numFmtId="177" fontId="18" fillId="9" borderId="19" xfId="0" applyNumberFormat="1" applyFont="1" applyFill="1" applyBorder="1" applyAlignment="1">
      <alignment horizontal="center" vertical="center"/>
    </xf>
    <xf numFmtId="0" fontId="17" fillId="9" borderId="21" xfId="0" applyFont="1" applyFill="1" applyBorder="1" applyAlignment="1">
      <alignment horizontal="left" vertical="center"/>
    </xf>
    <xf numFmtId="177" fontId="8" fillId="0" borderId="39" xfId="0" applyNumberFormat="1" applyFont="1" applyFill="1" applyBorder="1" applyAlignment="1">
      <alignment horizontal="center" vertical="center" wrapText="1"/>
    </xf>
    <xf numFmtId="0" fontId="17" fillId="0" borderId="19" xfId="2" applyFont="1" applyFill="1" applyBorder="1" applyAlignment="1">
      <alignment horizontal="left" vertical="center"/>
    </xf>
    <xf numFmtId="0" fontId="18" fillId="0" borderId="19" xfId="2" applyFont="1" applyFill="1" applyBorder="1" applyAlignment="1">
      <alignment horizontal="center" vertical="center"/>
    </xf>
    <xf numFmtId="177" fontId="18" fillId="0" borderId="19" xfId="2" applyNumberFormat="1" applyFont="1" applyFill="1" applyBorder="1" applyAlignment="1">
      <alignment horizontal="center" vertical="center" wrapText="1"/>
    </xf>
    <xf numFmtId="0" fontId="7" fillId="11" borderId="36" xfId="1" applyFont="1" applyFill="1" applyBorder="1" applyAlignment="1">
      <alignment horizontal="center" vertical="center"/>
    </xf>
    <xf numFmtId="0" fontId="7" fillId="11" borderId="48" xfId="1" applyFont="1" applyFill="1" applyBorder="1" applyAlignment="1">
      <alignment horizontal="center" vertical="center"/>
    </xf>
    <xf numFmtId="177" fontId="7" fillId="12" borderId="60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7" fillId="10" borderId="14" xfId="0" applyFont="1" applyFill="1" applyBorder="1" applyAlignment="1">
      <alignment vertical="center"/>
    </xf>
    <xf numFmtId="0" fontId="7" fillId="11" borderId="42" xfId="1" applyFont="1" applyFill="1" applyBorder="1" applyAlignment="1">
      <alignment horizontal="center" vertical="center"/>
    </xf>
    <xf numFmtId="177" fontId="7" fillId="11" borderId="4" xfId="1" applyNumberFormat="1" applyFont="1" applyFill="1" applyBorder="1" applyAlignment="1">
      <alignment horizontal="center" vertical="center"/>
    </xf>
    <xf numFmtId="0" fontId="7" fillId="11" borderId="2" xfId="1" applyFont="1" applyFill="1" applyBorder="1" applyAlignment="1">
      <alignment horizontal="center" vertical="center"/>
    </xf>
    <xf numFmtId="177" fontId="7" fillId="11" borderId="4" xfId="0" applyNumberFormat="1" applyFont="1" applyFill="1" applyBorder="1" applyAlignment="1">
      <alignment horizontal="center" vertical="center"/>
    </xf>
    <xf numFmtId="0" fontId="17" fillId="0" borderId="13" xfId="0" applyFont="1" applyFill="1" applyBorder="1">
      <alignment vertical="center"/>
    </xf>
    <xf numFmtId="177" fontId="8" fillId="0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wrapText="1"/>
    </xf>
    <xf numFmtId="0" fontId="17" fillId="9" borderId="3" xfId="0" applyFont="1" applyFill="1" applyBorder="1" applyAlignment="1">
      <alignment horizontal="left" vertical="center"/>
    </xf>
    <xf numFmtId="0" fontId="22" fillId="0" borderId="42" xfId="0" applyFont="1" applyFill="1" applyBorder="1" applyAlignment="1">
      <alignment horizontal="left" vertical="center" wrapText="1"/>
    </xf>
    <xf numFmtId="0" fontId="22" fillId="0" borderId="2" xfId="0" applyFont="1" applyFill="1" applyBorder="1" applyAlignment="1">
      <alignment horizontal="left" vertical="center" wrapText="1"/>
    </xf>
    <xf numFmtId="0" fontId="7" fillId="0" borderId="49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horizontal="center" vertical="center"/>
    </xf>
    <xf numFmtId="177" fontId="13" fillId="0" borderId="10" xfId="0" applyNumberFormat="1" applyFont="1" applyFill="1" applyBorder="1" applyAlignment="1">
      <alignment horizontal="center" vertical="center" wrapText="1"/>
    </xf>
    <xf numFmtId="177" fontId="7" fillId="0" borderId="8" xfId="1" applyNumberFormat="1" applyFont="1" applyFill="1" applyBorder="1" applyAlignment="1">
      <alignment horizontal="center" vertical="center"/>
    </xf>
    <xf numFmtId="0" fontId="33" fillId="0" borderId="4" xfId="2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center" vertical="center"/>
    </xf>
    <xf numFmtId="177" fontId="34" fillId="0" borderId="4" xfId="0" applyNumberFormat="1" applyFont="1" applyFill="1" applyBorder="1" applyAlignment="1">
      <alignment horizontal="center" vertical="center"/>
    </xf>
  </cellXfs>
  <cellStyles count="159">
    <cellStyle name="常规 2" xfId="2"/>
    <cellStyle name="常规_网络技术学院2011教学计划总表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ExternalData_519" connectionId="10" autoFormatId="0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ExternalData_513" connectionId="8" autoFormatId="0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ExternalData_515" connectionId="7" autoFormatId="0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ExternalData_520" connectionId="6" autoFormatId="0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ExternalData_521" connectionId="4" autoFormatId="0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ExternalData_522" connectionId="2" autoFormatId="0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ExternalData_523" connectionId="9" autoFormatId="0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ExternalData_524" connectionId="1" autoFormatId="0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ExternalData_516" connectionId="5" autoFormatId="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ExternalData_514" connectionId="3" autoFormatId="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4" Type="http://schemas.openxmlformats.org/officeDocument/2006/relationships/queryTable" Target="../queryTables/queryTable7.xml"/><Relationship Id="rId5" Type="http://schemas.openxmlformats.org/officeDocument/2006/relationships/queryTable" Target="../queryTables/queryTable8.xml"/><Relationship Id="rId6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2" Type="http://schemas.openxmlformats.org/officeDocument/2006/relationships/queryTable" Target="../queryTables/queryTable5.xm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8.xml"/><Relationship Id="rId12" Type="http://schemas.openxmlformats.org/officeDocument/2006/relationships/comments" Target="../comments3.xml"/><Relationship Id="rId1" Type="http://schemas.openxmlformats.org/officeDocument/2006/relationships/vmlDrawing" Target="../drawings/vmlDrawing3.vml"/><Relationship Id="rId2" Type="http://schemas.openxmlformats.org/officeDocument/2006/relationships/queryTable" Target="../queryTables/queryTable9.xml"/><Relationship Id="rId3" Type="http://schemas.openxmlformats.org/officeDocument/2006/relationships/queryTable" Target="../queryTables/queryTable10.xml"/><Relationship Id="rId4" Type="http://schemas.openxmlformats.org/officeDocument/2006/relationships/queryTable" Target="../queryTables/queryTable11.xml"/><Relationship Id="rId5" Type="http://schemas.openxmlformats.org/officeDocument/2006/relationships/queryTable" Target="../queryTables/queryTable12.xml"/><Relationship Id="rId6" Type="http://schemas.openxmlformats.org/officeDocument/2006/relationships/queryTable" Target="../queryTables/queryTable13.xml"/><Relationship Id="rId7" Type="http://schemas.openxmlformats.org/officeDocument/2006/relationships/queryTable" Target="../queryTables/queryTable14.xml"/><Relationship Id="rId8" Type="http://schemas.openxmlformats.org/officeDocument/2006/relationships/queryTable" Target="../queryTables/queryTable15.xml"/><Relationship Id="rId9" Type="http://schemas.openxmlformats.org/officeDocument/2006/relationships/queryTable" Target="../queryTables/queryTable16.xml"/><Relationship Id="rId10" Type="http://schemas.openxmlformats.org/officeDocument/2006/relationships/queryTable" Target="../queryTables/query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"/>
  <sheetViews>
    <sheetView topLeftCell="A23" zoomScale="125" zoomScaleNormal="125" zoomScalePageLayoutView="125" workbookViewId="0">
      <selection activeCell="F18" sqref="F18"/>
    </sheetView>
  </sheetViews>
  <sheetFormatPr baseColWidth="10" defaultColWidth="8.83203125" defaultRowHeight="14" x14ac:dyDescent="0"/>
  <cols>
    <col min="1" max="1" width="7.1640625" customWidth="1"/>
    <col min="2" max="2" width="19.6640625" style="103" customWidth="1"/>
    <col min="3" max="3" width="24.1640625" style="115" customWidth="1"/>
    <col min="4" max="4" width="5.83203125" style="103" customWidth="1"/>
    <col min="5" max="5" width="8.5" style="103" customWidth="1"/>
    <col min="6" max="6" width="15.83203125" style="103" customWidth="1"/>
    <col min="7" max="7" width="7.83203125" style="103" customWidth="1"/>
    <col min="8" max="8" width="26.1640625" style="104" customWidth="1"/>
    <col min="9" max="9" width="4.33203125" style="103" customWidth="1"/>
    <col min="10" max="10" width="5.6640625" style="103" customWidth="1"/>
    <col min="11" max="11" width="14.33203125" style="103" customWidth="1"/>
  </cols>
  <sheetData>
    <row r="1" spans="1:11" ht="21">
      <c r="A1" s="340" t="s">
        <v>109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</row>
    <row r="2" spans="1:11" ht="15">
      <c r="A2" s="341" t="s">
        <v>0</v>
      </c>
      <c r="B2" s="343" t="s">
        <v>1</v>
      </c>
      <c r="C2" s="344"/>
      <c r="D2" s="344"/>
      <c r="E2" s="344"/>
      <c r="F2" s="345"/>
      <c r="G2" s="346" t="s">
        <v>2</v>
      </c>
      <c r="H2" s="347"/>
      <c r="I2" s="347"/>
      <c r="J2" s="347"/>
      <c r="K2" s="348"/>
    </row>
    <row r="3" spans="1:11" ht="16" thickBot="1">
      <c r="A3" s="342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1" t="s">
        <v>3</v>
      </c>
      <c r="H3" s="2" t="s">
        <v>4</v>
      </c>
      <c r="I3" s="2" t="s">
        <v>5</v>
      </c>
      <c r="J3" s="2" t="s">
        <v>6</v>
      </c>
      <c r="K3" s="4" t="s">
        <v>7</v>
      </c>
    </row>
    <row r="4" spans="1:11">
      <c r="A4" s="401" t="s">
        <v>8</v>
      </c>
      <c r="B4" s="197">
        <v>309001</v>
      </c>
      <c r="C4" s="293" t="s">
        <v>9</v>
      </c>
      <c r="D4" s="6">
        <v>36</v>
      </c>
      <c r="E4" s="7">
        <v>2</v>
      </c>
      <c r="F4" s="198" t="s">
        <v>10</v>
      </c>
      <c r="G4" s="215"/>
      <c r="H4" s="283" t="s">
        <v>91</v>
      </c>
      <c r="I4" s="216">
        <v>32</v>
      </c>
      <c r="J4" s="217">
        <v>2</v>
      </c>
      <c r="K4" s="218" t="s">
        <v>92</v>
      </c>
    </row>
    <row r="5" spans="1:11">
      <c r="A5" s="351"/>
      <c r="B5" s="199">
        <v>310016</v>
      </c>
      <c r="C5" s="294" t="s">
        <v>12</v>
      </c>
      <c r="D5" s="9">
        <f>18*E5</f>
        <v>54</v>
      </c>
      <c r="E5" s="10">
        <v>3</v>
      </c>
      <c r="F5" s="200" t="s">
        <v>10</v>
      </c>
      <c r="G5" s="191"/>
      <c r="H5" s="284" t="s">
        <v>86</v>
      </c>
      <c r="I5" s="16">
        <v>32</v>
      </c>
      <c r="J5" s="17">
        <v>2</v>
      </c>
      <c r="K5" s="219" t="s">
        <v>74</v>
      </c>
    </row>
    <row r="6" spans="1:11">
      <c r="A6" s="351"/>
      <c r="B6" s="220">
        <v>330001</v>
      </c>
      <c r="C6" s="284" t="s">
        <v>14</v>
      </c>
      <c r="D6" s="16">
        <v>20</v>
      </c>
      <c r="E6" s="17">
        <v>1</v>
      </c>
      <c r="F6" s="219" t="s">
        <v>15</v>
      </c>
      <c r="G6" s="220" t="s">
        <v>199</v>
      </c>
      <c r="H6" s="284" t="s">
        <v>200</v>
      </c>
      <c r="I6" s="16" t="s">
        <v>199</v>
      </c>
      <c r="J6" s="17" t="s">
        <v>201</v>
      </c>
      <c r="K6" s="219" t="s">
        <v>202</v>
      </c>
    </row>
    <row r="7" spans="1:11">
      <c r="A7" s="351"/>
      <c r="B7" s="220">
        <v>199023</v>
      </c>
      <c r="C7" s="284" t="s">
        <v>16</v>
      </c>
      <c r="D7" s="16">
        <v>85</v>
      </c>
      <c r="E7" s="17">
        <v>4</v>
      </c>
      <c r="F7" s="219" t="s">
        <v>15</v>
      </c>
      <c r="G7" s="221"/>
      <c r="H7" s="19"/>
      <c r="I7" s="20"/>
      <c r="J7" s="20"/>
      <c r="K7" s="14"/>
    </row>
    <row r="8" spans="1:11">
      <c r="A8" s="351"/>
      <c r="B8" s="220">
        <v>310017</v>
      </c>
      <c r="C8" s="284" t="s">
        <v>17</v>
      </c>
      <c r="D8" s="16">
        <f>18*E8</f>
        <v>36</v>
      </c>
      <c r="E8" s="17">
        <v>2</v>
      </c>
      <c r="F8" s="219" t="s">
        <v>15</v>
      </c>
      <c r="G8" s="221"/>
      <c r="H8" s="19"/>
      <c r="I8" s="20"/>
      <c r="J8" s="20"/>
      <c r="K8" s="14"/>
    </row>
    <row r="9" spans="1:11">
      <c r="A9" s="351"/>
      <c r="B9" s="193">
        <v>199186</v>
      </c>
      <c r="C9" s="22" t="s">
        <v>18</v>
      </c>
      <c r="D9" s="118">
        <v>32</v>
      </c>
      <c r="E9" s="119">
        <v>2</v>
      </c>
      <c r="F9" s="402" t="s">
        <v>11</v>
      </c>
      <c r="G9" s="221"/>
      <c r="H9" s="19"/>
      <c r="I9" s="20"/>
      <c r="J9" s="20"/>
      <c r="K9" s="14"/>
    </row>
    <row r="10" spans="1:11">
      <c r="A10" s="351"/>
      <c r="B10" s="193"/>
      <c r="C10" s="22" t="s">
        <v>19</v>
      </c>
      <c r="D10" s="23"/>
      <c r="E10" s="24"/>
      <c r="F10" s="402" t="s">
        <v>20</v>
      </c>
      <c r="G10" s="221"/>
      <c r="H10" s="19"/>
      <c r="I10" s="20"/>
      <c r="J10" s="20"/>
      <c r="K10" s="14"/>
    </row>
    <row r="11" spans="1:11">
      <c r="A11" s="351"/>
      <c r="B11" s="193"/>
      <c r="C11" s="22" t="s">
        <v>21</v>
      </c>
      <c r="D11" s="118"/>
      <c r="E11" s="119"/>
      <c r="F11" s="402" t="s">
        <v>68</v>
      </c>
      <c r="G11" s="222"/>
      <c r="H11" s="123"/>
      <c r="I11" s="124"/>
      <c r="J11" s="124"/>
      <c r="K11" s="125"/>
    </row>
    <row r="12" spans="1:11" ht="15" thickBot="1">
      <c r="A12" s="351"/>
      <c r="B12" s="193"/>
      <c r="C12" s="22" t="s">
        <v>69</v>
      </c>
      <c r="D12" s="23">
        <v>80</v>
      </c>
      <c r="E12" s="24">
        <v>4</v>
      </c>
      <c r="F12" s="402" t="s">
        <v>11</v>
      </c>
      <c r="G12" s="222"/>
      <c r="H12" s="123"/>
      <c r="I12" s="124"/>
      <c r="J12" s="124"/>
      <c r="K12" s="125"/>
    </row>
    <row r="13" spans="1:11" ht="16">
      <c r="A13" s="349" t="s">
        <v>22</v>
      </c>
      <c r="B13" s="197">
        <v>309002</v>
      </c>
      <c r="C13" s="293" t="s">
        <v>67</v>
      </c>
      <c r="D13" s="6">
        <v>36</v>
      </c>
      <c r="E13" s="7">
        <v>2</v>
      </c>
      <c r="F13" s="198" t="s">
        <v>10</v>
      </c>
      <c r="G13" s="450">
        <v>198328</v>
      </c>
      <c r="H13" s="285" t="s">
        <v>139</v>
      </c>
      <c r="I13" s="230" t="s">
        <v>138</v>
      </c>
      <c r="J13" s="277">
        <v>2</v>
      </c>
      <c r="K13" s="231"/>
    </row>
    <row r="14" spans="1:11">
      <c r="A14" s="350"/>
      <c r="B14" s="199">
        <v>310009</v>
      </c>
      <c r="C14" s="294" t="s">
        <v>23</v>
      </c>
      <c r="D14" s="9">
        <f>18*E14</f>
        <v>36</v>
      </c>
      <c r="E14" s="10">
        <v>2</v>
      </c>
      <c r="F14" s="200" t="s">
        <v>10</v>
      </c>
      <c r="G14" s="451"/>
      <c r="H14" s="286" t="s">
        <v>87</v>
      </c>
      <c r="I14" s="232">
        <v>54</v>
      </c>
      <c r="J14" s="232">
        <v>3</v>
      </c>
      <c r="K14" s="234" t="s">
        <v>93</v>
      </c>
    </row>
    <row r="15" spans="1:11">
      <c r="A15" s="350"/>
      <c r="B15" s="199">
        <v>310013</v>
      </c>
      <c r="C15" s="294" t="s">
        <v>24</v>
      </c>
      <c r="D15" s="9">
        <f>18*E15</f>
        <v>54</v>
      </c>
      <c r="E15" s="10">
        <v>3</v>
      </c>
      <c r="F15" s="200" t="s">
        <v>10</v>
      </c>
      <c r="G15" s="165"/>
      <c r="H15" s="266" t="s">
        <v>88</v>
      </c>
      <c r="I15" s="236">
        <v>48</v>
      </c>
      <c r="J15" s="236">
        <v>2</v>
      </c>
      <c r="K15" s="192" t="s">
        <v>92</v>
      </c>
    </row>
    <row r="16" spans="1:11">
      <c r="A16" s="350"/>
      <c r="B16" s="446">
        <v>1900102</v>
      </c>
      <c r="C16" s="319" t="s">
        <v>25</v>
      </c>
      <c r="D16" s="318" t="s">
        <v>26</v>
      </c>
      <c r="E16" s="449">
        <v>1</v>
      </c>
      <c r="F16" s="448" t="s">
        <v>27</v>
      </c>
      <c r="G16" s="452"/>
      <c r="H16" s="111" t="s">
        <v>70</v>
      </c>
      <c r="I16" s="238">
        <v>85</v>
      </c>
      <c r="J16" s="16">
        <v>4</v>
      </c>
      <c r="K16" s="219" t="s">
        <v>74</v>
      </c>
    </row>
    <row r="17" spans="1:11">
      <c r="A17" s="350"/>
      <c r="B17" s="409"/>
      <c r="C17" s="38" t="s">
        <v>117</v>
      </c>
      <c r="D17" s="39">
        <v>80</v>
      </c>
      <c r="E17" s="40">
        <v>4</v>
      </c>
      <c r="F17" s="410" t="s">
        <v>11</v>
      </c>
      <c r="G17" s="452"/>
      <c r="H17" s="111" t="s">
        <v>90</v>
      </c>
      <c r="I17" s="238">
        <v>32</v>
      </c>
      <c r="J17" s="16">
        <v>2</v>
      </c>
      <c r="K17" s="219" t="s">
        <v>74</v>
      </c>
    </row>
    <row r="18" spans="1:11">
      <c r="A18" s="350"/>
      <c r="B18" s="203">
        <v>199645</v>
      </c>
      <c r="C18" s="22" t="s">
        <v>235</v>
      </c>
      <c r="D18" s="12">
        <v>32</v>
      </c>
      <c r="E18" s="13">
        <v>2</v>
      </c>
      <c r="F18" s="408" t="s">
        <v>232</v>
      </c>
      <c r="G18" s="451"/>
      <c r="H18" s="286" t="s">
        <v>71</v>
      </c>
      <c r="I18" s="232">
        <v>54</v>
      </c>
      <c r="J18" s="235">
        <v>3</v>
      </c>
      <c r="K18" s="234" t="s">
        <v>93</v>
      </c>
    </row>
    <row r="19" spans="1:11">
      <c r="A19" s="350"/>
      <c r="B19" s="454" t="s">
        <v>202</v>
      </c>
      <c r="C19" s="430" t="s">
        <v>200</v>
      </c>
      <c r="D19" s="431" t="s">
        <v>220</v>
      </c>
      <c r="E19" s="430" t="s">
        <v>110</v>
      </c>
      <c r="F19" s="455" t="s">
        <v>202</v>
      </c>
      <c r="G19" s="451"/>
      <c r="H19" s="286" t="s">
        <v>72</v>
      </c>
      <c r="I19" s="232">
        <v>68</v>
      </c>
      <c r="J19" s="235">
        <v>3</v>
      </c>
      <c r="K19" s="234" t="s">
        <v>93</v>
      </c>
    </row>
    <row r="20" spans="1:11">
      <c r="A20" s="350"/>
      <c r="B20" s="454"/>
      <c r="C20" s="430"/>
      <c r="D20" s="431"/>
      <c r="E20" s="430"/>
      <c r="F20" s="455"/>
    </row>
    <row r="21" spans="1:11" ht="15" thickBot="1">
      <c r="A21" s="352"/>
      <c r="B21" s="210"/>
      <c r="C21" s="379" t="s">
        <v>203</v>
      </c>
      <c r="D21" s="41"/>
      <c r="E21" s="380"/>
      <c r="F21" s="411" t="s">
        <v>28</v>
      </c>
      <c r="G21" s="453">
        <v>199639</v>
      </c>
      <c r="H21" s="266" t="s">
        <v>233</v>
      </c>
      <c r="I21" s="237" t="s">
        <v>231</v>
      </c>
      <c r="J21" s="177">
        <v>3</v>
      </c>
      <c r="K21" s="407" t="s">
        <v>224</v>
      </c>
    </row>
    <row r="22" spans="1:11">
      <c r="A22" s="349" t="s">
        <v>29</v>
      </c>
      <c r="B22" s="197">
        <v>309003</v>
      </c>
      <c r="C22" s="302" t="s">
        <v>30</v>
      </c>
      <c r="D22" s="6">
        <v>36</v>
      </c>
      <c r="E22" s="7">
        <v>2</v>
      </c>
      <c r="F22" s="198" t="s">
        <v>10</v>
      </c>
      <c r="G22" s="188"/>
      <c r="H22" s="290" t="s">
        <v>94</v>
      </c>
      <c r="I22" s="229">
        <v>68</v>
      </c>
      <c r="J22" s="230">
        <v>3</v>
      </c>
      <c r="K22" s="231" t="s">
        <v>93</v>
      </c>
    </row>
    <row r="23" spans="1:11">
      <c r="A23" s="350"/>
      <c r="B23" s="199">
        <v>310015</v>
      </c>
      <c r="C23" s="294" t="s">
        <v>31</v>
      </c>
      <c r="D23" s="9">
        <f>18*E23</f>
        <v>36</v>
      </c>
      <c r="E23" s="10">
        <v>2</v>
      </c>
      <c r="F23" s="200" t="s">
        <v>10</v>
      </c>
      <c r="G23" s="191"/>
      <c r="H23" s="286" t="s">
        <v>96</v>
      </c>
      <c r="I23" s="232">
        <v>40</v>
      </c>
      <c r="J23" s="235">
        <v>2.5</v>
      </c>
      <c r="K23" s="234" t="s">
        <v>93</v>
      </c>
    </row>
    <row r="24" spans="1:11">
      <c r="A24" s="350"/>
      <c r="B24" s="193">
        <v>199654</v>
      </c>
      <c r="C24" s="70" t="s">
        <v>124</v>
      </c>
      <c r="D24" s="23">
        <v>48</v>
      </c>
      <c r="E24" s="13">
        <v>3</v>
      </c>
      <c r="F24" s="402" t="s">
        <v>125</v>
      </c>
      <c r="G24" s="406">
        <v>199629</v>
      </c>
      <c r="H24" s="266" t="s">
        <v>234</v>
      </c>
      <c r="I24" s="237">
        <v>48</v>
      </c>
      <c r="J24" s="177">
        <v>3</v>
      </c>
      <c r="K24" s="407"/>
    </row>
    <row r="25" spans="1:11">
      <c r="A25" s="350"/>
      <c r="B25" s="412">
        <v>199655</v>
      </c>
      <c r="C25" s="430" t="s">
        <v>230</v>
      </c>
      <c r="D25" s="413">
        <v>32</v>
      </c>
      <c r="E25" s="431">
        <v>1</v>
      </c>
      <c r="F25" s="430" t="s">
        <v>76</v>
      </c>
      <c r="G25" s="406"/>
      <c r="H25" s="266" t="s">
        <v>225</v>
      </c>
      <c r="I25" s="237">
        <v>32</v>
      </c>
      <c r="J25" s="177">
        <v>1</v>
      </c>
      <c r="K25" s="407" t="s">
        <v>219</v>
      </c>
    </row>
    <row r="26" spans="1:11">
      <c r="A26" s="350"/>
      <c r="B26" s="193"/>
      <c r="C26" s="70" t="s">
        <v>122</v>
      </c>
      <c r="D26" s="23">
        <v>64</v>
      </c>
      <c r="E26" s="13">
        <v>4</v>
      </c>
      <c r="F26" s="402" t="s">
        <v>11</v>
      </c>
      <c r="G26" s="403"/>
      <c r="H26" s="111" t="s">
        <v>98</v>
      </c>
      <c r="I26" s="238">
        <v>16</v>
      </c>
      <c r="J26" s="16">
        <v>1</v>
      </c>
      <c r="K26" s="219" t="s">
        <v>15</v>
      </c>
    </row>
    <row r="27" spans="1:11">
      <c r="A27" s="350"/>
      <c r="B27" s="193"/>
      <c r="C27" s="430" t="s">
        <v>75</v>
      </c>
      <c r="D27" s="413">
        <v>32</v>
      </c>
      <c r="E27" s="431">
        <v>1</v>
      </c>
      <c r="F27" s="430" t="s">
        <v>76</v>
      </c>
      <c r="G27" s="269">
        <v>199628</v>
      </c>
      <c r="H27" s="461" t="s">
        <v>236</v>
      </c>
      <c r="I27" s="264">
        <v>32</v>
      </c>
      <c r="J27" s="265">
        <v>2</v>
      </c>
      <c r="K27" s="234" t="s">
        <v>93</v>
      </c>
    </row>
    <row r="28" spans="1:11">
      <c r="A28" s="350"/>
      <c r="B28" s="203"/>
      <c r="C28" s="22" t="s">
        <v>95</v>
      </c>
      <c r="D28" s="12">
        <v>48</v>
      </c>
      <c r="E28" s="13">
        <v>3</v>
      </c>
      <c r="F28" s="408" t="s">
        <v>232</v>
      </c>
      <c r="G28" s="269">
        <v>199648</v>
      </c>
      <c r="H28" s="263" t="s">
        <v>151</v>
      </c>
      <c r="I28" s="264">
        <v>48</v>
      </c>
      <c r="J28" s="265">
        <v>3</v>
      </c>
      <c r="K28" s="234" t="s">
        <v>93</v>
      </c>
    </row>
    <row r="29" spans="1:11" ht="15" thickBot="1">
      <c r="A29" s="352"/>
      <c r="B29" s="210"/>
      <c r="C29" s="297" t="s">
        <v>33</v>
      </c>
      <c r="D29" s="46"/>
      <c r="E29" s="46"/>
      <c r="F29" s="211" t="s">
        <v>20</v>
      </c>
      <c r="G29" s="195"/>
      <c r="H29" s="47"/>
      <c r="I29" s="48"/>
      <c r="J29" s="49"/>
      <c r="K29" s="31"/>
    </row>
    <row r="30" spans="1:11">
      <c r="A30" s="349" t="s">
        <v>34</v>
      </c>
      <c r="B30" s="197">
        <v>3009004</v>
      </c>
      <c r="C30" s="414" t="s">
        <v>214</v>
      </c>
      <c r="D30" s="6">
        <v>36</v>
      </c>
      <c r="E30" s="415">
        <v>2</v>
      </c>
      <c r="F30" s="198" t="s">
        <v>10</v>
      </c>
      <c r="G30" s="239"/>
      <c r="H30" s="240" t="s">
        <v>99</v>
      </c>
      <c r="I30" s="229">
        <v>64</v>
      </c>
      <c r="J30" s="241">
        <v>3</v>
      </c>
      <c r="K30" s="231" t="s">
        <v>93</v>
      </c>
    </row>
    <row r="31" spans="1:11">
      <c r="A31" s="350"/>
      <c r="B31" s="199">
        <v>3100014</v>
      </c>
      <c r="C31" s="397" t="s">
        <v>215</v>
      </c>
      <c r="D31" s="9">
        <f>18*E31</f>
        <v>108</v>
      </c>
      <c r="E31" s="398">
        <v>6</v>
      </c>
      <c r="F31" s="200" t="s">
        <v>10</v>
      </c>
      <c r="G31" s="269">
        <v>199653</v>
      </c>
      <c r="H31" s="400" t="s">
        <v>218</v>
      </c>
      <c r="I31" s="462">
        <v>48</v>
      </c>
      <c r="J31" s="463">
        <v>3</v>
      </c>
      <c r="K31" s="234" t="s">
        <v>93</v>
      </c>
    </row>
    <row r="32" spans="1:11">
      <c r="A32" s="350"/>
      <c r="B32" s="203">
        <v>199635</v>
      </c>
      <c r="C32" s="22" t="s">
        <v>131</v>
      </c>
      <c r="D32" s="12">
        <v>40</v>
      </c>
      <c r="E32" s="13">
        <v>2.5</v>
      </c>
      <c r="F32" s="408" t="s">
        <v>232</v>
      </c>
      <c r="G32" s="269">
        <v>199626</v>
      </c>
      <c r="H32" s="399" t="s">
        <v>216</v>
      </c>
      <c r="I32" s="244">
        <v>24</v>
      </c>
      <c r="J32" s="245">
        <v>1.5</v>
      </c>
      <c r="K32" s="234" t="s">
        <v>93</v>
      </c>
    </row>
    <row r="33" spans="1:11">
      <c r="A33" s="350"/>
      <c r="B33" s="203">
        <v>199636</v>
      </c>
      <c r="C33" s="22" t="s">
        <v>132</v>
      </c>
      <c r="D33" s="12">
        <v>32</v>
      </c>
      <c r="E33" s="13">
        <v>1</v>
      </c>
      <c r="F33" s="408" t="s">
        <v>232</v>
      </c>
      <c r="G33" s="269">
        <v>199627</v>
      </c>
      <c r="H33" s="399" t="s">
        <v>217</v>
      </c>
      <c r="I33" s="244">
        <v>32</v>
      </c>
      <c r="J33" s="245">
        <v>1</v>
      </c>
      <c r="K33" s="234" t="s">
        <v>93</v>
      </c>
    </row>
    <row r="34" spans="1:11">
      <c r="A34" s="350"/>
      <c r="B34" s="416"/>
      <c r="C34" s="417"/>
      <c r="D34" s="418"/>
      <c r="E34" s="418"/>
      <c r="F34" s="419"/>
      <c r="G34" s="269">
        <v>199630</v>
      </c>
      <c r="H34" s="399" t="s">
        <v>143</v>
      </c>
      <c r="I34" s="244">
        <v>40</v>
      </c>
      <c r="J34" s="245">
        <v>2.5</v>
      </c>
      <c r="K34" s="234" t="s">
        <v>93</v>
      </c>
    </row>
    <row r="35" spans="1:11">
      <c r="A35" s="350"/>
      <c r="B35" s="416"/>
      <c r="C35" s="417"/>
      <c r="D35" s="418"/>
      <c r="E35" s="418"/>
      <c r="F35" s="419"/>
      <c r="G35" s="269">
        <v>199631</v>
      </c>
      <c r="H35" s="243" t="s">
        <v>142</v>
      </c>
      <c r="I35" s="244">
        <v>16</v>
      </c>
      <c r="J35" s="245">
        <v>0.5</v>
      </c>
      <c r="K35" s="234" t="s">
        <v>93</v>
      </c>
    </row>
    <row r="36" spans="1:11" ht="15" thickBot="1">
      <c r="A36" s="352"/>
      <c r="B36" s="210"/>
      <c r="C36" s="297" t="s">
        <v>39</v>
      </c>
      <c r="D36" s="46"/>
      <c r="E36" s="46"/>
      <c r="F36" s="211" t="s">
        <v>20</v>
      </c>
      <c r="G36" s="433">
        <v>199641</v>
      </c>
      <c r="H36" s="434" t="s">
        <v>221</v>
      </c>
      <c r="I36" s="435">
        <v>32</v>
      </c>
      <c r="J36" s="274">
        <v>2</v>
      </c>
      <c r="K36" s="436" t="s">
        <v>219</v>
      </c>
    </row>
    <row r="37" spans="1:11">
      <c r="A37" s="349" t="s">
        <v>40</v>
      </c>
      <c r="B37" s="420">
        <v>3300003</v>
      </c>
      <c r="C37" s="421" t="s">
        <v>213</v>
      </c>
      <c r="D37" s="422">
        <v>18</v>
      </c>
      <c r="E37" s="423">
        <v>1</v>
      </c>
      <c r="F37" s="424" t="s">
        <v>15</v>
      </c>
      <c r="G37" s="437"/>
      <c r="H37" s="290" t="s">
        <v>100</v>
      </c>
      <c r="I37" s="229">
        <v>32</v>
      </c>
      <c r="J37" s="230">
        <v>2</v>
      </c>
      <c r="K37" s="231" t="s">
        <v>93</v>
      </c>
    </row>
    <row r="38" spans="1:11">
      <c r="A38" s="350"/>
      <c r="B38" s="425"/>
      <c r="C38" s="426" t="s">
        <v>78</v>
      </c>
      <c r="D38" s="427">
        <v>48</v>
      </c>
      <c r="E38" s="428">
        <v>3</v>
      </c>
      <c r="F38" s="402" t="s">
        <v>11</v>
      </c>
      <c r="G38" s="270">
        <v>199625</v>
      </c>
      <c r="H38" s="292" t="s">
        <v>148</v>
      </c>
      <c r="I38" s="268">
        <v>32</v>
      </c>
      <c r="J38" s="177">
        <v>2</v>
      </c>
      <c r="K38" s="271"/>
    </row>
    <row r="39" spans="1:11">
      <c r="A39" s="350"/>
      <c r="B39" s="425"/>
      <c r="C39" s="430" t="s">
        <v>79</v>
      </c>
      <c r="D39" s="413">
        <v>32</v>
      </c>
      <c r="E39" s="431">
        <v>1</v>
      </c>
      <c r="F39" s="430" t="s">
        <v>76</v>
      </c>
      <c r="G39" s="269">
        <v>199624</v>
      </c>
      <c r="H39" s="70" t="s">
        <v>152</v>
      </c>
      <c r="I39" s="334">
        <v>48</v>
      </c>
      <c r="J39" s="334">
        <v>3</v>
      </c>
      <c r="K39" s="335"/>
    </row>
    <row r="40" spans="1:11">
      <c r="A40" s="350"/>
      <c r="B40" s="425"/>
      <c r="C40" s="50" t="s">
        <v>80</v>
      </c>
      <c r="D40" s="12">
        <v>64</v>
      </c>
      <c r="E40" s="429">
        <v>4</v>
      </c>
      <c r="F40" s="402" t="s">
        <v>11</v>
      </c>
      <c r="G40" s="269"/>
      <c r="H40" s="263" t="s">
        <v>111</v>
      </c>
      <c r="I40" s="264" t="s">
        <v>111</v>
      </c>
      <c r="J40" s="265" t="s">
        <v>111</v>
      </c>
      <c r="K40" s="234" t="s">
        <v>114</v>
      </c>
    </row>
    <row r="41" spans="1:11">
      <c r="A41" s="350"/>
      <c r="B41" s="425"/>
      <c r="C41" s="430" t="s">
        <v>81</v>
      </c>
      <c r="D41" s="413">
        <v>40</v>
      </c>
      <c r="E41" s="431">
        <v>1</v>
      </c>
      <c r="F41" s="430" t="s">
        <v>227</v>
      </c>
      <c r="G41" s="269"/>
      <c r="H41" s="263" t="s">
        <v>111</v>
      </c>
      <c r="I41" s="264" t="s">
        <v>111</v>
      </c>
      <c r="J41" s="265" t="s">
        <v>111</v>
      </c>
      <c r="K41" s="234" t="s">
        <v>112</v>
      </c>
    </row>
    <row r="42" spans="1:11">
      <c r="A42" s="350"/>
      <c r="B42" s="425"/>
      <c r="C42" s="50" t="s">
        <v>82</v>
      </c>
      <c r="D42" s="12">
        <v>48</v>
      </c>
      <c r="E42" s="429">
        <v>3</v>
      </c>
      <c r="F42" s="402" t="s">
        <v>11</v>
      </c>
      <c r="G42" s="269"/>
      <c r="H42" s="263" t="s">
        <v>111</v>
      </c>
      <c r="I42" s="264" t="s">
        <v>111</v>
      </c>
      <c r="J42" s="265" t="s">
        <v>111</v>
      </c>
      <c r="K42" s="234" t="s">
        <v>112</v>
      </c>
    </row>
    <row r="43" spans="1:11">
      <c r="A43" s="350"/>
      <c r="B43" s="425"/>
      <c r="C43" s="430" t="s">
        <v>228</v>
      </c>
      <c r="D43" s="413">
        <v>16</v>
      </c>
      <c r="E43" s="431">
        <v>0.5</v>
      </c>
      <c r="F43" s="430" t="s">
        <v>229</v>
      </c>
      <c r="G43" s="269" t="s">
        <v>111</v>
      </c>
      <c r="H43" s="263" t="s">
        <v>160</v>
      </c>
      <c r="I43" s="264" t="s">
        <v>111</v>
      </c>
      <c r="J43" s="265" t="s">
        <v>111</v>
      </c>
      <c r="K43" s="234"/>
    </row>
    <row r="44" spans="1:11">
      <c r="A44" s="350"/>
      <c r="B44" s="425"/>
      <c r="C44" s="60"/>
      <c r="D44" s="43"/>
      <c r="E44" s="61"/>
      <c r="F44" s="410"/>
      <c r="G44" s="269" t="s">
        <v>115</v>
      </c>
      <c r="H44" s="263" t="s">
        <v>111</v>
      </c>
      <c r="I44" s="264" t="s">
        <v>111</v>
      </c>
      <c r="J44" s="265" t="s">
        <v>111</v>
      </c>
      <c r="K44" s="234"/>
    </row>
    <row r="45" spans="1:11" ht="15" thickBot="1">
      <c r="A45" s="352"/>
      <c r="B45" s="210"/>
      <c r="C45" s="297" t="s">
        <v>42</v>
      </c>
      <c r="D45" s="62"/>
      <c r="E45" s="63"/>
      <c r="F45" s="432" t="s">
        <v>28</v>
      </c>
      <c r="G45" s="404"/>
      <c r="H45" s="438"/>
      <c r="I45" s="439"/>
      <c r="J45" s="440"/>
      <c r="K45" s="405"/>
    </row>
    <row r="46" spans="1:11">
      <c r="A46" s="350" t="s">
        <v>43</v>
      </c>
      <c r="B46" s="420">
        <v>3300005</v>
      </c>
      <c r="C46" s="445" t="s">
        <v>212</v>
      </c>
      <c r="D46" s="422">
        <v>18</v>
      </c>
      <c r="E46" s="423">
        <v>1</v>
      </c>
      <c r="F46" s="424" t="s">
        <v>15</v>
      </c>
      <c r="G46" s="188"/>
      <c r="H46" s="290" t="s">
        <v>89</v>
      </c>
      <c r="I46" s="229">
        <v>16</v>
      </c>
      <c r="J46" s="229">
        <v>1</v>
      </c>
      <c r="K46" s="231" t="s">
        <v>93</v>
      </c>
    </row>
    <row r="47" spans="1:11">
      <c r="A47" s="350"/>
      <c r="B47" s="446">
        <v>1900103</v>
      </c>
      <c r="C47" s="319" t="s">
        <v>45</v>
      </c>
      <c r="D47" s="318" t="s">
        <v>26</v>
      </c>
      <c r="E47" s="447">
        <v>1</v>
      </c>
      <c r="F47" s="448" t="s">
        <v>46</v>
      </c>
      <c r="G47" s="262"/>
      <c r="H47" s="263" t="s">
        <v>103</v>
      </c>
      <c r="I47" s="264">
        <v>48</v>
      </c>
      <c r="J47" s="265">
        <v>3</v>
      </c>
      <c r="K47" s="234" t="s">
        <v>93</v>
      </c>
    </row>
    <row r="48" spans="1:11">
      <c r="A48" s="350"/>
      <c r="B48" s="203">
        <v>199783</v>
      </c>
      <c r="C48" s="22" t="s">
        <v>135</v>
      </c>
      <c r="D48" s="12">
        <v>48</v>
      </c>
      <c r="E48" s="13">
        <v>3</v>
      </c>
      <c r="F48" s="408" t="s">
        <v>232</v>
      </c>
      <c r="G48" s="406"/>
      <c r="H48" s="266" t="s">
        <v>223</v>
      </c>
      <c r="I48" s="237">
        <v>16</v>
      </c>
      <c r="J48" s="177">
        <v>1</v>
      </c>
      <c r="K48" s="407" t="s">
        <v>224</v>
      </c>
    </row>
    <row r="49" spans="1:11">
      <c r="A49" s="121"/>
      <c r="B49" s="203">
        <v>199784</v>
      </c>
      <c r="C49" s="22" t="s">
        <v>136</v>
      </c>
      <c r="D49" s="12">
        <v>32</v>
      </c>
      <c r="E49" s="13">
        <v>1</v>
      </c>
      <c r="F49" s="408" t="s">
        <v>232</v>
      </c>
      <c r="G49" s="269">
        <v>199173</v>
      </c>
      <c r="H49" s="263" t="s">
        <v>144</v>
      </c>
      <c r="I49" s="264">
        <v>32</v>
      </c>
      <c r="J49" s="265">
        <v>2</v>
      </c>
      <c r="K49" s="234"/>
    </row>
    <row r="50" spans="1:11">
      <c r="A50" s="66"/>
      <c r="B50" s="416"/>
      <c r="C50" s="417"/>
      <c r="D50" s="418"/>
      <c r="E50" s="418"/>
      <c r="F50" s="419"/>
      <c r="G50" s="269">
        <v>199621</v>
      </c>
      <c r="H50" s="263" t="s">
        <v>145</v>
      </c>
      <c r="I50" s="264">
        <v>32</v>
      </c>
      <c r="J50" s="265">
        <v>2</v>
      </c>
      <c r="K50" s="234"/>
    </row>
    <row r="51" spans="1:11">
      <c r="A51" s="66"/>
      <c r="B51" s="416"/>
      <c r="C51" s="417"/>
      <c r="D51" s="418"/>
      <c r="E51" s="418"/>
      <c r="F51" s="419"/>
      <c r="G51" s="269">
        <v>199622</v>
      </c>
      <c r="H51" s="263" t="s">
        <v>146</v>
      </c>
      <c r="I51" s="264">
        <v>32</v>
      </c>
      <c r="J51" s="265">
        <v>1</v>
      </c>
      <c r="K51" s="234"/>
    </row>
    <row r="52" spans="1:11">
      <c r="A52" s="66"/>
      <c r="B52" s="193"/>
      <c r="C52" s="38"/>
      <c r="D52" s="43"/>
      <c r="E52" s="65"/>
      <c r="F52" s="410"/>
      <c r="G52" s="406">
        <v>199641</v>
      </c>
      <c r="H52" s="266" t="s">
        <v>222</v>
      </c>
      <c r="I52" s="237">
        <v>32</v>
      </c>
      <c r="J52" s="177">
        <v>2</v>
      </c>
      <c r="K52" s="407" t="s">
        <v>219</v>
      </c>
    </row>
    <row r="53" spans="1:11">
      <c r="A53" s="338"/>
      <c r="B53" s="456"/>
      <c r="C53" s="457"/>
      <c r="D53" s="458"/>
      <c r="E53" s="459"/>
      <c r="F53" s="460"/>
    </row>
    <row r="54" spans="1:11">
      <c r="A54" s="338"/>
      <c r="B54" s="456"/>
      <c r="C54" s="457"/>
      <c r="D54" s="458"/>
      <c r="E54" s="459"/>
      <c r="F54" s="460"/>
    </row>
    <row r="55" spans="1:11" ht="15" thickBot="1">
      <c r="A55" s="67"/>
      <c r="B55" s="210"/>
      <c r="C55" s="297" t="s">
        <v>47</v>
      </c>
      <c r="D55" s="53"/>
      <c r="E55" s="54"/>
      <c r="F55" s="211" t="s">
        <v>20</v>
      </c>
      <c r="G55" s="404" t="s">
        <v>115</v>
      </c>
      <c r="H55" s="71" t="s">
        <v>156</v>
      </c>
      <c r="I55" s="72" t="s">
        <v>115</v>
      </c>
      <c r="J55" s="72" t="s">
        <v>114</v>
      </c>
      <c r="K55" s="31"/>
    </row>
    <row r="56" spans="1:11">
      <c r="A56" s="349" t="s">
        <v>48</v>
      </c>
      <c r="B56" s="381">
        <v>1900104</v>
      </c>
      <c r="C56" s="382" t="s">
        <v>49</v>
      </c>
      <c r="D56" s="381" t="s">
        <v>204</v>
      </c>
      <c r="E56" s="383">
        <v>3</v>
      </c>
      <c r="F56" s="442" t="s">
        <v>205</v>
      </c>
      <c r="G56" s="444"/>
      <c r="H56" s="290" t="s">
        <v>101</v>
      </c>
      <c r="I56" s="229">
        <v>16</v>
      </c>
      <c r="J56" s="241">
        <v>1</v>
      </c>
      <c r="K56" s="231" t="s">
        <v>93</v>
      </c>
    </row>
    <row r="57" spans="1:11">
      <c r="A57" s="350"/>
      <c r="B57" s="381">
        <v>1900105</v>
      </c>
      <c r="C57" s="382" t="s">
        <v>37</v>
      </c>
      <c r="D57" s="381" t="s">
        <v>38</v>
      </c>
      <c r="E57" s="383">
        <v>1</v>
      </c>
      <c r="F57" s="441" t="s">
        <v>27</v>
      </c>
      <c r="G57" s="269"/>
      <c r="H57" s="70" t="s">
        <v>226</v>
      </c>
      <c r="I57" s="334" t="s">
        <v>226</v>
      </c>
      <c r="J57" s="334" t="s">
        <v>226</v>
      </c>
      <c r="K57" s="335" t="s">
        <v>220</v>
      </c>
    </row>
    <row r="58" spans="1:11">
      <c r="A58" s="350"/>
      <c r="B58" s="381">
        <v>1900107</v>
      </c>
      <c r="C58" s="382" t="s">
        <v>51</v>
      </c>
      <c r="D58" s="381" t="s">
        <v>26</v>
      </c>
      <c r="E58" s="383">
        <v>1</v>
      </c>
      <c r="F58" s="441" t="s">
        <v>27</v>
      </c>
      <c r="G58" s="269" t="s">
        <v>226</v>
      </c>
      <c r="H58" s="70" t="s">
        <v>226</v>
      </c>
      <c r="I58" s="334" t="s">
        <v>226</v>
      </c>
      <c r="J58" s="334" t="s">
        <v>226</v>
      </c>
      <c r="K58" s="335" t="s">
        <v>130</v>
      </c>
    </row>
    <row r="59" spans="1:11">
      <c r="A59" s="350"/>
      <c r="B59" s="385"/>
      <c r="C59" s="386" t="s">
        <v>206</v>
      </c>
      <c r="D59" s="387" t="s">
        <v>207</v>
      </c>
      <c r="E59" s="388">
        <v>2</v>
      </c>
      <c r="F59" s="443" t="s">
        <v>32</v>
      </c>
      <c r="G59" s="269" t="s">
        <v>226</v>
      </c>
      <c r="H59" s="70" t="s">
        <v>226</v>
      </c>
      <c r="I59" s="334" t="s">
        <v>226</v>
      </c>
      <c r="J59" s="334" t="s">
        <v>226</v>
      </c>
      <c r="K59" s="335" t="s">
        <v>112</v>
      </c>
    </row>
    <row r="60" spans="1:11">
      <c r="A60" s="350"/>
      <c r="B60" s="21"/>
      <c r="C60" s="38" t="s">
        <v>137</v>
      </c>
      <c r="D60" s="43" t="s">
        <v>111</v>
      </c>
      <c r="E60" s="65" t="s">
        <v>111</v>
      </c>
      <c r="F60" s="252" t="s">
        <v>130</v>
      </c>
      <c r="G60" s="269" t="s">
        <v>226</v>
      </c>
      <c r="H60" s="70" t="s">
        <v>226</v>
      </c>
      <c r="I60" s="334" t="s">
        <v>226</v>
      </c>
      <c r="J60" s="334" t="s">
        <v>226</v>
      </c>
      <c r="K60" s="335"/>
    </row>
    <row r="61" spans="1:11">
      <c r="A61" s="350"/>
      <c r="B61" s="21"/>
      <c r="C61" s="38" t="s">
        <v>112</v>
      </c>
      <c r="D61" s="43" t="s">
        <v>115</v>
      </c>
      <c r="E61" s="65" t="s">
        <v>111</v>
      </c>
      <c r="F61" s="252" t="s">
        <v>114</v>
      </c>
      <c r="G61" s="269" t="s">
        <v>226</v>
      </c>
      <c r="H61" s="70" t="s">
        <v>226</v>
      </c>
      <c r="I61" s="334" t="s">
        <v>226</v>
      </c>
      <c r="J61" s="334" t="s">
        <v>226</v>
      </c>
      <c r="K61" s="335"/>
    </row>
    <row r="62" spans="1:11">
      <c r="A62" s="350"/>
      <c r="B62" s="21"/>
      <c r="C62" s="38" t="s">
        <v>128</v>
      </c>
      <c r="D62" s="43" t="s">
        <v>130</v>
      </c>
      <c r="E62" s="65" t="s">
        <v>114</v>
      </c>
      <c r="F62" s="252" t="s">
        <v>111</v>
      </c>
      <c r="G62" s="269" t="s">
        <v>155</v>
      </c>
      <c r="H62" s="70" t="s">
        <v>126</v>
      </c>
      <c r="I62" s="334" t="s">
        <v>115</v>
      </c>
      <c r="J62" s="334" t="s">
        <v>115</v>
      </c>
      <c r="K62" s="335"/>
    </row>
    <row r="63" spans="1:11" ht="15" thickBot="1">
      <c r="A63" s="352"/>
      <c r="B63" s="21"/>
      <c r="C63" s="38"/>
      <c r="D63" s="43"/>
      <c r="E63" s="65"/>
      <c r="F63" s="252"/>
      <c r="G63" s="404">
        <v>199650</v>
      </c>
      <c r="H63" s="71" t="s">
        <v>153</v>
      </c>
      <c r="I63" s="72">
        <v>24</v>
      </c>
      <c r="J63" s="72">
        <v>1.5</v>
      </c>
      <c r="K63" s="31"/>
    </row>
    <row r="64" spans="1:11">
      <c r="A64" s="66" t="s">
        <v>54</v>
      </c>
      <c r="B64" s="389">
        <v>1900106</v>
      </c>
      <c r="C64" s="390" t="s">
        <v>208</v>
      </c>
      <c r="D64" s="389" t="s">
        <v>209</v>
      </c>
      <c r="E64" s="391">
        <v>3</v>
      </c>
      <c r="F64" s="384" t="s">
        <v>46</v>
      </c>
      <c r="G64" s="259"/>
      <c r="H64" s="73"/>
      <c r="I64" s="74"/>
      <c r="J64" s="75"/>
      <c r="K64" s="260"/>
    </row>
    <row r="65" spans="1:11" ht="15" thickBot="1">
      <c r="A65" s="76"/>
      <c r="B65" s="392"/>
      <c r="C65" s="393" t="s">
        <v>53</v>
      </c>
      <c r="D65" s="394" t="s">
        <v>210</v>
      </c>
      <c r="E65" s="395">
        <v>1</v>
      </c>
      <c r="F65" s="396" t="s">
        <v>211</v>
      </c>
      <c r="G65" s="258"/>
      <c r="H65" s="71"/>
      <c r="I65" s="72"/>
      <c r="J65" s="72"/>
      <c r="K65" s="261"/>
    </row>
    <row r="66" spans="1:11" ht="15" thickBot="1">
      <c r="A66" s="78"/>
      <c r="B66" s="79"/>
      <c r="C66" s="80"/>
      <c r="D66" s="81"/>
      <c r="E66" s="81">
        <f>SUM(E4:E65)</f>
        <v>90</v>
      </c>
      <c r="F66" s="82">
        <f>SUM(F4:F65)</f>
        <v>0</v>
      </c>
      <c r="G66" s="79"/>
      <c r="H66" s="80"/>
      <c r="I66" s="81"/>
      <c r="J66" s="83">
        <f>SUM(J4:J65)</f>
        <v>76.5</v>
      </c>
      <c r="K66" s="84"/>
    </row>
    <row r="67" spans="1:11">
      <c r="A67" s="85" t="s">
        <v>56</v>
      </c>
      <c r="B67" s="86"/>
      <c r="C67" s="87"/>
      <c r="D67" s="86"/>
      <c r="E67" s="86"/>
      <c r="F67" s="86"/>
      <c r="G67" s="86"/>
      <c r="H67" s="87"/>
      <c r="I67" s="86"/>
      <c r="J67" s="86"/>
      <c r="K67" s="88"/>
    </row>
    <row r="68" spans="1:11">
      <c r="A68" s="89"/>
      <c r="B68" s="90"/>
      <c r="C68" s="91"/>
      <c r="D68" s="90"/>
      <c r="E68" s="90"/>
      <c r="F68" s="90"/>
      <c r="G68" s="90"/>
      <c r="H68" s="91"/>
      <c r="I68" s="90"/>
      <c r="J68" s="90"/>
      <c r="K68" s="92"/>
    </row>
    <row r="69" spans="1:11">
      <c r="A69" s="93"/>
      <c r="B69" s="94"/>
      <c r="C69" s="95"/>
      <c r="D69" s="94"/>
      <c r="E69" s="94"/>
      <c r="F69" s="94"/>
      <c r="G69" s="94"/>
      <c r="H69" s="95"/>
      <c r="I69" s="94"/>
      <c r="J69" s="94"/>
      <c r="K69" s="96"/>
    </row>
    <row r="70" spans="1:11">
      <c r="A70" s="93"/>
      <c r="B70" s="94"/>
      <c r="C70" s="114"/>
      <c r="D70" s="94"/>
      <c r="E70" s="94"/>
      <c r="F70" s="94"/>
      <c r="G70" s="94"/>
      <c r="H70" s="95"/>
      <c r="I70" s="94"/>
      <c r="J70" s="94"/>
    </row>
    <row r="71" spans="1:11" ht="15" thickBot="1">
      <c r="A71" s="93"/>
      <c r="B71" s="94"/>
      <c r="C71" s="114"/>
      <c r="D71" s="94"/>
      <c r="E71" s="94"/>
      <c r="F71" s="94"/>
      <c r="G71" s="94"/>
      <c r="H71" s="95"/>
      <c r="I71" s="94"/>
      <c r="J71" s="94"/>
    </row>
    <row r="72" spans="1:11">
      <c r="A72" s="311" t="s">
        <v>56</v>
      </c>
      <c r="B72" s="312"/>
      <c r="C72" s="362" t="s">
        <v>182</v>
      </c>
      <c r="D72" s="363"/>
      <c r="E72" s="364"/>
      <c r="F72" s="362" t="s">
        <v>183</v>
      </c>
      <c r="G72" s="363"/>
      <c r="H72" s="364"/>
      <c r="I72" s="365" t="s">
        <v>184</v>
      </c>
      <c r="J72" s="365"/>
      <c r="K72" s="366"/>
    </row>
    <row r="73" spans="1:11" ht="26">
      <c r="A73" s="313">
        <v>1</v>
      </c>
      <c r="B73" s="97" t="s">
        <v>185</v>
      </c>
      <c r="C73" s="314" t="s">
        <v>57</v>
      </c>
      <c r="D73" s="98">
        <f>SUM(D4,D5,D13,D14,D15,D22,D23,D30,D31)</f>
        <v>432</v>
      </c>
      <c r="E73" s="98">
        <f>SUM(E4,E5,E13,E14,E15,E22,E23,E30,E31)</f>
        <v>24</v>
      </c>
      <c r="F73" s="315" t="s">
        <v>58</v>
      </c>
      <c r="G73" s="316">
        <f>SUM(D32:D33,D60,D68)</f>
        <v>72</v>
      </c>
      <c r="H73" s="317">
        <f>SUM(E6+E8+E46)</f>
        <v>4</v>
      </c>
      <c r="I73" s="367" t="s">
        <v>186</v>
      </c>
      <c r="J73" s="368"/>
      <c r="K73" s="369"/>
    </row>
    <row r="74" spans="1:11">
      <c r="A74" s="370">
        <v>2</v>
      </c>
      <c r="B74" s="371" t="s">
        <v>59</v>
      </c>
      <c r="C74" s="318"/>
      <c r="D74" s="318"/>
      <c r="E74" s="318"/>
      <c r="F74" s="319" t="s">
        <v>60</v>
      </c>
      <c r="G74" s="318"/>
      <c r="H74" s="320">
        <f>SUM(E16+E47+E56+E57+E58+E64)</f>
        <v>10</v>
      </c>
      <c r="I74" s="373"/>
      <c r="J74" s="373"/>
      <c r="K74" s="374"/>
    </row>
    <row r="75" spans="1:11" ht="26">
      <c r="A75" s="370"/>
      <c r="B75" s="372"/>
      <c r="C75" s="321"/>
      <c r="D75" s="322"/>
      <c r="E75" s="322"/>
      <c r="F75" s="323" t="s">
        <v>196</v>
      </c>
      <c r="G75" s="322"/>
      <c r="H75" s="322"/>
      <c r="I75" s="373"/>
      <c r="J75" s="373"/>
      <c r="K75" s="374"/>
    </row>
    <row r="76" spans="1:11">
      <c r="A76" s="370">
        <v>3</v>
      </c>
      <c r="B76" s="372" t="s">
        <v>188</v>
      </c>
      <c r="C76" s="324" t="s">
        <v>189</v>
      </c>
      <c r="D76" s="325"/>
      <c r="E76" s="326">
        <f>SUM(E9+E12+E17+E24+E25+E26+E27+E28+E32+E33+E38+E39+E40+E41+E42+E43+E48+E49)</f>
        <v>42</v>
      </c>
      <c r="F76" s="327" t="s">
        <v>190</v>
      </c>
      <c r="G76" s="328"/>
      <c r="H76" s="328"/>
      <c r="I76" s="375"/>
      <c r="J76" s="375"/>
      <c r="K76" s="376"/>
    </row>
    <row r="77" spans="1:11" ht="26">
      <c r="A77" s="370"/>
      <c r="B77" s="372"/>
      <c r="C77" s="324" t="s">
        <v>197</v>
      </c>
      <c r="D77" s="325"/>
      <c r="E77" s="326"/>
      <c r="F77" s="329" t="s">
        <v>198</v>
      </c>
      <c r="G77" s="52"/>
      <c r="H77" s="100"/>
      <c r="I77" s="373"/>
      <c r="J77" s="373"/>
      <c r="K77" s="374"/>
    </row>
    <row r="78" spans="1:11" ht="15" thickBot="1">
      <c r="A78" s="330" t="s">
        <v>66</v>
      </c>
      <c r="B78" s="331">
        <v>140</v>
      </c>
      <c r="C78" s="332">
        <f>24+10+3+32+15</f>
        <v>84</v>
      </c>
      <c r="D78" s="332"/>
      <c r="E78" s="331">
        <f>SUM(E73:E76)</f>
        <v>66</v>
      </c>
      <c r="F78" s="332">
        <f>18+2+18+18</f>
        <v>56</v>
      </c>
      <c r="G78" s="332"/>
      <c r="H78" s="331">
        <f>SUM(H73:H77)</f>
        <v>14</v>
      </c>
      <c r="I78" s="377"/>
      <c r="J78" s="377"/>
      <c r="K78" s="378"/>
    </row>
    <row r="79" spans="1:11">
      <c r="A79" s="93"/>
      <c r="B79" s="94"/>
      <c r="C79" s="114"/>
      <c r="D79" s="94"/>
      <c r="E79" s="94"/>
      <c r="F79" s="94"/>
      <c r="G79" s="94"/>
      <c r="H79" s="95"/>
      <c r="I79" s="94"/>
      <c r="J79" s="94"/>
      <c r="K79" s="94"/>
    </row>
    <row r="80" spans="1:11">
      <c r="A80" s="93"/>
      <c r="B80" s="94"/>
      <c r="C80" s="114"/>
      <c r="D80" s="94"/>
      <c r="E80" s="94"/>
      <c r="F80" s="94" t="s">
        <v>193</v>
      </c>
      <c r="G80" s="94"/>
      <c r="H80" s="95" t="s">
        <v>194</v>
      </c>
      <c r="I80" s="94"/>
      <c r="J80" s="94"/>
      <c r="K80" s="94" t="s">
        <v>195</v>
      </c>
    </row>
    <row r="81" spans="1:10" customFormat="1">
      <c r="A81" s="93"/>
      <c r="B81" s="94"/>
      <c r="C81" s="114"/>
      <c r="D81" s="94"/>
      <c r="E81" s="94"/>
      <c r="F81" s="95"/>
      <c r="G81" s="94"/>
      <c r="H81" s="95"/>
      <c r="I81" s="94"/>
      <c r="J81" s="94"/>
    </row>
  </sheetData>
  <mergeCells count="24">
    <mergeCell ref="A76:A77"/>
    <mergeCell ref="B76:B77"/>
    <mergeCell ref="I76:K76"/>
    <mergeCell ref="I77:K77"/>
    <mergeCell ref="I78:K78"/>
    <mergeCell ref="C72:E72"/>
    <mergeCell ref="F72:H72"/>
    <mergeCell ref="I72:K72"/>
    <mergeCell ref="I73:K73"/>
    <mergeCell ref="A74:A75"/>
    <mergeCell ref="B74:B75"/>
    <mergeCell ref="I74:K74"/>
    <mergeCell ref="I75:K75"/>
    <mergeCell ref="A56:A63"/>
    <mergeCell ref="A13:A21"/>
    <mergeCell ref="A22:A29"/>
    <mergeCell ref="A30:A36"/>
    <mergeCell ref="A37:A45"/>
    <mergeCell ref="A46:A48"/>
    <mergeCell ref="A1:K1"/>
    <mergeCell ref="A2:A3"/>
    <mergeCell ref="B2:F2"/>
    <mergeCell ref="G2:K2"/>
    <mergeCell ref="A4:A12"/>
  </mergeCells>
  <phoneticPr fontId="2" type="halfwidthKatakana" alignment="noControl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2"/>
  <sheetViews>
    <sheetView tabSelected="1" topLeftCell="A45" workbookViewId="0">
      <selection activeCell="D75" sqref="D75"/>
    </sheetView>
  </sheetViews>
  <sheetFormatPr baseColWidth="10" defaultColWidth="8.83203125" defaultRowHeight="14" x14ac:dyDescent="0"/>
  <cols>
    <col min="1" max="1" width="7.1640625" customWidth="1"/>
    <col min="2" max="2" width="19.6640625" style="103" customWidth="1"/>
    <col min="3" max="3" width="24.1640625" style="115" customWidth="1"/>
    <col min="4" max="4" width="7.33203125" style="103" customWidth="1"/>
    <col min="5" max="5" width="8.5" style="103" customWidth="1"/>
    <col min="6" max="6" width="15.83203125" style="103" customWidth="1"/>
    <col min="7" max="7" width="7.83203125" style="103" customWidth="1"/>
    <col min="8" max="8" width="26.1640625" style="104" customWidth="1"/>
    <col min="9" max="9" width="4.33203125" style="103" customWidth="1"/>
    <col min="10" max="10" width="5.6640625" style="103" customWidth="1"/>
    <col min="11" max="11" width="14.33203125" style="103" customWidth="1"/>
  </cols>
  <sheetData>
    <row r="1" spans="1:11" ht="21">
      <c r="A1" s="340" t="s">
        <v>109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</row>
    <row r="2" spans="1:11" ht="15">
      <c r="A2" s="341" t="s">
        <v>0</v>
      </c>
      <c r="B2" s="343" t="s">
        <v>1</v>
      </c>
      <c r="C2" s="344"/>
      <c r="D2" s="344"/>
      <c r="E2" s="344"/>
      <c r="F2" s="345"/>
      <c r="G2" s="346" t="s">
        <v>2</v>
      </c>
      <c r="H2" s="347"/>
      <c r="I2" s="347"/>
      <c r="J2" s="347"/>
      <c r="K2" s="348"/>
    </row>
    <row r="3" spans="1:11" ht="16" thickBot="1">
      <c r="A3" s="342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1" t="s">
        <v>3</v>
      </c>
      <c r="H3" s="2" t="s">
        <v>4</v>
      </c>
      <c r="I3" s="2" t="s">
        <v>5</v>
      </c>
      <c r="J3" s="2" t="s">
        <v>6</v>
      </c>
      <c r="K3" s="4" t="s">
        <v>7</v>
      </c>
    </row>
    <row r="4" spans="1:11">
      <c r="A4" s="401" t="s">
        <v>8</v>
      </c>
      <c r="B4" s="197">
        <v>309001</v>
      </c>
      <c r="C4" s="293" t="s">
        <v>9</v>
      </c>
      <c r="D4" s="6">
        <v>36</v>
      </c>
      <c r="E4" s="7">
        <v>2</v>
      </c>
      <c r="F4" s="198" t="s">
        <v>10</v>
      </c>
      <c r="G4" s="215"/>
      <c r="H4" s="283" t="s">
        <v>91</v>
      </c>
      <c r="I4" s="216">
        <v>32</v>
      </c>
      <c r="J4" s="217">
        <v>2</v>
      </c>
      <c r="K4" s="218" t="s">
        <v>92</v>
      </c>
    </row>
    <row r="5" spans="1:11">
      <c r="A5" s="351"/>
      <c r="B5" s="199">
        <v>310016</v>
      </c>
      <c r="C5" s="294" t="s">
        <v>12</v>
      </c>
      <c r="D5" s="9">
        <f>18*E5</f>
        <v>54</v>
      </c>
      <c r="E5" s="10">
        <v>3</v>
      </c>
      <c r="F5" s="200" t="s">
        <v>10</v>
      </c>
      <c r="G5" s="191"/>
      <c r="H5" s="284" t="s">
        <v>86</v>
      </c>
      <c r="I5" s="16">
        <v>32</v>
      </c>
      <c r="J5" s="17">
        <v>2</v>
      </c>
      <c r="K5" s="219" t="s">
        <v>74</v>
      </c>
    </row>
    <row r="6" spans="1:11">
      <c r="A6" s="351"/>
      <c r="B6" s="220">
        <v>330001</v>
      </c>
      <c r="C6" s="284" t="s">
        <v>14</v>
      </c>
      <c r="D6" s="16">
        <v>20</v>
      </c>
      <c r="E6" s="17">
        <v>1</v>
      </c>
      <c r="F6" s="219" t="s">
        <v>15</v>
      </c>
      <c r="G6" s="220" t="s">
        <v>199</v>
      </c>
      <c r="H6" s="284" t="s">
        <v>200</v>
      </c>
      <c r="I6" s="16" t="s">
        <v>199</v>
      </c>
      <c r="J6" s="17" t="s">
        <v>201</v>
      </c>
      <c r="K6" s="219" t="s">
        <v>202</v>
      </c>
    </row>
    <row r="7" spans="1:11">
      <c r="A7" s="351"/>
      <c r="B7" s="220">
        <v>199023</v>
      </c>
      <c r="C7" s="284" t="s">
        <v>16</v>
      </c>
      <c r="D7" s="16">
        <v>85</v>
      </c>
      <c r="E7" s="17">
        <v>4</v>
      </c>
      <c r="F7" s="219" t="s">
        <v>15</v>
      </c>
      <c r="G7" s="221"/>
      <c r="H7" s="19"/>
      <c r="I7" s="20"/>
      <c r="J7" s="20"/>
      <c r="K7" s="335"/>
    </row>
    <row r="8" spans="1:11">
      <c r="A8" s="351"/>
      <c r="B8" s="220">
        <v>310017</v>
      </c>
      <c r="C8" s="284" t="s">
        <v>17</v>
      </c>
      <c r="D8" s="16">
        <f>18*E8</f>
        <v>36</v>
      </c>
      <c r="E8" s="17">
        <v>2</v>
      </c>
      <c r="F8" s="219" t="s">
        <v>15</v>
      </c>
      <c r="G8" s="221"/>
      <c r="H8" s="19"/>
      <c r="I8" s="20"/>
      <c r="J8" s="20"/>
      <c r="K8" s="335"/>
    </row>
    <row r="9" spans="1:11">
      <c r="A9" s="351"/>
      <c r="B9" s="193">
        <v>199186</v>
      </c>
      <c r="C9" s="22" t="s">
        <v>18</v>
      </c>
      <c r="D9" s="118">
        <v>32</v>
      </c>
      <c r="E9" s="119">
        <v>2</v>
      </c>
      <c r="F9" s="402" t="s">
        <v>11</v>
      </c>
      <c r="G9" s="221"/>
      <c r="H9" s="19"/>
      <c r="I9" s="20"/>
      <c r="J9" s="20"/>
      <c r="K9" s="335"/>
    </row>
    <row r="10" spans="1:11">
      <c r="A10" s="351"/>
      <c r="B10" s="193"/>
      <c r="C10" s="22" t="s">
        <v>19</v>
      </c>
      <c r="D10" s="23"/>
      <c r="E10" s="24"/>
      <c r="F10" s="402" t="s">
        <v>20</v>
      </c>
      <c r="G10" s="221"/>
      <c r="H10" s="19"/>
      <c r="I10" s="20"/>
      <c r="J10" s="20"/>
      <c r="K10" s="335"/>
    </row>
    <row r="11" spans="1:11">
      <c r="A11" s="351"/>
      <c r="B11" s="193"/>
      <c r="C11" s="22" t="s">
        <v>21</v>
      </c>
      <c r="D11" s="118"/>
      <c r="E11" s="119"/>
      <c r="F11" s="402" t="s">
        <v>20</v>
      </c>
      <c r="G11" s="222"/>
      <c r="H11" s="123"/>
      <c r="I11" s="124"/>
      <c r="J11" s="124"/>
      <c r="K11" s="125"/>
    </row>
    <row r="12" spans="1:11" ht="15" thickBot="1">
      <c r="A12" s="351"/>
      <c r="B12" s="193"/>
      <c r="C12" s="22" t="s">
        <v>69</v>
      </c>
      <c r="D12" s="23">
        <v>80</v>
      </c>
      <c r="E12" s="24">
        <v>4</v>
      </c>
      <c r="F12" s="402" t="s">
        <v>11</v>
      </c>
      <c r="G12" s="222"/>
      <c r="H12" s="123"/>
      <c r="I12" s="124"/>
      <c r="J12" s="124"/>
      <c r="K12" s="125"/>
    </row>
    <row r="13" spans="1:11" ht="16">
      <c r="A13" s="349" t="s">
        <v>22</v>
      </c>
      <c r="B13" s="197">
        <v>309002</v>
      </c>
      <c r="C13" s="293" t="s">
        <v>67</v>
      </c>
      <c r="D13" s="6">
        <v>36</v>
      </c>
      <c r="E13" s="7">
        <v>2</v>
      </c>
      <c r="F13" s="198" t="s">
        <v>10</v>
      </c>
      <c r="G13" s="450">
        <v>198328</v>
      </c>
      <c r="H13" s="285" t="s">
        <v>139</v>
      </c>
      <c r="I13" s="230" t="s">
        <v>138</v>
      </c>
      <c r="J13" s="277">
        <v>2</v>
      </c>
      <c r="K13" s="231"/>
    </row>
    <row r="14" spans="1:11">
      <c r="A14" s="350"/>
      <c r="B14" s="199">
        <v>310009</v>
      </c>
      <c r="C14" s="294" t="s">
        <v>23</v>
      </c>
      <c r="D14" s="9">
        <f>18*E14</f>
        <v>36</v>
      </c>
      <c r="E14" s="10">
        <v>2</v>
      </c>
      <c r="F14" s="200" t="s">
        <v>10</v>
      </c>
      <c r="G14" s="451"/>
      <c r="H14" s="286" t="s">
        <v>87</v>
      </c>
      <c r="I14" s="232">
        <v>54</v>
      </c>
      <c r="J14" s="232">
        <v>3</v>
      </c>
      <c r="K14" s="234" t="s">
        <v>93</v>
      </c>
    </row>
    <row r="15" spans="1:11">
      <c r="A15" s="350"/>
      <c r="B15" s="199">
        <v>310013</v>
      </c>
      <c r="C15" s="294" t="s">
        <v>24</v>
      </c>
      <c r="D15" s="9">
        <f>18*E15</f>
        <v>54</v>
      </c>
      <c r="E15" s="10">
        <v>3</v>
      </c>
      <c r="F15" s="200" t="s">
        <v>10</v>
      </c>
      <c r="G15" s="165"/>
      <c r="H15" s="266" t="s">
        <v>88</v>
      </c>
      <c r="I15" s="236">
        <v>48</v>
      </c>
      <c r="J15" s="236">
        <v>2</v>
      </c>
      <c r="K15" s="192" t="s">
        <v>92</v>
      </c>
    </row>
    <row r="16" spans="1:11">
      <c r="A16" s="350"/>
      <c r="B16" s="446">
        <v>1900102</v>
      </c>
      <c r="C16" s="319" t="s">
        <v>25</v>
      </c>
      <c r="D16" s="318" t="s">
        <v>26</v>
      </c>
      <c r="E16" s="449">
        <v>1</v>
      </c>
      <c r="F16" s="448" t="s">
        <v>27</v>
      </c>
    </row>
    <row r="17" spans="1:11">
      <c r="A17" s="350"/>
      <c r="B17" s="409"/>
      <c r="C17" s="38" t="s">
        <v>117</v>
      </c>
      <c r="D17" s="39">
        <v>80</v>
      </c>
      <c r="E17" s="40">
        <v>4</v>
      </c>
      <c r="F17" s="410" t="s">
        <v>11</v>
      </c>
      <c r="G17" s="452"/>
      <c r="H17" s="111" t="s">
        <v>90</v>
      </c>
      <c r="I17" s="238">
        <v>32</v>
      </c>
      <c r="J17" s="16">
        <v>2</v>
      </c>
      <c r="K17" s="219" t="s">
        <v>74</v>
      </c>
    </row>
    <row r="18" spans="1:11">
      <c r="A18" s="350"/>
      <c r="B18" s="452"/>
      <c r="C18" s="111" t="s">
        <v>70</v>
      </c>
      <c r="D18" s="238">
        <v>85</v>
      </c>
      <c r="E18" s="16">
        <v>4</v>
      </c>
      <c r="F18" s="219" t="s">
        <v>74</v>
      </c>
    </row>
    <row r="19" spans="1:11">
      <c r="A19" s="350"/>
      <c r="B19" s="451"/>
      <c r="C19" s="286" t="s">
        <v>71</v>
      </c>
      <c r="D19" s="232">
        <v>54</v>
      </c>
      <c r="E19" s="235">
        <v>3</v>
      </c>
      <c r="F19" s="234" t="s">
        <v>240</v>
      </c>
    </row>
    <row r="20" spans="1:11">
      <c r="A20" s="350"/>
      <c r="B20" s="451"/>
      <c r="C20" s="286" t="s">
        <v>72</v>
      </c>
      <c r="D20" s="232">
        <v>68</v>
      </c>
      <c r="E20" s="235">
        <v>3</v>
      </c>
      <c r="F20" s="234" t="s">
        <v>63</v>
      </c>
    </row>
    <row r="21" spans="1:11">
      <c r="A21" s="350"/>
      <c r="B21" s="193">
        <v>199645</v>
      </c>
      <c r="C21" s="70" t="s">
        <v>235</v>
      </c>
      <c r="D21" s="23">
        <v>32</v>
      </c>
      <c r="E21" s="13">
        <v>2</v>
      </c>
      <c r="F21" s="402" t="s">
        <v>219</v>
      </c>
      <c r="G21" s="453"/>
      <c r="H21" s="266"/>
      <c r="I21" s="237"/>
      <c r="J21" s="177"/>
      <c r="K21" s="407"/>
    </row>
    <row r="22" spans="1:11" ht="15" thickBot="1">
      <c r="A22" s="352"/>
      <c r="B22" s="210"/>
      <c r="C22" s="379" t="s">
        <v>203</v>
      </c>
      <c r="D22" s="41"/>
      <c r="E22" s="380"/>
      <c r="F22" s="411" t="s">
        <v>28</v>
      </c>
      <c r="G22" s="453">
        <v>199639</v>
      </c>
      <c r="H22" s="266" t="s">
        <v>233</v>
      </c>
      <c r="I22" s="237" t="s">
        <v>231</v>
      </c>
      <c r="J22" s="177">
        <v>3</v>
      </c>
      <c r="K22" s="407" t="s">
        <v>224</v>
      </c>
    </row>
    <row r="23" spans="1:11">
      <c r="A23" s="349" t="s">
        <v>29</v>
      </c>
      <c r="B23" s="197">
        <v>309003</v>
      </c>
      <c r="C23" s="302" t="s">
        <v>30</v>
      </c>
      <c r="D23" s="6">
        <v>36</v>
      </c>
      <c r="E23" s="7">
        <v>2</v>
      </c>
      <c r="F23" s="198" t="s">
        <v>10</v>
      </c>
      <c r="G23" s="188"/>
      <c r="H23" s="290" t="s">
        <v>94</v>
      </c>
      <c r="I23" s="229">
        <v>68</v>
      </c>
      <c r="J23" s="230">
        <v>3</v>
      </c>
      <c r="K23" s="231" t="s">
        <v>93</v>
      </c>
    </row>
    <row r="24" spans="1:11">
      <c r="A24" s="350"/>
      <c r="B24" s="199">
        <v>310015</v>
      </c>
      <c r="C24" s="294" t="s">
        <v>31</v>
      </c>
      <c r="D24" s="9">
        <f>18*E24</f>
        <v>36</v>
      </c>
      <c r="E24" s="10">
        <v>2</v>
      </c>
      <c r="F24" s="200" t="s">
        <v>10</v>
      </c>
      <c r="G24" s="191"/>
      <c r="H24" s="286" t="s">
        <v>96</v>
      </c>
      <c r="I24" s="232">
        <v>40</v>
      </c>
      <c r="J24" s="235">
        <v>2.5</v>
      </c>
      <c r="K24" s="234" t="s">
        <v>93</v>
      </c>
    </row>
    <row r="25" spans="1:11">
      <c r="A25" s="350"/>
      <c r="B25" s="193">
        <v>199654</v>
      </c>
      <c r="C25" s="70" t="s">
        <v>124</v>
      </c>
      <c r="D25" s="23">
        <v>48</v>
      </c>
      <c r="E25" s="13">
        <v>3</v>
      </c>
      <c r="F25" s="402" t="s">
        <v>125</v>
      </c>
      <c r="G25" s="406">
        <v>199629</v>
      </c>
      <c r="H25" s="266" t="s">
        <v>234</v>
      </c>
      <c r="I25" s="237">
        <v>48</v>
      </c>
      <c r="J25" s="177">
        <v>3</v>
      </c>
      <c r="K25" s="407"/>
    </row>
    <row r="26" spans="1:11">
      <c r="A26" s="350"/>
      <c r="B26" s="412">
        <v>199655</v>
      </c>
      <c r="C26" s="430" t="s">
        <v>230</v>
      </c>
      <c r="D26" s="413">
        <v>32</v>
      </c>
      <c r="E26" s="431">
        <v>1</v>
      </c>
      <c r="F26" s="430" t="s">
        <v>76</v>
      </c>
      <c r="G26" s="406"/>
      <c r="H26" s="266" t="s">
        <v>225</v>
      </c>
      <c r="I26" s="237">
        <v>32</v>
      </c>
      <c r="J26" s="177">
        <v>1</v>
      </c>
      <c r="K26" s="407" t="s">
        <v>219</v>
      </c>
    </row>
    <row r="27" spans="1:11">
      <c r="A27" s="350"/>
      <c r="B27" s="193"/>
      <c r="C27" s="70" t="s">
        <v>122</v>
      </c>
      <c r="D27" s="23">
        <v>64</v>
      </c>
      <c r="E27" s="13">
        <v>4</v>
      </c>
      <c r="F27" s="402" t="s">
        <v>11</v>
      </c>
      <c r="G27" s="403"/>
      <c r="H27" s="111" t="s">
        <v>98</v>
      </c>
      <c r="I27" s="238">
        <v>16</v>
      </c>
      <c r="J27" s="16">
        <v>1</v>
      </c>
      <c r="K27" s="219" t="s">
        <v>15</v>
      </c>
    </row>
    <row r="28" spans="1:11">
      <c r="A28" s="350"/>
      <c r="B28" s="193"/>
      <c r="C28" s="430" t="s">
        <v>75</v>
      </c>
      <c r="D28" s="413">
        <v>32</v>
      </c>
      <c r="E28" s="431">
        <v>1</v>
      </c>
      <c r="F28" s="430" t="s">
        <v>76</v>
      </c>
      <c r="G28" s="269">
        <v>199628</v>
      </c>
      <c r="H28" s="461" t="s">
        <v>236</v>
      </c>
      <c r="I28" s="264">
        <v>32</v>
      </c>
      <c r="J28" s="265">
        <v>2</v>
      </c>
      <c r="K28" s="234" t="s">
        <v>93</v>
      </c>
    </row>
    <row r="29" spans="1:11">
      <c r="A29" s="350"/>
      <c r="G29" s="269">
        <v>199648</v>
      </c>
      <c r="H29" s="263" t="s">
        <v>151</v>
      </c>
      <c r="I29" s="264">
        <v>48</v>
      </c>
      <c r="J29" s="265">
        <v>3</v>
      </c>
      <c r="K29" s="234" t="s">
        <v>93</v>
      </c>
    </row>
    <row r="30" spans="1:11" ht="15" thickBot="1">
      <c r="A30" s="352"/>
      <c r="B30" s="210"/>
      <c r="C30" s="297" t="s">
        <v>33</v>
      </c>
      <c r="D30" s="46"/>
      <c r="E30" s="46"/>
      <c r="F30" s="211" t="s">
        <v>20</v>
      </c>
      <c r="G30" s="203"/>
      <c r="H30" s="22" t="s">
        <v>95</v>
      </c>
      <c r="I30" s="12">
        <v>48</v>
      </c>
      <c r="J30" s="13">
        <v>3</v>
      </c>
      <c r="K30" s="408" t="s">
        <v>232</v>
      </c>
    </row>
    <row r="31" spans="1:11">
      <c r="A31" s="349" t="s">
        <v>34</v>
      </c>
      <c r="B31" s="197">
        <v>3009004</v>
      </c>
      <c r="C31" s="414" t="s">
        <v>214</v>
      </c>
      <c r="D31" s="6">
        <v>36</v>
      </c>
      <c r="E31" s="415">
        <v>2</v>
      </c>
      <c r="F31" s="198" t="s">
        <v>10</v>
      </c>
      <c r="G31" s="239"/>
      <c r="H31" s="240" t="s">
        <v>99</v>
      </c>
      <c r="I31" s="229">
        <v>64</v>
      </c>
      <c r="J31" s="241">
        <v>3</v>
      </c>
      <c r="K31" s="231" t="s">
        <v>93</v>
      </c>
    </row>
    <row r="32" spans="1:11">
      <c r="A32" s="350"/>
      <c r="B32" s="199">
        <v>3100014</v>
      </c>
      <c r="C32" s="397" t="s">
        <v>215</v>
      </c>
      <c r="D32" s="9">
        <f>18*E32</f>
        <v>108</v>
      </c>
      <c r="E32" s="398">
        <v>6</v>
      </c>
      <c r="F32" s="200" t="s">
        <v>10</v>
      </c>
      <c r="G32" s="269">
        <v>199653</v>
      </c>
      <c r="H32" s="400" t="s">
        <v>218</v>
      </c>
      <c r="I32" s="462">
        <v>48</v>
      </c>
      <c r="J32" s="463">
        <v>3</v>
      </c>
      <c r="K32" s="234" t="s">
        <v>93</v>
      </c>
    </row>
    <row r="33" spans="1:11">
      <c r="A33" s="350"/>
      <c r="B33" s="203" t="s">
        <v>168</v>
      </c>
      <c r="C33" s="22" t="s">
        <v>176</v>
      </c>
      <c r="D33" s="12">
        <v>48</v>
      </c>
      <c r="E33" s="13">
        <v>3</v>
      </c>
      <c r="F33" s="186"/>
      <c r="G33" s="269">
        <v>199626</v>
      </c>
      <c r="H33" s="399" t="s">
        <v>216</v>
      </c>
      <c r="I33" s="244">
        <v>24</v>
      </c>
      <c r="J33" s="245">
        <v>1.5</v>
      </c>
      <c r="K33" s="234" t="s">
        <v>93</v>
      </c>
    </row>
    <row r="34" spans="1:11">
      <c r="A34" s="350"/>
      <c r="B34" s="203" t="s">
        <v>169</v>
      </c>
      <c r="C34" s="22" t="s">
        <v>177</v>
      </c>
      <c r="D34" s="12">
        <v>32</v>
      </c>
      <c r="E34" s="13">
        <v>1</v>
      </c>
      <c r="F34" s="186"/>
      <c r="G34" s="269">
        <v>199627</v>
      </c>
      <c r="H34" s="399" t="s">
        <v>217</v>
      </c>
      <c r="I34" s="244">
        <v>32</v>
      </c>
      <c r="J34" s="245">
        <v>1</v>
      </c>
      <c r="K34" s="234" t="s">
        <v>93</v>
      </c>
    </row>
    <row r="35" spans="1:11">
      <c r="A35" s="350"/>
      <c r="B35" s="416"/>
      <c r="C35" s="417"/>
      <c r="D35" s="418"/>
      <c r="E35" s="418"/>
      <c r="F35" s="419"/>
      <c r="G35" s="269">
        <v>199630</v>
      </c>
      <c r="H35" s="399" t="s">
        <v>143</v>
      </c>
      <c r="I35" s="244">
        <v>40</v>
      </c>
      <c r="J35" s="245">
        <v>2.5</v>
      </c>
      <c r="K35" s="234" t="s">
        <v>93</v>
      </c>
    </row>
    <row r="36" spans="1:11">
      <c r="A36" s="350"/>
      <c r="B36" s="416"/>
      <c r="C36" s="417"/>
      <c r="D36" s="418"/>
      <c r="E36" s="418"/>
      <c r="F36" s="419"/>
      <c r="G36" s="269">
        <v>199631</v>
      </c>
      <c r="H36" s="243" t="s">
        <v>142</v>
      </c>
      <c r="I36" s="244">
        <v>16</v>
      </c>
      <c r="J36" s="245">
        <v>0.5</v>
      </c>
      <c r="K36" s="234" t="s">
        <v>93</v>
      </c>
    </row>
    <row r="37" spans="1:11" ht="15" thickBot="1">
      <c r="A37" s="352"/>
      <c r="B37" s="210"/>
      <c r="C37" s="297" t="s">
        <v>39</v>
      </c>
      <c r="D37" s="46"/>
      <c r="E37" s="46"/>
      <c r="F37" s="211" t="s">
        <v>20</v>
      </c>
      <c r="G37" s="433">
        <v>199641</v>
      </c>
      <c r="H37" s="434" t="s">
        <v>221</v>
      </c>
      <c r="I37" s="435">
        <v>32</v>
      </c>
      <c r="J37" s="274">
        <v>2</v>
      </c>
      <c r="K37" s="436" t="s">
        <v>219</v>
      </c>
    </row>
    <row r="38" spans="1:11">
      <c r="A38" s="349" t="s">
        <v>40</v>
      </c>
      <c r="B38" s="420">
        <v>3300003</v>
      </c>
      <c r="C38" s="421" t="s">
        <v>213</v>
      </c>
      <c r="D38" s="422">
        <v>18</v>
      </c>
      <c r="E38" s="423">
        <v>1</v>
      </c>
      <c r="F38" s="424" t="s">
        <v>15</v>
      </c>
      <c r="G38" s="437"/>
      <c r="H38" s="290" t="s">
        <v>100</v>
      </c>
      <c r="I38" s="229">
        <v>32</v>
      </c>
      <c r="J38" s="230">
        <v>2</v>
      </c>
      <c r="K38" s="231" t="s">
        <v>93</v>
      </c>
    </row>
    <row r="39" spans="1:11">
      <c r="A39" s="350"/>
      <c r="B39" s="425"/>
      <c r="C39" s="426" t="s">
        <v>78</v>
      </c>
      <c r="D39" s="427">
        <v>48</v>
      </c>
      <c r="E39" s="428">
        <v>3</v>
      </c>
      <c r="F39" s="402" t="s">
        <v>11</v>
      </c>
      <c r="G39" s="270">
        <v>199625</v>
      </c>
      <c r="H39" s="292" t="s">
        <v>148</v>
      </c>
      <c r="I39" s="268">
        <v>32</v>
      </c>
      <c r="J39" s="177">
        <v>2</v>
      </c>
      <c r="K39" s="271"/>
    </row>
    <row r="40" spans="1:11">
      <c r="A40" s="350"/>
      <c r="B40" s="425"/>
      <c r="C40" s="430" t="s">
        <v>79</v>
      </c>
      <c r="D40" s="413">
        <v>32</v>
      </c>
      <c r="E40" s="431">
        <v>1</v>
      </c>
      <c r="F40" s="430" t="s">
        <v>76</v>
      </c>
      <c r="G40" s="269">
        <v>199624</v>
      </c>
      <c r="H40" s="70" t="s">
        <v>152</v>
      </c>
      <c r="I40" s="334">
        <v>48</v>
      </c>
      <c r="J40" s="334">
        <v>3</v>
      </c>
      <c r="K40" s="335"/>
    </row>
    <row r="41" spans="1:11">
      <c r="A41" s="350"/>
      <c r="B41" s="425"/>
      <c r="C41" s="50" t="s">
        <v>80</v>
      </c>
      <c r="D41" s="12">
        <v>64</v>
      </c>
      <c r="E41" s="429">
        <v>4</v>
      </c>
      <c r="F41" s="402" t="s">
        <v>11</v>
      </c>
      <c r="G41" s="269"/>
      <c r="H41" s="263" t="s">
        <v>110</v>
      </c>
      <c r="I41" s="264" t="s">
        <v>110</v>
      </c>
      <c r="J41" s="265" t="s">
        <v>110</v>
      </c>
      <c r="K41" s="234" t="s">
        <v>110</v>
      </c>
    </row>
    <row r="42" spans="1:11">
      <c r="A42" s="350"/>
      <c r="B42" s="425"/>
      <c r="C42" s="430" t="s">
        <v>81</v>
      </c>
      <c r="D42" s="413">
        <v>40</v>
      </c>
      <c r="E42" s="431">
        <v>1</v>
      </c>
      <c r="F42" s="430" t="s">
        <v>227</v>
      </c>
      <c r="G42" s="269"/>
      <c r="H42" s="263" t="s">
        <v>110</v>
      </c>
      <c r="I42" s="264" t="s">
        <v>110</v>
      </c>
      <c r="J42" s="265" t="s">
        <v>110</v>
      </c>
      <c r="K42" s="234" t="s">
        <v>112</v>
      </c>
    </row>
    <row r="43" spans="1:11">
      <c r="A43" s="350"/>
      <c r="B43" s="425"/>
      <c r="C43" s="50" t="s">
        <v>82</v>
      </c>
      <c r="D43" s="12">
        <v>48</v>
      </c>
      <c r="E43" s="429">
        <v>3</v>
      </c>
      <c r="F43" s="402" t="s">
        <v>11</v>
      </c>
      <c r="G43" s="269"/>
      <c r="H43" s="263" t="s">
        <v>110</v>
      </c>
      <c r="I43" s="264" t="s">
        <v>110</v>
      </c>
      <c r="J43" s="265" t="s">
        <v>110</v>
      </c>
      <c r="K43" s="234" t="s">
        <v>112</v>
      </c>
    </row>
    <row r="44" spans="1:11">
      <c r="A44" s="350"/>
      <c r="B44" s="425"/>
      <c r="C44" s="430" t="s">
        <v>228</v>
      </c>
      <c r="D44" s="413">
        <v>16</v>
      </c>
      <c r="E44" s="431">
        <v>0.5</v>
      </c>
      <c r="F44" s="430" t="s">
        <v>229</v>
      </c>
      <c r="G44" s="269" t="s">
        <v>110</v>
      </c>
      <c r="H44" s="263" t="s">
        <v>160</v>
      </c>
      <c r="I44" s="264" t="s">
        <v>110</v>
      </c>
      <c r="J44" s="265" t="s">
        <v>110</v>
      </c>
      <c r="K44" s="234"/>
    </row>
    <row r="45" spans="1:11">
      <c r="A45" s="350"/>
      <c r="B45" s="425"/>
      <c r="C45" s="60"/>
      <c r="D45" s="43"/>
      <c r="E45" s="61"/>
      <c r="F45" s="410"/>
      <c r="G45" s="269" t="s">
        <v>110</v>
      </c>
      <c r="H45" s="263" t="s">
        <v>110</v>
      </c>
      <c r="I45" s="264" t="s">
        <v>110</v>
      </c>
      <c r="J45" s="265" t="s">
        <v>110</v>
      </c>
      <c r="K45" s="234"/>
    </row>
    <row r="46" spans="1:11" ht="15" thickBot="1">
      <c r="A46" s="352"/>
      <c r="B46" s="210"/>
      <c r="C46" s="297" t="s">
        <v>42</v>
      </c>
      <c r="D46" s="62"/>
      <c r="E46" s="63"/>
      <c r="F46" s="432" t="s">
        <v>28</v>
      </c>
      <c r="G46" s="404"/>
      <c r="H46" s="438"/>
      <c r="I46" s="439"/>
      <c r="J46" s="440"/>
      <c r="K46" s="405"/>
    </row>
    <row r="47" spans="1:11">
      <c r="A47" s="350" t="s">
        <v>43</v>
      </c>
      <c r="B47" s="420">
        <v>3300005</v>
      </c>
      <c r="C47" s="445" t="s">
        <v>212</v>
      </c>
      <c r="D47" s="422">
        <v>18</v>
      </c>
      <c r="E47" s="423">
        <v>1</v>
      </c>
      <c r="F47" s="424" t="s">
        <v>15</v>
      </c>
      <c r="G47" s="188"/>
      <c r="H47" s="290" t="s">
        <v>89</v>
      </c>
      <c r="I47" s="229">
        <v>16</v>
      </c>
      <c r="J47" s="229">
        <v>1</v>
      </c>
      <c r="K47" s="231" t="s">
        <v>93</v>
      </c>
    </row>
    <row r="48" spans="1:11">
      <c r="A48" s="350"/>
      <c r="B48" s="446">
        <v>1900103</v>
      </c>
      <c r="C48" s="319" t="s">
        <v>45</v>
      </c>
      <c r="D48" s="318" t="s">
        <v>26</v>
      </c>
      <c r="E48" s="447">
        <v>1</v>
      </c>
      <c r="F48" s="448" t="s">
        <v>46</v>
      </c>
      <c r="G48" s="262"/>
      <c r="H48" s="263" t="s">
        <v>103</v>
      </c>
      <c r="I48" s="264">
        <v>48</v>
      </c>
      <c r="J48" s="265">
        <v>3</v>
      </c>
      <c r="K48" s="234" t="s">
        <v>93</v>
      </c>
    </row>
    <row r="49" spans="1:11">
      <c r="A49" s="350"/>
      <c r="B49" s="203" t="s">
        <v>237</v>
      </c>
      <c r="C49" s="22" t="s">
        <v>238</v>
      </c>
      <c r="D49" s="12">
        <v>48</v>
      </c>
      <c r="E49" s="13">
        <v>3</v>
      </c>
      <c r="F49" s="408" t="s">
        <v>232</v>
      </c>
      <c r="G49" s="406"/>
      <c r="H49" s="266" t="s">
        <v>223</v>
      </c>
      <c r="I49" s="237">
        <v>16</v>
      </c>
      <c r="J49" s="177">
        <v>1</v>
      </c>
      <c r="K49" s="407" t="s">
        <v>224</v>
      </c>
    </row>
    <row r="50" spans="1:11">
      <c r="A50" s="338"/>
      <c r="B50" s="203" t="s">
        <v>170</v>
      </c>
      <c r="C50" s="22" t="s">
        <v>239</v>
      </c>
      <c r="D50" s="12">
        <v>32</v>
      </c>
      <c r="E50" s="13">
        <v>1</v>
      </c>
      <c r="F50" s="408" t="s">
        <v>232</v>
      </c>
      <c r="G50" s="269">
        <v>199173</v>
      </c>
      <c r="H50" s="263" t="s">
        <v>144</v>
      </c>
      <c r="I50" s="264">
        <v>32</v>
      </c>
      <c r="J50" s="265">
        <v>2</v>
      </c>
      <c r="K50" s="234"/>
    </row>
    <row r="51" spans="1:11">
      <c r="A51" s="338"/>
      <c r="B51" s="416"/>
      <c r="C51" s="417"/>
      <c r="D51" s="418"/>
      <c r="E51" s="418"/>
      <c r="F51" s="419"/>
      <c r="G51" s="269">
        <v>199621</v>
      </c>
      <c r="H51" s="263" t="s">
        <v>145</v>
      </c>
      <c r="I51" s="264">
        <v>32</v>
      </c>
      <c r="J51" s="265">
        <v>2</v>
      </c>
      <c r="K51" s="234"/>
    </row>
    <row r="52" spans="1:11">
      <c r="A52" s="338"/>
      <c r="B52" s="416"/>
      <c r="C52" s="417"/>
      <c r="D52" s="418"/>
      <c r="E52" s="418"/>
      <c r="F52" s="419"/>
      <c r="G52" s="269">
        <v>199622</v>
      </c>
      <c r="H52" s="263" t="s">
        <v>146</v>
      </c>
      <c r="I52" s="264">
        <v>32</v>
      </c>
      <c r="J52" s="265">
        <v>1</v>
      </c>
      <c r="K52" s="234"/>
    </row>
    <row r="53" spans="1:11">
      <c r="A53" s="338"/>
      <c r="B53" s="193"/>
      <c r="C53" s="38"/>
      <c r="D53" s="43"/>
      <c r="E53" s="65"/>
      <c r="F53" s="410"/>
      <c r="G53" s="406">
        <v>199641</v>
      </c>
      <c r="H53" s="266" t="s">
        <v>222</v>
      </c>
      <c r="I53" s="237">
        <v>32</v>
      </c>
      <c r="J53" s="177">
        <v>2</v>
      </c>
      <c r="K53" s="407" t="s">
        <v>219</v>
      </c>
    </row>
    <row r="54" spans="1:11">
      <c r="A54" s="338"/>
      <c r="B54" s="456"/>
      <c r="C54" s="457"/>
      <c r="D54" s="458"/>
      <c r="E54" s="459"/>
      <c r="F54" s="460"/>
      <c r="G54" s="203">
        <v>199783</v>
      </c>
      <c r="H54" s="22" t="s">
        <v>135</v>
      </c>
      <c r="I54" s="12">
        <v>48</v>
      </c>
      <c r="J54" s="13">
        <v>3</v>
      </c>
      <c r="K54" s="408" t="s">
        <v>232</v>
      </c>
    </row>
    <row r="55" spans="1:11">
      <c r="A55" s="338"/>
      <c r="B55" s="456"/>
      <c r="C55" s="457"/>
      <c r="D55" s="458"/>
      <c r="E55" s="459"/>
      <c r="F55" s="460"/>
      <c r="G55" s="203">
        <v>199784</v>
      </c>
      <c r="H55" s="22" t="s">
        <v>136</v>
      </c>
      <c r="I55" s="12">
        <v>32</v>
      </c>
      <c r="J55" s="13">
        <v>1</v>
      </c>
      <c r="K55" s="408" t="s">
        <v>232</v>
      </c>
    </row>
    <row r="56" spans="1:11" ht="15" thickBot="1">
      <c r="A56" s="339"/>
      <c r="B56" s="210"/>
      <c r="C56" s="297" t="s">
        <v>47</v>
      </c>
      <c r="D56" s="53"/>
      <c r="E56" s="54"/>
      <c r="F56" s="211" t="s">
        <v>20</v>
      </c>
      <c r="G56" s="404" t="s">
        <v>110</v>
      </c>
      <c r="H56" s="71" t="s">
        <v>110</v>
      </c>
      <c r="I56" s="72" t="s">
        <v>110</v>
      </c>
      <c r="J56" s="72" t="s">
        <v>110</v>
      </c>
      <c r="K56" s="31"/>
    </row>
    <row r="57" spans="1:11">
      <c r="A57" s="349" t="s">
        <v>48</v>
      </c>
      <c r="B57" s="381">
        <v>1900104</v>
      </c>
      <c r="C57" s="382" t="s">
        <v>49</v>
      </c>
      <c r="D57" s="381" t="s">
        <v>204</v>
      </c>
      <c r="E57" s="383">
        <v>3</v>
      </c>
      <c r="F57" s="442" t="s">
        <v>205</v>
      </c>
      <c r="G57" s="444"/>
      <c r="H57" s="290" t="s">
        <v>101</v>
      </c>
      <c r="I57" s="229">
        <v>16</v>
      </c>
      <c r="J57" s="241">
        <v>1</v>
      </c>
      <c r="K57" s="231" t="s">
        <v>93</v>
      </c>
    </row>
    <row r="58" spans="1:11">
      <c r="A58" s="350"/>
      <c r="B58" s="381">
        <v>1900105</v>
      </c>
      <c r="C58" s="382" t="s">
        <v>37</v>
      </c>
      <c r="D58" s="381" t="s">
        <v>38</v>
      </c>
      <c r="E58" s="383">
        <v>1</v>
      </c>
      <c r="F58" s="441" t="s">
        <v>27</v>
      </c>
      <c r="G58" s="269"/>
      <c r="H58" s="70" t="s">
        <v>226</v>
      </c>
      <c r="I58" s="334" t="s">
        <v>226</v>
      </c>
      <c r="J58" s="334" t="s">
        <v>226</v>
      </c>
      <c r="K58" s="335" t="s">
        <v>220</v>
      </c>
    </row>
    <row r="59" spans="1:11">
      <c r="A59" s="350"/>
      <c r="B59" s="381">
        <v>1900107</v>
      </c>
      <c r="C59" s="382" t="s">
        <v>51</v>
      </c>
      <c r="D59" s="381" t="s">
        <v>26</v>
      </c>
      <c r="E59" s="383">
        <v>1</v>
      </c>
      <c r="F59" s="441" t="s">
        <v>27</v>
      </c>
      <c r="G59" s="269" t="s">
        <v>226</v>
      </c>
      <c r="H59" s="70" t="s">
        <v>226</v>
      </c>
      <c r="I59" s="334" t="s">
        <v>226</v>
      </c>
      <c r="J59" s="334" t="s">
        <v>226</v>
      </c>
      <c r="K59" s="335" t="s">
        <v>110</v>
      </c>
    </row>
    <row r="60" spans="1:11">
      <c r="A60" s="350"/>
      <c r="B60" s="385"/>
      <c r="C60" s="386" t="s">
        <v>206</v>
      </c>
      <c r="D60" s="387" t="s">
        <v>207</v>
      </c>
      <c r="E60" s="388">
        <v>2</v>
      </c>
      <c r="F60" s="443" t="s">
        <v>32</v>
      </c>
      <c r="G60" s="269" t="s">
        <v>226</v>
      </c>
      <c r="H60" s="70" t="s">
        <v>226</v>
      </c>
      <c r="I60" s="334" t="s">
        <v>226</v>
      </c>
      <c r="J60" s="334" t="s">
        <v>226</v>
      </c>
      <c r="K60" s="335" t="s">
        <v>112</v>
      </c>
    </row>
    <row r="61" spans="1:11" ht="15" thickBot="1">
      <c r="A61" s="350"/>
      <c r="B61" s="404">
        <v>199650</v>
      </c>
      <c r="C61" s="71" t="s">
        <v>153</v>
      </c>
      <c r="D61" s="72">
        <v>32</v>
      </c>
      <c r="E61" s="72">
        <v>2</v>
      </c>
      <c r="F61" s="31"/>
      <c r="G61" s="269" t="s">
        <v>226</v>
      </c>
      <c r="H61" s="70" t="s">
        <v>226</v>
      </c>
      <c r="I61" s="334" t="s">
        <v>226</v>
      </c>
      <c r="J61" s="334" t="s">
        <v>226</v>
      </c>
      <c r="K61" s="335"/>
    </row>
    <row r="62" spans="1:11">
      <c r="A62" s="350"/>
      <c r="B62" s="21"/>
      <c r="C62" s="38" t="s">
        <v>112</v>
      </c>
      <c r="D62" s="43" t="s">
        <v>110</v>
      </c>
      <c r="E62" s="65" t="s">
        <v>110</v>
      </c>
      <c r="F62" s="252" t="s">
        <v>110</v>
      </c>
    </row>
    <row r="63" spans="1:11">
      <c r="A63" s="350"/>
      <c r="B63" s="21"/>
      <c r="C63" s="38" t="s">
        <v>110</v>
      </c>
      <c r="D63" s="43" t="s">
        <v>110</v>
      </c>
      <c r="E63" s="65" t="s">
        <v>110</v>
      </c>
      <c r="F63" s="252" t="s">
        <v>110</v>
      </c>
    </row>
    <row r="64" spans="1:11" ht="15" thickBot="1">
      <c r="A64" s="352"/>
      <c r="B64" s="21"/>
      <c r="C64" s="38"/>
      <c r="D64" s="43"/>
      <c r="E64" s="65"/>
      <c r="F64" s="252"/>
      <c r="G64" s="404">
        <v>199650</v>
      </c>
      <c r="H64" s="71" t="s">
        <v>153</v>
      </c>
      <c r="I64" s="72">
        <v>24</v>
      </c>
      <c r="J64" s="72">
        <v>1.5</v>
      </c>
      <c r="K64" s="31"/>
    </row>
    <row r="65" spans="1:11">
      <c r="A65" s="338" t="s">
        <v>54</v>
      </c>
      <c r="B65" s="389">
        <v>1900106</v>
      </c>
      <c r="C65" s="390" t="s">
        <v>208</v>
      </c>
      <c r="D65" s="389" t="s">
        <v>209</v>
      </c>
      <c r="E65" s="391">
        <v>3</v>
      </c>
      <c r="F65" s="384" t="s">
        <v>46</v>
      </c>
      <c r="G65" s="259"/>
      <c r="H65" s="73"/>
      <c r="I65" s="74"/>
      <c r="J65" s="75"/>
      <c r="K65" s="260"/>
    </row>
    <row r="66" spans="1:11" ht="15" thickBot="1">
      <c r="A66" s="76"/>
      <c r="B66" s="392"/>
      <c r="C66" s="393" t="s">
        <v>53</v>
      </c>
      <c r="D66" s="394" t="s">
        <v>210</v>
      </c>
      <c r="E66" s="395">
        <v>1</v>
      </c>
      <c r="F66" s="396" t="s">
        <v>211</v>
      </c>
      <c r="G66" s="258"/>
      <c r="H66" s="71"/>
      <c r="I66" s="72"/>
      <c r="J66" s="72"/>
      <c r="K66" s="261"/>
    </row>
    <row r="67" spans="1:11" ht="15" thickBot="1">
      <c r="A67" s="78"/>
      <c r="B67" s="79"/>
      <c r="C67" s="80"/>
      <c r="D67" s="81"/>
      <c r="E67" s="81">
        <f>SUM(E4:E66)</f>
        <v>99.5</v>
      </c>
      <c r="F67" s="82">
        <f>SUM(F4:F66)</f>
        <v>0</v>
      </c>
      <c r="G67" s="79"/>
      <c r="H67" s="80"/>
      <c r="I67" s="81"/>
      <c r="J67" s="83">
        <f>SUM(J4:J66)</f>
        <v>73.5</v>
      </c>
      <c r="K67" s="84"/>
    </row>
    <row r="68" spans="1:11">
      <c r="A68" s="85" t="s">
        <v>56</v>
      </c>
      <c r="B68" s="86"/>
      <c r="C68" s="87"/>
      <c r="D68" s="86"/>
      <c r="E68" s="86"/>
      <c r="F68" s="86"/>
      <c r="G68" s="86"/>
      <c r="H68" s="87"/>
      <c r="I68" s="86"/>
      <c r="J68" s="86"/>
      <c r="K68" s="88"/>
    </row>
    <row r="69" spans="1:11">
      <c r="A69" s="89"/>
      <c r="B69" s="90"/>
      <c r="C69" s="91"/>
      <c r="D69" s="90"/>
      <c r="E69" s="90"/>
      <c r="F69" s="90"/>
      <c r="G69" s="90"/>
      <c r="H69" s="91"/>
      <c r="I69" s="90"/>
      <c r="J69" s="90"/>
      <c r="K69" s="92"/>
    </row>
    <row r="70" spans="1:11">
      <c r="A70" s="93"/>
      <c r="B70" s="94"/>
      <c r="C70" s="95"/>
      <c r="D70" s="94"/>
      <c r="E70" s="94"/>
      <c r="F70" s="94"/>
      <c r="G70" s="94"/>
      <c r="H70" s="95"/>
      <c r="I70" s="94"/>
      <c r="J70" s="94"/>
      <c r="K70" s="96"/>
    </row>
    <row r="71" spans="1:11">
      <c r="A71" s="93"/>
      <c r="B71" s="94"/>
      <c r="C71" s="114"/>
      <c r="D71" s="94"/>
      <c r="E71" s="94"/>
      <c r="F71" s="94"/>
      <c r="G71" s="94"/>
      <c r="H71" s="95"/>
      <c r="I71" s="94"/>
      <c r="J71" s="94"/>
    </row>
    <row r="72" spans="1:11" ht="15" thickBot="1">
      <c r="A72" s="93"/>
      <c r="B72" s="94"/>
      <c r="C72" s="114"/>
      <c r="D72" s="94"/>
      <c r="E72" s="94"/>
      <c r="F72" s="94"/>
      <c r="G72" s="94"/>
      <c r="H72" s="95"/>
      <c r="I72" s="94"/>
      <c r="J72" s="94"/>
    </row>
    <row r="73" spans="1:11">
      <c r="A73" s="311" t="s">
        <v>56</v>
      </c>
      <c r="B73" s="337"/>
      <c r="C73" s="362" t="s">
        <v>182</v>
      </c>
      <c r="D73" s="363"/>
      <c r="E73" s="364"/>
      <c r="F73" s="362" t="s">
        <v>183</v>
      </c>
      <c r="G73" s="363"/>
      <c r="H73" s="364"/>
      <c r="I73" s="365" t="s">
        <v>184</v>
      </c>
      <c r="J73" s="365"/>
      <c r="K73" s="366"/>
    </row>
    <row r="74" spans="1:11" ht="26">
      <c r="A74" s="333">
        <v>1</v>
      </c>
      <c r="B74" s="97" t="s">
        <v>185</v>
      </c>
      <c r="C74" s="314" t="s">
        <v>57</v>
      </c>
      <c r="D74" s="98">
        <f>SUM(D4,D5,D13,D14,D15,D23,D24,D31,D32)</f>
        <v>432</v>
      </c>
      <c r="E74" s="98">
        <f>SUM(E4,E5,E13,E14,E15,E23,E24,E31,E32)</f>
        <v>24</v>
      </c>
      <c r="F74" s="315" t="s">
        <v>58</v>
      </c>
      <c r="G74" s="316">
        <f>SUM(D49:D50,D61,D69)</f>
        <v>112</v>
      </c>
      <c r="H74" s="317">
        <f>SUM(E6+E8+E47)</f>
        <v>4</v>
      </c>
      <c r="I74" s="367" t="s">
        <v>186</v>
      </c>
      <c r="J74" s="368"/>
      <c r="K74" s="369"/>
    </row>
    <row r="75" spans="1:11">
      <c r="A75" s="370">
        <v>2</v>
      </c>
      <c r="B75" s="371" t="s">
        <v>59</v>
      </c>
      <c r="C75" s="318"/>
      <c r="D75" s="318"/>
      <c r="E75" s="318"/>
      <c r="F75" s="319" t="s">
        <v>60</v>
      </c>
      <c r="G75" s="318"/>
      <c r="H75" s="320">
        <f>SUM(E16+E48+E57+E58+E59+E65)</f>
        <v>10</v>
      </c>
      <c r="I75" s="373"/>
      <c r="J75" s="373"/>
      <c r="K75" s="374"/>
    </row>
    <row r="76" spans="1:11" ht="26">
      <c r="A76" s="370"/>
      <c r="B76" s="372"/>
      <c r="C76" s="321"/>
      <c r="D76" s="322"/>
      <c r="E76" s="322"/>
      <c r="F76" s="323" t="s">
        <v>196</v>
      </c>
      <c r="G76" s="322"/>
      <c r="H76" s="322"/>
      <c r="I76" s="373"/>
      <c r="J76" s="373"/>
      <c r="K76" s="374"/>
    </row>
    <row r="77" spans="1:11">
      <c r="A77" s="370">
        <v>3</v>
      </c>
      <c r="B77" s="372" t="s">
        <v>188</v>
      </c>
      <c r="C77" s="324" t="s">
        <v>189</v>
      </c>
      <c r="D77" s="325"/>
      <c r="E77" s="326">
        <f>SUM(E9+E12+E17+E25+E26+E27+E28+J30+E49+E50+E39+E40+E41+E42+E43+E44+J54+J55)</f>
        <v>42.5</v>
      </c>
      <c r="F77" s="327" t="s">
        <v>190</v>
      </c>
      <c r="G77" s="328"/>
      <c r="H77" s="328"/>
      <c r="I77" s="375"/>
      <c r="J77" s="375"/>
      <c r="K77" s="376"/>
    </row>
    <row r="78" spans="1:11" ht="26">
      <c r="A78" s="370"/>
      <c r="B78" s="372"/>
      <c r="C78" s="324" t="s">
        <v>197</v>
      </c>
      <c r="D78" s="325"/>
      <c r="E78" s="326"/>
      <c r="F78" s="329" t="s">
        <v>198</v>
      </c>
      <c r="G78" s="334"/>
      <c r="H78" s="100"/>
      <c r="I78" s="373"/>
      <c r="J78" s="373"/>
      <c r="K78" s="374"/>
    </row>
    <row r="79" spans="1:11" ht="15" thickBot="1">
      <c r="A79" s="330" t="s">
        <v>66</v>
      </c>
      <c r="B79" s="331">
        <v>140</v>
      </c>
      <c r="C79" s="336">
        <f>24+10+3+32+15</f>
        <v>84</v>
      </c>
      <c r="D79" s="336"/>
      <c r="E79" s="331">
        <f>SUM(E74:E77)</f>
        <v>66.5</v>
      </c>
      <c r="F79" s="336">
        <f>18+2+18+18</f>
        <v>56</v>
      </c>
      <c r="G79" s="336"/>
      <c r="H79" s="331">
        <f>SUM(H74:H78)</f>
        <v>14</v>
      </c>
      <c r="I79" s="377"/>
      <c r="J79" s="377"/>
      <c r="K79" s="378"/>
    </row>
    <row r="80" spans="1:11">
      <c r="A80" s="93"/>
      <c r="B80" s="94"/>
      <c r="C80" s="114"/>
      <c r="D80" s="94"/>
      <c r="E80" s="94"/>
      <c r="F80" s="94"/>
      <c r="G80" s="94"/>
      <c r="H80" s="95"/>
      <c r="I80" s="94"/>
      <c r="J80" s="94"/>
      <c r="K80" s="94"/>
    </row>
    <row r="81" spans="1:11">
      <c r="A81" s="93"/>
      <c r="B81" s="94"/>
      <c r="C81" s="114"/>
      <c r="D81" s="94"/>
      <c r="E81" s="94"/>
      <c r="F81" s="94" t="s">
        <v>193</v>
      </c>
      <c r="G81" s="94"/>
      <c r="H81" s="95" t="s">
        <v>194</v>
      </c>
      <c r="I81" s="94"/>
      <c r="J81" s="94"/>
      <c r="K81" s="94" t="s">
        <v>195</v>
      </c>
    </row>
    <row r="82" spans="1:11">
      <c r="A82" s="93"/>
      <c r="B82" s="94"/>
      <c r="C82" s="114"/>
      <c r="D82" s="94"/>
      <c r="E82" s="94"/>
      <c r="F82" s="95"/>
      <c r="G82" s="94"/>
      <c r="H82" s="95"/>
      <c r="I82" s="94"/>
      <c r="J82" s="94"/>
      <c r="K82"/>
    </row>
  </sheetData>
  <mergeCells count="24">
    <mergeCell ref="A77:A78"/>
    <mergeCell ref="B77:B78"/>
    <mergeCell ref="I77:K77"/>
    <mergeCell ref="I78:K78"/>
    <mergeCell ref="I79:K79"/>
    <mergeCell ref="F73:H73"/>
    <mergeCell ref="I73:K73"/>
    <mergeCell ref="I74:K74"/>
    <mergeCell ref="A75:A76"/>
    <mergeCell ref="B75:B76"/>
    <mergeCell ref="I75:K75"/>
    <mergeCell ref="I76:K76"/>
    <mergeCell ref="A23:A30"/>
    <mergeCell ref="A31:A37"/>
    <mergeCell ref="A38:A46"/>
    <mergeCell ref="A47:A49"/>
    <mergeCell ref="A57:A64"/>
    <mergeCell ref="C73:E73"/>
    <mergeCell ref="A1:K1"/>
    <mergeCell ref="A2:A3"/>
    <mergeCell ref="B2:F2"/>
    <mergeCell ref="G2:K2"/>
    <mergeCell ref="A4:A12"/>
    <mergeCell ref="A13:A22"/>
  </mergeCells>
  <phoneticPr fontId="27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4"/>
  <sheetViews>
    <sheetView topLeftCell="B1" workbookViewId="0">
      <selection activeCell="B64" sqref="B64:F65"/>
    </sheetView>
  </sheetViews>
  <sheetFormatPr baseColWidth="10" defaultColWidth="8.83203125" defaultRowHeight="14" x14ac:dyDescent="0"/>
  <cols>
    <col min="1" max="1" width="7.1640625" customWidth="1"/>
    <col min="2" max="2" width="19.6640625" style="103" customWidth="1"/>
    <col min="3" max="3" width="24.1640625" style="115" customWidth="1"/>
    <col min="4" max="4" width="4.6640625" style="103" customWidth="1"/>
    <col min="5" max="5" width="6.1640625" style="103" customWidth="1"/>
    <col min="6" max="6" width="15.83203125" style="103" customWidth="1"/>
    <col min="7" max="7" width="7.83203125" style="103" customWidth="1"/>
    <col min="8" max="8" width="26.1640625" style="104" customWidth="1"/>
    <col min="9" max="9" width="4.33203125" style="103" customWidth="1"/>
    <col min="10" max="10" width="5.6640625" style="103" customWidth="1"/>
    <col min="11" max="11" width="14.33203125" style="103" customWidth="1"/>
  </cols>
  <sheetData>
    <row r="1" spans="1:11" ht="21">
      <c r="A1" s="340" t="s">
        <v>167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</row>
    <row r="2" spans="1:11" ht="15">
      <c r="A2" s="341" t="s">
        <v>0</v>
      </c>
      <c r="B2" s="343" t="s">
        <v>1</v>
      </c>
      <c r="C2" s="344"/>
      <c r="D2" s="344"/>
      <c r="E2" s="344"/>
      <c r="F2" s="345"/>
      <c r="G2" s="346" t="s">
        <v>2</v>
      </c>
      <c r="H2" s="347"/>
      <c r="I2" s="347"/>
      <c r="J2" s="347"/>
      <c r="K2" s="348"/>
    </row>
    <row r="3" spans="1:11" ht="16" thickBot="1">
      <c r="A3" s="342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1" t="s">
        <v>3</v>
      </c>
      <c r="H3" s="2" t="s">
        <v>4</v>
      </c>
      <c r="I3" s="2" t="s">
        <v>5</v>
      </c>
      <c r="J3" s="2" t="s">
        <v>6</v>
      </c>
      <c r="K3" s="4" t="s">
        <v>7</v>
      </c>
    </row>
    <row r="4" spans="1:11">
      <c r="A4" s="349" t="s">
        <v>8</v>
      </c>
      <c r="B4" s="5">
        <v>309001</v>
      </c>
      <c r="C4" s="293" t="s">
        <v>9</v>
      </c>
      <c r="D4" s="6">
        <v>36</v>
      </c>
      <c r="E4" s="7">
        <v>2</v>
      </c>
      <c r="F4" s="212" t="s">
        <v>10</v>
      </c>
      <c r="G4" s="215"/>
      <c r="H4" s="283" t="s">
        <v>91</v>
      </c>
      <c r="I4" s="216">
        <v>32</v>
      </c>
      <c r="J4" s="217">
        <v>2</v>
      </c>
      <c r="K4" s="218" t="s">
        <v>92</v>
      </c>
    </row>
    <row r="5" spans="1:11">
      <c r="A5" s="350"/>
      <c r="B5" s="8">
        <v>310016</v>
      </c>
      <c r="C5" s="294" t="s">
        <v>12</v>
      </c>
      <c r="D5" s="9">
        <f>18*E5</f>
        <v>54</v>
      </c>
      <c r="E5" s="10">
        <v>3</v>
      </c>
      <c r="F5" s="183" t="s">
        <v>10</v>
      </c>
      <c r="G5" s="191"/>
      <c r="H5" s="284" t="s">
        <v>86</v>
      </c>
      <c r="I5" s="16">
        <v>32</v>
      </c>
      <c r="J5" s="17">
        <v>2</v>
      </c>
      <c r="K5" s="219" t="s">
        <v>74</v>
      </c>
    </row>
    <row r="6" spans="1:11">
      <c r="A6" s="350"/>
      <c r="B6" s="15">
        <v>330001</v>
      </c>
      <c r="C6" s="284" t="s">
        <v>14</v>
      </c>
      <c r="D6" s="16">
        <v>20</v>
      </c>
      <c r="E6" s="17">
        <v>1</v>
      </c>
      <c r="F6" s="213" t="s">
        <v>15</v>
      </c>
      <c r="G6" s="220" t="s">
        <v>168</v>
      </c>
      <c r="H6" s="284" t="s">
        <v>112</v>
      </c>
      <c r="I6" s="16" t="s">
        <v>169</v>
      </c>
      <c r="J6" s="17" t="s">
        <v>170</v>
      </c>
      <c r="K6" s="219" t="s">
        <v>111</v>
      </c>
    </row>
    <row r="7" spans="1:11">
      <c r="A7" s="350"/>
      <c r="B7" s="220">
        <v>199023</v>
      </c>
      <c r="C7" s="284" t="s">
        <v>16</v>
      </c>
      <c r="D7" s="16">
        <v>85</v>
      </c>
      <c r="E7" s="17">
        <v>4</v>
      </c>
      <c r="F7" s="219" t="s">
        <v>15</v>
      </c>
      <c r="G7" s="221"/>
      <c r="H7" s="19"/>
      <c r="I7" s="20"/>
      <c r="J7" s="20"/>
      <c r="K7" s="14"/>
    </row>
    <row r="8" spans="1:11">
      <c r="A8" s="350"/>
      <c r="B8" s="15">
        <v>310017</v>
      </c>
      <c r="C8" s="284" t="s">
        <v>17</v>
      </c>
      <c r="D8" s="16">
        <f>18*E8</f>
        <v>36</v>
      </c>
      <c r="E8" s="17">
        <v>2</v>
      </c>
      <c r="F8" s="213" t="s">
        <v>15</v>
      </c>
      <c r="G8" s="221"/>
      <c r="H8" s="19"/>
      <c r="I8" s="20"/>
      <c r="J8" s="20"/>
      <c r="K8" s="14"/>
    </row>
    <row r="9" spans="1:11">
      <c r="A9" s="350"/>
      <c r="B9" s="21">
        <v>199186</v>
      </c>
      <c r="C9" s="22" t="s">
        <v>18</v>
      </c>
      <c r="D9" s="118">
        <v>32</v>
      </c>
      <c r="E9" s="119">
        <v>2</v>
      </c>
      <c r="F9" s="184" t="s">
        <v>11</v>
      </c>
      <c r="G9" s="221"/>
      <c r="H9" s="19"/>
      <c r="I9" s="20"/>
      <c r="J9" s="20"/>
      <c r="K9" s="14"/>
    </row>
    <row r="10" spans="1:11">
      <c r="A10" s="350"/>
      <c r="B10" s="21"/>
      <c r="C10" s="22" t="s">
        <v>19</v>
      </c>
      <c r="D10" s="23"/>
      <c r="E10" s="24"/>
      <c r="F10" s="184" t="s">
        <v>20</v>
      </c>
      <c r="G10" s="221"/>
      <c r="H10" s="19"/>
      <c r="I10" s="20"/>
      <c r="J10" s="20"/>
      <c r="K10" s="14"/>
    </row>
    <row r="11" spans="1:11">
      <c r="A11" s="350"/>
      <c r="B11" s="122"/>
      <c r="C11" s="22" t="s">
        <v>21</v>
      </c>
      <c r="D11" s="118"/>
      <c r="E11" s="119"/>
      <c r="F11" s="184" t="s">
        <v>20</v>
      </c>
      <c r="G11" s="222"/>
      <c r="H11" s="123"/>
      <c r="I11" s="124"/>
      <c r="J11" s="124"/>
      <c r="K11" s="125"/>
    </row>
    <row r="12" spans="1:11">
      <c r="A12" s="351"/>
      <c r="B12" s="181"/>
      <c r="C12" s="295" t="s">
        <v>69</v>
      </c>
      <c r="D12" s="23">
        <v>80</v>
      </c>
      <c r="E12" s="24">
        <v>4</v>
      </c>
      <c r="F12" s="184" t="s">
        <v>11</v>
      </c>
      <c r="G12" s="222"/>
      <c r="H12" s="123"/>
      <c r="I12" s="124"/>
      <c r="J12" s="124"/>
      <c r="K12" s="125"/>
    </row>
    <row r="13" spans="1:11">
      <c r="A13" s="351"/>
      <c r="B13" s="182"/>
      <c r="C13" s="296"/>
      <c r="D13" s="162"/>
      <c r="E13" s="163"/>
      <c r="F13" s="141"/>
      <c r="G13" s="222"/>
      <c r="H13" s="123"/>
      <c r="I13" s="124"/>
      <c r="J13" s="124"/>
      <c r="K13" s="125"/>
    </row>
    <row r="14" spans="1:11" ht="15" thickBot="1">
      <c r="A14" s="352"/>
      <c r="B14" s="26"/>
      <c r="C14" s="297"/>
      <c r="D14" s="27"/>
      <c r="E14" s="28"/>
      <c r="F14" s="214"/>
      <c r="G14" s="223"/>
      <c r="H14" s="29"/>
      <c r="I14" s="30"/>
      <c r="J14" s="30"/>
      <c r="K14" s="31"/>
    </row>
    <row r="15" spans="1:11" ht="16">
      <c r="A15" s="349" t="s">
        <v>22</v>
      </c>
      <c r="B15" s="32">
        <v>309002</v>
      </c>
      <c r="C15" s="298" t="s">
        <v>67</v>
      </c>
      <c r="D15" s="33">
        <v>36</v>
      </c>
      <c r="E15" s="34">
        <v>2</v>
      </c>
      <c r="F15" s="35" t="s">
        <v>10</v>
      </c>
      <c r="G15" s="276">
        <v>198328</v>
      </c>
      <c r="H15" s="285" t="s">
        <v>139</v>
      </c>
      <c r="I15" s="230" t="s">
        <v>138</v>
      </c>
      <c r="J15" s="277">
        <v>2</v>
      </c>
      <c r="K15" s="247"/>
    </row>
    <row r="16" spans="1:11">
      <c r="A16" s="350"/>
      <c r="B16" s="8">
        <v>310009</v>
      </c>
      <c r="C16" s="294" t="s">
        <v>23</v>
      </c>
      <c r="D16" s="9">
        <f>18*E16</f>
        <v>36</v>
      </c>
      <c r="E16" s="10">
        <v>2</v>
      </c>
      <c r="F16" s="11" t="s">
        <v>10</v>
      </c>
      <c r="G16" s="225"/>
      <c r="H16" s="286" t="s">
        <v>87</v>
      </c>
      <c r="I16" s="232">
        <v>54</v>
      </c>
      <c r="J16" s="232">
        <v>3</v>
      </c>
      <c r="K16" s="175" t="s">
        <v>93</v>
      </c>
    </row>
    <row r="17" spans="1:11">
      <c r="A17" s="350"/>
      <c r="B17" s="8">
        <v>310013</v>
      </c>
      <c r="C17" s="294" t="s">
        <v>24</v>
      </c>
      <c r="D17" s="9">
        <f>18*E17</f>
        <v>54</v>
      </c>
      <c r="E17" s="10">
        <v>3</v>
      </c>
      <c r="F17" s="11" t="s">
        <v>10</v>
      </c>
      <c r="G17" s="227"/>
      <c r="H17" s="287" t="s">
        <v>88</v>
      </c>
      <c r="I17" s="236">
        <v>48</v>
      </c>
      <c r="J17" s="236">
        <v>2</v>
      </c>
      <c r="K17" s="164" t="s">
        <v>92</v>
      </c>
    </row>
    <row r="18" spans="1:11">
      <c r="A18" s="350"/>
      <c r="B18" s="105"/>
      <c r="C18" s="299" t="s">
        <v>25</v>
      </c>
      <c r="D18" s="105" t="s">
        <v>26</v>
      </c>
      <c r="E18" s="117">
        <v>1</v>
      </c>
      <c r="F18" s="113" t="s">
        <v>27</v>
      </c>
      <c r="G18" s="21">
        <v>199645</v>
      </c>
      <c r="H18" s="127" t="s">
        <v>113</v>
      </c>
      <c r="I18" s="128">
        <v>32</v>
      </c>
      <c r="J18" s="129">
        <v>2</v>
      </c>
      <c r="K18" s="175" t="s">
        <v>93</v>
      </c>
    </row>
    <row r="19" spans="1:11">
      <c r="A19" s="350"/>
      <c r="B19" s="21" t="s">
        <v>173</v>
      </c>
      <c r="C19" s="127" t="s">
        <v>120</v>
      </c>
      <c r="D19" s="128" t="s">
        <v>173</v>
      </c>
      <c r="E19" s="129" t="s">
        <v>173</v>
      </c>
      <c r="F19" s="25" t="s">
        <v>111</v>
      </c>
      <c r="G19" s="227"/>
      <c r="H19" s="286" t="s">
        <v>89</v>
      </c>
      <c r="I19" s="232">
        <v>16</v>
      </c>
      <c r="J19" s="232">
        <v>1</v>
      </c>
      <c r="K19" s="175" t="s">
        <v>93</v>
      </c>
    </row>
    <row r="20" spans="1:11">
      <c r="A20" s="350"/>
      <c r="B20" s="37"/>
      <c r="C20" s="38" t="s">
        <v>110</v>
      </c>
      <c r="D20" s="39" t="s">
        <v>110</v>
      </c>
      <c r="E20" s="40" t="s">
        <v>116</v>
      </c>
      <c r="F20" s="36" t="s">
        <v>111</v>
      </c>
      <c r="G20" s="248"/>
      <c r="H20" s="286" t="s">
        <v>111</v>
      </c>
      <c r="I20" s="245" t="s">
        <v>111</v>
      </c>
      <c r="J20" s="278" t="s">
        <v>111</v>
      </c>
      <c r="K20" s="175" t="s">
        <v>111</v>
      </c>
    </row>
    <row r="21" spans="1:11">
      <c r="A21" s="350"/>
      <c r="B21" s="37"/>
      <c r="C21" s="38" t="s">
        <v>117</v>
      </c>
      <c r="D21" s="39">
        <v>80</v>
      </c>
      <c r="E21" s="40">
        <v>4</v>
      </c>
      <c r="F21" s="36" t="s">
        <v>11</v>
      </c>
      <c r="G21" s="248"/>
      <c r="H21" s="286" t="s">
        <v>111</v>
      </c>
      <c r="I21" s="245" t="s">
        <v>111</v>
      </c>
      <c r="J21" s="278" t="s">
        <v>111</v>
      </c>
      <c r="K21" s="175" t="s">
        <v>111</v>
      </c>
    </row>
    <row r="22" spans="1:11">
      <c r="A22" s="350"/>
      <c r="B22" s="21"/>
      <c r="C22" s="130" t="s">
        <v>73</v>
      </c>
      <c r="D22" s="131">
        <v>64</v>
      </c>
      <c r="E22" s="131">
        <v>2</v>
      </c>
      <c r="F22" s="138" t="s">
        <v>73</v>
      </c>
      <c r="G22" s="227"/>
      <c r="H22" s="111" t="s">
        <v>90</v>
      </c>
      <c r="I22" s="238">
        <v>32</v>
      </c>
      <c r="J22" s="16">
        <v>2</v>
      </c>
      <c r="K22" s="18" t="s">
        <v>74</v>
      </c>
    </row>
    <row r="23" spans="1:11" ht="16">
      <c r="A23" s="350"/>
      <c r="B23" s="21" t="s">
        <v>169</v>
      </c>
      <c r="C23" s="127" t="s">
        <v>112</v>
      </c>
      <c r="D23" s="128" t="s">
        <v>178</v>
      </c>
      <c r="E23" s="129" t="s">
        <v>168</v>
      </c>
      <c r="F23" s="36" t="s">
        <v>120</v>
      </c>
      <c r="G23" s="21">
        <v>199639</v>
      </c>
      <c r="H23" s="127" t="s">
        <v>119</v>
      </c>
      <c r="I23" s="128" t="s">
        <v>118</v>
      </c>
      <c r="J23" s="129">
        <v>3</v>
      </c>
      <c r="K23" s="36" t="s">
        <v>11</v>
      </c>
    </row>
    <row r="24" spans="1:11">
      <c r="A24" s="350"/>
      <c r="B24" s="37"/>
      <c r="C24" s="288" t="s">
        <v>71</v>
      </c>
      <c r="D24" s="235">
        <v>54</v>
      </c>
      <c r="E24" s="278">
        <v>3</v>
      </c>
      <c r="F24" s="36" t="s">
        <v>11</v>
      </c>
      <c r="G24" s="248"/>
      <c r="H24" s="286" t="s">
        <v>111</v>
      </c>
      <c r="I24" s="235" t="s">
        <v>172</v>
      </c>
      <c r="J24" s="278" t="s">
        <v>168</v>
      </c>
      <c r="K24" s="279" t="s">
        <v>128</v>
      </c>
    </row>
    <row r="25" spans="1:11">
      <c r="A25" s="350"/>
      <c r="B25" s="37"/>
      <c r="C25" s="288" t="s">
        <v>72</v>
      </c>
      <c r="D25" s="235">
        <v>68</v>
      </c>
      <c r="E25" s="278">
        <v>3</v>
      </c>
      <c r="F25" s="36" t="s">
        <v>11</v>
      </c>
      <c r="G25" s="228"/>
      <c r="H25" s="111" t="s">
        <v>112</v>
      </c>
      <c r="I25" s="238" t="s">
        <v>173</v>
      </c>
      <c r="J25" s="16" t="s">
        <v>168</v>
      </c>
      <c r="K25" s="18" t="s">
        <v>128</v>
      </c>
    </row>
    <row r="26" spans="1:11">
      <c r="A26" s="350"/>
      <c r="B26" s="37"/>
      <c r="C26" s="111" t="s">
        <v>70</v>
      </c>
      <c r="D26" s="238">
        <v>85</v>
      </c>
      <c r="E26" s="16">
        <v>4</v>
      </c>
      <c r="F26" s="18" t="s">
        <v>74</v>
      </c>
      <c r="G26" s="248" t="s">
        <v>111</v>
      </c>
      <c r="H26" s="286" t="s">
        <v>112</v>
      </c>
      <c r="I26" s="245" t="s">
        <v>120</v>
      </c>
      <c r="J26" s="278" t="s">
        <v>111</v>
      </c>
      <c r="K26" s="175" t="s">
        <v>111</v>
      </c>
    </row>
    <row r="27" spans="1:11" ht="15" thickBot="1">
      <c r="A27" s="352"/>
      <c r="B27" s="26"/>
      <c r="C27" s="297" t="s">
        <v>115</v>
      </c>
      <c r="D27" s="41" t="s">
        <v>110</v>
      </c>
      <c r="E27" s="41" t="s">
        <v>116</v>
      </c>
      <c r="F27" s="42" t="s">
        <v>110</v>
      </c>
      <c r="G27" s="280" t="s">
        <v>140</v>
      </c>
      <c r="H27" s="289" t="s">
        <v>126</v>
      </c>
      <c r="I27" s="69" t="s">
        <v>141</v>
      </c>
      <c r="J27" s="281" t="s">
        <v>115</v>
      </c>
      <c r="K27" s="282" t="s">
        <v>120</v>
      </c>
    </row>
    <row r="28" spans="1:11">
      <c r="A28" s="349" t="s">
        <v>29</v>
      </c>
      <c r="B28" s="32">
        <v>309003</v>
      </c>
      <c r="C28" s="300" t="s">
        <v>30</v>
      </c>
      <c r="D28" s="33">
        <v>36</v>
      </c>
      <c r="E28" s="34">
        <v>2</v>
      </c>
      <c r="F28" s="176" t="s">
        <v>10</v>
      </c>
      <c r="G28" s="188"/>
      <c r="H28" s="290" t="s">
        <v>94</v>
      </c>
      <c r="I28" s="229">
        <v>68</v>
      </c>
      <c r="J28" s="230">
        <v>3</v>
      </c>
      <c r="K28" s="231" t="s">
        <v>93</v>
      </c>
    </row>
    <row r="29" spans="1:11">
      <c r="A29" s="350"/>
      <c r="B29" s="8">
        <v>310015</v>
      </c>
      <c r="C29" s="294" t="s">
        <v>31</v>
      </c>
      <c r="D29" s="9">
        <f>18*E29</f>
        <v>36</v>
      </c>
      <c r="E29" s="10">
        <v>2</v>
      </c>
      <c r="F29" s="183" t="s">
        <v>10</v>
      </c>
      <c r="G29" s="190"/>
      <c r="H29" s="286" t="s">
        <v>112</v>
      </c>
      <c r="I29" s="232" t="s">
        <v>120</v>
      </c>
      <c r="J29" s="233" t="s">
        <v>115</v>
      </c>
      <c r="K29" s="234" t="s">
        <v>111</v>
      </c>
    </row>
    <row r="30" spans="1:11">
      <c r="A30" s="350"/>
      <c r="B30" s="21">
        <v>199654</v>
      </c>
      <c r="C30" s="87" t="s">
        <v>124</v>
      </c>
      <c r="D30" s="126">
        <v>48</v>
      </c>
      <c r="E30" s="134">
        <v>3</v>
      </c>
      <c r="F30" s="184" t="s">
        <v>125</v>
      </c>
      <c r="G30" s="191"/>
      <c r="H30" s="286" t="s">
        <v>96</v>
      </c>
      <c r="I30" s="232">
        <v>40</v>
      </c>
      <c r="J30" s="235">
        <v>2.5</v>
      </c>
      <c r="K30" s="234" t="s">
        <v>93</v>
      </c>
    </row>
    <row r="31" spans="1:11">
      <c r="A31" s="350"/>
      <c r="B31" s="136">
        <v>199655</v>
      </c>
      <c r="C31" s="301" t="s">
        <v>121</v>
      </c>
      <c r="D31" s="137">
        <v>32</v>
      </c>
      <c r="E31" s="140">
        <v>1</v>
      </c>
      <c r="F31" s="135" t="s">
        <v>123</v>
      </c>
      <c r="G31" s="191"/>
      <c r="H31" s="287" t="s">
        <v>97</v>
      </c>
      <c r="I31" s="236">
        <v>32</v>
      </c>
      <c r="J31" s="237">
        <v>1</v>
      </c>
      <c r="K31" s="192" t="s">
        <v>92</v>
      </c>
    </row>
    <row r="32" spans="1:11">
      <c r="A32" s="350"/>
      <c r="B32" s="21"/>
      <c r="C32" s="87" t="s">
        <v>122</v>
      </c>
      <c r="D32" s="126">
        <v>64</v>
      </c>
      <c r="E32" s="134">
        <v>4</v>
      </c>
      <c r="F32" s="184" t="s">
        <v>11</v>
      </c>
      <c r="G32" s="193"/>
      <c r="H32" s="111" t="s">
        <v>98</v>
      </c>
      <c r="I32" s="238">
        <v>16</v>
      </c>
      <c r="J32" s="16">
        <v>1</v>
      </c>
      <c r="K32" s="219" t="s">
        <v>15</v>
      </c>
    </row>
    <row r="33" spans="1:11">
      <c r="A33" s="350"/>
      <c r="B33" s="21"/>
      <c r="C33" s="135" t="s">
        <v>75</v>
      </c>
      <c r="D33" s="136">
        <v>32</v>
      </c>
      <c r="E33" s="137">
        <v>1</v>
      </c>
      <c r="F33" s="185" t="s">
        <v>76</v>
      </c>
      <c r="G33" s="248"/>
      <c r="H33" s="286" t="s">
        <v>111</v>
      </c>
      <c r="I33" s="245" t="s">
        <v>111</v>
      </c>
      <c r="J33" s="278" t="s">
        <v>111</v>
      </c>
      <c r="K33" s="175" t="s">
        <v>111</v>
      </c>
    </row>
    <row r="34" spans="1:11">
      <c r="A34" s="350"/>
      <c r="B34" s="45"/>
      <c r="C34" s="22" t="s">
        <v>95</v>
      </c>
      <c r="D34" s="12">
        <v>48</v>
      </c>
      <c r="E34" s="13">
        <v>3</v>
      </c>
      <c r="F34" s="45" t="s">
        <v>159</v>
      </c>
      <c r="G34" s="248"/>
      <c r="H34" s="286" t="s">
        <v>111</v>
      </c>
      <c r="I34" s="245" t="s">
        <v>111</v>
      </c>
      <c r="J34" s="278" t="s">
        <v>111</v>
      </c>
      <c r="K34" s="175" t="s">
        <v>111</v>
      </c>
    </row>
    <row r="35" spans="1:11" ht="15" thickBot="1">
      <c r="A35" s="350"/>
      <c r="B35" s="45">
        <v>199628</v>
      </c>
      <c r="C35" s="22" t="s">
        <v>158</v>
      </c>
      <c r="D35" s="12">
        <v>32</v>
      </c>
      <c r="E35" s="13">
        <v>2</v>
      </c>
      <c r="F35" s="45" t="s">
        <v>159</v>
      </c>
      <c r="G35" s="272">
        <v>199629</v>
      </c>
      <c r="H35" s="291" t="s">
        <v>147</v>
      </c>
      <c r="I35" s="273">
        <v>48</v>
      </c>
      <c r="J35" s="274">
        <v>3</v>
      </c>
      <c r="K35" s="275"/>
    </row>
    <row r="36" spans="1:11">
      <c r="A36" s="350"/>
      <c r="B36" s="45" t="s">
        <v>127</v>
      </c>
      <c r="C36" s="22" t="s">
        <v>112</v>
      </c>
      <c r="D36" s="12" t="s">
        <v>115</v>
      </c>
      <c r="E36" s="13" t="s">
        <v>111</v>
      </c>
      <c r="F36" s="186" t="s">
        <v>112</v>
      </c>
      <c r="G36" s="269">
        <v>199648</v>
      </c>
      <c r="H36" s="263" t="s">
        <v>151</v>
      </c>
      <c r="I36" s="264">
        <v>48</v>
      </c>
      <c r="J36" s="265">
        <v>3</v>
      </c>
      <c r="K36" s="234"/>
    </row>
    <row r="37" spans="1:11">
      <c r="A37" s="350"/>
      <c r="B37" s="45"/>
      <c r="C37" s="22"/>
      <c r="D37" s="12"/>
      <c r="E37" s="13"/>
      <c r="F37" s="186"/>
      <c r="G37" s="191"/>
      <c r="H37" s="22"/>
      <c r="I37" s="12"/>
      <c r="J37" s="13"/>
      <c r="K37" s="14"/>
    </row>
    <row r="38" spans="1:11" ht="15" thickBot="1">
      <c r="A38" s="352"/>
      <c r="B38" s="26"/>
      <c r="C38" s="297" t="s">
        <v>33</v>
      </c>
      <c r="D38" s="46"/>
      <c r="E38" s="46"/>
      <c r="F38" s="187" t="s">
        <v>20</v>
      </c>
      <c r="G38" s="195"/>
      <c r="H38" s="47"/>
      <c r="I38" s="48"/>
      <c r="J38" s="49"/>
      <c r="K38" s="31"/>
    </row>
    <row r="39" spans="1:11">
      <c r="A39" s="349" t="s">
        <v>34</v>
      </c>
      <c r="B39" s="197">
        <v>309004</v>
      </c>
      <c r="C39" s="302" t="s">
        <v>35</v>
      </c>
      <c r="D39" s="6">
        <v>36</v>
      </c>
      <c r="E39" s="7">
        <v>2</v>
      </c>
      <c r="F39" s="198" t="s">
        <v>10</v>
      </c>
      <c r="G39" s="239"/>
      <c r="H39" s="240" t="s">
        <v>99</v>
      </c>
      <c r="I39" s="229">
        <v>64</v>
      </c>
      <c r="J39" s="241">
        <v>3</v>
      </c>
      <c r="K39" s="231" t="s">
        <v>93</v>
      </c>
    </row>
    <row r="40" spans="1:11">
      <c r="A40" s="350"/>
      <c r="B40" s="199">
        <v>310014</v>
      </c>
      <c r="C40" s="294" t="s">
        <v>36</v>
      </c>
      <c r="D40" s="9">
        <f>18*E40</f>
        <v>108</v>
      </c>
      <c r="E40" s="10">
        <v>6</v>
      </c>
      <c r="F40" s="200" t="s">
        <v>10</v>
      </c>
      <c r="G40" s="242"/>
      <c r="H40" s="243" t="s">
        <v>112</v>
      </c>
      <c r="I40" s="244" t="s">
        <v>115</v>
      </c>
      <c r="J40" s="245" t="s">
        <v>115</v>
      </c>
      <c r="K40" s="234" t="s">
        <v>157</v>
      </c>
    </row>
    <row r="41" spans="1:11">
      <c r="A41" s="350"/>
      <c r="B41" s="201"/>
      <c r="C41" s="299" t="s">
        <v>37</v>
      </c>
      <c r="D41" s="105" t="s">
        <v>38</v>
      </c>
      <c r="E41" s="105">
        <v>1</v>
      </c>
      <c r="F41" s="202" t="s">
        <v>27</v>
      </c>
      <c r="G41" s="242"/>
      <c r="H41" s="286" t="s">
        <v>89</v>
      </c>
      <c r="I41" s="232">
        <v>16</v>
      </c>
      <c r="J41" s="232">
        <v>1</v>
      </c>
      <c r="K41" s="234" t="s">
        <v>93</v>
      </c>
    </row>
    <row r="42" spans="1:11" ht="17" thickBot="1">
      <c r="A42" s="350"/>
      <c r="B42" s="203" t="s">
        <v>179</v>
      </c>
      <c r="C42" s="22" t="s">
        <v>173</v>
      </c>
      <c r="D42" s="12" t="s">
        <v>168</v>
      </c>
      <c r="E42" s="13" t="s">
        <v>171</v>
      </c>
      <c r="F42" s="204" t="s">
        <v>111</v>
      </c>
      <c r="G42" s="203">
        <v>199653</v>
      </c>
      <c r="H42" s="22" t="s">
        <v>129</v>
      </c>
      <c r="I42" s="12">
        <v>48</v>
      </c>
      <c r="J42" s="13">
        <v>3</v>
      </c>
      <c r="K42" s="204" t="s">
        <v>111</v>
      </c>
    </row>
    <row r="43" spans="1:11">
      <c r="A43" s="350"/>
      <c r="B43" s="203"/>
      <c r="C43" s="22" t="s">
        <v>174</v>
      </c>
      <c r="D43" s="12">
        <v>48</v>
      </c>
      <c r="E43" s="13">
        <v>3</v>
      </c>
      <c r="F43" s="204" t="s">
        <v>112</v>
      </c>
      <c r="G43" s="248">
        <v>199626</v>
      </c>
      <c r="H43" s="243" t="s">
        <v>150</v>
      </c>
      <c r="I43" s="244">
        <v>24</v>
      </c>
      <c r="J43" s="245">
        <v>1.5</v>
      </c>
      <c r="K43" s="231" t="s">
        <v>93</v>
      </c>
    </row>
    <row r="44" spans="1:11">
      <c r="A44" s="350"/>
      <c r="B44" s="203"/>
      <c r="C44" s="22" t="s">
        <v>175</v>
      </c>
      <c r="D44" s="12">
        <v>32</v>
      </c>
      <c r="E44" s="13">
        <v>1</v>
      </c>
      <c r="F44" s="204" t="s">
        <v>112</v>
      </c>
      <c r="G44" s="248">
        <v>199627</v>
      </c>
      <c r="H44" s="243" t="s">
        <v>149</v>
      </c>
      <c r="I44" s="244">
        <v>32</v>
      </c>
      <c r="J44" s="245">
        <v>1</v>
      </c>
      <c r="K44" s="234" t="s">
        <v>93</v>
      </c>
    </row>
    <row r="45" spans="1:11">
      <c r="A45" s="350"/>
      <c r="B45" s="203"/>
      <c r="C45" s="22" t="s">
        <v>112</v>
      </c>
      <c r="D45" s="12" t="s">
        <v>111</v>
      </c>
      <c r="E45" s="13" t="s">
        <v>115</v>
      </c>
      <c r="F45" s="204" t="s">
        <v>112</v>
      </c>
      <c r="G45" s="248">
        <v>199630</v>
      </c>
      <c r="H45" s="243" t="s">
        <v>143</v>
      </c>
      <c r="I45" s="244">
        <v>40</v>
      </c>
      <c r="J45" s="245">
        <v>2.5</v>
      </c>
      <c r="K45" s="234" t="s">
        <v>93</v>
      </c>
    </row>
    <row r="46" spans="1:11">
      <c r="A46" s="350"/>
      <c r="B46" s="205"/>
      <c r="C46" s="146" t="s">
        <v>112</v>
      </c>
      <c r="D46" s="147" t="s">
        <v>111</v>
      </c>
      <c r="E46" s="148" t="s">
        <v>111</v>
      </c>
      <c r="F46" s="194" t="s">
        <v>112</v>
      </c>
      <c r="G46" s="248">
        <v>199631</v>
      </c>
      <c r="H46" s="243" t="s">
        <v>142</v>
      </c>
      <c r="I46" s="244">
        <v>16</v>
      </c>
      <c r="J46" s="245">
        <v>0.5</v>
      </c>
      <c r="K46" s="175" t="s">
        <v>111</v>
      </c>
    </row>
    <row r="47" spans="1:11">
      <c r="A47" s="350"/>
      <c r="B47" s="206" t="s">
        <v>111</v>
      </c>
      <c r="C47" s="303" t="s">
        <v>126</v>
      </c>
      <c r="D47" s="149" t="s">
        <v>130</v>
      </c>
      <c r="E47" s="150" t="s">
        <v>115</v>
      </c>
      <c r="F47" s="207" t="s">
        <v>128</v>
      </c>
      <c r="G47" s="242"/>
      <c r="H47" s="50" t="s">
        <v>126</v>
      </c>
      <c r="I47" s="12" t="s">
        <v>115</v>
      </c>
      <c r="J47" s="51" t="s">
        <v>111</v>
      </c>
      <c r="K47" s="14" t="s">
        <v>112</v>
      </c>
    </row>
    <row r="48" spans="1:11">
      <c r="A48" s="350"/>
      <c r="B48" s="208"/>
      <c r="C48" s="153" t="s">
        <v>37</v>
      </c>
      <c r="D48" s="196" t="s">
        <v>133</v>
      </c>
      <c r="E48" s="152">
        <v>1</v>
      </c>
      <c r="F48" s="209" t="s">
        <v>77</v>
      </c>
      <c r="G48" s="242"/>
      <c r="H48" s="50"/>
      <c r="I48" s="12"/>
      <c r="J48" s="51"/>
      <c r="K48" s="14"/>
    </row>
    <row r="49" spans="1:11">
      <c r="A49" s="350"/>
      <c r="B49" s="190"/>
      <c r="C49" s="38"/>
      <c r="D49" s="43"/>
      <c r="E49" s="44"/>
      <c r="F49" s="204"/>
      <c r="G49" s="242"/>
      <c r="H49" s="50"/>
      <c r="I49" s="12"/>
      <c r="J49" s="51"/>
      <c r="K49" s="14"/>
    </row>
    <row r="50" spans="1:11" ht="15" thickBot="1">
      <c r="A50" s="352"/>
      <c r="B50" s="210"/>
      <c r="C50" s="297" t="s">
        <v>39</v>
      </c>
      <c r="D50" s="46"/>
      <c r="E50" s="46"/>
      <c r="F50" s="211" t="s">
        <v>20</v>
      </c>
      <c r="G50" s="242"/>
      <c r="H50" s="50"/>
      <c r="I50" s="12"/>
      <c r="J50" s="51"/>
      <c r="K50" s="14"/>
    </row>
    <row r="51" spans="1:11">
      <c r="A51" s="349" t="s">
        <v>40</v>
      </c>
      <c r="B51" s="55">
        <v>330003</v>
      </c>
      <c r="C51" s="304" t="s">
        <v>41</v>
      </c>
      <c r="D51" s="56">
        <v>18</v>
      </c>
      <c r="E51" s="57">
        <v>1</v>
      </c>
      <c r="F51" s="58" t="s">
        <v>15</v>
      </c>
      <c r="G51" s="246"/>
      <c r="H51" s="290" t="s">
        <v>100</v>
      </c>
      <c r="I51" s="229">
        <v>32</v>
      </c>
      <c r="J51" s="230">
        <v>2</v>
      </c>
      <c r="K51" s="247" t="s">
        <v>93</v>
      </c>
    </row>
    <row r="52" spans="1:11">
      <c r="A52" s="350"/>
      <c r="B52" s="59"/>
      <c r="C52" s="142" t="s">
        <v>78</v>
      </c>
      <c r="D52" s="143">
        <v>40</v>
      </c>
      <c r="E52" s="144">
        <v>2.5</v>
      </c>
      <c r="F52" s="25" t="s">
        <v>11</v>
      </c>
      <c r="G52" s="270">
        <v>199625</v>
      </c>
      <c r="H52" s="292" t="s">
        <v>148</v>
      </c>
      <c r="I52" s="268">
        <v>32</v>
      </c>
      <c r="J52" s="177">
        <v>2</v>
      </c>
      <c r="K52" s="271"/>
    </row>
    <row r="53" spans="1:11">
      <c r="A53" s="350"/>
      <c r="B53" s="59"/>
      <c r="C53" s="135" t="s">
        <v>79</v>
      </c>
      <c r="D53" s="136">
        <v>32</v>
      </c>
      <c r="E53" s="145">
        <v>1</v>
      </c>
      <c r="F53" s="139" t="s">
        <v>76</v>
      </c>
      <c r="G53" s="269">
        <v>199624</v>
      </c>
      <c r="H53" s="158" t="s">
        <v>152</v>
      </c>
      <c r="I53" s="180">
        <v>48</v>
      </c>
      <c r="J53" s="180">
        <v>3</v>
      </c>
      <c r="K53" s="257"/>
    </row>
    <row r="54" spans="1:11">
      <c r="A54" s="350"/>
      <c r="B54" s="59"/>
      <c r="C54" s="305" t="s">
        <v>80</v>
      </c>
      <c r="D54" s="132">
        <v>64</v>
      </c>
      <c r="E54" s="154">
        <v>4</v>
      </c>
      <c r="F54" s="25" t="s">
        <v>11</v>
      </c>
      <c r="G54" s="269"/>
      <c r="H54" s="263" t="s">
        <v>111</v>
      </c>
      <c r="I54" s="264" t="s">
        <v>111</v>
      </c>
      <c r="J54" s="265" t="s">
        <v>111</v>
      </c>
      <c r="K54" s="234" t="s">
        <v>114</v>
      </c>
    </row>
    <row r="55" spans="1:11">
      <c r="A55" s="350"/>
      <c r="B55" s="59"/>
      <c r="C55" s="306" t="s">
        <v>81</v>
      </c>
      <c r="D55" s="133">
        <v>40</v>
      </c>
      <c r="E55" s="155">
        <v>1</v>
      </c>
      <c r="F55" s="139" t="s">
        <v>76</v>
      </c>
      <c r="G55" s="269"/>
      <c r="H55" s="263" t="s">
        <v>111</v>
      </c>
      <c r="I55" s="264" t="s">
        <v>111</v>
      </c>
      <c r="J55" s="265" t="s">
        <v>111</v>
      </c>
      <c r="K55" s="234" t="s">
        <v>112</v>
      </c>
    </row>
    <row r="56" spans="1:11">
      <c r="A56" s="350"/>
      <c r="B56" s="59"/>
      <c r="C56" s="305" t="s">
        <v>82</v>
      </c>
      <c r="D56" s="132">
        <v>48</v>
      </c>
      <c r="E56" s="154">
        <v>3</v>
      </c>
      <c r="F56" s="25" t="s">
        <v>11</v>
      </c>
      <c r="G56" s="269"/>
      <c r="H56" s="263" t="s">
        <v>111</v>
      </c>
      <c r="I56" s="264" t="s">
        <v>111</v>
      </c>
      <c r="J56" s="265" t="s">
        <v>111</v>
      </c>
      <c r="K56" s="234" t="s">
        <v>112</v>
      </c>
    </row>
    <row r="57" spans="1:11">
      <c r="A57" s="350"/>
      <c r="B57" s="59"/>
      <c r="C57" s="306" t="s">
        <v>83</v>
      </c>
      <c r="D57" s="133">
        <v>16</v>
      </c>
      <c r="E57" s="156">
        <v>0.5</v>
      </c>
      <c r="F57" s="139" t="s">
        <v>76</v>
      </c>
      <c r="G57" s="269" t="s">
        <v>111</v>
      </c>
      <c r="H57" s="263" t="s">
        <v>160</v>
      </c>
      <c r="I57" s="264" t="s">
        <v>111</v>
      </c>
      <c r="J57" s="265" t="s">
        <v>111</v>
      </c>
      <c r="K57" s="234"/>
    </row>
    <row r="58" spans="1:11">
      <c r="A58" s="350"/>
      <c r="B58" s="59"/>
      <c r="C58" s="60"/>
      <c r="D58" s="43"/>
      <c r="E58" s="61"/>
      <c r="F58" s="36"/>
      <c r="G58" s="269" t="s">
        <v>115</v>
      </c>
      <c r="H58" s="263" t="s">
        <v>111</v>
      </c>
      <c r="I58" s="264" t="s">
        <v>111</v>
      </c>
      <c r="J58" s="265" t="s">
        <v>111</v>
      </c>
      <c r="K58" s="234"/>
    </row>
    <row r="59" spans="1:11" ht="15" thickBot="1">
      <c r="A59" s="352"/>
      <c r="B59" s="26"/>
      <c r="C59" s="297" t="s">
        <v>42</v>
      </c>
      <c r="D59" s="62"/>
      <c r="E59" s="63"/>
      <c r="F59" s="64" t="s">
        <v>28</v>
      </c>
      <c r="G59" s="269"/>
      <c r="H59" s="263"/>
      <c r="I59" s="264"/>
      <c r="J59" s="265"/>
      <c r="K59" s="234"/>
    </row>
    <row r="60" spans="1:11">
      <c r="A60" s="350" t="s">
        <v>43</v>
      </c>
      <c r="B60" s="55"/>
      <c r="C60" s="307" t="s">
        <v>44</v>
      </c>
      <c r="D60" s="56">
        <v>18</v>
      </c>
      <c r="E60" s="57">
        <v>1</v>
      </c>
      <c r="F60" s="249" t="s">
        <v>15</v>
      </c>
      <c r="G60" s="188"/>
      <c r="H60" s="290" t="s">
        <v>89</v>
      </c>
      <c r="I60" s="229">
        <v>16</v>
      </c>
      <c r="J60" s="229">
        <v>1</v>
      </c>
      <c r="K60" s="231" t="s">
        <v>93</v>
      </c>
    </row>
    <row r="61" spans="1:11">
      <c r="A61" s="350"/>
      <c r="B61" s="105"/>
      <c r="C61" s="299" t="s">
        <v>45</v>
      </c>
      <c r="D61" s="105" t="s">
        <v>26</v>
      </c>
      <c r="E61" s="105">
        <v>1</v>
      </c>
      <c r="F61" s="250" t="s">
        <v>46</v>
      </c>
      <c r="G61" s="262"/>
      <c r="H61" s="263" t="s">
        <v>103</v>
      </c>
      <c r="I61" s="264">
        <v>48</v>
      </c>
      <c r="J61" s="265">
        <v>3</v>
      </c>
      <c r="K61" s="234" t="s">
        <v>93</v>
      </c>
    </row>
    <row r="62" spans="1:11">
      <c r="A62" s="350"/>
      <c r="B62" s="21"/>
      <c r="C62" s="151" t="s">
        <v>84</v>
      </c>
      <c r="D62" s="152" t="s">
        <v>85</v>
      </c>
      <c r="E62" s="157">
        <v>3</v>
      </c>
      <c r="F62" s="251" t="s">
        <v>77</v>
      </c>
      <c r="G62" s="262"/>
      <c r="H62" s="266" t="s">
        <v>104</v>
      </c>
      <c r="I62" s="267">
        <v>16</v>
      </c>
      <c r="J62" s="268">
        <v>1</v>
      </c>
      <c r="K62" s="192" t="s">
        <v>92</v>
      </c>
    </row>
    <row r="63" spans="1:11">
      <c r="A63" s="178"/>
      <c r="B63" s="203" t="s">
        <v>180</v>
      </c>
      <c r="C63" s="22" t="s">
        <v>181</v>
      </c>
      <c r="D63" s="12" t="s">
        <v>171</v>
      </c>
      <c r="E63" s="13" t="s">
        <v>173</v>
      </c>
      <c r="F63" s="186"/>
      <c r="G63" s="269">
        <v>199173</v>
      </c>
      <c r="H63" s="263" t="s">
        <v>144</v>
      </c>
      <c r="I63" s="264">
        <v>32</v>
      </c>
      <c r="J63" s="265">
        <v>2</v>
      </c>
      <c r="K63" s="234"/>
    </row>
    <row r="64" spans="1:11">
      <c r="A64" s="178"/>
      <c r="B64" s="203" t="s">
        <v>168</v>
      </c>
      <c r="C64" s="22" t="s">
        <v>176</v>
      </c>
      <c r="D64" s="12">
        <v>48</v>
      </c>
      <c r="E64" s="13">
        <v>3</v>
      </c>
      <c r="F64" s="186"/>
      <c r="G64" s="269">
        <v>199621</v>
      </c>
      <c r="H64" s="263" t="s">
        <v>145</v>
      </c>
      <c r="I64" s="264">
        <v>32</v>
      </c>
      <c r="J64" s="265">
        <v>2</v>
      </c>
      <c r="K64" s="234"/>
    </row>
    <row r="65" spans="1:11">
      <c r="A65" s="178"/>
      <c r="B65" s="203" t="s">
        <v>169</v>
      </c>
      <c r="C65" s="22" t="s">
        <v>177</v>
      </c>
      <c r="D65" s="12">
        <v>32</v>
      </c>
      <c r="E65" s="13">
        <v>1</v>
      </c>
      <c r="F65" s="186"/>
      <c r="G65" s="269">
        <v>199622</v>
      </c>
      <c r="H65" s="263" t="s">
        <v>146</v>
      </c>
      <c r="I65" s="264">
        <v>32</v>
      </c>
      <c r="J65" s="265">
        <v>1</v>
      </c>
      <c r="K65" s="234"/>
    </row>
    <row r="66" spans="1:11" ht="16">
      <c r="A66" s="178"/>
      <c r="B66" s="21"/>
      <c r="C66" s="38"/>
      <c r="D66" s="43"/>
      <c r="E66" s="65"/>
      <c r="F66" s="252"/>
      <c r="G66" s="203">
        <v>199641</v>
      </c>
      <c r="H66" s="22" t="s">
        <v>134</v>
      </c>
      <c r="I66" s="12">
        <v>32</v>
      </c>
      <c r="J66" s="13">
        <v>2</v>
      </c>
      <c r="K66" s="186"/>
    </row>
    <row r="67" spans="1:11" ht="15" thickBot="1">
      <c r="A67" s="179"/>
      <c r="B67" s="26"/>
      <c r="C67" s="297" t="s">
        <v>47</v>
      </c>
      <c r="D67" s="53"/>
      <c r="E67" s="54"/>
      <c r="F67" s="187" t="s">
        <v>20</v>
      </c>
      <c r="G67" s="269" t="s">
        <v>115</v>
      </c>
      <c r="H67" s="158" t="s">
        <v>156</v>
      </c>
      <c r="I67" s="180" t="s">
        <v>115</v>
      </c>
      <c r="J67" s="180" t="s">
        <v>114</v>
      </c>
      <c r="K67" s="257"/>
    </row>
    <row r="68" spans="1:11">
      <c r="A68" s="349" t="s">
        <v>48</v>
      </c>
      <c r="B68" s="105"/>
      <c r="C68" s="299" t="s">
        <v>49</v>
      </c>
      <c r="D68" s="105" t="s">
        <v>50</v>
      </c>
      <c r="E68" s="105">
        <v>3</v>
      </c>
      <c r="F68" s="120" t="s">
        <v>27</v>
      </c>
      <c r="G68" s="253"/>
      <c r="H68" s="254" t="s">
        <v>101</v>
      </c>
      <c r="I68" s="189">
        <v>16</v>
      </c>
      <c r="J68" s="255">
        <v>1</v>
      </c>
      <c r="K68" s="224" t="s">
        <v>93</v>
      </c>
    </row>
    <row r="69" spans="1:11">
      <c r="A69" s="350"/>
      <c r="B69" s="105"/>
      <c r="C69" s="299" t="s">
        <v>51</v>
      </c>
      <c r="D69" s="105" t="s">
        <v>26</v>
      </c>
      <c r="E69" s="105">
        <v>1</v>
      </c>
      <c r="F69" s="113" t="s">
        <v>27</v>
      </c>
      <c r="G69" s="256"/>
      <c r="H69" s="165" t="s">
        <v>102</v>
      </c>
      <c r="I69" s="166">
        <v>32</v>
      </c>
      <c r="J69" s="167">
        <v>2</v>
      </c>
      <c r="K69" s="164" t="s">
        <v>92</v>
      </c>
    </row>
    <row r="70" spans="1:11">
      <c r="A70" s="350"/>
      <c r="B70" s="106"/>
      <c r="C70" s="308" t="s">
        <v>52</v>
      </c>
      <c r="D70" s="107"/>
      <c r="E70" s="108">
        <v>2</v>
      </c>
      <c r="F70" s="109" t="s">
        <v>32</v>
      </c>
      <c r="G70" s="269" t="s">
        <v>111</v>
      </c>
      <c r="H70" s="168" t="s">
        <v>112</v>
      </c>
      <c r="I70" s="169" t="s">
        <v>111</v>
      </c>
      <c r="J70" s="170" t="s">
        <v>115</v>
      </c>
      <c r="K70" s="226" t="s">
        <v>130</v>
      </c>
    </row>
    <row r="71" spans="1:11">
      <c r="A71" s="350"/>
      <c r="B71" s="106"/>
      <c r="C71" s="308" t="s">
        <v>53</v>
      </c>
      <c r="D71" s="107"/>
      <c r="E71" s="108">
        <v>1</v>
      </c>
      <c r="F71" s="109" t="s">
        <v>32</v>
      </c>
      <c r="G71" s="269" t="s">
        <v>115</v>
      </c>
      <c r="H71" s="171" t="s">
        <v>126</v>
      </c>
      <c r="I71" s="172" t="s">
        <v>115</v>
      </c>
      <c r="J71" s="173" t="s">
        <v>111</v>
      </c>
      <c r="K71" s="164" t="s">
        <v>112</v>
      </c>
    </row>
    <row r="72" spans="1:11">
      <c r="A72" s="350"/>
      <c r="B72" s="21"/>
      <c r="C72" s="38" t="s">
        <v>137</v>
      </c>
      <c r="D72" s="43" t="s">
        <v>111</v>
      </c>
      <c r="E72" s="65" t="s">
        <v>111</v>
      </c>
      <c r="F72" s="36" t="s">
        <v>130</v>
      </c>
      <c r="G72" s="269" t="s">
        <v>114</v>
      </c>
      <c r="H72" s="158" t="s">
        <v>156</v>
      </c>
      <c r="I72" s="180" t="s">
        <v>115</v>
      </c>
      <c r="J72" s="180" t="s">
        <v>120</v>
      </c>
      <c r="K72" s="257"/>
    </row>
    <row r="73" spans="1:11">
      <c r="A73" s="350"/>
      <c r="B73" s="21"/>
      <c r="C73" s="38" t="s">
        <v>112</v>
      </c>
      <c r="D73" s="43" t="s">
        <v>115</v>
      </c>
      <c r="E73" s="65" t="s">
        <v>111</v>
      </c>
      <c r="F73" s="36" t="s">
        <v>114</v>
      </c>
      <c r="G73" s="269" t="s">
        <v>154</v>
      </c>
      <c r="H73" s="158" t="s">
        <v>111</v>
      </c>
      <c r="I73" s="180" t="s">
        <v>115</v>
      </c>
      <c r="J73" s="180" t="s">
        <v>120</v>
      </c>
      <c r="K73" s="257"/>
    </row>
    <row r="74" spans="1:11">
      <c r="A74" s="350"/>
      <c r="B74" s="21"/>
      <c r="C74" s="38" t="s">
        <v>128</v>
      </c>
      <c r="D74" s="43" t="s">
        <v>130</v>
      </c>
      <c r="E74" s="65" t="s">
        <v>114</v>
      </c>
      <c r="F74" s="36" t="s">
        <v>111</v>
      </c>
      <c r="G74" s="269" t="s">
        <v>155</v>
      </c>
      <c r="H74" s="158" t="s">
        <v>126</v>
      </c>
      <c r="I74" s="180" t="s">
        <v>115</v>
      </c>
      <c r="J74" s="180" t="s">
        <v>115</v>
      </c>
      <c r="K74" s="257"/>
    </row>
    <row r="75" spans="1:11" ht="15" thickBot="1">
      <c r="A75" s="352"/>
      <c r="B75" s="21"/>
      <c r="C75" s="38"/>
      <c r="D75" s="43"/>
      <c r="E75" s="65"/>
      <c r="F75" s="36"/>
      <c r="G75" s="269">
        <v>199650</v>
      </c>
      <c r="H75" s="71" t="s">
        <v>153</v>
      </c>
      <c r="I75" s="72">
        <v>24</v>
      </c>
      <c r="J75" s="72">
        <v>1.5</v>
      </c>
      <c r="K75" s="77"/>
    </row>
    <row r="76" spans="1:11">
      <c r="A76" s="178" t="s">
        <v>54</v>
      </c>
      <c r="B76" s="105"/>
      <c r="C76" s="299" t="s">
        <v>55</v>
      </c>
      <c r="D76" s="105" t="s">
        <v>50</v>
      </c>
      <c r="E76" s="105">
        <v>3</v>
      </c>
      <c r="F76" s="113" t="s">
        <v>46</v>
      </c>
      <c r="G76" s="259"/>
      <c r="H76" s="73"/>
      <c r="I76" s="74"/>
      <c r="J76" s="75"/>
      <c r="K76" s="260"/>
    </row>
    <row r="77" spans="1:11" ht="15" thickBot="1">
      <c r="A77" s="76"/>
      <c r="B77" s="68"/>
      <c r="C77" s="71"/>
      <c r="D77" s="72"/>
      <c r="E77" s="72"/>
      <c r="F77" s="77"/>
      <c r="G77" s="258"/>
      <c r="H77" s="71"/>
      <c r="I77" s="72"/>
      <c r="J77" s="72"/>
      <c r="K77" s="261"/>
    </row>
    <row r="78" spans="1:11" ht="15" thickBot="1">
      <c r="A78" s="78"/>
      <c r="B78" s="79"/>
      <c r="C78" s="80"/>
      <c r="D78" s="81"/>
      <c r="E78" s="81">
        <f>SUM(E4:E77)</f>
        <v>106</v>
      </c>
      <c r="F78" s="82">
        <f>SUM(F4:F77)</f>
        <v>0</v>
      </c>
      <c r="G78" s="79"/>
      <c r="H78" s="80"/>
      <c r="I78" s="81"/>
      <c r="J78" s="83">
        <f>SUM(J4:J77)</f>
        <v>68.5</v>
      </c>
      <c r="K78" s="84"/>
    </row>
    <row r="79" spans="1:11">
      <c r="A79" s="85" t="s">
        <v>56</v>
      </c>
      <c r="B79" s="86"/>
      <c r="C79" s="87"/>
      <c r="D79" s="86"/>
      <c r="E79" s="86"/>
      <c r="F79" s="86"/>
      <c r="G79" s="86"/>
      <c r="H79" s="87"/>
      <c r="I79" s="86"/>
      <c r="J79" s="86"/>
      <c r="K79" s="88"/>
    </row>
    <row r="80" spans="1:11">
      <c r="A80" s="89"/>
      <c r="B80" s="90"/>
      <c r="C80" s="91"/>
      <c r="D80" s="90"/>
      <c r="E80" s="90"/>
      <c r="F80" s="90"/>
      <c r="G80" s="90"/>
      <c r="H80" s="91"/>
      <c r="I80" s="90"/>
      <c r="J80" s="90"/>
      <c r="K80" s="92"/>
    </row>
    <row r="81" spans="1:11">
      <c r="A81" s="93"/>
      <c r="B81" s="94"/>
      <c r="C81" s="95"/>
      <c r="D81" s="94"/>
      <c r="E81" s="94"/>
      <c r="F81" s="94"/>
      <c r="G81" s="94"/>
      <c r="H81" s="95"/>
      <c r="I81" s="94"/>
      <c r="J81" s="94"/>
      <c r="K81" s="96"/>
    </row>
    <row r="82" spans="1:11" ht="26">
      <c r="A82" s="52">
        <v>1</v>
      </c>
      <c r="B82" s="97" t="s">
        <v>105</v>
      </c>
      <c r="C82" s="309" t="s">
        <v>57</v>
      </c>
      <c r="D82" s="97">
        <f>SUM(D4:D5,D15:D16,D28:D29,D39:D40)</f>
        <v>378</v>
      </c>
      <c r="E82" s="98">
        <f>SUM(E4:E5,E15:E17,E28:E29,E39:E40)</f>
        <v>24</v>
      </c>
      <c r="F82" s="111" t="s">
        <v>58</v>
      </c>
      <c r="G82" s="110"/>
      <c r="H82" s="112">
        <f>SUM(E6:E8,J5,E25,J22,J32,E51,E60)</f>
        <v>17</v>
      </c>
      <c r="I82" s="116"/>
      <c r="J82" s="116"/>
      <c r="K82" s="99"/>
    </row>
    <row r="83" spans="1:11" ht="13.5" customHeight="1">
      <c r="A83" s="353">
        <v>2</v>
      </c>
      <c r="B83" s="357" t="s">
        <v>59</v>
      </c>
      <c r="C83" s="299" t="s">
        <v>60</v>
      </c>
      <c r="D83" s="105"/>
      <c r="E83" s="105">
        <f>SUM(E18,E41,E61,E68:E69,E76)</f>
        <v>10</v>
      </c>
      <c r="F83" s="105"/>
      <c r="G83" s="105"/>
      <c r="H83" s="105"/>
      <c r="I83" s="116"/>
      <c r="J83" s="116"/>
      <c r="K83" s="94"/>
    </row>
    <row r="84" spans="1:11">
      <c r="A84" s="354"/>
      <c r="B84" s="358"/>
      <c r="C84" s="299" t="s">
        <v>61</v>
      </c>
      <c r="D84" s="105"/>
      <c r="E84" s="105"/>
      <c r="F84" s="105"/>
      <c r="G84" s="105"/>
      <c r="H84" s="105"/>
      <c r="I84" s="116"/>
      <c r="J84" s="116"/>
      <c r="K84" s="94"/>
    </row>
    <row r="85" spans="1:11">
      <c r="A85" s="355"/>
      <c r="B85" s="359"/>
      <c r="C85" s="310" t="s">
        <v>62</v>
      </c>
      <c r="D85" s="106"/>
      <c r="E85" s="159">
        <f>SUM(E22,E70:E71)</f>
        <v>5</v>
      </c>
      <c r="F85" s="106"/>
      <c r="G85" s="106"/>
      <c r="H85" s="106"/>
      <c r="I85" s="116"/>
      <c r="J85" s="116"/>
      <c r="K85" s="94"/>
    </row>
    <row r="86" spans="1:11">
      <c r="A86" s="353">
        <v>3</v>
      </c>
      <c r="B86" s="360" t="s">
        <v>108</v>
      </c>
      <c r="C86" s="70" t="s">
        <v>63</v>
      </c>
      <c r="D86" s="52"/>
      <c r="E86" s="100">
        <f>SUM(E9,E12,E19:E21,E30,E32,E34,E35,E43,E52,E54,E56,E64)</f>
        <v>37.5</v>
      </c>
      <c r="F86" s="70" t="s">
        <v>64</v>
      </c>
      <c r="G86" s="52"/>
      <c r="H86" s="100">
        <f>20</f>
        <v>20</v>
      </c>
      <c r="I86" s="116"/>
      <c r="J86" s="116"/>
      <c r="K86" s="94"/>
    </row>
    <row r="87" spans="1:11">
      <c r="A87" s="355"/>
      <c r="B87" s="361"/>
      <c r="C87" s="70" t="s">
        <v>65</v>
      </c>
      <c r="D87" s="52"/>
      <c r="E87" s="100">
        <f>SUM(E19,E23,E31,E33,E42,E44,E53,E55,E57,E63,E65)</f>
        <v>6.5</v>
      </c>
      <c r="F87" s="70" t="s">
        <v>13</v>
      </c>
      <c r="G87" s="52"/>
      <c r="H87" s="100">
        <f>6</f>
        <v>6</v>
      </c>
      <c r="I87" s="116"/>
      <c r="J87" s="116" t="s">
        <v>166</v>
      </c>
      <c r="K87" s="94"/>
    </row>
    <row r="88" spans="1:11">
      <c r="A88" s="353" t="s">
        <v>161</v>
      </c>
      <c r="B88" s="356" t="s">
        <v>162</v>
      </c>
      <c r="C88" s="160" t="s">
        <v>163</v>
      </c>
      <c r="D88" s="52"/>
      <c r="E88" s="100" t="s">
        <v>164</v>
      </c>
      <c r="F88" s="160" t="s">
        <v>163</v>
      </c>
      <c r="G88" s="52"/>
      <c r="H88" s="100" t="s">
        <v>165</v>
      </c>
      <c r="I88" s="116"/>
      <c r="J88" s="174" t="s">
        <v>106</v>
      </c>
      <c r="K88" s="94"/>
    </row>
    <row r="89" spans="1:11" ht="13.5" customHeight="1">
      <c r="A89" s="354"/>
      <c r="B89" s="356"/>
      <c r="C89" s="161" t="s">
        <v>163</v>
      </c>
      <c r="D89" s="52"/>
      <c r="E89" s="100" t="s">
        <v>120</v>
      </c>
      <c r="F89" s="161" t="s">
        <v>163</v>
      </c>
      <c r="G89" s="52"/>
      <c r="H89" s="100" t="s">
        <v>111</v>
      </c>
      <c r="I89" s="116"/>
      <c r="J89" s="174" t="s">
        <v>107</v>
      </c>
      <c r="K89" s="94"/>
    </row>
    <row r="90" spans="1:11">
      <c r="A90" s="355"/>
      <c r="B90" s="356"/>
      <c r="C90" s="153" t="s">
        <v>126</v>
      </c>
      <c r="D90" s="52"/>
      <c r="E90" s="100" t="s">
        <v>115</v>
      </c>
      <c r="F90" s="70"/>
      <c r="G90" s="52"/>
      <c r="H90" s="100"/>
      <c r="I90" s="116"/>
      <c r="J90" s="116"/>
      <c r="K90" s="94"/>
    </row>
    <row r="91" spans="1:11">
      <c r="A91" s="101" t="s">
        <v>66</v>
      </c>
      <c r="B91" s="102">
        <f>130</f>
        <v>130</v>
      </c>
      <c r="C91" s="70"/>
      <c r="D91" s="52"/>
      <c r="E91" s="102">
        <f>E82+E83+E85+E86+E87</f>
        <v>83</v>
      </c>
      <c r="F91" s="70"/>
      <c r="G91" s="52"/>
      <c r="H91" s="102"/>
      <c r="I91" s="116"/>
      <c r="J91" s="116"/>
      <c r="K91" s="94"/>
    </row>
    <row r="92" spans="1:11">
      <c r="A92" s="101"/>
      <c r="B92" s="52"/>
      <c r="C92" s="70"/>
      <c r="D92" s="52"/>
      <c r="E92" s="102"/>
      <c r="F92" s="102"/>
      <c r="G92" s="52"/>
      <c r="H92" s="70"/>
      <c r="I92" s="116"/>
      <c r="J92" s="116"/>
      <c r="K92" s="94"/>
    </row>
    <row r="93" spans="1:11">
      <c r="A93" s="93"/>
      <c r="B93" s="94"/>
      <c r="C93" s="114"/>
      <c r="D93" s="94"/>
      <c r="E93" s="94"/>
      <c r="F93" s="94"/>
      <c r="G93" s="94"/>
      <c r="H93" s="95"/>
      <c r="I93" s="94"/>
      <c r="J93" s="94"/>
    </row>
    <row r="94" spans="1:11" ht="15" thickBot="1">
      <c r="A94" s="93"/>
      <c r="B94" s="94"/>
      <c r="C94" s="114"/>
      <c r="D94" s="94"/>
      <c r="E94" s="94"/>
      <c r="F94" s="94"/>
      <c r="G94" s="94"/>
      <c r="H94" s="95"/>
      <c r="I94" s="94"/>
      <c r="J94" s="94"/>
    </row>
    <row r="95" spans="1:11">
      <c r="A95" s="311" t="s">
        <v>56</v>
      </c>
      <c r="B95" s="312"/>
      <c r="C95" s="362" t="s">
        <v>182</v>
      </c>
      <c r="D95" s="363"/>
      <c r="E95" s="364"/>
      <c r="F95" s="362" t="s">
        <v>183</v>
      </c>
      <c r="G95" s="363"/>
      <c r="H95" s="364"/>
      <c r="I95" s="365" t="s">
        <v>184</v>
      </c>
      <c r="J95" s="365"/>
      <c r="K95" s="366"/>
    </row>
    <row r="96" spans="1:11" ht="26">
      <c r="A96" s="313">
        <v>1</v>
      </c>
      <c r="B96" s="97" t="s">
        <v>185</v>
      </c>
      <c r="C96" s="314" t="s">
        <v>57</v>
      </c>
      <c r="D96" s="97">
        <f>SUM(D39:D40,D47:D48,D55:D56,D63:D64)</f>
        <v>280</v>
      </c>
      <c r="E96" s="98">
        <f>SUM(E39:E40,E47:E49,E55:E56,E63:E64)</f>
        <v>16</v>
      </c>
      <c r="F96" s="315" t="s">
        <v>58</v>
      </c>
      <c r="G96" s="316">
        <f>SUM(D41:D43,D71,D79)</f>
        <v>48</v>
      </c>
      <c r="H96" s="317">
        <f>SUM(E41:E43,E71,E79)</f>
        <v>5</v>
      </c>
      <c r="I96" s="367" t="s">
        <v>186</v>
      </c>
      <c r="J96" s="368"/>
      <c r="K96" s="369"/>
    </row>
    <row r="97" spans="1:11">
      <c r="A97" s="370">
        <v>2</v>
      </c>
      <c r="B97" s="371" t="s">
        <v>59</v>
      </c>
      <c r="C97" s="318"/>
      <c r="D97" s="318"/>
      <c r="E97" s="318"/>
      <c r="F97" s="319" t="s">
        <v>60</v>
      </c>
      <c r="G97" s="318"/>
      <c r="H97" s="320">
        <f>SUM(E50,E80,E86:E88,E90)</f>
        <v>44</v>
      </c>
      <c r="I97" s="373"/>
      <c r="J97" s="373"/>
      <c r="K97" s="374"/>
    </row>
    <row r="98" spans="1:11" ht="26">
      <c r="A98" s="370"/>
      <c r="B98" s="372"/>
      <c r="C98" s="321"/>
      <c r="D98" s="322"/>
      <c r="E98" s="322"/>
      <c r="F98" s="323" t="s">
        <v>187</v>
      </c>
      <c r="G98" s="322"/>
      <c r="H98" s="322"/>
      <c r="I98" s="373"/>
      <c r="J98" s="373"/>
      <c r="K98" s="374"/>
    </row>
    <row r="99" spans="1:11">
      <c r="A99" s="370">
        <v>3</v>
      </c>
      <c r="B99" s="372" t="s">
        <v>188</v>
      </c>
      <c r="C99" s="324" t="s">
        <v>189</v>
      </c>
      <c r="D99" s="325"/>
      <c r="E99" s="326">
        <f>SUM(E44)</f>
        <v>1</v>
      </c>
      <c r="F99" s="327" t="s">
        <v>190</v>
      </c>
      <c r="G99" s="328"/>
      <c r="H99" s="328"/>
      <c r="I99" s="375"/>
      <c r="J99" s="375"/>
      <c r="K99" s="376"/>
    </row>
    <row r="100" spans="1:11" ht="26">
      <c r="A100" s="370"/>
      <c r="B100" s="372"/>
      <c r="C100" s="324" t="s">
        <v>191</v>
      </c>
      <c r="D100" s="325"/>
      <c r="E100" s="326"/>
      <c r="F100" s="329" t="s">
        <v>192</v>
      </c>
      <c r="G100" s="52"/>
      <c r="H100" s="100"/>
      <c r="I100" s="373"/>
      <c r="J100" s="373"/>
      <c r="K100" s="374"/>
    </row>
    <row r="101" spans="1:11" ht="15" thickBot="1">
      <c r="A101" s="330" t="s">
        <v>66</v>
      </c>
      <c r="B101" s="331">
        <v>140</v>
      </c>
      <c r="C101" s="332">
        <f>24+10+3+32+15</f>
        <v>84</v>
      </c>
      <c r="D101" s="332"/>
      <c r="E101" s="331">
        <f>SUM(E96:E99)</f>
        <v>17</v>
      </c>
      <c r="F101" s="332">
        <f>18+2+18+18</f>
        <v>56</v>
      </c>
      <c r="G101" s="332"/>
      <c r="H101" s="331">
        <f>SUM(H96:H100)</f>
        <v>49</v>
      </c>
      <c r="I101" s="377"/>
      <c r="J101" s="377"/>
      <c r="K101" s="378"/>
    </row>
    <row r="102" spans="1:11">
      <c r="A102" s="93"/>
      <c r="B102" s="94"/>
      <c r="C102" s="114"/>
      <c r="D102" s="94"/>
      <c r="E102" s="94"/>
      <c r="F102" s="94"/>
      <c r="G102" s="94"/>
      <c r="H102" s="95"/>
      <c r="I102" s="94"/>
      <c r="J102" s="94"/>
      <c r="K102" s="94"/>
    </row>
    <row r="103" spans="1:11">
      <c r="A103" s="93"/>
      <c r="B103" s="94"/>
      <c r="C103" s="114"/>
      <c r="D103" s="94"/>
      <c r="E103" s="94"/>
      <c r="F103" s="94" t="s">
        <v>193</v>
      </c>
      <c r="G103" s="94"/>
      <c r="H103" s="95" t="s">
        <v>194</v>
      </c>
      <c r="I103" s="94"/>
      <c r="J103" s="94"/>
      <c r="K103" s="94" t="s">
        <v>195</v>
      </c>
    </row>
    <row r="104" spans="1:11">
      <c r="A104" s="93"/>
      <c r="B104" s="94"/>
      <c r="C104" s="114"/>
      <c r="D104" s="94"/>
      <c r="E104" s="94"/>
      <c r="F104" s="95"/>
      <c r="G104" s="94"/>
      <c r="H104" s="95"/>
      <c r="I104" s="94"/>
      <c r="J104" s="94"/>
    </row>
  </sheetData>
  <mergeCells count="30">
    <mergeCell ref="A99:A100"/>
    <mergeCell ref="B99:B100"/>
    <mergeCell ref="I99:K99"/>
    <mergeCell ref="I100:K100"/>
    <mergeCell ref="I101:K101"/>
    <mergeCell ref="C95:E95"/>
    <mergeCell ref="F95:H95"/>
    <mergeCell ref="I95:K95"/>
    <mergeCell ref="I96:K96"/>
    <mergeCell ref="A97:A98"/>
    <mergeCell ref="B97:B98"/>
    <mergeCell ref="I97:K97"/>
    <mergeCell ref="I98:K98"/>
    <mergeCell ref="B83:B85"/>
    <mergeCell ref="A86:A87"/>
    <mergeCell ref="B86:B87"/>
    <mergeCell ref="A88:A90"/>
    <mergeCell ref="B88:B90"/>
    <mergeCell ref="A83:A85"/>
    <mergeCell ref="A28:A38"/>
    <mergeCell ref="A39:A50"/>
    <mergeCell ref="A51:A59"/>
    <mergeCell ref="A60:A62"/>
    <mergeCell ref="A68:A75"/>
    <mergeCell ref="A15:A27"/>
    <mergeCell ref="A1:K1"/>
    <mergeCell ref="A2:A3"/>
    <mergeCell ref="B2:F2"/>
    <mergeCell ref="G2:K2"/>
    <mergeCell ref="A4:A14"/>
  </mergeCells>
  <phoneticPr fontId="27" type="noConversion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网络编程</vt:lpstr>
      <vt:lpstr>软件工程</vt:lpstr>
      <vt:lpstr>软件工程旧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xuqiaozhi</dc:creator>
  <cp:lastModifiedBy>萌 朝力</cp:lastModifiedBy>
  <dcterms:created xsi:type="dcterms:W3CDTF">2017-06-20T08:48:55Z</dcterms:created>
  <dcterms:modified xsi:type="dcterms:W3CDTF">2017-07-05T05:59:51Z</dcterms:modified>
</cp:coreProperties>
</file>