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showInkAnnotation="0"/>
  <mc:AlternateContent xmlns:mc="http://schemas.openxmlformats.org/markup-compatibility/2006">
    <mc:Choice Requires="x15">
      <x15ac:absPath xmlns:x15ac="http://schemas.microsoft.com/office/spreadsheetml/2010/11/ac" url="/Users/chaolimeng/Desktop/TrainingProgram/2020培养方案/师范汉/"/>
    </mc:Choice>
  </mc:AlternateContent>
  <xr:revisionPtr revIDLastSave="0" documentId="13_ncr:1_{B8E545E8-CE71-5A4B-AF7A-5CEA8865A1C1}" xr6:coauthVersionLast="36" xr6:coauthVersionMax="36" xr10:uidLastSave="{00000000-0000-0000-0000-000000000000}"/>
  <bookViews>
    <workbookView xWindow="0" yWindow="460" windowWidth="27320" windowHeight="14900" xr2:uid="{00000000-000D-0000-FFFF-FFFF00000000}"/>
  </bookViews>
  <sheets>
    <sheet name="教学计划表" sheetId="1" r:id="rId1"/>
    <sheet name="课号分配" sheetId="2" r:id="rId2"/>
    <sheet name="学院交叉课" sheetId="3" r:id="rId3"/>
  </sheets>
  <definedNames>
    <definedName name="ExternalData_513" localSheetId="0">教学计划表!$C$12:$F$12</definedName>
    <definedName name="ExternalData_514" localSheetId="0">教学计划表!$C$4:$F$5</definedName>
    <definedName name="ExternalData_515" localSheetId="0">教学计划表!$C$4:$F$5</definedName>
    <definedName name="ExternalData_516" localSheetId="0">教学计划表!$C$11:$F$12</definedName>
  </definedNames>
  <calcPr calcId="181029"/>
</workbook>
</file>

<file path=xl/calcChain.xml><?xml version="1.0" encoding="utf-8"?>
<calcChain xmlns="http://schemas.openxmlformats.org/spreadsheetml/2006/main">
  <c r="S62" i="1" l="1"/>
  <c r="J62" i="1"/>
  <c r="O62" i="1"/>
  <c r="N62" i="1"/>
  <c r="Q62" i="1" s="1"/>
  <c r="E62" i="1"/>
  <c r="R62" i="1" s="1"/>
  <c r="O58" i="1"/>
  <c r="N58" i="1"/>
  <c r="J58" i="1"/>
  <c r="I58" i="1"/>
  <c r="Q58" i="1" s="1"/>
  <c r="J52" i="1"/>
  <c r="E52" i="1"/>
  <c r="R52" i="1" s="1"/>
  <c r="E58" i="1"/>
  <c r="R58" i="1" s="1"/>
  <c r="D58" i="1"/>
  <c r="O45" i="1"/>
  <c r="O64" i="1" s="1"/>
  <c r="N45" i="1"/>
  <c r="O37" i="1"/>
  <c r="N37" i="1"/>
  <c r="O18" i="1"/>
  <c r="N18" i="1"/>
  <c r="N64" i="1" s="1"/>
  <c r="J45" i="1"/>
  <c r="I45" i="1"/>
  <c r="E45" i="1"/>
  <c r="S45" i="1" s="1"/>
  <c r="D45" i="1"/>
  <c r="Q45" i="1" s="1"/>
  <c r="J37" i="1"/>
  <c r="J64" i="1" s="1"/>
  <c r="I37" i="1"/>
  <c r="E37" i="1"/>
  <c r="S37" i="1" s="1"/>
  <c r="J27" i="1"/>
  <c r="I27" i="1"/>
  <c r="I64" i="1" s="1"/>
  <c r="E27" i="1"/>
  <c r="S27" i="1" s="1"/>
  <c r="J18" i="1"/>
  <c r="I18" i="1"/>
  <c r="E18" i="1"/>
  <c r="S18" i="1" s="1"/>
  <c r="J10" i="1"/>
  <c r="J63" i="1" s="1"/>
  <c r="E10" i="1"/>
  <c r="E63" i="1" s="1"/>
  <c r="I10" i="1"/>
  <c r="D5" i="1"/>
  <c r="D10" i="1" s="1"/>
  <c r="Q10" i="1" s="1"/>
  <c r="D12" i="1"/>
  <c r="D13" i="1"/>
  <c r="D20" i="1"/>
  <c r="D27" i="1" s="1"/>
  <c r="Q27" i="1" s="1"/>
  <c r="T27" i="1" s="1"/>
  <c r="D29" i="1"/>
  <c r="D37" i="1"/>
  <c r="Q37" i="1" s="1"/>
  <c r="T37" i="1" s="1"/>
  <c r="I67" i="1"/>
  <c r="E66" i="1"/>
  <c r="E67" i="1"/>
  <c r="I69" i="1"/>
  <c r="I74" i="1" s="1"/>
  <c r="J70" i="1"/>
  <c r="J71" i="1"/>
  <c r="J72" i="1"/>
  <c r="E71" i="1"/>
  <c r="J73" i="1"/>
  <c r="D16" i="3"/>
  <c r="D17" i="3"/>
  <c r="D18" i="3"/>
  <c r="D19" i="3"/>
  <c r="D20" i="3"/>
  <c r="D21" i="3"/>
  <c r="D22" i="3"/>
  <c r="D23" i="3"/>
  <c r="D24" i="3"/>
  <c r="D29" i="3"/>
  <c r="R27" i="1"/>
  <c r="E70" i="1"/>
  <c r="E72" i="1"/>
  <c r="B72" i="1" s="1"/>
  <c r="D18" i="1"/>
  <c r="Q18" i="1"/>
  <c r="R10" i="1"/>
  <c r="J74" i="1"/>
  <c r="D67" i="1"/>
  <c r="S58" i="1" l="1"/>
  <c r="R18" i="1"/>
  <c r="S10" i="1"/>
  <c r="S52" i="1"/>
  <c r="R37" i="1"/>
  <c r="R45" i="1"/>
  <c r="S63" i="1" l="1"/>
  <c r="R6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xuqiaozhi</author>
    <author>Administrator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xuqiaozhi:</t>
        </r>
        <r>
          <rPr>
            <sz val="9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
</t>
        </r>
      </text>
    </comment>
    <comment ref="K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xuqiaozhi:</t>
        </r>
        <r>
          <rPr>
            <sz val="9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  <comment ref="P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xuqiaozhi:</t>
        </r>
        <r>
          <rPr>
            <sz val="9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  <comment ref="B66" authorId="1" shapeId="0" xr:uid="{00000000-0006-0000-0000-000004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先修改这个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连接" type="4" refreshedVersion="0" background="1" saveData="1">
    <webPr url="http://jwc.imnu.edu.cn/department/plan/showplanlist.jsp?planid=200511907921"/>
  </connection>
  <connection id="2" xr16:uid="{00000000-0015-0000-FFFF-FFFF01000000}" name="连接1" type="4" refreshedVersion="0" background="1" saveData="1">
    <webPr url="http://jwc.imnu.edu.cn/department/plan/showplanlist.jsp?planid=200511907921"/>
  </connection>
  <connection id="3" xr16:uid="{00000000-0015-0000-FFFF-FFFF02000000}" name="连接2" type="4" refreshedVersion="0" background="1" saveData="1">
    <webPr url="http://jwc.imnu.edu.cn/department/plan/showplanlist.jsp?planid=200511907921"/>
  </connection>
  <connection id="4" xr16:uid="{00000000-0015-0000-FFFF-FFFF03000000}" name="连接3" type="4" refreshedVersion="0" background="1" saveData="1">
    <webPr url="http://jwc.imnu.edu.cn/department/plan/showplanlist.jsp?planid=200511907921"/>
  </connection>
</connections>
</file>

<file path=xl/sharedStrings.xml><?xml version="1.0" encoding="utf-8"?>
<sst xmlns="http://schemas.openxmlformats.org/spreadsheetml/2006/main" count="406" uniqueCount="269">
  <si>
    <t>学期</t>
  </si>
  <si>
    <t>必修课</t>
  </si>
  <si>
    <t>选修课（必选）</t>
  </si>
  <si>
    <t>选修课</t>
  </si>
  <si>
    <t>课号</t>
  </si>
  <si>
    <t>课程名称</t>
  </si>
  <si>
    <t>课时</t>
  </si>
  <si>
    <t>学分</t>
  </si>
  <si>
    <t>类型</t>
  </si>
  <si>
    <t>第一学期</t>
  </si>
  <si>
    <t>大学英语(一)</t>
  </si>
  <si>
    <t>公共必修</t>
  </si>
  <si>
    <t>军事理论</t>
  </si>
  <si>
    <t>通识教育</t>
  </si>
  <si>
    <t>思想道德修养与法律基础</t>
  </si>
  <si>
    <t>高等数学（一）</t>
  </si>
  <si>
    <t>信息技术导论</t>
  </si>
  <si>
    <t>学科基础</t>
  </si>
  <si>
    <t>民族理论与民族政策</t>
  </si>
  <si>
    <t>新生研讨课</t>
  </si>
  <si>
    <t>通识选修1</t>
  </si>
  <si>
    <t>计算机维护与管理</t>
  </si>
  <si>
    <t>专业选修实践</t>
  </si>
  <si>
    <t>专业报告1</t>
  </si>
  <si>
    <t>不计绩点</t>
  </si>
  <si>
    <t>第二学期</t>
  </si>
  <si>
    <t>大学英语(二)</t>
  </si>
  <si>
    <t>专业见习</t>
  </si>
  <si>
    <r>
      <t>1</t>
    </r>
    <r>
      <rPr>
        <sz val="10"/>
        <rFont val="宋体"/>
        <family val="3"/>
        <charset val="134"/>
      </rPr>
      <t>周</t>
    </r>
  </si>
  <si>
    <t>专业实践</t>
  </si>
  <si>
    <t>大学物理（一）</t>
  </si>
  <si>
    <t>专业选修</t>
  </si>
  <si>
    <t>形势与政策</t>
  </si>
  <si>
    <t>高等数学（二）</t>
  </si>
  <si>
    <t>1901026</t>
  </si>
  <si>
    <t>网页设计</t>
  </si>
  <si>
    <t>马克思主义基本原理</t>
  </si>
  <si>
    <t>通识选修2</t>
  </si>
  <si>
    <t>离散数学</t>
  </si>
  <si>
    <t>创新创业实践</t>
  </si>
  <si>
    <t>2周</t>
  </si>
  <si>
    <t>综合创新实践</t>
  </si>
  <si>
    <t>线性代数</t>
  </si>
  <si>
    <t>1901024</t>
  </si>
  <si>
    <t>电路基础</t>
  </si>
  <si>
    <t>专业核心</t>
  </si>
  <si>
    <t>1901025</t>
  </si>
  <si>
    <t>电路基础实验</t>
  </si>
  <si>
    <t>专业报告2</t>
  </si>
  <si>
    <t>第三学期</t>
  </si>
  <si>
    <t>大学英语（三）</t>
  </si>
  <si>
    <t>通识选修3</t>
  </si>
  <si>
    <t>大学物理实验</t>
  </si>
  <si>
    <t>中国近代史纲要</t>
  </si>
  <si>
    <t>备注：通识选修课差3学分，需从学校开设的模块中选修</t>
  </si>
  <si>
    <t>数字逻辑</t>
  </si>
  <si>
    <t>概率论与数理统计</t>
  </si>
  <si>
    <t>数字逻辑实验</t>
  </si>
  <si>
    <t>学科基础实践</t>
  </si>
  <si>
    <t>1901028</t>
  </si>
  <si>
    <t>数据结构与算法</t>
  </si>
  <si>
    <t>1901029</t>
  </si>
  <si>
    <t>数值分析</t>
  </si>
  <si>
    <t>数据结构与算法实验</t>
  </si>
  <si>
    <t>专业核心实践</t>
  </si>
  <si>
    <t>1901030</t>
  </si>
  <si>
    <t>数值分析实验</t>
  </si>
  <si>
    <t>专业报告3</t>
  </si>
  <si>
    <t>第四学期</t>
  </si>
  <si>
    <t>大学英语（四）</t>
  </si>
  <si>
    <t>1901034</t>
  </si>
  <si>
    <t>Java高级编程</t>
  </si>
  <si>
    <t>1901031</t>
  </si>
  <si>
    <t>数字系统综合课程设计</t>
  </si>
  <si>
    <t>毛泽东思想和中国特色社会主义理论体系概论</t>
  </si>
  <si>
    <t>1901035</t>
  </si>
  <si>
    <t>工程进阶数学</t>
  </si>
  <si>
    <t>计算机图形学</t>
  </si>
  <si>
    <t>计算机组成原理</t>
  </si>
  <si>
    <t>计算机组成原理实验</t>
  </si>
  <si>
    <t>数据库系统原理</t>
  </si>
  <si>
    <t>数据库系统原理实验</t>
  </si>
  <si>
    <t>计算机组成原理课程设计</t>
  </si>
  <si>
    <t>专业报告4</t>
  </si>
  <si>
    <t>第五学期</t>
  </si>
  <si>
    <t>计算机网络</t>
  </si>
  <si>
    <t>大学生就业指导</t>
  </si>
  <si>
    <t>1901036</t>
  </si>
  <si>
    <t>专业外语</t>
  </si>
  <si>
    <t>操作系统原理</t>
  </si>
  <si>
    <t>计算机网络实验</t>
  </si>
  <si>
    <t>数据库系统应用开发</t>
  </si>
  <si>
    <t>操作系统原理实验</t>
  </si>
  <si>
    <t>1901042</t>
  </si>
  <si>
    <t>Python编程</t>
  </si>
  <si>
    <t>人工智能技术</t>
  </si>
  <si>
    <t>1901040</t>
  </si>
  <si>
    <t>微机原理与接口技术</t>
  </si>
  <si>
    <t>人工智能技术实验</t>
  </si>
  <si>
    <t>1901041</t>
  </si>
  <si>
    <t>微机原理与接口技术实验</t>
  </si>
  <si>
    <t>移动平台应用开发</t>
  </si>
  <si>
    <t>专业报告5</t>
  </si>
  <si>
    <t>第六学期</t>
  </si>
  <si>
    <t>软件工程</t>
  </si>
  <si>
    <t>创新创业课程</t>
  </si>
  <si>
    <t>操作系统原理课程设计</t>
  </si>
  <si>
    <t>软件工程实验</t>
  </si>
  <si>
    <t>专业实习</t>
  </si>
  <si>
    <t>1901043</t>
  </si>
  <si>
    <t>计算机体系结构</t>
  </si>
  <si>
    <t>编译原理</t>
  </si>
  <si>
    <t>1901045</t>
  </si>
  <si>
    <t>软件工程课程设计</t>
  </si>
  <si>
    <t>1901044</t>
  </si>
  <si>
    <t>计算机体系结构实验</t>
  </si>
  <si>
    <t>编译原理实验</t>
  </si>
  <si>
    <t>Web应用程序设计</t>
  </si>
  <si>
    <t>专业报告6</t>
  </si>
  <si>
    <t>第七学期</t>
  </si>
  <si>
    <t>毕业实习</t>
  </si>
  <si>
    <r>
      <t>1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周</t>
    </r>
  </si>
  <si>
    <t>专业实训</t>
  </si>
  <si>
    <t>专业研习</t>
  </si>
  <si>
    <r>
      <t>1</t>
    </r>
    <r>
      <rPr>
        <sz val="10"/>
        <color indexed="8"/>
        <rFont val="宋体"/>
        <family val="3"/>
        <charset val="134"/>
      </rPr>
      <t>周</t>
    </r>
  </si>
  <si>
    <t>专业前沿讲座</t>
  </si>
  <si>
    <t>社会调查</t>
  </si>
  <si>
    <t>思想政治实践课</t>
  </si>
  <si>
    <t>综合创新</t>
  </si>
  <si>
    <t>第八学期</t>
  </si>
  <si>
    <t>毕业设计</t>
  </si>
  <si>
    <r>
      <t>1</t>
    </r>
    <r>
      <rPr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周</t>
    </r>
  </si>
  <si>
    <t>读书活动</t>
  </si>
  <si>
    <t>1周</t>
  </si>
  <si>
    <t>合计</t>
  </si>
  <si>
    <t>选修合计(&gt;=40%)</t>
  </si>
  <si>
    <t>毕业标准</t>
  </si>
  <si>
    <t>必修部分（&lt;=60%）</t>
  </si>
  <si>
    <t>选修（必选）</t>
  </si>
  <si>
    <t>选修</t>
  </si>
  <si>
    <t>备注</t>
  </si>
  <si>
    <t>通识教育（42学分）</t>
  </si>
  <si>
    <t>公共必修（24学分）</t>
  </si>
  <si>
    <t>通识选修（18学分）</t>
  </si>
  <si>
    <t>从学校提供的十大模块中选修10学分，至少修2门在线课程</t>
  </si>
  <si>
    <t>专业实践（10学分）</t>
  </si>
  <si>
    <t>综合创新实践（5学分）</t>
  </si>
  <si>
    <t>专业教育（79+4=83学分）</t>
  </si>
  <si>
    <t>专业必修（&lt;=60学分）</t>
  </si>
  <si>
    <t>专业选修（&gt;=23）</t>
  </si>
  <si>
    <t>其中：专业实践（学分）</t>
  </si>
  <si>
    <t>课号分配</t>
  </si>
  <si>
    <t>学院编号</t>
  </si>
  <si>
    <t>规则</t>
  </si>
  <si>
    <t>19开头7位</t>
  </si>
  <si>
    <t>项目（课程）</t>
  </si>
  <si>
    <t>编号</t>
  </si>
  <si>
    <t>课组一</t>
  </si>
  <si>
    <t>学校公共课</t>
  </si>
  <si>
    <t>19000**</t>
  </si>
  <si>
    <t>大学计算机基础（一）</t>
  </si>
  <si>
    <t>大学计算机基础（二）</t>
  </si>
  <si>
    <t>课组二</t>
  </si>
  <si>
    <t>学院平台课</t>
  </si>
  <si>
    <t>19001**</t>
  </si>
  <si>
    <t>课组三</t>
  </si>
  <si>
    <t>专业交叉课</t>
  </si>
  <si>
    <t>19002**</t>
  </si>
  <si>
    <t>专业独立课</t>
  </si>
  <si>
    <t>计算机科学与技术（汉授师范）</t>
  </si>
  <si>
    <t>19010**</t>
  </si>
  <si>
    <t>计算机科学与技术（蒙授师范）</t>
  </si>
  <si>
    <t>19011**</t>
  </si>
  <si>
    <t>计算机科学与技术（非师范）</t>
  </si>
  <si>
    <t>19012**</t>
  </si>
  <si>
    <t>计算机科学与技术（网络编程）</t>
  </si>
  <si>
    <t>19013**</t>
  </si>
  <si>
    <t>计算机科学与技术（云计算数据中心运营）</t>
  </si>
  <si>
    <t>19014**</t>
  </si>
  <si>
    <t>计算机科学与技术（嵌入式）</t>
  </si>
  <si>
    <t>19015**</t>
  </si>
  <si>
    <t>通信工程</t>
  </si>
  <si>
    <t>19020**</t>
  </si>
  <si>
    <t>通信工程（物联网）</t>
  </si>
  <si>
    <t>19021**</t>
  </si>
  <si>
    <t>信息管理与信息系统</t>
  </si>
  <si>
    <t>19030**</t>
  </si>
  <si>
    <t>信息管理与信息系统（云计算大数据分析）</t>
  </si>
  <si>
    <t>19031**</t>
  </si>
  <si>
    <t>网络工程（云计算）</t>
  </si>
  <si>
    <t>19040**</t>
  </si>
  <si>
    <t>网络工程（网络空间防护）</t>
  </si>
  <si>
    <t>19041**</t>
  </si>
  <si>
    <t>19050**</t>
  </si>
  <si>
    <t>电子商务</t>
  </si>
  <si>
    <t>19060**</t>
  </si>
  <si>
    <t>学院交叉课</t>
  </si>
  <si>
    <t>序号</t>
  </si>
  <si>
    <t>课名</t>
  </si>
  <si>
    <t>总学时</t>
  </si>
  <si>
    <t>理论学时</t>
  </si>
  <si>
    <t>实践学时</t>
  </si>
  <si>
    <t>涉及专业</t>
  </si>
  <si>
    <t>c++程序设计</t>
  </si>
  <si>
    <t>计科、网工网络安全</t>
  </si>
  <si>
    <t>c语言程序设计</t>
  </si>
  <si>
    <t>计科/网工网络安全/信管、大数据/电子商务</t>
  </si>
  <si>
    <t>计科/信管、大数据</t>
  </si>
  <si>
    <t>计科/网工网络安全/信管、大数据</t>
  </si>
  <si>
    <t>java基础编程</t>
  </si>
  <si>
    <t>计科/师范/软工</t>
  </si>
  <si>
    <t>java编程技术</t>
  </si>
  <si>
    <t>网工网络安全/物联网</t>
  </si>
  <si>
    <t>java编程技术实验</t>
  </si>
  <si>
    <t>Java语言程序设计</t>
  </si>
  <si>
    <t>电子商务/信管-大数据</t>
  </si>
  <si>
    <t>Java语言程序设计实验</t>
  </si>
  <si>
    <t>linux初级</t>
  </si>
  <si>
    <t>网工网络安全/物联网/通信</t>
  </si>
  <si>
    <t>linux初级实验</t>
  </si>
  <si>
    <t>1903***</t>
  </si>
  <si>
    <t>Linux基础实践</t>
  </si>
  <si>
    <t>大数据</t>
  </si>
  <si>
    <t>软件工程导论</t>
  </si>
  <si>
    <t>网络编程</t>
  </si>
  <si>
    <t>软件工程导论实验</t>
  </si>
  <si>
    <t>软件工程/计科/网安</t>
  </si>
  <si>
    <t>统一</t>
  </si>
  <si>
    <t>软件工程/计科</t>
  </si>
  <si>
    <t>软件工程/软工/通信</t>
  </si>
  <si>
    <t>数据库应用</t>
  </si>
  <si>
    <t>电子商务/信管-大数据/网安</t>
  </si>
  <si>
    <t>数据库实验</t>
  </si>
  <si>
    <t>计科/网工网络安全</t>
  </si>
  <si>
    <t>计科/大数据/软工</t>
  </si>
  <si>
    <t>网络概论</t>
  </si>
  <si>
    <t>网工网络安全</t>
  </si>
  <si>
    <t>网络技术</t>
  </si>
  <si>
    <t>通信（物联网）</t>
  </si>
  <si>
    <t>网络技术实验</t>
  </si>
  <si>
    <t>计科/网安</t>
  </si>
  <si>
    <t>大学物理</t>
  </si>
  <si>
    <t>通识课（一）</t>
  </si>
  <si>
    <t>通识课（二）</t>
  </si>
  <si>
    <t>通识课（三）</t>
  </si>
  <si>
    <t>创新实践（一）</t>
  </si>
  <si>
    <t>创新实践（二）</t>
  </si>
  <si>
    <t>创新实践（三）</t>
  </si>
  <si>
    <t>思想政治实践</t>
  </si>
  <si>
    <t>工程数学进阶</t>
  </si>
  <si>
    <r>
      <t>C语言程序设计</t>
    </r>
    <r>
      <rPr>
        <sz val="10"/>
        <rFont val="宋体"/>
        <family val="3"/>
        <charset val="134"/>
      </rPr>
      <t>(初步)</t>
    </r>
  </si>
  <si>
    <t>C语言程序设计(高级)</t>
  </si>
  <si>
    <t>计算机科学与技术专业2019级教学计划表</t>
  </si>
  <si>
    <t>小计</t>
  </si>
  <si>
    <t>学期总学分</t>
  </si>
  <si>
    <t>学期总学时</t>
  </si>
  <si>
    <t>Java基础编程</t>
  </si>
  <si>
    <t>C++程序设计</t>
  </si>
  <si>
    <t>计算机网络概论</t>
  </si>
  <si>
    <t>教育研习</t>
  </si>
  <si>
    <t>毕业设计</t>
  </si>
  <si>
    <t>毕业设计开题</t>
  </si>
  <si>
    <t>专业见习</t>
  </si>
  <si>
    <t>教育见习</t>
  </si>
  <si>
    <t>教育实训</t>
  </si>
  <si>
    <t>教育实习</t>
  </si>
  <si>
    <t>1周</t>
  </si>
  <si>
    <t>1周</t>
  </si>
  <si>
    <t>8-10周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</si>
</sst>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);[Red]\(0.0\)"/>
    <numFmt numFmtId="177" formatCode="0.0_ "/>
    <numFmt numFmtId="178" formatCode="0_);[Red]\(0\)"/>
  </numFmts>
  <fonts count="35">
    <font>
      <sz val="11"/>
      <color indexed="8"/>
      <name val="宋体"/>
      <charset val="134"/>
    </font>
    <font>
      <sz val="11"/>
      <name val="宋体"/>
      <family val="3"/>
      <charset val="134"/>
    </font>
    <font>
      <sz val="16"/>
      <name val="宋体"/>
      <family val="3"/>
      <charset val="134"/>
    </font>
    <font>
      <b/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4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Times New Roman"/>
      <family val="1"/>
    </font>
    <font>
      <b/>
      <sz val="18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Times New Roman"/>
      <family val="1"/>
    </font>
    <font>
      <sz val="12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indexed="10"/>
      <name val="宋体"/>
      <family val="3"/>
      <charset val="134"/>
    </font>
    <font>
      <u/>
      <sz val="10"/>
      <name val="宋体"/>
      <family val="3"/>
      <charset val="134"/>
    </font>
    <font>
      <u/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rgb="FF0000FF"/>
      <name val="宋体"/>
      <family val="3"/>
      <charset val="134"/>
    </font>
    <font>
      <sz val="10"/>
      <color rgb="FFC00000"/>
      <name val="宋体"/>
      <family val="3"/>
      <charset val="134"/>
    </font>
    <font>
      <sz val="10"/>
      <color rgb="FFC00000"/>
      <name val="宋体"/>
      <family val="3"/>
      <charset val="134"/>
      <scheme val="minor"/>
    </font>
    <font>
      <sz val="10"/>
      <color indexed="12"/>
      <name val="宋体"/>
      <family val="3"/>
      <charset val="134"/>
      <scheme val="minor"/>
    </font>
    <font>
      <sz val="10"/>
      <color rgb="FF0000FF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</cellStyleXfs>
  <cellXfs count="377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1" applyFont="1" applyFill="1" applyBorder="1" applyAlignment="1">
      <alignment horizontal="left" vertical="center"/>
    </xf>
    <xf numFmtId="0" fontId="1" fillId="0" borderId="1" xfId="2" applyFont="1" applyFill="1" applyBorder="1" applyAlignment="1">
      <alignment horizontal="left" vertical="center"/>
    </xf>
    <xf numFmtId="176" fontId="1" fillId="0" borderId="1" xfId="2" applyNumberFormat="1" applyFont="1" applyFill="1" applyBorder="1" applyAlignment="1">
      <alignment horizontal="left" vertical="center"/>
    </xf>
    <xf numFmtId="176" fontId="1" fillId="0" borderId="1" xfId="0" applyNumberFormat="1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Fill="1" applyBorder="1" applyAlignment="1">
      <alignment horizontal="left" vertical="center" indent="1"/>
    </xf>
    <xf numFmtId="0" fontId="5" fillId="0" borderId="2" xfId="0" applyFont="1" applyFill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4" fillId="0" borderId="3" xfId="0" applyFont="1" applyBorder="1">
      <alignment vertical="center"/>
    </xf>
    <xf numFmtId="0" fontId="5" fillId="0" borderId="1" xfId="0" applyFont="1" applyFill="1" applyBorder="1" applyAlignment="1">
      <alignment horizontal="left" vertical="center" indent="1"/>
    </xf>
    <xf numFmtId="0" fontId="8" fillId="0" borderId="1" xfId="2" applyFont="1" applyFill="1" applyBorder="1" applyAlignment="1">
      <alignment horizontal="left" vertical="center" indent="1"/>
    </xf>
    <xf numFmtId="0" fontId="5" fillId="0" borderId="3" xfId="0" applyFont="1" applyBorder="1">
      <alignment vertical="center"/>
    </xf>
    <xf numFmtId="0" fontId="5" fillId="0" borderId="1" xfId="2" applyFont="1" applyFill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5" fillId="0" borderId="1" xfId="0" applyFont="1" applyBorder="1">
      <alignment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4" borderId="5" xfId="0" applyFill="1" applyBorder="1">
      <alignment vertical="center"/>
    </xf>
    <xf numFmtId="0" fontId="0" fillId="0" borderId="5" xfId="0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7" fillId="4" borderId="1" xfId="0" applyFont="1" applyFill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9" borderId="11" xfId="0" applyFont="1" applyFill="1" applyBorder="1" applyAlignment="1">
      <alignment vertical="center"/>
    </xf>
    <xf numFmtId="0" fontId="5" fillId="9" borderId="11" xfId="0" applyFont="1" applyFill="1" applyBorder="1" applyAlignment="1">
      <alignment horizontal="center" vertical="center"/>
    </xf>
    <xf numFmtId="176" fontId="5" fillId="9" borderId="11" xfId="0" applyNumberFormat="1" applyFont="1" applyFill="1" applyBorder="1" applyAlignment="1">
      <alignment horizontal="center" vertical="center"/>
    </xf>
    <xf numFmtId="177" fontId="5" fillId="9" borderId="12" xfId="0" applyNumberFormat="1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vertical="center"/>
    </xf>
    <xf numFmtId="0" fontId="5" fillId="9" borderId="4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/>
    </xf>
    <xf numFmtId="176" fontId="5" fillId="9" borderId="1" xfId="0" applyNumberFormat="1" applyFont="1" applyFill="1" applyBorder="1" applyAlignment="1">
      <alignment horizontal="center" vertical="center"/>
    </xf>
    <xf numFmtId="177" fontId="5" fillId="9" borderId="3" xfId="0" applyNumberFormat="1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176" fontId="4" fillId="0" borderId="3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7" fontId="5" fillId="10" borderId="1" xfId="0" applyNumberFormat="1" applyFont="1" applyFill="1" applyBorder="1" applyAlignment="1">
      <alignment horizontal="center" vertical="center"/>
    </xf>
    <xf numFmtId="0" fontId="13" fillId="11" borderId="14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vertical="center"/>
    </xf>
    <xf numFmtId="0" fontId="4" fillId="0" borderId="4" xfId="0" applyFont="1" applyBorder="1">
      <alignment vertical="center"/>
    </xf>
    <xf numFmtId="176" fontId="4" fillId="0" borderId="14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7" xfId="0" applyFont="1" applyFill="1" applyBorder="1" applyAlignment="1">
      <alignment vertical="center"/>
    </xf>
    <xf numFmtId="0" fontId="4" fillId="0" borderId="7" xfId="0" applyFont="1" applyFill="1" applyBorder="1" applyAlignment="1">
      <alignment horizontal="center" vertical="center"/>
    </xf>
    <xf numFmtId="176" fontId="4" fillId="0" borderId="8" xfId="0" applyNumberFormat="1" applyFont="1" applyFill="1" applyBorder="1" applyAlignment="1">
      <alignment horizontal="center" vertical="center"/>
    </xf>
    <xf numFmtId="0" fontId="5" fillId="6" borderId="13" xfId="2" applyFont="1" applyFill="1" applyBorder="1" applyAlignment="1">
      <alignment horizontal="center" vertical="center"/>
    </xf>
    <xf numFmtId="0" fontId="5" fillId="6" borderId="10" xfId="2" applyFont="1" applyFill="1" applyBorder="1" applyAlignment="1">
      <alignment vertical="center"/>
    </xf>
    <xf numFmtId="0" fontId="5" fillId="5" borderId="14" xfId="2" applyFont="1" applyFill="1" applyBorder="1" applyAlignment="1">
      <alignment horizontal="center" vertical="center"/>
    </xf>
    <xf numFmtId="0" fontId="5" fillId="5" borderId="1" xfId="2" applyFont="1" applyFill="1" applyBorder="1" applyAlignment="1">
      <alignment vertical="center"/>
    </xf>
    <xf numFmtId="0" fontId="27" fillId="0" borderId="14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vertical="center"/>
    </xf>
    <xf numFmtId="0" fontId="13" fillId="11" borderId="4" xfId="0" applyFont="1" applyFill="1" applyBorder="1" applyAlignment="1">
      <alignment vertical="center"/>
    </xf>
    <xf numFmtId="0" fontId="14" fillId="0" borderId="4" xfId="0" applyFont="1" applyBorder="1" applyAlignment="1">
      <alignment horizontal="center" vertical="center"/>
    </xf>
    <xf numFmtId="176" fontId="5" fillId="0" borderId="14" xfId="2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center" vertical="center"/>
    </xf>
    <xf numFmtId="176" fontId="5" fillId="0" borderId="7" xfId="0" applyNumberFormat="1" applyFont="1" applyFill="1" applyBorder="1" applyAlignment="1">
      <alignment horizontal="center" vertical="center"/>
    </xf>
    <xf numFmtId="176" fontId="5" fillId="0" borderId="9" xfId="0" applyNumberFormat="1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left" vertical="center"/>
    </xf>
    <xf numFmtId="0" fontId="5" fillId="9" borderId="1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vertical="center"/>
    </xf>
    <xf numFmtId="0" fontId="28" fillId="0" borderId="14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justify" vertical="center" wrapText="1"/>
    </xf>
    <xf numFmtId="0" fontId="29" fillId="0" borderId="1" xfId="0" applyFont="1" applyFill="1" applyBorder="1" applyAlignment="1">
      <alignment horizontal="center" vertical="center"/>
    </xf>
    <xf numFmtId="176" fontId="29" fillId="0" borderId="1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6" fontId="5" fillId="0" borderId="14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13" fillId="11" borderId="13" xfId="0" applyFont="1" applyFill="1" applyBorder="1" applyAlignment="1">
      <alignment horizontal="center" vertical="center"/>
    </xf>
    <xf numFmtId="0" fontId="13" fillId="11" borderId="11" xfId="0" applyFont="1" applyFill="1" applyBorder="1" applyAlignment="1">
      <alignment vertical="center"/>
    </xf>
    <xf numFmtId="0" fontId="4" fillId="0" borderId="14" xfId="0" applyFont="1" applyBorder="1">
      <alignment vertical="center"/>
    </xf>
    <xf numFmtId="0" fontId="5" fillId="0" borderId="14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vertical="center"/>
    </xf>
    <xf numFmtId="176" fontId="4" fillId="0" borderId="16" xfId="0" applyNumberFormat="1" applyFont="1" applyFill="1" applyBorder="1" applyAlignment="1">
      <alignment horizontal="center" vertical="center"/>
    </xf>
    <xf numFmtId="0" fontId="5" fillId="0" borderId="9" xfId="0" applyNumberFormat="1" applyFont="1" applyBorder="1" applyAlignment="1">
      <alignment horizontal="center" vertical="center"/>
    </xf>
    <xf numFmtId="0" fontId="5" fillId="0" borderId="7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176" fontId="5" fillId="2" borderId="11" xfId="0" applyNumberFormat="1" applyFont="1" applyFill="1" applyBorder="1" applyAlignment="1">
      <alignment horizontal="center" vertical="center"/>
    </xf>
    <xf numFmtId="176" fontId="4" fillId="0" borderId="12" xfId="0" applyNumberFormat="1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vertical="center" wrapText="1"/>
    </xf>
    <xf numFmtId="0" fontId="4" fillId="0" borderId="15" xfId="0" applyFont="1" applyBorder="1">
      <alignment vertical="center"/>
    </xf>
    <xf numFmtId="0" fontId="14" fillId="0" borderId="1" xfId="0" applyFont="1" applyFill="1" applyBorder="1" applyAlignment="1">
      <alignment horizontal="center" vertical="center"/>
    </xf>
    <xf numFmtId="176" fontId="14" fillId="0" borderId="1" xfId="0" applyNumberFormat="1" applyFont="1" applyFill="1" applyBorder="1" applyAlignment="1">
      <alignment horizontal="center" vertical="center"/>
    </xf>
    <xf numFmtId="0" fontId="5" fillId="6" borderId="1" xfId="2" applyFont="1" applyFill="1" applyBorder="1" applyAlignment="1">
      <alignment vertical="center"/>
    </xf>
    <xf numFmtId="176" fontId="14" fillId="0" borderId="1" xfId="0" applyNumberFormat="1" applyFont="1" applyFill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 wrapText="1"/>
    </xf>
    <xf numFmtId="176" fontId="5" fillId="0" borderId="7" xfId="0" applyNumberFormat="1" applyFont="1" applyFill="1" applyBorder="1" applyAlignment="1">
      <alignment horizontal="center" vertical="center" wrapText="1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5" fillId="6" borderId="4" xfId="2" applyFont="1" applyFill="1" applyBorder="1" applyAlignment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5" fillId="5" borderId="9" xfId="2" applyFont="1" applyFill="1" applyBorder="1" applyAlignment="1">
      <alignment horizontal="center" vertical="center"/>
    </xf>
    <xf numFmtId="0" fontId="5" fillId="5" borderId="7" xfId="2" applyFont="1" applyFill="1" applyBorder="1" applyAlignment="1">
      <alignment vertical="center"/>
    </xf>
    <xf numFmtId="0" fontId="5" fillId="5" borderId="9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vertical="center"/>
    </xf>
    <xf numFmtId="0" fontId="4" fillId="4" borderId="0" xfId="0" applyFont="1" applyFill="1" applyBorder="1">
      <alignment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/>
    </xf>
    <xf numFmtId="0" fontId="4" fillId="0" borderId="0" xfId="0" applyFont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7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vertical="center" wrapText="1"/>
    </xf>
    <xf numFmtId="177" fontId="5" fillId="9" borderId="3" xfId="0" applyNumberFormat="1" applyFont="1" applyFill="1" applyBorder="1" applyAlignment="1">
      <alignment horizontal="center" vertical="center" wrapText="1"/>
    </xf>
    <xf numFmtId="0" fontId="4" fillId="0" borderId="18" xfId="0" applyFont="1" applyBorder="1">
      <alignment vertical="center"/>
    </xf>
    <xf numFmtId="0" fontId="4" fillId="0" borderId="19" xfId="0" applyFont="1" applyBorder="1">
      <alignment vertical="center"/>
    </xf>
    <xf numFmtId="0" fontId="5" fillId="8" borderId="4" xfId="0" applyFont="1" applyFill="1" applyBorder="1" applyAlignment="1">
      <alignment horizontal="left" vertical="center" wrapText="1"/>
    </xf>
    <xf numFmtId="0" fontId="4" fillId="4" borderId="0" xfId="0" applyFont="1" applyFill="1">
      <alignment vertical="center"/>
    </xf>
    <xf numFmtId="0" fontId="5" fillId="5" borderId="4" xfId="2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2" applyFont="1" applyFill="1" applyBorder="1" applyAlignment="1">
      <alignment vertical="center"/>
    </xf>
    <xf numFmtId="176" fontId="4" fillId="0" borderId="3" xfId="0" applyNumberFormat="1" applyFont="1" applyBorder="1" applyAlignment="1">
      <alignment vertical="center" wrapText="1"/>
    </xf>
    <xf numFmtId="0" fontId="5" fillId="0" borderId="4" xfId="2" applyFont="1" applyFill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176" fontId="5" fillId="8" borderId="11" xfId="0" applyNumberFormat="1" applyFont="1" applyFill="1" applyBorder="1" applyAlignment="1">
      <alignment horizontal="center" vertical="center"/>
    </xf>
    <xf numFmtId="0" fontId="13" fillId="10" borderId="10" xfId="0" applyFont="1" applyFill="1" applyBorder="1" applyAlignment="1">
      <alignment vertical="center"/>
    </xf>
    <xf numFmtId="0" fontId="27" fillId="10" borderId="11" xfId="0" applyFont="1" applyFill="1" applyBorder="1" applyAlignment="1">
      <alignment horizontal="center" vertical="center"/>
    </xf>
    <xf numFmtId="176" fontId="30" fillId="10" borderId="11" xfId="0" applyNumberFormat="1" applyFont="1" applyFill="1" applyBorder="1" applyAlignment="1">
      <alignment horizontal="center" vertical="center" wrapText="1"/>
    </xf>
    <xf numFmtId="0" fontId="13" fillId="10" borderId="2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76" fontId="5" fillId="8" borderId="1" xfId="0" applyNumberFormat="1" applyFont="1" applyFill="1" applyBorder="1" applyAlignment="1">
      <alignment horizontal="center" vertical="center"/>
    </xf>
    <xf numFmtId="176" fontId="30" fillId="0" borderId="1" xfId="0" applyNumberFormat="1" applyFont="1" applyFill="1" applyBorder="1" applyAlignment="1">
      <alignment horizontal="center" vertical="center" wrapText="1"/>
    </xf>
    <xf numFmtId="177" fontId="5" fillId="0" borderId="15" xfId="0" applyNumberFormat="1" applyFont="1" applyFill="1" applyBorder="1" applyAlignment="1">
      <alignment horizontal="center" vertical="center"/>
    </xf>
    <xf numFmtId="0" fontId="27" fillId="11" borderId="1" xfId="0" applyFont="1" applyFill="1" applyBorder="1" applyAlignment="1">
      <alignment horizontal="center" vertical="center"/>
    </xf>
    <xf numFmtId="176" fontId="30" fillId="11" borderId="1" xfId="0" applyNumberFormat="1" applyFont="1" applyFill="1" applyBorder="1" applyAlignment="1">
      <alignment horizontal="center" vertical="center" wrapText="1"/>
    </xf>
    <xf numFmtId="0" fontId="13" fillId="11" borderId="1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20" xfId="0" applyFont="1" applyBorder="1">
      <alignment vertical="center"/>
    </xf>
    <xf numFmtId="0" fontId="5" fillId="6" borderId="10" xfId="2" applyFont="1" applyFill="1" applyBorder="1" applyAlignment="1">
      <alignment horizontal="center" vertical="center"/>
    </xf>
    <xf numFmtId="176" fontId="5" fillId="6" borderId="11" xfId="0" applyNumberFormat="1" applyFont="1" applyFill="1" applyBorder="1" applyAlignment="1">
      <alignment horizontal="center" vertical="center"/>
    </xf>
    <xf numFmtId="0" fontId="5" fillId="6" borderId="21" xfId="2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vertical="center"/>
    </xf>
    <xf numFmtId="0" fontId="27" fillId="0" borderId="11" xfId="0" applyFont="1" applyFill="1" applyBorder="1" applyAlignment="1">
      <alignment horizontal="center" vertical="center"/>
    </xf>
    <xf numFmtId="176" fontId="31" fillId="0" borderId="11" xfId="0" applyNumberFormat="1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/>
    </xf>
    <xf numFmtId="0" fontId="5" fillId="5" borderId="1" xfId="2" applyFont="1" applyFill="1" applyBorder="1" applyAlignment="1">
      <alignment horizontal="center" vertical="center"/>
    </xf>
    <xf numFmtId="176" fontId="5" fillId="5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176" fontId="31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176" fontId="15" fillId="0" borderId="1" xfId="0" applyNumberFormat="1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176" fontId="15" fillId="0" borderId="7" xfId="0" applyNumberFormat="1" applyFont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27" fillId="11" borderId="11" xfId="0" applyFont="1" applyFill="1" applyBorder="1" applyAlignment="1">
      <alignment horizontal="center" vertical="center"/>
    </xf>
    <xf numFmtId="176" fontId="30" fillId="11" borderId="11" xfId="0" applyNumberFormat="1" applyFont="1" applyFill="1" applyBorder="1" applyAlignment="1">
      <alignment horizontal="center" vertical="center" wrapText="1"/>
    </xf>
    <xf numFmtId="0" fontId="13" fillId="11" borderId="21" xfId="0" applyFont="1" applyFill="1" applyBorder="1" applyAlignment="1">
      <alignment horizontal="center" vertical="center"/>
    </xf>
    <xf numFmtId="0" fontId="27" fillId="0" borderId="15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 wrapText="1"/>
    </xf>
    <xf numFmtId="176" fontId="31" fillId="11" borderId="11" xfId="0" applyNumberFormat="1" applyFont="1" applyFill="1" applyBorder="1" applyAlignment="1">
      <alignment horizontal="center" vertical="center" wrapText="1"/>
    </xf>
    <xf numFmtId="0" fontId="27" fillId="11" borderId="21" xfId="0" applyFont="1" applyFill="1" applyBorder="1" applyAlignment="1">
      <alignment horizontal="center" vertical="center"/>
    </xf>
    <xf numFmtId="0" fontId="5" fillId="6" borderId="1" xfId="2" applyFont="1" applyFill="1" applyBorder="1" applyAlignment="1">
      <alignment horizontal="center" vertical="center"/>
    </xf>
    <xf numFmtId="176" fontId="5" fillId="6" borderId="1" xfId="2" applyNumberFormat="1" applyFont="1" applyFill="1" applyBorder="1" applyAlignment="1">
      <alignment horizontal="center" vertical="center"/>
    </xf>
    <xf numFmtId="176" fontId="5" fillId="6" borderId="10" xfId="2" applyNumberFormat="1" applyFont="1" applyFill="1" applyBorder="1" applyAlignment="1">
      <alignment horizontal="center" vertical="center"/>
    </xf>
    <xf numFmtId="176" fontId="31" fillId="11" borderId="1" xfId="0" applyNumberFormat="1" applyFont="1" applyFill="1" applyBorder="1" applyAlignment="1">
      <alignment horizontal="center" vertical="center" wrapText="1"/>
    </xf>
    <xf numFmtId="0" fontId="27" fillId="11" borderId="15" xfId="0" applyFont="1" applyFill="1" applyBorder="1" applyAlignment="1">
      <alignment horizontal="center" vertical="center"/>
    </xf>
    <xf numFmtId="0" fontId="5" fillId="5" borderId="7" xfId="2" applyFont="1" applyFill="1" applyBorder="1" applyAlignment="1">
      <alignment horizontal="center" vertical="center"/>
    </xf>
    <xf numFmtId="176" fontId="5" fillId="5" borderId="7" xfId="0" applyNumberFormat="1" applyFont="1" applyFill="1" applyBorder="1" applyAlignment="1">
      <alignment horizontal="center" vertical="center"/>
    </xf>
    <xf numFmtId="176" fontId="5" fillId="5" borderId="20" xfId="0" applyNumberFormat="1" applyFont="1" applyFill="1" applyBorder="1" applyAlignment="1">
      <alignment horizontal="center" vertical="center"/>
    </xf>
    <xf numFmtId="0" fontId="4" fillId="0" borderId="21" xfId="0" applyFont="1" applyBorder="1">
      <alignment vertical="center"/>
    </xf>
    <xf numFmtId="0" fontId="4" fillId="5" borderId="7" xfId="0" applyFont="1" applyFill="1" applyBorder="1" applyAlignment="1">
      <alignment horizontal="center" vertical="center"/>
    </xf>
    <xf numFmtId="176" fontId="4" fillId="4" borderId="0" xfId="0" applyNumberFormat="1" applyFont="1" applyFill="1" applyBorder="1" applyAlignment="1">
      <alignment horizontal="center" vertical="center"/>
    </xf>
    <xf numFmtId="178" fontId="5" fillId="4" borderId="0" xfId="0" applyNumberFormat="1" applyFont="1" applyFill="1" applyBorder="1" applyAlignment="1">
      <alignment horizontal="center" vertical="center" wrapText="1"/>
    </xf>
    <xf numFmtId="176" fontId="4" fillId="0" borderId="0" xfId="0" applyNumberFormat="1" applyFont="1" applyBorder="1" applyAlignment="1">
      <alignment horizontal="center" vertical="center"/>
    </xf>
    <xf numFmtId="178" fontId="5" fillId="0" borderId="0" xfId="0" applyNumberFormat="1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177" fontId="5" fillId="8" borderId="3" xfId="0" applyNumberFormat="1" applyFont="1" applyFill="1" applyBorder="1" applyAlignment="1">
      <alignment horizontal="center" vertical="center" wrapText="1"/>
    </xf>
    <xf numFmtId="177" fontId="5" fillId="6" borderId="3" xfId="2" applyNumberFormat="1" applyFont="1" applyFill="1" applyBorder="1" applyAlignment="1">
      <alignment horizontal="center" vertical="center"/>
    </xf>
    <xf numFmtId="176" fontId="5" fillId="5" borderId="3" xfId="2" applyNumberFormat="1" applyFont="1" applyFill="1" applyBorder="1" applyAlignment="1">
      <alignment horizontal="center" vertical="center"/>
    </xf>
    <xf numFmtId="176" fontId="4" fillId="0" borderId="3" xfId="0" applyNumberFormat="1" applyFont="1" applyBorder="1">
      <alignment vertical="center"/>
    </xf>
    <xf numFmtId="0" fontId="4" fillId="4" borderId="1" xfId="0" applyFont="1" applyFill="1" applyBorder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4" borderId="9" xfId="0" applyFont="1" applyFill="1" applyBorder="1">
      <alignment vertical="center"/>
    </xf>
    <xf numFmtId="177" fontId="4" fillId="4" borderId="7" xfId="0" applyNumberFormat="1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177" fontId="4" fillId="4" borderId="8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76" fontId="4" fillId="0" borderId="1" xfId="0" applyNumberFormat="1" applyFont="1" applyBorder="1">
      <alignment vertical="center"/>
    </xf>
    <xf numFmtId="0" fontId="22" fillId="0" borderId="1" xfId="0" applyFont="1" applyFill="1" applyBorder="1" applyAlignment="1">
      <alignment vertical="center"/>
    </xf>
    <xf numFmtId="0" fontId="5" fillId="0" borderId="23" xfId="0" applyNumberFormat="1" applyFont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Border="1">
      <alignment vertical="center"/>
    </xf>
    <xf numFmtId="0" fontId="4" fillId="0" borderId="24" xfId="0" applyFont="1" applyBorder="1">
      <alignment vertical="center"/>
    </xf>
    <xf numFmtId="0" fontId="23" fillId="0" borderId="4" xfId="0" applyFont="1" applyBorder="1">
      <alignment vertical="center"/>
    </xf>
    <xf numFmtId="176" fontId="5" fillId="0" borderId="1" xfId="0" applyNumberFormat="1" applyFont="1" applyBorder="1" applyAlignment="1">
      <alignment horizontal="center" vertical="center"/>
    </xf>
    <xf numFmtId="0" fontId="5" fillId="9" borderId="36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vertical="center" wrapText="1"/>
    </xf>
    <xf numFmtId="0" fontId="5" fillId="9" borderId="5" xfId="0" applyFont="1" applyFill="1" applyBorder="1" applyAlignment="1">
      <alignment horizontal="center" vertical="center"/>
    </xf>
    <xf numFmtId="176" fontId="5" fillId="9" borderId="5" xfId="0" applyNumberFormat="1" applyFont="1" applyFill="1" applyBorder="1" applyAlignment="1">
      <alignment horizontal="center" vertical="center"/>
    </xf>
    <xf numFmtId="177" fontId="5" fillId="9" borderId="37" xfId="0" applyNumberFormat="1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vertical="center"/>
    </xf>
    <xf numFmtId="176" fontId="4" fillId="0" borderId="0" xfId="0" applyNumberFormat="1" applyFont="1">
      <alignment vertical="center"/>
    </xf>
    <xf numFmtId="0" fontId="25" fillId="0" borderId="0" xfId="0" applyFont="1">
      <alignment vertical="center"/>
    </xf>
    <xf numFmtId="0" fontId="26" fillId="11" borderId="1" xfId="0" applyFont="1" applyFill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left" vertical="center"/>
    </xf>
    <xf numFmtId="0" fontId="4" fillId="0" borderId="16" xfId="0" applyFont="1" applyBorder="1">
      <alignment vertical="center"/>
    </xf>
    <xf numFmtId="0" fontId="5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77" fontId="4" fillId="4" borderId="1" xfId="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center" vertical="center"/>
    </xf>
    <xf numFmtId="176" fontId="13" fillId="0" borderId="2" xfId="0" applyNumberFormat="1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/>
    </xf>
    <xf numFmtId="0" fontId="24" fillId="6" borderId="1" xfId="2" applyFont="1" applyFill="1" applyBorder="1" applyAlignment="1">
      <alignment vertical="center"/>
    </xf>
    <xf numFmtId="0" fontId="24" fillId="6" borderId="10" xfId="2" applyFont="1" applyFill="1" applyBorder="1" applyAlignment="1">
      <alignment vertical="center"/>
    </xf>
    <xf numFmtId="0" fontId="23" fillId="0" borderId="38" xfId="0" applyFont="1" applyBorder="1">
      <alignment vertical="center"/>
    </xf>
    <xf numFmtId="0" fontId="24" fillId="0" borderId="1" xfId="0" applyFont="1" applyFill="1" applyBorder="1" applyAlignment="1">
      <alignment vertical="center"/>
    </xf>
    <xf numFmtId="0" fontId="23" fillId="0" borderId="1" xfId="0" applyFont="1" applyBorder="1">
      <alignment vertical="center"/>
    </xf>
    <xf numFmtId="0" fontId="27" fillId="11" borderId="5" xfId="0" applyFont="1" applyFill="1" applyBorder="1" applyAlignment="1">
      <alignment horizontal="center" vertical="center"/>
    </xf>
    <xf numFmtId="0" fontId="31" fillId="11" borderId="1" xfId="2" applyFont="1" applyFill="1" applyBorder="1" applyAlignment="1">
      <alignment horizontal="left" vertical="center"/>
    </xf>
    <xf numFmtId="0" fontId="31" fillId="11" borderId="1" xfId="2" applyFont="1" applyFill="1" applyBorder="1" applyAlignment="1">
      <alignment horizontal="center" vertical="center"/>
    </xf>
    <xf numFmtId="0" fontId="13" fillId="11" borderId="5" xfId="0" applyFont="1" applyFill="1" applyBorder="1" applyAlignment="1">
      <alignment vertical="center"/>
    </xf>
    <xf numFmtId="176" fontId="30" fillId="11" borderId="5" xfId="0" applyNumberFormat="1" applyFont="1" applyFill="1" applyBorder="1" applyAlignment="1">
      <alignment horizontal="center" vertical="center" wrapText="1"/>
    </xf>
    <xf numFmtId="0" fontId="13" fillId="11" borderId="22" xfId="0" applyFont="1" applyFill="1" applyBorder="1" applyAlignment="1">
      <alignment horizontal="center" vertical="center"/>
    </xf>
    <xf numFmtId="0" fontId="23" fillId="0" borderId="7" xfId="0" applyFont="1" applyBorder="1">
      <alignment vertical="center"/>
    </xf>
    <xf numFmtId="176" fontId="4" fillId="0" borderId="7" xfId="0" applyNumberFormat="1" applyFont="1" applyBorder="1">
      <alignment vertical="center"/>
    </xf>
    <xf numFmtId="176" fontId="4" fillId="0" borderId="2" xfId="0" applyNumberFormat="1" applyFont="1" applyBorder="1">
      <alignment vertical="center"/>
    </xf>
    <xf numFmtId="0" fontId="4" fillId="0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left" vertical="center"/>
    </xf>
    <xf numFmtId="0" fontId="15" fillId="0" borderId="2" xfId="0" applyFont="1" applyFill="1" applyBorder="1" applyAlignment="1">
      <alignment horizontal="center" vertical="center"/>
    </xf>
    <xf numFmtId="176" fontId="15" fillId="0" borderId="2" xfId="0" applyNumberFormat="1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176" fontId="5" fillId="8" borderId="5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76" fontId="5" fillId="2" borderId="7" xfId="0" applyNumberFormat="1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23" fillId="0" borderId="11" xfId="0" applyFont="1" applyBorder="1">
      <alignment vertical="center"/>
    </xf>
    <xf numFmtId="0" fontId="26" fillId="0" borderId="11" xfId="0" applyFont="1" applyFill="1" applyBorder="1" applyAlignment="1">
      <alignment horizontal="left" vertical="center" wrapText="1"/>
    </xf>
    <xf numFmtId="0" fontId="26" fillId="0" borderId="11" xfId="0" applyFont="1" applyFill="1" applyBorder="1" applyAlignment="1">
      <alignment horizontal="center" vertical="center"/>
    </xf>
    <xf numFmtId="176" fontId="13" fillId="0" borderId="11" xfId="0" applyNumberFormat="1" applyFont="1" applyFill="1" applyBorder="1" applyAlignment="1">
      <alignment horizontal="center" vertical="center" wrapText="1"/>
    </xf>
    <xf numFmtId="0" fontId="27" fillId="11" borderId="11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vertical="center"/>
    </xf>
    <xf numFmtId="0" fontId="5" fillId="8" borderId="5" xfId="0" applyFont="1" applyFill="1" applyBorder="1" applyAlignment="1">
      <alignment vertical="center"/>
    </xf>
    <xf numFmtId="0" fontId="23" fillId="0" borderId="6" xfId="0" applyFont="1" applyBorder="1">
      <alignment vertical="center"/>
    </xf>
    <xf numFmtId="0" fontId="5" fillId="0" borderId="4" xfId="0" applyFont="1" applyFill="1" applyBorder="1" applyAlignment="1">
      <alignment horizontal="center" vertical="center"/>
    </xf>
    <xf numFmtId="0" fontId="32" fillId="0" borderId="38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0" fontId="28" fillId="0" borderId="4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176" fontId="4" fillId="0" borderId="25" xfId="0" applyNumberFormat="1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center" vertical="center"/>
    </xf>
    <xf numFmtId="0" fontId="5" fillId="6" borderId="3" xfId="2" applyFont="1" applyFill="1" applyBorder="1" applyAlignment="1">
      <alignment horizontal="center" vertical="center"/>
    </xf>
    <xf numFmtId="0" fontId="13" fillId="11" borderId="36" xfId="0" applyFont="1" applyFill="1" applyBorder="1" applyAlignment="1">
      <alignment horizontal="center" vertical="center"/>
    </xf>
    <xf numFmtId="0" fontId="13" fillId="11" borderId="10" xfId="0" applyFont="1" applyFill="1" applyBorder="1" applyAlignment="1">
      <alignment horizontal="center" vertical="center"/>
    </xf>
    <xf numFmtId="0" fontId="5" fillId="8" borderId="42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13" xfId="0" applyFont="1" applyBorder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43" xfId="0" applyFont="1" applyBorder="1">
      <alignment vertical="center"/>
    </xf>
    <xf numFmtId="0" fontId="4" fillId="0" borderId="44" xfId="0" applyFont="1" applyBorder="1">
      <alignment vertical="center"/>
    </xf>
    <xf numFmtId="0" fontId="13" fillId="11" borderId="12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center" vertical="center"/>
    </xf>
    <xf numFmtId="176" fontId="5" fillId="5" borderId="0" xfId="0" applyNumberFormat="1" applyFont="1" applyFill="1" applyBorder="1" applyAlignment="1">
      <alignment horizontal="center" vertical="center"/>
    </xf>
    <xf numFmtId="0" fontId="5" fillId="6" borderId="11" xfId="2" applyFont="1" applyFill="1" applyBorder="1" applyAlignment="1">
      <alignment horizontal="center" vertical="center"/>
    </xf>
    <xf numFmtId="0" fontId="24" fillId="6" borderId="11" xfId="2" applyFont="1" applyFill="1" applyBorder="1" applyAlignment="1">
      <alignment vertical="center"/>
    </xf>
    <xf numFmtId="176" fontId="5" fillId="6" borderId="11" xfId="2" applyNumberFormat="1" applyFont="1" applyFill="1" applyBorder="1" applyAlignment="1">
      <alignment horizontal="center" vertical="center"/>
    </xf>
    <xf numFmtId="176" fontId="5" fillId="4" borderId="15" xfId="0" applyNumberFormat="1" applyFont="1" applyFill="1" applyBorder="1" applyAlignment="1">
      <alignment horizontal="center" vertical="center"/>
    </xf>
    <xf numFmtId="176" fontId="5" fillId="0" borderId="20" xfId="0" applyNumberFormat="1" applyFont="1" applyFill="1" applyBorder="1" applyAlignment="1">
      <alignment horizontal="center" vertical="center"/>
    </xf>
    <xf numFmtId="0" fontId="27" fillId="0" borderId="13" xfId="0" applyFont="1" applyFill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177" fontId="5" fillId="8" borderId="12" xfId="0" applyNumberFormat="1" applyFont="1" applyFill="1" applyBorder="1" applyAlignment="1">
      <alignment horizontal="center" vertical="center"/>
    </xf>
    <xf numFmtId="177" fontId="5" fillId="8" borderId="3" xfId="0" applyNumberFormat="1" applyFont="1" applyFill="1" applyBorder="1" applyAlignment="1">
      <alignment horizontal="center" vertical="center"/>
    </xf>
    <xf numFmtId="0" fontId="13" fillId="11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6" borderId="12" xfId="2" applyFont="1" applyFill="1" applyBorder="1" applyAlignment="1">
      <alignment horizontal="center" vertical="center"/>
    </xf>
    <xf numFmtId="176" fontId="5" fillId="5" borderId="3" xfId="0" applyNumberFormat="1" applyFont="1" applyFill="1" applyBorder="1" applyAlignment="1">
      <alignment horizontal="center" vertical="center"/>
    </xf>
    <xf numFmtId="0" fontId="27" fillId="0" borderId="3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77" fontId="5" fillId="8" borderId="37" xfId="0" applyNumberFormat="1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3" fillId="10" borderId="13" xfId="0" applyFont="1" applyFill="1" applyBorder="1" applyAlignment="1">
      <alignment horizontal="center" vertical="center"/>
    </xf>
    <xf numFmtId="0" fontId="4" fillId="0" borderId="23" xfId="0" applyFont="1" applyBorder="1">
      <alignment vertical="center"/>
    </xf>
    <xf numFmtId="0" fontId="31" fillId="11" borderId="13" xfId="0" applyFont="1" applyFill="1" applyBorder="1" applyAlignment="1">
      <alignment horizontal="center" vertical="center"/>
    </xf>
    <xf numFmtId="0" fontId="31" fillId="11" borderId="14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177" fontId="5" fillId="8" borderId="3" xfId="0" applyNumberFormat="1" applyFont="1" applyFill="1" applyBorder="1" applyAlignment="1">
      <alignment horizontal="center" vertical="center" wrapText="1"/>
    </xf>
    <xf numFmtId="177" fontId="5" fillId="8" borderId="25" xfId="0" applyNumberFormat="1" applyFont="1" applyFill="1" applyBorder="1" applyAlignment="1">
      <alignment horizontal="center" vertical="center" wrapText="1"/>
    </xf>
    <xf numFmtId="177" fontId="5" fillId="8" borderId="4" xfId="0" applyNumberFormat="1" applyFont="1" applyFill="1" applyBorder="1" applyAlignment="1">
      <alignment horizontal="center" vertical="center" wrapText="1"/>
    </xf>
    <xf numFmtId="0" fontId="9" fillId="0" borderId="31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3" xfId="0" applyFont="1" applyFill="1" applyBorder="1" applyAlignment="1">
      <alignment horizontal="center" vertical="center"/>
    </xf>
    <xf numFmtId="0" fontId="18" fillId="0" borderId="33" xfId="0" applyFont="1" applyBorder="1" applyAlignment="1">
      <alignment vertical="center"/>
    </xf>
    <xf numFmtId="0" fontId="18" fillId="0" borderId="34" xfId="0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35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常规_网络技术学院2011教学计划总表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14" connectionId="4" xr16:uid="{00000000-0016-0000-0000-000003000000}" autoFormatId="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16" connectionId="3" xr16:uid="{00000000-0016-0000-0000-000002000000}" autoFormatId="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15" connectionId="2" xr16:uid="{00000000-0016-0000-0000-000001000000}" autoFormatId="0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13" connectionId="1" xr16:uid="{00000000-0016-0000-0000-000000000000}" autoFormatId="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1.vml"/><Relationship Id="rId6" Type="http://schemas.openxmlformats.org/officeDocument/2006/relationships/comments" Target="../comments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0"/>
  <sheetViews>
    <sheetView tabSelected="1" topLeftCell="A47" workbookViewId="0">
      <selection activeCell="B66" sqref="B66:E72"/>
    </sheetView>
  </sheetViews>
  <sheetFormatPr baseColWidth="10" defaultColWidth="9" defaultRowHeight="14"/>
  <cols>
    <col min="1" max="1" width="7.1640625" customWidth="1"/>
    <col min="2" max="2" width="10.5" style="41" customWidth="1"/>
    <col min="3" max="3" width="33.6640625" style="42" customWidth="1"/>
    <col min="4" max="4" width="7" style="41" customWidth="1"/>
    <col min="5" max="5" width="9.1640625" style="41" customWidth="1"/>
    <col min="6" max="6" width="12" style="41" customWidth="1"/>
    <col min="7" max="7" width="7.83203125" style="41" customWidth="1"/>
    <col min="8" max="8" width="36.6640625" style="43" customWidth="1"/>
    <col min="9" max="9" width="4.33203125" style="41" customWidth="1"/>
    <col min="10" max="10" width="5.1640625" style="41" customWidth="1"/>
    <col min="11" max="11" width="11.6640625" style="41" customWidth="1"/>
    <col min="12" max="12" width="8.5" customWidth="1"/>
    <col min="13" max="13" width="18.1640625" customWidth="1"/>
    <col min="14" max="14" width="5.6640625" customWidth="1"/>
    <col min="15" max="15" width="5.33203125" customWidth="1"/>
    <col min="16" max="16" width="10" customWidth="1"/>
    <col min="17" max="17" width="12.1640625" customWidth="1"/>
    <col min="21" max="21" width="25.1640625" customWidth="1"/>
  </cols>
  <sheetData>
    <row r="1" spans="1:19" ht="27" customHeight="1" thickBot="1">
      <c r="A1" s="363" t="s">
        <v>252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</row>
    <row r="2" spans="1:19" ht="15">
      <c r="A2" s="347" t="s">
        <v>0</v>
      </c>
      <c r="B2" s="364" t="s">
        <v>1</v>
      </c>
      <c r="C2" s="365"/>
      <c r="D2" s="365"/>
      <c r="E2" s="365"/>
      <c r="F2" s="366"/>
      <c r="G2" s="367" t="s">
        <v>2</v>
      </c>
      <c r="H2" s="368"/>
      <c r="I2" s="368"/>
      <c r="J2" s="368"/>
      <c r="K2" s="369"/>
      <c r="L2" s="367" t="s">
        <v>3</v>
      </c>
      <c r="M2" s="368"/>
      <c r="N2" s="368"/>
      <c r="O2" s="368"/>
      <c r="P2" s="370"/>
      <c r="Q2" s="251" t="s">
        <v>255</v>
      </c>
      <c r="R2" s="251" t="s">
        <v>254</v>
      </c>
      <c r="S2" s="251"/>
    </row>
    <row r="3" spans="1:19" ht="16" thickBot="1">
      <c r="A3" s="348"/>
      <c r="B3" s="44" t="s">
        <v>4</v>
      </c>
      <c r="C3" s="45" t="s">
        <v>5</v>
      </c>
      <c r="D3" s="45" t="s">
        <v>6</v>
      </c>
      <c r="E3" s="45" t="s">
        <v>7</v>
      </c>
      <c r="F3" s="46" t="s">
        <v>8</v>
      </c>
      <c r="G3" s="47" t="s">
        <v>4</v>
      </c>
      <c r="H3" s="45" t="s">
        <v>5</v>
      </c>
      <c r="I3" s="45" t="s">
        <v>6</v>
      </c>
      <c r="J3" s="45" t="s">
        <v>7</v>
      </c>
      <c r="K3" s="325" t="s">
        <v>8</v>
      </c>
      <c r="L3" s="47" t="s">
        <v>4</v>
      </c>
      <c r="M3" s="45" t="s">
        <v>5</v>
      </c>
      <c r="N3" s="45" t="s">
        <v>6</v>
      </c>
      <c r="O3" s="45" t="s">
        <v>7</v>
      </c>
      <c r="P3" s="164" t="s">
        <v>8</v>
      </c>
    </row>
    <row r="4" spans="1:19" s="13" customFormat="1">
      <c r="A4" s="349" t="s">
        <v>9</v>
      </c>
      <c r="B4" s="48">
        <v>3009001</v>
      </c>
      <c r="C4" s="49" t="s">
        <v>10</v>
      </c>
      <c r="D4" s="50">
        <v>36</v>
      </c>
      <c r="E4" s="51">
        <v>2</v>
      </c>
      <c r="F4" s="52" t="s">
        <v>11</v>
      </c>
      <c r="G4" s="53">
        <v>3300001</v>
      </c>
      <c r="H4" s="54" t="s">
        <v>12</v>
      </c>
      <c r="I4" s="165">
        <v>20</v>
      </c>
      <c r="J4" s="166">
        <v>1</v>
      </c>
      <c r="K4" s="326" t="s">
        <v>13</v>
      </c>
      <c r="L4" s="338"/>
      <c r="M4" s="167"/>
      <c r="N4" s="168"/>
      <c r="O4" s="169"/>
      <c r="P4" s="170"/>
    </row>
    <row r="5" spans="1:19" s="13" customFormat="1">
      <c r="A5" s="350"/>
      <c r="B5" s="55">
        <v>3100016</v>
      </c>
      <c r="C5" s="56" t="s">
        <v>14</v>
      </c>
      <c r="D5" s="57">
        <f>18*E5</f>
        <v>54</v>
      </c>
      <c r="E5" s="58">
        <v>3</v>
      </c>
      <c r="F5" s="59" t="s">
        <v>11</v>
      </c>
      <c r="G5" s="60">
        <v>1900110</v>
      </c>
      <c r="H5" s="61" t="s">
        <v>15</v>
      </c>
      <c r="I5" s="171">
        <v>80</v>
      </c>
      <c r="J5" s="172">
        <v>4</v>
      </c>
      <c r="K5" s="327" t="s">
        <v>13</v>
      </c>
      <c r="L5" s="62"/>
      <c r="M5" s="63"/>
      <c r="N5" s="70"/>
      <c r="O5" s="173"/>
      <c r="P5" s="174"/>
    </row>
    <row r="6" spans="1:19" s="13" customFormat="1">
      <c r="A6" s="350"/>
      <c r="B6" s="298">
        <v>1901000</v>
      </c>
      <c r="C6" s="63" t="s">
        <v>16</v>
      </c>
      <c r="D6" s="64">
        <v>32</v>
      </c>
      <c r="E6" s="65">
        <v>1</v>
      </c>
      <c r="F6" s="66" t="s">
        <v>17</v>
      </c>
      <c r="G6" s="60">
        <v>3100017</v>
      </c>
      <c r="H6" s="61" t="s">
        <v>18</v>
      </c>
      <c r="I6" s="171">
        <v>36</v>
      </c>
      <c r="J6" s="172">
        <v>1</v>
      </c>
      <c r="K6" s="327" t="s">
        <v>13</v>
      </c>
      <c r="L6" s="106"/>
      <c r="M6" s="20"/>
      <c r="N6" s="20"/>
      <c r="O6" s="20"/>
      <c r="P6" s="118"/>
    </row>
    <row r="7" spans="1:19" s="13" customFormat="1">
      <c r="A7" s="350"/>
      <c r="B7" s="67">
        <v>1900101</v>
      </c>
      <c r="C7" s="63" t="s">
        <v>19</v>
      </c>
      <c r="D7" s="68">
        <v>16</v>
      </c>
      <c r="E7" s="69">
        <v>1</v>
      </c>
      <c r="F7" s="66" t="s">
        <v>17</v>
      </c>
      <c r="G7" s="60"/>
      <c r="H7" s="61" t="s">
        <v>20</v>
      </c>
      <c r="I7" s="171">
        <v>18</v>
      </c>
      <c r="J7" s="172">
        <v>1</v>
      </c>
      <c r="K7" s="327" t="s">
        <v>13</v>
      </c>
      <c r="L7" s="106"/>
      <c r="M7" s="20"/>
      <c r="N7" s="20"/>
      <c r="O7" s="20"/>
      <c r="P7" s="118"/>
    </row>
    <row r="8" spans="1:19" s="13" customFormat="1">
      <c r="A8" s="350"/>
      <c r="B8" s="299">
        <v>1901001</v>
      </c>
      <c r="C8" s="235" t="s">
        <v>250</v>
      </c>
      <c r="D8" s="70">
        <v>64</v>
      </c>
      <c r="E8" s="71">
        <v>3</v>
      </c>
      <c r="F8" s="303" t="s">
        <v>17</v>
      </c>
      <c r="G8" s="72">
        <v>1901023</v>
      </c>
      <c r="H8" s="73" t="s">
        <v>21</v>
      </c>
      <c r="I8" s="175">
        <v>32</v>
      </c>
      <c r="J8" s="176">
        <v>1</v>
      </c>
      <c r="K8" s="328" t="s">
        <v>22</v>
      </c>
      <c r="L8" s="106"/>
      <c r="M8" s="20"/>
      <c r="N8" s="20"/>
      <c r="O8" s="20"/>
      <c r="P8" s="118"/>
    </row>
    <row r="9" spans="1:19" s="13" customFormat="1">
      <c r="A9" s="350"/>
      <c r="B9" s="74"/>
      <c r="C9" s="109" t="s">
        <v>23</v>
      </c>
      <c r="D9" s="280"/>
      <c r="E9" s="288"/>
      <c r="F9" s="110" t="s">
        <v>24</v>
      </c>
      <c r="G9" s="75"/>
      <c r="H9" s="76"/>
      <c r="I9" s="178"/>
      <c r="J9" s="178"/>
      <c r="K9" s="329"/>
      <c r="L9" s="106"/>
      <c r="M9" s="20"/>
      <c r="N9" s="20"/>
      <c r="O9" s="20"/>
      <c r="P9" s="118"/>
    </row>
    <row r="10" spans="1:19" s="13" customFormat="1" ht="15" thickBot="1">
      <c r="A10" s="350"/>
      <c r="B10" s="242" t="s">
        <v>253</v>
      </c>
      <c r="C10" s="20"/>
      <c r="D10" s="20">
        <f>SUM(D4:D9)</f>
        <v>202</v>
      </c>
      <c r="E10" s="234">
        <f>SUM(E4:E9)</f>
        <v>10</v>
      </c>
      <c r="F10" s="24"/>
      <c r="G10" s="75"/>
      <c r="H10" s="76"/>
      <c r="I10" s="178">
        <f>SUM(I4:I9)</f>
        <v>186</v>
      </c>
      <c r="J10" s="243">
        <f>SUM(J4:J9)</f>
        <v>8</v>
      </c>
      <c r="K10" s="329"/>
      <c r="L10" s="106"/>
      <c r="M10" s="20"/>
      <c r="N10" s="20"/>
      <c r="O10" s="20"/>
      <c r="P10" s="118"/>
      <c r="Q10" s="13">
        <f>D10+I10</f>
        <v>388</v>
      </c>
      <c r="R10" s="250">
        <f>E10+J10</f>
        <v>18</v>
      </c>
      <c r="S10" s="250">
        <f>E10+J10</f>
        <v>18</v>
      </c>
    </row>
    <row r="11" spans="1:19" s="13" customFormat="1">
      <c r="A11" s="349" t="s">
        <v>25</v>
      </c>
      <c r="B11" s="48">
        <v>3009002</v>
      </c>
      <c r="C11" s="49" t="s">
        <v>26</v>
      </c>
      <c r="D11" s="50">
        <v>36</v>
      </c>
      <c r="E11" s="51">
        <v>2</v>
      </c>
      <c r="F11" s="52" t="s">
        <v>11</v>
      </c>
      <c r="G11" s="80">
        <v>1900102</v>
      </c>
      <c r="H11" s="267" t="s">
        <v>262</v>
      </c>
      <c r="I11" s="180">
        <v>40</v>
      </c>
      <c r="J11" s="181">
        <v>1</v>
      </c>
      <c r="K11" s="330" t="s">
        <v>29</v>
      </c>
      <c r="L11" s="324">
        <v>1300004</v>
      </c>
      <c r="M11" s="183" t="s">
        <v>30</v>
      </c>
      <c r="N11" s="184">
        <v>54</v>
      </c>
      <c r="O11" s="185">
        <v>3</v>
      </c>
      <c r="P11" s="186" t="s">
        <v>31</v>
      </c>
    </row>
    <row r="12" spans="1:19" s="13" customFormat="1">
      <c r="A12" s="350"/>
      <c r="B12" s="55">
        <v>3100009</v>
      </c>
      <c r="C12" s="56" t="s">
        <v>32</v>
      </c>
      <c r="D12" s="57">
        <f>18*E12</f>
        <v>36</v>
      </c>
      <c r="E12" s="58">
        <v>2</v>
      </c>
      <c r="F12" s="59" t="s">
        <v>11</v>
      </c>
      <c r="G12" s="60">
        <v>1900111</v>
      </c>
      <c r="H12" s="61" t="s">
        <v>33</v>
      </c>
      <c r="I12" s="171">
        <v>80</v>
      </c>
      <c r="J12" s="172">
        <v>4</v>
      </c>
      <c r="K12" s="327" t="s">
        <v>13</v>
      </c>
      <c r="L12" s="72" t="s">
        <v>34</v>
      </c>
      <c r="M12" s="73" t="s">
        <v>35</v>
      </c>
      <c r="N12" s="175">
        <v>32</v>
      </c>
      <c r="O12" s="176">
        <v>1</v>
      </c>
      <c r="P12" s="177" t="s">
        <v>22</v>
      </c>
    </row>
    <row r="13" spans="1:19" s="13" customFormat="1">
      <c r="A13" s="350"/>
      <c r="B13" s="55">
        <v>3100013</v>
      </c>
      <c r="C13" s="56" t="s">
        <v>36</v>
      </c>
      <c r="D13" s="57">
        <f>18*E13</f>
        <v>54</v>
      </c>
      <c r="E13" s="58">
        <v>3</v>
      </c>
      <c r="F13" s="59" t="s">
        <v>11</v>
      </c>
      <c r="G13" s="60"/>
      <c r="H13" s="61" t="s">
        <v>37</v>
      </c>
      <c r="I13" s="171">
        <v>18</v>
      </c>
      <c r="J13" s="172">
        <v>1</v>
      </c>
      <c r="K13" s="327" t="s">
        <v>13</v>
      </c>
      <c r="L13" s="106"/>
      <c r="M13" s="20"/>
      <c r="N13" s="20"/>
      <c r="O13" s="20"/>
      <c r="P13" s="118"/>
    </row>
    <row r="14" spans="1:19" s="13" customFormat="1">
      <c r="A14" s="350"/>
      <c r="B14" s="298">
        <v>1900112</v>
      </c>
      <c r="C14" s="63" t="s">
        <v>42</v>
      </c>
      <c r="D14" s="64">
        <v>64</v>
      </c>
      <c r="E14" s="65">
        <v>3</v>
      </c>
      <c r="F14" s="66" t="s">
        <v>17</v>
      </c>
      <c r="G14" s="82">
        <v>3100020</v>
      </c>
      <c r="H14" s="83" t="s">
        <v>39</v>
      </c>
      <c r="I14" s="187">
        <v>80</v>
      </c>
      <c r="J14" s="188">
        <v>2</v>
      </c>
      <c r="K14" s="331" t="s">
        <v>41</v>
      </c>
      <c r="L14" s="106"/>
      <c r="M14" s="20"/>
      <c r="N14" s="20"/>
      <c r="O14" s="20"/>
      <c r="P14" s="118"/>
    </row>
    <row r="15" spans="1:19" s="13" customFormat="1">
      <c r="A15" s="350"/>
      <c r="B15" s="300">
        <v>1901001</v>
      </c>
      <c r="C15" s="249" t="s">
        <v>251</v>
      </c>
      <c r="D15" s="64">
        <v>64</v>
      </c>
      <c r="E15" s="65">
        <v>3</v>
      </c>
      <c r="F15" s="66" t="s">
        <v>45</v>
      </c>
      <c r="G15" s="84" t="s">
        <v>43</v>
      </c>
      <c r="H15" s="85" t="s">
        <v>44</v>
      </c>
      <c r="I15" s="189">
        <v>32</v>
      </c>
      <c r="J15" s="190">
        <v>2</v>
      </c>
      <c r="K15" s="332" t="s">
        <v>31</v>
      </c>
      <c r="L15" s="106"/>
      <c r="M15" s="20"/>
      <c r="N15" s="20"/>
      <c r="O15" s="20"/>
      <c r="P15" s="118"/>
    </row>
    <row r="16" spans="1:19" s="13" customFormat="1">
      <c r="A16" s="350"/>
      <c r="B16" s="298">
        <v>1901002</v>
      </c>
      <c r="C16" s="63" t="s">
        <v>38</v>
      </c>
      <c r="D16" s="64">
        <v>54</v>
      </c>
      <c r="E16" s="65">
        <v>3</v>
      </c>
      <c r="F16" s="66" t="s">
        <v>17</v>
      </c>
      <c r="G16" s="72" t="s">
        <v>46</v>
      </c>
      <c r="H16" s="86" t="s">
        <v>47</v>
      </c>
      <c r="I16" s="175">
        <v>32</v>
      </c>
      <c r="J16" s="176">
        <v>1</v>
      </c>
      <c r="K16" s="328" t="s">
        <v>22</v>
      </c>
      <c r="L16" s="62"/>
      <c r="M16" s="63"/>
      <c r="N16" s="70"/>
      <c r="O16" s="173"/>
      <c r="P16" s="174"/>
    </row>
    <row r="17" spans="1:24" s="13" customFormat="1">
      <c r="A17" s="350"/>
      <c r="B17" s="87"/>
      <c r="C17" s="109" t="s">
        <v>48</v>
      </c>
      <c r="D17" s="238"/>
      <c r="E17" s="254"/>
      <c r="F17" s="110" t="s">
        <v>24</v>
      </c>
      <c r="G17" s="88"/>
      <c r="H17" s="89"/>
      <c r="I17" s="191"/>
      <c r="J17" s="192"/>
      <c r="K17" s="329"/>
      <c r="L17" s="106"/>
      <c r="M17" s="20"/>
      <c r="N17" s="20"/>
      <c r="O17" s="20"/>
      <c r="P17" s="118"/>
    </row>
    <row r="18" spans="1:24" s="13" customFormat="1" ht="15" thickBot="1">
      <c r="A18" s="351"/>
      <c r="B18" s="297" t="s">
        <v>253</v>
      </c>
      <c r="C18" s="130"/>
      <c r="D18" s="130">
        <f>SUM(D11:D17)</f>
        <v>308</v>
      </c>
      <c r="E18" s="278">
        <f>SUM(E11:E17)</f>
        <v>16</v>
      </c>
      <c r="F18" s="131"/>
      <c r="G18" s="92"/>
      <c r="H18" s="93"/>
      <c r="I18" s="193">
        <f>SUM(I11:I17)</f>
        <v>282</v>
      </c>
      <c r="J18" s="194">
        <f>SUM(J11:J17)</f>
        <v>11</v>
      </c>
      <c r="K18" s="333"/>
      <c r="L18" s="195"/>
      <c r="M18" s="130"/>
      <c r="N18" s="130">
        <f>SUM(N11:N17)</f>
        <v>86</v>
      </c>
      <c r="O18" s="278">
        <f>SUM(O11:O17)</f>
        <v>4</v>
      </c>
      <c r="P18" s="179"/>
      <c r="Q18" s="13">
        <f>D18+I18+N18</f>
        <v>676</v>
      </c>
      <c r="R18" s="250">
        <f>E18+J18+O18</f>
        <v>31</v>
      </c>
      <c r="S18" s="250">
        <f>E18+J18</f>
        <v>27</v>
      </c>
    </row>
    <row r="19" spans="1:24" s="13" customFormat="1" ht="15">
      <c r="A19" s="352" t="s">
        <v>49</v>
      </c>
      <c r="B19" s="244">
        <v>3009003</v>
      </c>
      <c r="C19" s="245" t="s">
        <v>50</v>
      </c>
      <c r="D19" s="246">
        <v>36</v>
      </c>
      <c r="E19" s="247">
        <v>2</v>
      </c>
      <c r="F19" s="248" t="s">
        <v>11</v>
      </c>
      <c r="G19" s="308"/>
      <c r="H19" s="296" t="s">
        <v>51</v>
      </c>
      <c r="I19" s="284">
        <v>18</v>
      </c>
      <c r="J19" s="285">
        <v>1</v>
      </c>
      <c r="K19" s="334" t="s">
        <v>13</v>
      </c>
      <c r="L19" s="312"/>
      <c r="M19" s="139"/>
      <c r="N19" s="139"/>
      <c r="O19" s="139"/>
      <c r="P19" s="313"/>
      <c r="T19" s="62">
        <v>1901004</v>
      </c>
      <c r="U19" s="63" t="s">
        <v>55</v>
      </c>
      <c r="V19" s="64">
        <v>40</v>
      </c>
      <c r="W19" s="65">
        <v>2.5</v>
      </c>
      <c r="X19" s="66" t="s">
        <v>17</v>
      </c>
    </row>
    <row r="20" spans="1:24" s="13" customFormat="1" ht="15">
      <c r="A20" s="353"/>
      <c r="B20" s="55">
        <v>3100015</v>
      </c>
      <c r="C20" s="56" t="s">
        <v>53</v>
      </c>
      <c r="D20" s="57">
        <f>18*E20</f>
        <v>36</v>
      </c>
      <c r="E20" s="58">
        <v>2</v>
      </c>
      <c r="F20" s="59" t="s">
        <v>11</v>
      </c>
      <c r="G20" s="60"/>
      <c r="H20" s="61" t="s">
        <v>54</v>
      </c>
      <c r="I20" s="171">
        <v>54</v>
      </c>
      <c r="J20" s="172">
        <v>3</v>
      </c>
      <c r="K20" s="327" t="s">
        <v>13</v>
      </c>
      <c r="L20" s="106"/>
      <c r="M20" s="20"/>
      <c r="N20" s="20"/>
      <c r="O20" s="20"/>
      <c r="P20" s="118"/>
      <c r="T20" s="96">
        <v>1901005</v>
      </c>
      <c r="U20" s="97" t="s">
        <v>57</v>
      </c>
      <c r="V20" s="98">
        <v>32</v>
      </c>
      <c r="W20" s="99">
        <v>1</v>
      </c>
      <c r="X20" s="100" t="s">
        <v>58</v>
      </c>
    </row>
    <row r="21" spans="1:24" s="13" customFormat="1">
      <c r="A21" s="353"/>
      <c r="B21" s="74"/>
      <c r="C21" s="20"/>
      <c r="D21" s="20"/>
      <c r="E21" s="20"/>
      <c r="F21" s="24"/>
      <c r="G21" s="84">
        <v>1900113</v>
      </c>
      <c r="H21" s="95" t="s">
        <v>56</v>
      </c>
      <c r="I21" s="189">
        <v>64</v>
      </c>
      <c r="J21" s="190">
        <v>3</v>
      </c>
      <c r="K21" s="335" t="s">
        <v>31</v>
      </c>
      <c r="L21" s="106"/>
      <c r="M21" s="20"/>
      <c r="N21" s="20"/>
      <c r="O21" s="20"/>
      <c r="P21" s="118"/>
      <c r="T21" s="306">
        <v>1300008</v>
      </c>
      <c r="U21" s="274" t="s">
        <v>52</v>
      </c>
      <c r="V21" s="271">
        <v>32</v>
      </c>
      <c r="W21" s="275">
        <v>1</v>
      </c>
      <c r="X21" s="276" t="s">
        <v>22</v>
      </c>
    </row>
    <row r="22" spans="1:24" s="13" customFormat="1">
      <c r="A22" s="353"/>
      <c r="B22" s="74"/>
      <c r="C22" s="20"/>
      <c r="D22" s="20"/>
      <c r="E22" s="20"/>
      <c r="F22" s="24"/>
      <c r="G22" s="72" t="s">
        <v>59</v>
      </c>
      <c r="H22" s="252" t="s">
        <v>256</v>
      </c>
      <c r="I22" s="175">
        <v>48</v>
      </c>
      <c r="J22" s="176">
        <v>3</v>
      </c>
      <c r="K22" s="328" t="s">
        <v>22</v>
      </c>
      <c r="L22" s="106"/>
      <c r="M22" s="20"/>
      <c r="N22" s="20"/>
      <c r="O22" s="20"/>
      <c r="P22" s="118"/>
    </row>
    <row r="23" spans="1:24" s="13" customFormat="1">
      <c r="A23" s="353"/>
      <c r="B23" s="298">
        <v>1901006</v>
      </c>
      <c r="C23" s="63" t="s">
        <v>60</v>
      </c>
      <c r="D23" s="64">
        <v>64</v>
      </c>
      <c r="E23" s="65">
        <v>4</v>
      </c>
      <c r="F23" s="66" t="s">
        <v>45</v>
      </c>
      <c r="G23" s="106"/>
      <c r="H23" s="20"/>
      <c r="I23" s="20"/>
      <c r="J23" s="20"/>
      <c r="K23" s="24"/>
      <c r="L23" s="106"/>
      <c r="M23" s="20"/>
      <c r="N23" s="20"/>
      <c r="O23" s="20"/>
      <c r="P23" s="118"/>
      <c r="T23" s="84" t="s">
        <v>61</v>
      </c>
      <c r="U23" s="95" t="s">
        <v>62</v>
      </c>
      <c r="V23" s="189">
        <v>40</v>
      </c>
      <c r="W23" s="190">
        <v>2.5</v>
      </c>
      <c r="X23" s="199" t="s">
        <v>31</v>
      </c>
    </row>
    <row r="24" spans="1:24" s="13" customFormat="1" ht="15">
      <c r="A24" s="353"/>
      <c r="B24" s="301">
        <v>1901007</v>
      </c>
      <c r="C24" s="97" t="s">
        <v>63</v>
      </c>
      <c r="D24" s="98">
        <v>32</v>
      </c>
      <c r="E24" s="99">
        <v>1</v>
      </c>
      <c r="F24" s="304" t="s">
        <v>64</v>
      </c>
      <c r="G24" s="106"/>
      <c r="H24" s="20"/>
      <c r="I24" s="20"/>
      <c r="J24" s="20"/>
      <c r="K24" s="24"/>
      <c r="L24" s="106"/>
      <c r="M24" s="20"/>
      <c r="N24" s="20"/>
      <c r="O24" s="20"/>
      <c r="P24" s="118"/>
      <c r="T24" s="72" t="s">
        <v>65</v>
      </c>
      <c r="U24" s="73" t="s">
        <v>66</v>
      </c>
      <c r="V24" s="175">
        <v>32</v>
      </c>
      <c r="W24" s="176">
        <v>1</v>
      </c>
      <c r="X24" s="177" t="s">
        <v>22</v>
      </c>
    </row>
    <row r="25" spans="1:24" s="13" customFormat="1">
      <c r="A25" s="353"/>
      <c r="B25" s="74"/>
      <c r="C25" s="63" t="s">
        <v>67</v>
      </c>
      <c r="D25" s="178"/>
      <c r="E25" s="243"/>
      <c r="F25" s="66" t="s">
        <v>24</v>
      </c>
      <c r="G25" s="102"/>
      <c r="H25" s="20"/>
      <c r="I25" s="20"/>
      <c r="J25" s="20"/>
      <c r="K25" s="24"/>
      <c r="L25" s="106"/>
      <c r="M25" s="20"/>
      <c r="N25" s="20"/>
      <c r="O25" s="20"/>
      <c r="P25" s="118"/>
    </row>
    <row r="26" spans="1:24" s="13" customFormat="1">
      <c r="A26" s="353"/>
      <c r="B26" s="74"/>
      <c r="C26" s="63"/>
      <c r="D26" s="178"/>
      <c r="E26" s="243"/>
      <c r="F26" s="66"/>
      <c r="G26" s="102"/>
      <c r="H26" s="103"/>
      <c r="I26" s="70"/>
      <c r="J26" s="101"/>
      <c r="K26" s="329"/>
      <c r="L26" s="106"/>
      <c r="M26" s="20"/>
      <c r="N26" s="20"/>
      <c r="O26" s="20"/>
      <c r="P26" s="118"/>
    </row>
    <row r="27" spans="1:24" s="13" customFormat="1" ht="15" thickBot="1">
      <c r="A27" s="354"/>
      <c r="B27" s="268" t="s">
        <v>253</v>
      </c>
      <c r="C27" s="240"/>
      <c r="D27" s="240">
        <f>SUM(D19:D25)</f>
        <v>168</v>
      </c>
      <c r="E27" s="279">
        <f>SUM(E19:E25)</f>
        <v>9</v>
      </c>
      <c r="F27" s="256"/>
      <c r="G27" s="309"/>
      <c r="H27" s="281"/>
      <c r="I27" s="282">
        <f>SUM(I19:I26)</f>
        <v>184</v>
      </c>
      <c r="J27" s="283">
        <f>SUM(J19:J26)</f>
        <v>10</v>
      </c>
      <c r="K27" s="336"/>
      <c r="L27" s="339"/>
      <c r="M27" s="240"/>
      <c r="N27" s="240"/>
      <c r="O27" s="240"/>
      <c r="P27" s="241"/>
      <c r="Q27" s="13">
        <f>D27+I27</f>
        <v>352</v>
      </c>
      <c r="R27" s="250">
        <f>E27+J27</f>
        <v>19</v>
      </c>
      <c r="S27" s="250">
        <f>E27+J27</f>
        <v>19</v>
      </c>
      <c r="T27" s="13">
        <f>Q27/16</f>
        <v>22</v>
      </c>
    </row>
    <row r="28" spans="1:24" s="13" customFormat="1" ht="15">
      <c r="A28" s="355" t="s">
        <v>68</v>
      </c>
      <c r="B28" s="48">
        <v>3009004</v>
      </c>
      <c r="C28" s="94" t="s">
        <v>69</v>
      </c>
      <c r="D28" s="50">
        <v>36</v>
      </c>
      <c r="E28" s="51">
        <v>2</v>
      </c>
      <c r="F28" s="52" t="s">
        <v>11</v>
      </c>
      <c r="G28" s="104" t="s">
        <v>70</v>
      </c>
      <c r="H28" s="105" t="s">
        <v>71</v>
      </c>
      <c r="I28" s="196">
        <v>48</v>
      </c>
      <c r="J28" s="197">
        <v>1.5</v>
      </c>
      <c r="K28" s="314" t="s">
        <v>22</v>
      </c>
      <c r="L28" s="310"/>
      <c r="M28" s="127"/>
      <c r="N28" s="127"/>
      <c r="O28" s="127"/>
      <c r="P28" s="212"/>
      <c r="S28" s="250"/>
      <c r="T28" s="307" t="s">
        <v>72</v>
      </c>
      <c r="U28" s="105" t="s">
        <v>73</v>
      </c>
      <c r="V28" s="196">
        <v>32</v>
      </c>
      <c r="W28" s="197">
        <v>1</v>
      </c>
      <c r="X28" s="198" t="s">
        <v>22</v>
      </c>
    </row>
    <row r="29" spans="1:24" s="13" customFormat="1">
      <c r="A29" s="353"/>
      <c r="B29" s="55">
        <v>3100014</v>
      </c>
      <c r="C29" s="56" t="s">
        <v>74</v>
      </c>
      <c r="D29" s="57">
        <f>18*E29</f>
        <v>108</v>
      </c>
      <c r="E29" s="58">
        <v>6</v>
      </c>
      <c r="F29" s="59" t="s">
        <v>11</v>
      </c>
      <c r="G29" s="84" t="s">
        <v>75</v>
      </c>
      <c r="H29" s="95" t="s">
        <v>249</v>
      </c>
      <c r="I29" s="189">
        <v>64</v>
      </c>
      <c r="J29" s="190">
        <v>3</v>
      </c>
      <c r="K29" s="335" t="s">
        <v>31</v>
      </c>
      <c r="L29" s="84">
        <v>1905030</v>
      </c>
      <c r="M29" s="95" t="s">
        <v>77</v>
      </c>
      <c r="N29" s="189">
        <v>48</v>
      </c>
      <c r="O29" s="190">
        <v>3</v>
      </c>
      <c r="P29" s="199" t="s">
        <v>31</v>
      </c>
      <c r="S29" s="250"/>
    </row>
    <row r="30" spans="1:24" s="13" customFormat="1">
      <c r="A30" s="353"/>
      <c r="B30" s="298">
        <v>1901008</v>
      </c>
      <c r="C30" s="63" t="s">
        <v>78</v>
      </c>
      <c r="D30" s="64">
        <v>54</v>
      </c>
      <c r="E30" s="65">
        <v>3.5</v>
      </c>
      <c r="F30" s="66" t="s">
        <v>45</v>
      </c>
      <c r="G30" s="106"/>
      <c r="H30" s="255" t="s">
        <v>257</v>
      </c>
      <c r="I30" s="70">
        <v>64</v>
      </c>
      <c r="J30" s="101">
        <v>3</v>
      </c>
      <c r="K30" s="328" t="s">
        <v>22</v>
      </c>
      <c r="L30" s="106"/>
      <c r="M30" s="20"/>
      <c r="N30" s="20"/>
      <c r="O30" s="20"/>
      <c r="P30" s="118"/>
      <c r="S30" s="250"/>
    </row>
    <row r="31" spans="1:24" s="13" customFormat="1" ht="15">
      <c r="A31" s="353"/>
      <c r="B31" s="301">
        <v>1901009</v>
      </c>
      <c r="C31" s="97" t="s">
        <v>79</v>
      </c>
      <c r="D31" s="98">
        <v>32</v>
      </c>
      <c r="E31" s="99">
        <v>1</v>
      </c>
      <c r="F31" s="304" t="s">
        <v>64</v>
      </c>
      <c r="G31" s="107"/>
      <c r="H31" s="103"/>
      <c r="I31" s="200"/>
      <c r="J31" s="101"/>
      <c r="K31" s="329"/>
      <c r="L31" s="106"/>
      <c r="M31" s="20"/>
      <c r="N31" s="20"/>
      <c r="O31" s="20"/>
      <c r="P31" s="118"/>
      <c r="S31" s="250"/>
    </row>
    <row r="32" spans="1:24" s="13" customFormat="1">
      <c r="A32" s="353"/>
      <c r="B32" s="298">
        <v>1905046</v>
      </c>
      <c r="C32" s="63" t="s">
        <v>80</v>
      </c>
      <c r="D32" s="64">
        <v>48</v>
      </c>
      <c r="E32" s="65">
        <v>3</v>
      </c>
      <c r="F32" s="66" t="s">
        <v>45</v>
      </c>
      <c r="G32" s="107"/>
      <c r="H32" s="103"/>
      <c r="I32" s="70"/>
      <c r="J32" s="101"/>
      <c r="K32" s="329"/>
      <c r="L32" s="106"/>
      <c r="M32" s="20"/>
      <c r="N32" s="20"/>
      <c r="O32" s="20"/>
      <c r="P32" s="118"/>
      <c r="S32" s="250"/>
    </row>
    <row r="33" spans="1:24" s="13" customFormat="1" ht="15">
      <c r="A33" s="353"/>
      <c r="B33" s="301">
        <v>1905047</v>
      </c>
      <c r="C33" s="97" t="s">
        <v>81</v>
      </c>
      <c r="D33" s="98">
        <v>32</v>
      </c>
      <c r="E33" s="99">
        <v>1</v>
      </c>
      <c r="F33" s="304" t="s">
        <v>64</v>
      </c>
      <c r="G33" s="107"/>
      <c r="H33" s="108"/>
      <c r="I33" s="70"/>
      <c r="J33" s="201"/>
      <c r="K33" s="329"/>
      <c r="L33" s="106"/>
      <c r="M33" s="20"/>
      <c r="N33" s="20"/>
      <c r="O33" s="20"/>
      <c r="P33" s="118"/>
      <c r="S33" s="250"/>
    </row>
    <row r="34" spans="1:24" s="13" customFormat="1" ht="16.5" customHeight="1">
      <c r="A34" s="353"/>
      <c r="B34" s="74"/>
      <c r="C34" s="20"/>
      <c r="D34" s="20"/>
      <c r="E34" s="20"/>
      <c r="F34" s="24"/>
      <c r="G34" s="107"/>
      <c r="H34" s="108"/>
      <c r="I34" s="70"/>
      <c r="J34" s="201"/>
      <c r="K34" s="329"/>
      <c r="L34" s="106"/>
      <c r="M34" s="20"/>
      <c r="N34" s="20"/>
      <c r="O34" s="20"/>
      <c r="P34" s="118"/>
      <c r="S34" s="250"/>
      <c r="T34" s="96">
        <v>1901012</v>
      </c>
      <c r="U34" s="97" t="s">
        <v>82</v>
      </c>
      <c r="V34" s="98">
        <v>32</v>
      </c>
      <c r="W34" s="99">
        <v>1</v>
      </c>
      <c r="X34" s="100" t="s">
        <v>64</v>
      </c>
    </row>
    <row r="35" spans="1:24" s="13" customFormat="1">
      <c r="A35" s="353"/>
      <c r="B35" s="67"/>
      <c r="C35" s="63" t="s">
        <v>83</v>
      </c>
      <c r="D35" s="178"/>
      <c r="E35" s="243"/>
      <c r="F35" s="66" t="s">
        <v>24</v>
      </c>
      <c r="G35" s="107"/>
      <c r="H35" s="108"/>
      <c r="I35" s="70"/>
      <c r="J35" s="201"/>
      <c r="K35" s="329"/>
      <c r="L35" s="106"/>
      <c r="M35" s="20"/>
      <c r="N35" s="20"/>
      <c r="O35" s="20"/>
      <c r="P35" s="118"/>
      <c r="S35" s="250"/>
    </row>
    <row r="36" spans="1:24" s="13" customFormat="1">
      <c r="A36" s="353"/>
      <c r="B36" s="74"/>
      <c r="C36" s="20"/>
      <c r="D36" s="20"/>
      <c r="E36" s="20"/>
      <c r="F36" s="24"/>
      <c r="G36" s="107"/>
      <c r="H36" s="108"/>
      <c r="I36" s="70"/>
      <c r="J36" s="201"/>
      <c r="K36" s="329"/>
      <c r="L36" s="106"/>
      <c r="M36" s="20"/>
      <c r="N36" s="20"/>
      <c r="O36" s="20"/>
      <c r="P36" s="118"/>
      <c r="S36" s="250"/>
    </row>
    <row r="37" spans="1:24" s="13" customFormat="1" ht="15" thickBot="1">
      <c r="A37" s="356"/>
      <c r="B37" s="297" t="s">
        <v>253</v>
      </c>
      <c r="C37" s="77"/>
      <c r="D37" s="286">
        <f>SUM(D28:D36)</f>
        <v>310</v>
      </c>
      <c r="E37" s="287">
        <f>SUM(E28:E36)</f>
        <v>16.5</v>
      </c>
      <c r="F37" s="79"/>
      <c r="G37" s="111"/>
      <c r="H37" s="112"/>
      <c r="I37" s="90">
        <f>SUM(I28:I36)</f>
        <v>176</v>
      </c>
      <c r="J37" s="125">
        <f>SUM(J28:J36)</f>
        <v>7.5</v>
      </c>
      <c r="K37" s="333"/>
      <c r="L37" s="195"/>
      <c r="M37" s="130"/>
      <c r="N37" s="130">
        <f>SUM(N28:N36)</f>
        <v>48</v>
      </c>
      <c r="O37" s="278">
        <f>SUM(O28:O36)</f>
        <v>3</v>
      </c>
      <c r="P37" s="179"/>
      <c r="Q37" s="13">
        <f>D37+I37+N37</f>
        <v>534</v>
      </c>
      <c r="R37" s="250">
        <f>E37+J37+O37</f>
        <v>27</v>
      </c>
      <c r="S37" s="250">
        <f t="shared" ref="S37:S62" si="0">E37+J37</f>
        <v>24</v>
      </c>
      <c r="T37" s="13">
        <f>Q37/16</f>
        <v>33.375</v>
      </c>
    </row>
    <row r="38" spans="1:24" s="13" customFormat="1" ht="15">
      <c r="A38" s="355" t="s">
        <v>84</v>
      </c>
      <c r="B38" s="302">
        <v>1901015</v>
      </c>
      <c r="C38" s="113" t="s">
        <v>89</v>
      </c>
      <c r="D38" s="114">
        <v>64</v>
      </c>
      <c r="E38" s="115">
        <v>4</v>
      </c>
      <c r="F38" s="116" t="s">
        <v>45</v>
      </c>
      <c r="G38" s="53">
        <v>3300003</v>
      </c>
      <c r="H38" s="117" t="s">
        <v>86</v>
      </c>
      <c r="I38" s="165">
        <v>20</v>
      </c>
      <c r="J38" s="166">
        <v>1</v>
      </c>
      <c r="K38" s="326" t="s">
        <v>13</v>
      </c>
      <c r="L38" s="324" t="s">
        <v>87</v>
      </c>
      <c r="M38" s="183" t="s">
        <v>88</v>
      </c>
      <c r="N38" s="184">
        <v>32</v>
      </c>
      <c r="O38" s="185">
        <v>2</v>
      </c>
      <c r="P38" s="186" t="s">
        <v>31</v>
      </c>
      <c r="S38" s="250"/>
    </row>
    <row r="39" spans="1:24" s="13" customFormat="1" ht="15">
      <c r="A39" s="353"/>
      <c r="B39" s="301">
        <v>1901016</v>
      </c>
      <c r="C39" s="97" t="s">
        <v>92</v>
      </c>
      <c r="D39" s="98">
        <v>40</v>
      </c>
      <c r="E39" s="99">
        <v>1</v>
      </c>
      <c r="F39" s="304" t="s">
        <v>64</v>
      </c>
      <c r="G39" s="72">
        <v>1901014</v>
      </c>
      <c r="H39" s="73" t="s">
        <v>90</v>
      </c>
      <c r="I39" s="175">
        <v>16</v>
      </c>
      <c r="J39" s="176">
        <v>0.5</v>
      </c>
      <c r="K39" s="328" t="s">
        <v>22</v>
      </c>
      <c r="L39" s="72">
        <v>1905045</v>
      </c>
      <c r="M39" s="73" t="s">
        <v>91</v>
      </c>
      <c r="N39" s="175">
        <v>32</v>
      </c>
      <c r="O39" s="176">
        <v>2</v>
      </c>
      <c r="P39" s="177" t="s">
        <v>22</v>
      </c>
      <c r="S39" s="250"/>
    </row>
    <row r="40" spans="1:24" s="13" customFormat="1">
      <c r="A40" s="353"/>
      <c r="B40" s="74"/>
      <c r="C40" s="20"/>
      <c r="D40" s="20"/>
      <c r="E40" s="20"/>
      <c r="F40" s="24"/>
      <c r="G40" s="72" t="s">
        <v>93</v>
      </c>
      <c r="H40" s="73" t="s">
        <v>94</v>
      </c>
      <c r="I40" s="175">
        <v>48</v>
      </c>
      <c r="J40" s="176">
        <v>1.5</v>
      </c>
      <c r="K40" s="328" t="s">
        <v>22</v>
      </c>
      <c r="L40" s="106"/>
      <c r="M40" s="20"/>
      <c r="N40" s="20"/>
      <c r="O40" s="20"/>
      <c r="P40" s="118"/>
      <c r="S40" s="250"/>
    </row>
    <row r="41" spans="1:24" s="13" customFormat="1">
      <c r="A41" s="353"/>
      <c r="B41" s="74"/>
      <c r="C41" s="20"/>
      <c r="D41" s="20"/>
      <c r="E41" s="20"/>
      <c r="F41" s="24"/>
      <c r="G41" s="84" t="s">
        <v>96</v>
      </c>
      <c r="H41" s="95" t="s">
        <v>97</v>
      </c>
      <c r="I41" s="189">
        <v>48</v>
      </c>
      <c r="J41" s="190">
        <v>3</v>
      </c>
      <c r="K41" s="335" t="s">
        <v>31</v>
      </c>
      <c r="L41" s="106"/>
      <c r="M41" s="20"/>
      <c r="N41" s="20"/>
      <c r="O41" s="20"/>
      <c r="P41" s="118"/>
      <c r="S41" s="250"/>
    </row>
    <row r="42" spans="1:24" s="13" customFormat="1">
      <c r="A42" s="353"/>
      <c r="B42" s="298">
        <v>1901013</v>
      </c>
      <c r="C42" s="269" t="s">
        <v>258</v>
      </c>
      <c r="D42" s="64">
        <v>48</v>
      </c>
      <c r="E42" s="65">
        <v>3</v>
      </c>
      <c r="F42" s="66" t="s">
        <v>45</v>
      </c>
      <c r="G42" s="72" t="s">
        <v>99</v>
      </c>
      <c r="H42" s="73" t="s">
        <v>100</v>
      </c>
      <c r="I42" s="175">
        <v>32</v>
      </c>
      <c r="J42" s="176">
        <v>1</v>
      </c>
      <c r="K42" s="328" t="s">
        <v>22</v>
      </c>
      <c r="L42" s="84">
        <v>1905048</v>
      </c>
      <c r="M42" s="95" t="s">
        <v>101</v>
      </c>
      <c r="N42" s="189">
        <v>48</v>
      </c>
      <c r="O42" s="190">
        <v>3</v>
      </c>
      <c r="P42" s="199" t="s">
        <v>31</v>
      </c>
      <c r="S42" s="250"/>
    </row>
    <row r="43" spans="1:24" s="13" customFormat="1">
      <c r="A43" s="353"/>
      <c r="B43" s="67"/>
      <c r="C43" s="63" t="s">
        <v>102</v>
      </c>
      <c r="D43" s="119"/>
      <c r="E43" s="120"/>
      <c r="F43" s="66" t="s">
        <v>24</v>
      </c>
      <c r="G43" s="106"/>
      <c r="H43" s="20"/>
      <c r="I43" s="20"/>
      <c r="J43" s="20"/>
      <c r="K43" s="24"/>
      <c r="L43" s="106"/>
      <c r="M43" s="20"/>
      <c r="N43" s="20"/>
      <c r="O43" s="20"/>
      <c r="P43" s="118"/>
      <c r="S43" s="250"/>
    </row>
    <row r="44" spans="1:24" s="13" customFormat="1">
      <c r="A44" s="353"/>
      <c r="B44" s="74"/>
      <c r="C44" s="20"/>
      <c r="D44" s="20"/>
      <c r="E44" s="20"/>
      <c r="F44" s="24"/>
      <c r="G44" s="106"/>
      <c r="H44" s="20"/>
      <c r="I44" s="20"/>
      <c r="J44" s="20"/>
      <c r="K44" s="24"/>
      <c r="L44" s="106"/>
      <c r="M44" s="20"/>
      <c r="N44" s="20"/>
      <c r="O44" s="20"/>
      <c r="P44" s="118"/>
      <c r="S44" s="250"/>
    </row>
    <row r="45" spans="1:24" s="13" customFormat="1" ht="15" thickBot="1">
      <c r="A45" s="356"/>
      <c r="B45" s="268" t="s">
        <v>253</v>
      </c>
      <c r="C45" s="240"/>
      <c r="D45" s="240">
        <f>SUM(D38:D44)</f>
        <v>152</v>
      </c>
      <c r="E45" s="279">
        <f>SUM(E38:E44)</f>
        <v>8</v>
      </c>
      <c r="F45" s="256"/>
      <c r="G45" s="236"/>
      <c r="H45" s="237"/>
      <c r="I45" s="238">
        <f>SUM(I38:I44)</f>
        <v>164</v>
      </c>
      <c r="J45" s="239">
        <f>SUM(J38:J44)</f>
        <v>7</v>
      </c>
      <c r="K45" s="336"/>
      <c r="L45" s="339"/>
      <c r="M45" s="240"/>
      <c r="N45" s="240">
        <f>SUM(N38:N44)</f>
        <v>112</v>
      </c>
      <c r="O45" s="279">
        <f>SUM(O38:O44)</f>
        <v>7</v>
      </c>
      <c r="P45" s="241"/>
      <c r="Q45" s="13">
        <f>D45+I45+N45</f>
        <v>428</v>
      </c>
      <c r="R45" s="250">
        <f>E45+J45+O45</f>
        <v>22</v>
      </c>
      <c r="S45" s="250">
        <f t="shared" si="0"/>
        <v>15</v>
      </c>
    </row>
    <row r="46" spans="1:24" s="13" customFormat="1">
      <c r="A46" s="357" t="s">
        <v>103</v>
      </c>
      <c r="B46" s="127"/>
      <c r="C46" s="290" t="s">
        <v>263</v>
      </c>
      <c r="D46" s="290" t="s">
        <v>266</v>
      </c>
      <c r="E46" s="127">
        <v>1</v>
      </c>
      <c r="F46" s="128"/>
      <c r="G46" s="310"/>
      <c r="H46" s="127"/>
      <c r="I46" s="127"/>
      <c r="J46" s="127"/>
      <c r="K46" s="128"/>
      <c r="L46" s="310"/>
      <c r="M46" s="127"/>
      <c r="N46" s="127"/>
      <c r="O46" s="127"/>
      <c r="P46" s="212"/>
      <c r="S46" s="250"/>
    </row>
    <row r="47" spans="1:24" s="13" customFormat="1" ht="13.5" customHeight="1">
      <c r="A47" s="358"/>
      <c r="B47" s="20"/>
      <c r="C47" s="270" t="s">
        <v>264</v>
      </c>
      <c r="D47" s="270" t="s">
        <v>267</v>
      </c>
      <c r="E47" s="20">
        <v>1</v>
      </c>
      <c r="F47" s="24"/>
      <c r="G47" s="72">
        <v>1901094</v>
      </c>
      <c r="H47" s="73" t="s">
        <v>122</v>
      </c>
      <c r="I47" s="175">
        <v>40</v>
      </c>
      <c r="J47" s="176">
        <v>1</v>
      </c>
      <c r="K47" s="305" t="s">
        <v>29</v>
      </c>
      <c r="L47" s="106"/>
      <c r="M47" s="20"/>
      <c r="N47" s="20"/>
      <c r="O47" s="20"/>
      <c r="P47" s="118"/>
      <c r="S47" s="250"/>
    </row>
    <row r="48" spans="1:24" s="13" customFormat="1" ht="13.5" customHeight="1">
      <c r="A48" s="358"/>
      <c r="B48" s="20"/>
      <c r="C48" s="270" t="s">
        <v>265</v>
      </c>
      <c r="D48" s="270" t="s">
        <v>268</v>
      </c>
      <c r="E48" s="20">
        <v>3</v>
      </c>
      <c r="F48" s="24"/>
      <c r="G48" s="106"/>
      <c r="H48" s="20"/>
      <c r="I48" s="20"/>
      <c r="J48" s="20"/>
      <c r="K48" s="24"/>
      <c r="L48" s="106"/>
      <c r="M48" s="20"/>
      <c r="N48" s="20"/>
      <c r="O48" s="20"/>
      <c r="P48" s="118"/>
      <c r="S48" s="250"/>
    </row>
    <row r="49" spans="1:24" s="13" customFormat="1" ht="13.5" customHeight="1">
      <c r="A49" s="358"/>
      <c r="B49" s="204">
        <v>1900105</v>
      </c>
      <c r="C49" s="266" t="s">
        <v>259</v>
      </c>
      <c r="D49" s="204" t="s">
        <v>124</v>
      </c>
      <c r="E49" s="205">
        <v>1</v>
      </c>
      <c r="F49" s="305" t="s">
        <v>29</v>
      </c>
      <c r="G49" s="106"/>
      <c r="H49" s="20"/>
      <c r="I49" s="20"/>
      <c r="J49" s="20"/>
      <c r="K49" s="24"/>
      <c r="L49" s="106"/>
      <c r="M49" s="20"/>
      <c r="N49" s="20"/>
      <c r="O49" s="20"/>
      <c r="P49" s="118"/>
      <c r="S49" s="250"/>
    </row>
    <row r="50" spans="1:24" s="13" customFormat="1" ht="13.5" customHeight="1">
      <c r="A50" s="358"/>
      <c r="B50" s="204">
        <v>1900107</v>
      </c>
      <c r="C50" s="121" t="s">
        <v>126</v>
      </c>
      <c r="D50" s="204" t="s">
        <v>28</v>
      </c>
      <c r="E50" s="205">
        <v>1</v>
      </c>
      <c r="F50" s="305" t="s">
        <v>29</v>
      </c>
      <c r="G50" s="106"/>
      <c r="H50" s="20"/>
      <c r="I50" s="20"/>
      <c r="J50" s="20"/>
      <c r="K50" s="24"/>
      <c r="L50" s="106"/>
      <c r="M50" s="20"/>
      <c r="N50" s="20"/>
      <c r="O50" s="20"/>
      <c r="P50" s="118"/>
      <c r="S50" s="250"/>
    </row>
    <row r="51" spans="1:24" s="13" customFormat="1" ht="13.5" customHeight="1">
      <c r="A51" s="358"/>
      <c r="B51" s="20"/>
      <c r="C51" s="20"/>
      <c r="D51" s="20"/>
      <c r="E51" s="20"/>
      <c r="F51" s="24"/>
      <c r="G51" s="123"/>
      <c r="H51" s="124"/>
      <c r="I51" s="119"/>
      <c r="J51" s="122"/>
      <c r="K51" s="329"/>
      <c r="L51" s="106"/>
      <c r="M51" s="20"/>
      <c r="N51" s="20"/>
      <c r="O51" s="20"/>
      <c r="P51" s="118"/>
      <c r="S51" s="250"/>
    </row>
    <row r="52" spans="1:24" s="13" customFormat="1" ht="14.25" customHeight="1" thickBot="1">
      <c r="A52" s="359"/>
      <c r="B52" s="240"/>
      <c r="C52" s="240"/>
      <c r="D52" s="240"/>
      <c r="E52" s="240">
        <f>SUM(E46:E51)</f>
        <v>7</v>
      </c>
      <c r="F52" s="256"/>
      <c r="G52" s="261"/>
      <c r="H52" s="262"/>
      <c r="I52" s="263"/>
      <c r="J52" s="264">
        <f>SUM(J47:J51)</f>
        <v>1</v>
      </c>
      <c r="K52" s="336"/>
      <c r="L52" s="339"/>
      <c r="M52" s="240"/>
      <c r="N52" s="240"/>
      <c r="O52" s="240"/>
      <c r="P52" s="241"/>
      <c r="R52" s="250">
        <f>E52+J52</f>
        <v>8</v>
      </c>
      <c r="S52" s="250">
        <f t="shared" si="0"/>
        <v>8</v>
      </c>
    </row>
    <row r="53" spans="1:24" s="13" customFormat="1" ht="14.25" customHeight="1" thickBot="1">
      <c r="A53" s="357" t="s">
        <v>119</v>
      </c>
      <c r="B53" s="289">
        <v>1905033</v>
      </c>
      <c r="C53" s="113" t="s">
        <v>104</v>
      </c>
      <c r="D53" s="114">
        <v>48</v>
      </c>
      <c r="E53" s="115">
        <v>3</v>
      </c>
      <c r="F53" s="116" t="s">
        <v>45</v>
      </c>
      <c r="G53" s="311"/>
      <c r="H53" s="291" t="s">
        <v>261</v>
      </c>
      <c r="I53" s="292">
        <v>40</v>
      </c>
      <c r="J53" s="293">
        <v>1</v>
      </c>
      <c r="K53" s="337"/>
      <c r="L53" s="340">
        <v>1901095</v>
      </c>
      <c r="M53" s="294" t="s">
        <v>125</v>
      </c>
      <c r="N53" s="196">
        <v>32</v>
      </c>
      <c r="O53" s="202">
        <v>1</v>
      </c>
      <c r="P53" s="203" t="s">
        <v>22</v>
      </c>
      <c r="S53" s="250"/>
    </row>
    <row r="54" spans="1:24" s="13" customFormat="1" ht="13.5" customHeight="1">
      <c r="A54" s="358"/>
      <c r="B54" s="265">
        <v>1905034</v>
      </c>
      <c r="C54" s="97" t="s">
        <v>107</v>
      </c>
      <c r="D54" s="98">
        <v>32</v>
      </c>
      <c r="E54" s="99">
        <v>1</v>
      </c>
      <c r="F54" s="304" t="s">
        <v>64</v>
      </c>
      <c r="G54" s="60">
        <v>3300005</v>
      </c>
      <c r="H54" s="61" t="s">
        <v>105</v>
      </c>
      <c r="I54" s="171">
        <v>20</v>
      </c>
      <c r="J54" s="172">
        <v>1</v>
      </c>
      <c r="K54" s="327" t="s">
        <v>13</v>
      </c>
      <c r="L54" s="341">
        <v>1901022</v>
      </c>
      <c r="M54" s="272" t="s">
        <v>106</v>
      </c>
      <c r="N54" s="273">
        <v>32</v>
      </c>
      <c r="O54" s="207">
        <v>1</v>
      </c>
      <c r="P54" s="208" t="s">
        <v>22</v>
      </c>
      <c r="S54" s="250"/>
      <c r="T54" s="80">
        <v>1900104</v>
      </c>
      <c r="U54" s="81" t="s">
        <v>120</v>
      </c>
      <c r="V54" s="180" t="s">
        <v>121</v>
      </c>
      <c r="W54" s="206">
        <v>3</v>
      </c>
      <c r="X54" s="182" t="s">
        <v>29</v>
      </c>
    </row>
    <row r="55" spans="1:24" s="13" customFormat="1" ht="13.5" customHeight="1">
      <c r="A55" s="358"/>
      <c r="B55" s="70">
        <v>1901017</v>
      </c>
      <c r="C55" s="63" t="s">
        <v>111</v>
      </c>
      <c r="D55" s="64">
        <v>48</v>
      </c>
      <c r="E55" s="65">
        <v>3</v>
      </c>
      <c r="F55" s="66" t="s">
        <v>17</v>
      </c>
      <c r="G55" s="72" t="s">
        <v>112</v>
      </c>
      <c r="H55" s="73" t="s">
        <v>113</v>
      </c>
      <c r="I55" s="175">
        <v>32</v>
      </c>
      <c r="J55" s="176">
        <v>1</v>
      </c>
      <c r="K55" s="328" t="s">
        <v>22</v>
      </c>
      <c r="L55" s="84" t="s">
        <v>109</v>
      </c>
      <c r="M55" s="95" t="s">
        <v>110</v>
      </c>
      <c r="N55" s="189">
        <v>48</v>
      </c>
      <c r="O55" s="190">
        <v>3</v>
      </c>
      <c r="P55" s="199" t="s">
        <v>31</v>
      </c>
      <c r="S55" s="250"/>
    </row>
    <row r="56" spans="1:24" s="13" customFormat="1" ht="14.25" customHeight="1">
      <c r="A56" s="358"/>
      <c r="B56" s="265">
        <v>1901018</v>
      </c>
      <c r="C56" s="97" t="s">
        <v>116</v>
      </c>
      <c r="D56" s="98">
        <v>32</v>
      </c>
      <c r="E56" s="99">
        <v>1</v>
      </c>
      <c r="F56" s="304" t="s">
        <v>58</v>
      </c>
      <c r="G56" s="106"/>
      <c r="H56" s="20"/>
      <c r="I56" s="20"/>
      <c r="J56" s="20"/>
      <c r="K56" s="24"/>
      <c r="L56" s="72" t="s">
        <v>114</v>
      </c>
      <c r="M56" s="73" t="s">
        <v>115</v>
      </c>
      <c r="N56" s="175">
        <v>32</v>
      </c>
      <c r="O56" s="176">
        <v>1</v>
      </c>
      <c r="P56" s="177" t="s">
        <v>22</v>
      </c>
      <c r="S56" s="250"/>
    </row>
    <row r="57" spans="1:24" s="13" customFormat="1" ht="13.5" customHeight="1">
      <c r="A57" s="358"/>
      <c r="B57" s="178"/>
      <c r="C57" s="63" t="s">
        <v>118</v>
      </c>
      <c r="D57" s="70"/>
      <c r="E57" s="201"/>
      <c r="F57" s="66" t="s">
        <v>24</v>
      </c>
      <c r="G57" s="106"/>
      <c r="H57" s="20"/>
      <c r="I57" s="20"/>
      <c r="J57" s="20"/>
      <c r="K57" s="24"/>
      <c r="L57" s="84">
        <v>1905026</v>
      </c>
      <c r="M57" s="95" t="s">
        <v>117</v>
      </c>
      <c r="N57" s="189">
        <v>48</v>
      </c>
      <c r="O57" s="190">
        <v>3</v>
      </c>
      <c r="P57" s="199" t="s">
        <v>31</v>
      </c>
      <c r="S57" s="250"/>
    </row>
    <row r="58" spans="1:24" s="13" customFormat="1" ht="14.25" customHeight="1" thickBot="1">
      <c r="A58" s="371"/>
      <c r="B58" s="277" t="s">
        <v>253</v>
      </c>
      <c r="C58" s="130"/>
      <c r="D58" s="130">
        <f>SUM(D53:D57)</f>
        <v>160</v>
      </c>
      <c r="E58" s="278">
        <f>SUM(E53:E57)</f>
        <v>8</v>
      </c>
      <c r="F58" s="131"/>
      <c r="G58" s="195"/>
      <c r="H58" s="130"/>
      <c r="I58" s="130">
        <f>SUM(I53:I57)</f>
        <v>92</v>
      </c>
      <c r="J58" s="278">
        <f>SUM(J53:J57)</f>
        <v>3</v>
      </c>
      <c r="K58" s="131"/>
      <c r="L58" s="195"/>
      <c r="M58" s="130"/>
      <c r="N58" s="130">
        <f>SUM(N53:N57)</f>
        <v>192</v>
      </c>
      <c r="O58" s="278">
        <f>SUM(O53:O57)</f>
        <v>9</v>
      </c>
      <c r="P58" s="179"/>
      <c r="Q58" s="13">
        <f>D58+I58+N58</f>
        <v>444</v>
      </c>
      <c r="R58" s="250">
        <f>E58+J58+O58</f>
        <v>20</v>
      </c>
      <c r="S58" s="250">
        <f t="shared" si="0"/>
        <v>11</v>
      </c>
      <c r="T58" s="132">
        <v>3100018</v>
      </c>
      <c r="U58" s="133" t="s">
        <v>248</v>
      </c>
      <c r="V58" s="209" t="s">
        <v>40</v>
      </c>
      <c r="W58" s="210">
        <v>2</v>
      </c>
      <c r="X58" s="211" t="s">
        <v>128</v>
      </c>
    </row>
    <row r="59" spans="1:24" s="13" customFormat="1" ht="14.25" customHeight="1" thickBot="1">
      <c r="A59" s="357" t="s">
        <v>129</v>
      </c>
      <c r="B59" s="319">
        <v>1900106</v>
      </c>
      <c r="C59" s="320" t="s">
        <v>260</v>
      </c>
      <c r="D59" s="319" t="s">
        <v>131</v>
      </c>
      <c r="E59" s="321">
        <v>3</v>
      </c>
      <c r="F59" s="182" t="s">
        <v>29</v>
      </c>
      <c r="G59" s="310"/>
      <c r="H59" s="127"/>
      <c r="I59" s="127"/>
      <c r="J59" s="127"/>
      <c r="K59" s="128"/>
      <c r="L59" s="324">
        <v>1905037</v>
      </c>
      <c r="M59" s="183" t="s">
        <v>95</v>
      </c>
      <c r="N59" s="184">
        <v>48</v>
      </c>
      <c r="O59" s="185">
        <v>3</v>
      </c>
      <c r="P59" s="186" t="s">
        <v>31</v>
      </c>
      <c r="S59" s="250"/>
      <c r="T59" s="134">
        <v>3100019</v>
      </c>
      <c r="U59" s="135" t="s">
        <v>132</v>
      </c>
      <c r="V59" s="213" t="s">
        <v>133</v>
      </c>
      <c r="W59" s="210">
        <v>1</v>
      </c>
      <c r="X59" s="211" t="s">
        <v>128</v>
      </c>
    </row>
    <row r="60" spans="1:24" s="13" customFormat="1" ht="14.25" customHeight="1">
      <c r="A60" s="358"/>
      <c r="B60" s="20"/>
      <c r="C60" s="20"/>
      <c r="D60" s="20"/>
      <c r="E60" s="20"/>
      <c r="F60" s="118"/>
      <c r="G60" s="106"/>
      <c r="H60" s="20"/>
      <c r="I60" s="20"/>
      <c r="J60" s="20"/>
      <c r="K60" s="24"/>
      <c r="L60" s="72">
        <v>1905038</v>
      </c>
      <c r="M60" s="73" t="s">
        <v>98</v>
      </c>
      <c r="N60" s="175">
        <v>32</v>
      </c>
      <c r="O60" s="176">
        <v>1</v>
      </c>
      <c r="P60" s="177" t="s">
        <v>22</v>
      </c>
      <c r="S60" s="250"/>
    </row>
    <row r="61" spans="1:24" s="13" customFormat="1" ht="13.5" customHeight="1">
      <c r="A61" s="358"/>
      <c r="B61" s="257"/>
      <c r="C61" s="258"/>
      <c r="D61" s="259"/>
      <c r="E61" s="260"/>
      <c r="F61" s="322"/>
      <c r="G61" s="106"/>
      <c r="H61" s="20"/>
      <c r="I61" s="20"/>
      <c r="J61" s="20"/>
      <c r="K61" s="24"/>
      <c r="L61" s="106"/>
      <c r="M61" s="20"/>
      <c r="N61" s="20"/>
      <c r="O61" s="20"/>
      <c r="P61" s="118"/>
      <c r="S61" s="250"/>
    </row>
    <row r="62" spans="1:24" s="13" customFormat="1" ht="14.25" customHeight="1" thickBot="1">
      <c r="A62" s="371"/>
      <c r="B62" s="90"/>
      <c r="C62" s="295"/>
      <c r="D62" s="78"/>
      <c r="E62" s="91">
        <f>SUM(E59:E61)</f>
        <v>3</v>
      </c>
      <c r="F62" s="323"/>
      <c r="G62" s="195"/>
      <c r="H62" s="130"/>
      <c r="I62" s="130"/>
      <c r="J62" s="278">
        <f>SUM(J59:J61)</f>
        <v>0</v>
      </c>
      <c r="K62" s="131"/>
      <c r="L62" s="195"/>
      <c r="M62" s="130"/>
      <c r="N62" s="130">
        <f>SUM(N59:N60)</f>
        <v>80</v>
      </c>
      <c r="O62" s="278">
        <f>SUM(O59:O60)</f>
        <v>4</v>
      </c>
      <c r="P62" s="179"/>
      <c r="Q62" s="13">
        <f>N62</f>
        <v>80</v>
      </c>
      <c r="R62" s="250">
        <f>E62+J62+O62</f>
        <v>7</v>
      </c>
      <c r="S62" s="250">
        <f t="shared" si="0"/>
        <v>3</v>
      </c>
    </row>
    <row r="63" spans="1:24" s="13" customFormat="1" ht="14.25" customHeight="1">
      <c r="A63" s="253"/>
      <c r="B63" s="140"/>
      <c r="C63" s="141"/>
      <c r="D63" s="142"/>
      <c r="E63" s="143">
        <f>E10+E18+E27+E37+E45+E52+E58+E62</f>
        <v>77.5</v>
      </c>
      <c r="F63" s="143"/>
      <c r="G63" s="315"/>
      <c r="H63" s="316"/>
      <c r="I63" s="317"/>
      <c r="J63" s="318">
        <f>J10+J18+J27+J37+J45+J52+J58</f>
        <v>47.5</v>
      </c>
      <c r="K63" s="318"/>
      <c r="L63" s="139"/>
      <c r="M63" s="139"/>
      <c r="N63" s="139"/>
      <c r="O63" s="139"/>
      <c r="P63" s="139"/>
      <c r="R63" s="250">
        <f>SUM(R10:R62)</f>
        <v>152</v>
      </c>
      <c r="S63" s="250">
        <f>SUM(S10:S62)</f>
        <v>125</v>
      </c>
    </row>
    <row r="64" spans="1:24" s="13" customFormat="1">
      <c r="A64" s="136" t="s">
        <v>134</v>
      </c>
      <c r="B64" s="140"/>
      <c r="C64" s="141"/>
      <c r="D64" s="142"/>
      <c r="E64" s="143"/>
      <c r="F64" s="143"/>
      <c r="G64" s="137"/>
      <c r="H64" s="138"/>
      <c r="I64" s="137">
        <f>SUM(I4:I61)</f>
        <v>2208</v>
      </c>
      <c r="J64" s="214">
        <f>SUM(J4:J61)</f>
        <v>95</v>
      </c>
      <c r="K64" s="215"/>
      <c r="L64" s="215"/>
      <c r="M64" s="215"/>
      <c r="N64" s="215">
        <f>SUM(N4:N62)</f>
        <v>1036</v>
      </c>
      <c r="O64" s="215">
        <f>SUM(O4:O62)</f>
        <v>54</v>
      </c>
      <c r="P64" s="215"/>
    </row>
    <row r="65" spans="1:24" s="13" customFormat="1">
      <c r="A65" s="136"/>
      <c r="B65" s="140"/>
      <c r="C65" s="141"/>
      <c r="D65" s="142"/>
      <c r="E65" s="143"/>
      <c r="F65" s="143"/>
      <c r="G65" s="137"/>
      <c r="H65" s="138"/>
      <c r="I65" s="137"/>
      <c r="J65" s="214"/>
      <c r="K65" s="215"/>
      <c r="L65" s="215"/>
      <c r="M65" s="215"/>
      <c r="N65" s="215"/>
      <c r="O65" s="215"/>
      <c r="P65" s="215"/>
    </row>
    <row r="66" spans="1:24" s="13" customFormat="1">
      <c r="A66" s="139"/>
      <c r="B66" s="148">
        <v>130</v>
      </c>
      <c r="C66" s="148" t="s">
        <v>137</v>
      </c>
      <c r="D66" s="148"/>
      <c r="E66" s="148">
        <f>B66*0.6</f>
        <v>78</v>
      </c>
      <c r="F66" s="149"/>
      <c r="G66" s="144"/>
      <c r="H66" s="145"/>
      <c r="I66" s="144"/>
      <c r="J66" s="216"/>
      <c r="K66" s="217"/>
    </row>
    <row r="67" spans="1:24" s="13" customFormat="1" ht="46" thickBot="1">
      <c r="A67" s="139"/>
      <c r="B67" s="152" t="s">
        <v>141</v>
      </c>
      <c r="C67" s="153" t="s">
        <v>142</v>
      </c>
      <c r="D67" s="152">
        <f>SUM(D4:D5,D11:D13,D19:D20,D28:D29)</f>
        <v>432</v>
      </c>
      <c r="E67" s="154">
        <f>SUM(E4:E5,E11:E13,E19:E20,E28:E29)</f>
        <v>24</v>
      </c>
      <c r="F67" s="155"/>
      <c r="G67" s="144"/>
      <c r="H67" s="146" t="s">
        <v>135</v>
      </c>
      <c r="I67" s="146">
        <f>B66*0.4</f>
        <v>52</v>
      </c>
      <c r="J67" s="216"/>
      <c r="K67" s="217"/>
    </row>
    <row r="68" spans="1:24" s="13" customFormat="1">
      <c r="A68" s="147" t="s">
        <v>136</v>
      </c>
      <c r="B68" s="158"/>
      <c r="C68" s="158"/>
      <c r="D68" s="158"/>
      <c r="E68" s="158"/>
      <c r="F68" s="155"/>
      <c r="G68" s="149"/>
      <c r="H68" s="150" t="s">
        <v>138</v>
      </c>
      <c r="I68" s="150"/>
      <c r="J68" s="218"/>
      <c r="K68" s="148"/>
      <c r="L68" s="148"/>
      <c r="M68" s="219" t="s">
        <v>139</v>
      </c>
      <c r="N68" s="148"/>
      <c r="O68" s="148"/>
      <c r="P68" s="148" t="s">
        <v>140</v>
      </c>
      <c r="T68" s="126"/>
      <c r="U68" s="127"/>
      <c r="V68" s="127"/>
      <c r="W68" s="127"/>
      <c r="X68" s="128"/>
    </row>
    <row r="69" spans="1:24" s="13" customFormat="1" ht="24" customHeight="1">
      <c r="A69" s="151"/>
      <c r="B69" s="158"/>
      <c r="C69" s="158"/>
      <c r="D69" s="158"/>
      <c r="E69" s="158"/>
      <c r="F69" s="155"/>
      <c r="G69" s="156"/>
      <c r="H69" s="157" t="s">
        <v>143</v>
      </c>
      <c r="I69" s="220">
        <f>SUM(I4:I7,I12:I13,I19:I20,I38,I54)</f>
        <v>364</v>
      </c>
      <c r="J69" s="221">
        <v>18</v>
      </c>
      <c r="K69" s="360" t="s">
        <v>144</v>
      </c>
      <c r="L69" s="361"/>
      <c r="M69" s="361"/>
      <c r="N69" s="361"/>
      <c r="O69" s="361"/>
      <c r="P69" s="362"/>
      <c r="T69" s="74"/>
      <c r="U69" s="20"/>
      <c r="V69" s="20"/>
      <c r="W69" s="20"/>
      <c r="X69" s="24"/>
    </row>
    <row r="70" spans="1:24" s="13" customFormat="1" ht="13.5" customHeight="1">
      <c r="A70" s="158"/>
      <c r="B70" s="343" t="s">
        <v>147</v>
      </c>
      <c r="C70" s="160" t="s">
        <v>148</v>
      </c>
      <c r="D70" s="161"/>
      <c r="E70" s="162">
        <f>SUM(E6:E8,E14:E15,E21:E34,E30:E34,E36:E39,E53:E56)</f>
        <v>79.5</v>
      </c>
      <c r="F70" s="155"/>
      <c r="G70" s="156"/>
      <c r="H70" s="129" t="s">
        <v>145</v>
      </c>
      <c r="I70" s="204"/>
      <c r="J70" s="222" t="e">
        <f>SUM(J11,#REF!,J54:J57,E59)</f>
        <v>#REF!</v>
      </c>
      <c r="K70" s="344"/>
      <c r="L70" s="345"/>
      <c r="M70" s="345"/>
      <c r="N70" s="345"/>
      <c r="O70" s="345"/>
      <c r="P70" s="346"/>
    </row>
    <row r="71" spans="1:24" s="13" customFormat="1" ht="33.75" customHeight="1">
      <c r="A71" s="158"/>
      <c r="B71" s="343"/>
      <c r="C71" s="160" t="s">
        <v>150</v>
      </c>
      <c r="D71" s="161"/>
      <c r="E71" s="162">
        <f>SUM(W20,E24,E31,E33,W34,E39,E54,E56)</f>
        <v>8</v>
      </c>
      <c r="F71" s="155"/>
      <c r="G71" s="156"/>
      <c r="H71" s="159" t="s">
        <v>146</v>
      </c>
      <c r="I71" s="187"/>
      <c r="J71" s="223">
        <f>SUM(W58,W59,J14)</f>
        <v>5</v>
      </c>
      <c r="K71" s="344"/>
      <c r="L71" s="345"/>
      <c r="M71" s="345"/>
      <c r="N71" s="345"/>
      <c r="O71" s="345"/>
      <c r="P71" s="346"/>
    </row>
    <row r="72" spans="1:24" s="13" customFormat="1" ht="33.75" customHeight="1" thickBot="1">
      <c r="A72" s="342"/>
      <c r="B72" s="228" t="e">
        <f>SUM(E72,J74,O74)</f>
        <v>#REF!</v>
      </c>
      <c r="C72" s="229"/>
      <c r="D72" s="229"/>
      <c r="E72" s="230">
        <f>SUM(E67:E70)</f>
        <v>103.5</v>
      </c>
      <c r="F72" s="155"/>
      <c r="G72" s="156"/>
      <c r="H72" s="163" t="s">
        <v>149</v>
      </c>
      <c r="I72" s="20"/>
      <c r="J72" s="224">
        <f>SUM(J8,J15:J16,J21:J24,J28:J29,J39:J42,J55)</f>
        <v>21.5</v>
      </c>
      <c r="K72" s="225"/>
      <c r="L72" s="225"/>
      <c r="M72" s="74"/>
      <c r="N72" s="20"/>
      <c r="O72" s="20"/>
      <c r="P72" s="20"/>
    </row>
    <row r="73" spans="1:24" s="13" customFormat="1" ht="24" customHeight="1">
      <c r="A73" s="342"/>
      <c r="B73" s="231"/>
      <c r="C73" s="232"/>
      <c r="D73" s="231"/>
      <c r="E73" s="231"/>
      <c r="F73" s="231"/>
      <c r="G73" s="156"/>
      <c r="H73" s="226" t="s">
        <v>150</v>
      </c>
      <c r="I73" s="20"/>
      <c r="J73" s="234">
        <f>SUM(J8,J16,J22,W24,J28,J39,J40,J42,J55)</f>
        <v>11.5</v>
      </c>
      <c r="K73" s="225"/>
      <c r="L73" s="225"/>
      <c r="M73" s="74"/>
      <c r="N73" s="20"/>
      <c r="O73" s="20"/>
      <c r="P73" s="20"/>
    </row>
    <row r="74" spans="1:24" s="13" customFormat="1" ht="27" customHeight="1" thickBot="1">
      <c r="A74" s="227" t="s">
        <v>134</v>
      </c>
      <c r="B74" s="41"/>
      <c r="C74" s="42"/>
      <c r="D74" s="41"/>
      <c r="E74" s="41"/>
      <c r="F74" s="231"/>
      <c r="G74" s="156"/>
      <c r="H74" s="229"/>
      <c r="I74" s="229">
        <f>SUM(I69:I73)</f>
        <v>364</v>
      </c>
      <c r="J74" s="228" t="e">
        <f>SUM(J69:J72)</f>
        <v>#REF!</v>
      </c>
      <c r="K74" s="229"/>
      <c r="L74" s="229"/>
      <c r="M74" s="229"/>
      <c r="N74" s="229"/>
      <c r="O74" s="228"/>
      <c r="P74" s="229"/>
    </row>
    <row r="75" spans="1:24" s="13" customFormat="1">
      <c r="B75" s="41"/>
      <c r="C75" s="42"/>
      <c r="D75" s="41"/>
      <c r="E75" s="41"/>
      <c r="F75" s="233"/>
      <c r="G75" s="231"/>
      <c r="H75" s="233"/>
      <c r="I75" s="231"/>
      <c r="J75" s="231"/>
      <c r="K75" s="231"/>
    </row>
    <row r="76" spans="1:24" s="13" customFormat="1">
      <c r="A76"/>
      <c r="B76" s="41"/>
      <c r="C76" s="42"/>
      <c r="D76" s="41"/>
      <c r="E76" s="41"/>
      <c r="F76" s="41"/>
      <c r="G76" s="231"/>
      <c r="H76" s="233"/>
      <c r="I76" s="231"/>
      <c r="J76" s="231"/>
      <c r="K76" s="231"/>
    </row>
    <row r="77" spans="1:24">
      <c r="G77" s="231"/>
      <c r="H77" s="233"/>
      <c r="I77" s="231"/>
      <c r="J77" s="231"/>
    </row>
    <row r="78" spans="1:24">
      <c r="N78" s="41"/>
      <c r="O78" s="41"/>
    </row>
    <row r="79" spans="1:24">
      <c r="N79" s="41"/>
      <c r="O79" s="41"/>
    </row>
    <row r="80" spans="1:24">
      <c r="N80" s="41"/>
      <c r="O80" s="41"/>
    </row>
    <row r="81" spans="14:15">
      <c r="N81" s="41"/>
      <c r="O81" s="41"/>
    </row>
    <row r="82" spans="14:15">
      <c r="N82" s="41"/>
      <c r="O82" s="41"/>
    </row>
    <row r="83" spans="14:15">
      <c r="N83" s="41"/>
      <c r="O83" s="41"/>
    </row>
    <row r="84" spans="14:15">
      <c r="N84" s="41"/>
      <c r="O84" s="41"/>
    </row>
    <row r="85" spans="14:15">
      <c r="N85" s="41"/>
      <c r="O85" s="41"/>
    </row>
    <row r="86" spans="14:15">
      <c r="N86" s="41"/>
      <c r="O86" s="41"/>
    </row>
    <row r="87" spans="14:15">
      <c r="N87" s="41"/>
      <c r="O87" s="41"/>
    </row>
    <row r="88" spans="14:15">
      <c r="N88" s="41"/>
      <c r="O88" s="41"/>
    </row>
    <row r="89" spans="14:15">
      <c r="N89" s="41"/>
      <c r="O89" s="41"/>
    </row>
    <row r="90" spans="14:15">
      <c r="N90" s="41"/>
      <c r="O90" s="41"/>
    </row>
  </sheetData>
  <mergeCells count="18">
    <mergeCell ref="A1:P1"/>
    <mergeCell ref="B2:F2"/>
    <mergeCell ref="G2:K2"/>
    <mergeCell ref="L2:P2"/>
    <mergeCell ref="A53:A58"/>
    <mergeCell ref="A72:A73"/>
    <mergeCell ref="B70:B71"/>
    <mergeCell ref="K71:P71"/>
    <mergeCell ref="A2:A3"/>
    <mergeCell ref="A4:A10"/>
    <mergeCell ref="A11:A18"/>
    <mergeCell ref="A19:A27"/>
    <mergeCell ref="A28:A37"/>
    <mergeCell ref="A38:A45"/>
    <mergeCell ref="A46:A52"/>
    <mergeCell ref="K69:P69"/>
    <mergeCell ref="K70:P70"/>
    <mergeCell ref="A59:A62"/>
  </mergeCells>
  <phoneticPr fontId="0" type="halfwidthKatakana" alignment="noControl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"/>
  <sheetViews>
    <sheetView topLeftCell="A19" workbookViewId="0">
      <selection activeCell="C31" sqref="C31"/>
    </sheetView>
  </sheetViews>
  <sheetFormatPr baseColWidth="10" defaultColWidth="9" defaultRowHeight="14"/>
  <cols>
    <col min="1" max="1" width="8" customWidth="1"/>
    <col min="2" max="2" width="29.6640625" bestFit="1" customWidth="1"/>
    <col min="3" max="3" width="21.33203125" bestFit="1" customWidth="1"/>
  </cols>
  <sheetData>
    <row r="1" spans="1:4" ht="17">
      <c r="A1" s="372" t="s">
        <v>151</v>
      </c>
      <c r="B1" s="372"/>
      <c r="C1" s="372"/>
      <c r="D1" s="372"/>
    </row>
    <row r="2" spans="1:4">
      <c r="A2" s="16"/>
      <c r="B2" s="16" t="s">
        <v>152</v>
      </c>
      <c r="C2" s="17">
        <v>19</v>
      </c>
    </row>
    <row r="3" spans="1:4">
      <c r="A3" s="16"/>
      <c r="B3" s="16" t="s">
        <v>153</v>
      </c>
      <c r="C3" s="16" t="s">
        <v>154</v>
      </c>
      <c r="D3" s="16"/>
    </row>
    <row r="4" spans="1:4" ht="17.25" customHeight="1">
      <c r="A4" s="18"/>
      <c r="B4" s="18" t="s">
        <v>155</v>
      </c>
      <c r="C4" s="18" t="s">
        <v>156</v>
      </c>
      <c r="D4" s="18" t="s">
        <v>140</v>
      </c>
    </row>
    <row r="5" spans="1:4">
      <c r="A5" s="19" t="s">
        <v>157</v>
      </c>
      <c r="B5" s="19" t="s">
        <v>158</v>
      </c>
      <c r="C5" s="19" t="s">
        <v>159</v>
      </c>
      <c r="D5" s="19"/>
    </row>
    <row r="6" spans="1:4" s="13" customFormat="1">
      <c r="A6" s="20"/>
      <c r="B6" s="21" t="s">
        <v>160</v>
      </c>
      <c r="C6" s="21">
        <v>1900011</v>
      </c>
      <c r="D6" s="20"/>
    </row>
    <row r="7" spans="1:4" s="13" customFormat="1">
      <c r="A7" s="20"/>
      <c r="B7" s="21" t="s">
        <v>161</v>
      </c>
      <c r="C7" s="21">
        <v>1900012</v>
      </c>
      <c r="D7" s="20"/>
    </row>
    <row r="8" spans="1:4">
      <c r="A8" s="19" t="s">
        <v>162</v>
      </c>
      <c r="B8" s="19" t="s">
        <v>163</v>
      </c>
      <c r="C8" s="19" t="s">
        <v>164</v>
      </c>
      <c r="D8" s="19"/>
    </row>
    <row r="9" spans="1:4" s="13" customFormat="1">
      <c r="A9" s="20"/>
      <c r="B9" s="22" t="s">
        <v>23</v>
      </c>
      <c r="C9" s="23"/>
      <c r="D9" s="20"/>
    </row>
    <row r="10" spans="1:4" s="13" customFormat="1">
      <c r="A10" s="24"/>
      <c r="B10" s="22" t="s">
        <v>48</v>
      </c>
      <c r="C10" s="23"/>
      <c r="D10" s="20"/>
    </row>
    <row r="11" spans="1:4" s="13" customFormat="1">
      <c r="A11" s="24"/>
      <c r="B11" s="22" t="s">
        <v>67</v>
      </c>
      <c r="C11" s="23"/>
      <c r="D11" s="20"/>
    </row>
    <row r="12" spans="1:4" s="13" customFormat="1">
      <c r="A12" s="24"/>
      <c r="B12" s="22" t="s">
        <v>83</v>
      </c>
      <c r="C12" s="23"/>
      <c r="D12" s="20"/>
    </row>
    <row r="13" spans="1:4" s="13" customFormat="1">
      <c r="A13" s="24"/>
      <c r="B13" s="22" t="s">
        <v>102</v>
      </c>
      <c r="C13" s="23"/>
      <c r="D13" s="20"/>
    </row>
    <row r="14" spans="1:4" s="13" customFormat="1">
      <c r="A14" s="24"/>
      <c r="B14" s="22" t="s">
        <v>118</v>
      </c>
      <c r="C14" s="23"/>
      <c r="D14" s="20"/>
    </row>
    <row r="15" spans="1:4" s="13" customFormat="1">
      <c r="A15" s="20"/>
      <c r="B15" s="25" t="s">
        <v>19</v>
      </c>
      <c r="C15" s="23">
        <v>1900101</v>
      </c>
      <c r="D15" s="20"/>
    </row>
    <row r="16" spans="1:4" s="13" customFormat="1">
      <c r="A16" s="24"/>
      <c r="B16" s="26" t="s">
        <v>27</v>
      </c>
      <c r="C16" s="23">
        <v>1900102</v>
      </c>
      <c r="D16" s="20"/>
    </row>
    <row r="17" spans="1:4" s="13" customFormat="1">
      <c r="A17" s="24"/>
      <c r="B17" s="26" t="s">
        <v>108</v>
      </c>
      <c r="C17" s="23">
        <v>1900103</v>
      </c>
      <c r="D17" s="20"/>
    </row>
    <row r="18" spans="1:4" s="13" customFormat="1">
      <c r="A18" s="24"/>
      <c r="B18" s="26" t="s">
        <v>120</v>
      </c>
      <c r="C18" s="23">
        <v>1900104</v>
      </c>
      <c r="D18" s="20"/>
    </row>
    <row r="19" spans="1:4" s="13" customFormat="1">
      <c r="A19" s="24"/>
      <c r="B19" s="26" t="s">
        <v>123</v>
      </c>
      <c r="C19" s="23">
        <v>1900105</v>
      </c>
      <c r="D19" s="20"/>
    </row>
    <row r="20" spans="1:4" s="13" customFormat="1">
      <c r="A20" s="24"/>
      <c r="B20" s="26" t="s">
        <v>130</v>
      </c>
      <c r="C20" s="23">
        <v>1900106</v>
      </c>
      <c r="D20" s="20"/>
    </row>
    <row r="21" spans="1:4" s="13" customFormat="1">
      <c r="A21" s="24"/>
      <c r="B21" s="26" t="s">
        <v>126</v>
      </c>
      <c r="C21" s="23">
        <v>1900107</v>
      </c>
      <c r="D21" s="20"/>
    </row>
    <row r="22" spans="1:4" s="14" customFormat="1">
      <c r="A22" s="27"/>
      <c r="B22" s="28" t="s">
        <v>127</v>
      </c>
      <c r="C22" s="29">
        <v>1900108</v>
      </c>
      <c r="D22" s="30"/>
    </row>
    <row r="23" spans="1:4" s="14" customFormat="1">
      <c r="A23" s="27"/>
      <c r="B23" s="25" t="s">
        <v>132</v>
      </c>
      <c r="C23" s="29">
        <v>1900109</v>
      </c>
      <c r="D23" s="30"/>
    </row>
    <row r="24" spans="1:4">
      <c r="A24" s="31"/>
      <c r="B24" s="32"/>
      <c r="C24" s="33"/>
      <c r="D24" s="32"/>
    </row>
    <row r="25" spans="1:4">
      <c r="A25" s="19" t="s">
        <v>165</v>
      </c>
      <c r="B25" s="34" t="s">
        <v>166</v>
      </c>
      <c r="C25" s="19" t="s">
        <v>167</v>
      </c>
      <c r="D25" s="19"/>
    </row>
    <row r="26" spans="1:4">
      <c r="A26" s="32"/>
      <c r="B26" s="35"/>
      <c r="C26" s="36"/>
      <c r="D26" s="32"/>
    </row>
    <row r="27" spans="1:4">
      <c r="A27" s="32"/>
      <c r="B27" s="35"/>
      <c r="C27" s="36"/>
      <c r="D27" s="32"/>
    </row>
    <row r="28" spans="1:4">
      <c r="A28" s="32"/>
      <c r="B28" s="35"/>
      <c r="C28" s="36"/>
      <c r="D28" s="32"/>
    </row>
    <row r="29" spans="1:4">
      <c r="A29" s="32"/>
      <c r="B29" s="35"/>
      <c r="C29" s="36"/>
      <c r="D29" s="32"/>
    </row>
    <row r="30" spans="1:4">
      <c r="A30" s="37"/>
      <c r="B30" s="37" t="s">
        <v>168</v>
      </c>
      <c r="C30" s="37"/>
      <c r="D30" s="37"/>
    </row>
    <row r="31" spans="1:4" s="15" customFormat="1">
      <c r="A31" s="38">
        <v>1</v>
      </c>
      <c r="B31" s="39" t="s">
        <v>169</v>
      </c>
      <c r="C31" s="39" t="s">
        <v>170</v>
      </c>
      <c r="D31" s="39"/>
    </row>
    <row r="32" spans="1:4" s="15" customFormat="1">
      <c r="A32" s="38">
        <v>2</v>
      </c>
      <c r="B32" s="39" t="s">
        <v>171</v>
      </c>
      <c r="C32" s="39" t="s">
        <v>172</v>
      </c>
      <c r="D32" s="39"/>
    </row>
    <row r="33" spans="1:4" s="15" customFormat="1">
      <c r="A33" s="38">
        <v>3</v>
      </c>
      <c r="B33" s="39" t="s">
        <v>173</v>
      </c>
      <c r="C33" s="39" t="s">
        <v>174</v>
      </c>
      <c r="D33" s="39"/>
    </row>
    <row r="34" spans="1:4" s="15" customFormat="1" ht="15">
      <c r="A34" s="38">
        <v>4</v>
      </c>
      <c r="B34" s="40" t="s">
        <v>175</v>
      </c>
      <c r="C34" s="39" t="s">
        <v>176</v>
      </c>
      <c r="D34" s="39"/>
    </row>
    <row r="35" spans="1:4" s="15" customFormat="1" ht="30">
      <c r="A35" s="38">
        <v>5</v>
      </c>
      <c r="B35" s="40" t="s">
        <v>177</v>
      </c>
      <c r="C35" s="39" t="s">
        <v>178</v>
      </c>
      <c r="D35" s="39"/>
    </row>
    <row r="36" spans="1:4" s="15" customFormat="1" ht="15">
      <c r="A36" s="38">
        <v>6</v>
      </c>
      <c r="B36" s="40" t="s">
        <v>179</v>
      </c>
      <c r="C36" s="39" t="s">
        <v>180</v>
      </c>
      <c r="D36" s="39"/>
    </row>
    <row r="37" spans="1:4" s="15" customFormat="1" ht="15">
      <c r="A37" s="38">
        <v>7</v>
      </c>
      <c r="B37" s="40" t="s">
        <v>181</v>
      </c>
      <c r="C37" s="39" t="s">
        <v>182</v>
      </c>
      <c r="D37" s="39"/>
    </row>
    <row r="38" spans="1:4" s="15" customFormat="1" ht="15">
      <c r="A38" s="38">
        <v>8</v>
      </c>
      <c r="B38" s="40" t="s">
        <v>183</v>
      </c>
      <c r="C38" s="39" t="s">
        <v>184</v>
      </c>
      <c r="D38" s="39"/>
    </row>
    <row r="39" spans="1:4" s="15" customFormat="1" ht="15">
      <c r="A39" s="38">
        <v>9</v>
      </c>
      <c r="B39" s="40" t="s">
        <v>185</v>
      </c>
      <c r="C39" s="39" t="s">
        <v>186</v>
      </c>
      <c r="D39" s="39"/>
    </row>
    <row r="40" spans="1:4" s="15" customFormat="1" ht="30">
      <c r="A40" s="38">
        <v>10</v>
      </c>
      <c r="B40" s="40" t="s">
        <v>187</v>
      </c>
      <c r="C40" s="39" t="s">
        <v>188</v>
      </c>
      <c r="D40" s="39"/>
    </row>
    <row r="41" spans="1:4" s="15" customFormat="1" ht="15">
      <c r="A41" s="38">
        <v>11</v>
      </c>
      <c r="B41" s="40" t="s">
        <v>189</v>
      </c>
      <c r="C41" s="39" t="s">
        <v>190</v>
      </c>
      <c r="D41" s="39"/>
    </row>
    <row r="42" spans="1:4" s="15" customFormat="1" ht="15">
      <c r="A42" s="38">
        <v>12</v>
      </c>
      <c r="B42" s="40" t="s">
        <v>191</v>
      </c>
      <c r="C42" s="39" t="s">
        <v>192</v>
      </c>
      <c r="D42" s="39"/>
    </row>
    <row r="43" spans="1:4" s="15" customFormat="1" ht="15">
      <c r="A43" s="38">
        <v>13</v>
      </c>
      <c r="B43" s="40" t="s">
        <v>104</v>
      </c>
      <c r="C43" s="39" t="s">
        <v>193</v>
      </c>
      <c r="D43" s="39"/>
    </row>
    <row r="44" spans="1:4" s="15" customFormat="1" ht="15">
      <c r="A44" s="38">
        <v>14</v>
      </c>
      <c r="B44" s="40" t="s">
        <v>194</v>
      </c>
      <c r="C44" s="39" t="s">
        <v>195</v>
      </c>
      <c r="D44" s="39"/>
    </row>
  </sheetData>
  <mergeCells count="1">
    <mergeCell ref="A1:D1"/>
  </mergeCells>
  <phoneticPr fontId="20" type="noConversion"/>
  <pageMargins left="0.75" right="0.75" top="1" bottom="1" header="0.5" footer="0.5"/>
  <pageSetup paperSize="9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2"/>
  <sheetViews>
    <sheetView topLeftCell="A40" workbookViewId="0">
      <selection activeCell="H48" sqref="H48"/>
    </sheetView>
  </sheetViews>
  <sheetFormatPr baseColWidth="10" defaultColWidth="9" defaultRowHeight="14"/>
  <cols>
    <col min="1" max="1" width="5.6640625" style="1" bestFit="1" customWidth="1"/>
    <col min="2" max="2" width="8.5" style="2" bestFit="1" customWidth="1"/>
    <col min="3" max="3" width="21.6640625" style="2" bestFit="1" customWidth="1"/>
    <col min="4" max="4" width="7.6640625" style="2" bestFit="1" customWidth="1"/>
    <col min="5" max="6" width="9.6640625" style="2" bestFit="1" customWidth="1"/>
    <col min="7" max="7" width="5.6640625" style="2" bestFit="1" customWidth="1"/>
    <col min="8" max="8" width="41.33203125" style="2" bestFit="1" customWidth="1"/>
    <col min="9" max="16384" width="9" style="2"/>
  </cols>
  <sheetData>
    <row r="1" spans="1:8" ht="27.75" customHeight="1">
      <c r="A1" s="376" t="s">
        <v>196</v>
      </c>
      <c r="B1" s="376"/>
      <c r="C1" s="376"/>
      <c r="D1" s="376"/>
      <c r="E1" s="376"/>
      <c r="F1" s="376"/>
      <c r="G1" s="376"/>
      <c r="H1" s="376"/>
    </row>
    <row r="3" spans="1:8" s="1" customFormat="1" ht="20" customHeight="1">
      <c r="A3" s="3" t="s">
        <v>197</v>
      </c>
      <c r="B3" s="3" t="s">
        <v>4</v>
      </c>
      <c r="C3" s="3" t="s">
        <v>198</v>
      </c>
      <c r="D3" s="3" t="s">
        <v>199</v>
      </c>
      <c r="E3" s="3" t="s">
        <v>200</v>
      </c>
      <c r="F3" s="3" t="s">
        <v>201</v>
      </c>
      <c r="G3" s="3" t="s">
        <v>7</v>
      </c>
      <c r="H3" s="3" t="s">
        <v>202</v>
      </c>
    </row>
    <row r="4" spans="1:8" ht="20" customHeight="1">
      <c r="A4" s="4">
        <v>1</v>
      </c>
      <c r="B4" s="5">
        <v>1901003</v>
      </c>
      <c r="C4" s="5" t="s">
        <v>203</v>
      </c>
      <c r="D4" s="5">
        <v>80</v>
      </c>
      <c r="E4" s="5">
        <v>48</v>
      </c>
      <c r="F4" s="5">
        <v>32</v>
      </c>
      <c r="G4" s="5">
        <v>4</v>
      </c>
      <c r="H4" s="4" t="s">
        <v>204</v>
      </c>
    </row>
    <row r="5" spans="1:8" ht="20" customHeight="1">
      <c r="A5" s="4">
        <v>2</v>
      </c>
      <c r="B5" s="5">
        <v>1901001</v>
      </c>
      <c r="C5" s="5" t="s">
        <v>205</v>
      </c>
      <c r="D5" s="5">
        <v>80</v>
      </c>
      <c r="E5" s="5">
        <v>48</v>
      </c>
      <c r="F5" s="5">
        <v>32</v>
      </c>
      <c r="G5" s="5">
        <v>4</v>
      </c>
      <c r="H5" s="4" t="s">
        <v>206</v>
      </c>
    </row>
    <row r="6" spans="1:8" ht="20" customHeight="1">
      <c r="A6" s="4">
        <v>3</v>
      </c>
      <c r="B6" s="5">
        <v>1901035</v>
      </c>
      <c r="C6" s="5" t="s">
        <v>76</v>
      </c>
      <c r="D6" s="5">
        <v>64</v>
      </c>
      <c r="E6" s="5">
        <v>64</v>
      </c>
      <c r="F6" s="5"/>
      <c r="G6" s="5">
        <v>3</v>
      </c>
      <c r="H6" s="4" t="s">
        <v>207</v>
      </c>
    </row>
    <row r="7" spans="1:8" ht="20" customHeight="1">
      <c r="A7" s="4">
        <v>4</v>
      </c>
      <c r="B7" s="5">
        <v>1901000</v>
      </c>
      <c r="C7" s="5" t="s">
        <v>16</v>
      </c>
      <c r="D7" s="5">
        <v>32</v>
      </c>
      <c r="E7" s="5">
        <v>32</v>
      </c>
      <c r="F7" s="5"/>
      <c r="G7" s="5">
        <v>2</v>
      </c>
      <c r="H7" s="4" t="s">
        <v>208</v>
      </c>
    </row>
    <row r="8" spans="1:8" ht="20" customHeight="1">
      <c r="A8" s="4">
        <v>5</v>
      </c>
      <c r="B8" s="5">
        <v>1901028</v>
      </c>
      <c r="C8" s="5" t="s">
        <v>209</v>
      </c>
      <c r="D8" s="5">
        <v>32</v>
      </c>
      <c r="E8" s="5"/>
      <c r="F8" s="5">
        <v>32</v>
      </c>
      <c r="G8" s="5">
        <v>1</v>
      </c>
      <c r="H8" s="4" t="s">
        <v>210</v>
      </c>
    </row>
    <row r="9" spans="1:8" ht="20" customHeight="1">
      <c r="A9" s="4">
        <v>6</v>
      </c>
      <c r="B9" s="4">
        <v>1904008</v>
      </c>
      <c r="C9" s="5" t="s">
        <v>211</v>
      </c>
      <c r="D9" s="5">
        <v>48</v>
      </c>
      <c r="E9" s="5">
        <v>48</v>
      </c>
      <c r="F9" s="5"/>
      <c r="G9" s="5">
        <v>3</v>
      </c>
      <c r="H9" s="373" t="s">
        <v>212</v>
      </c>
    </row>
    <row r="10" spans="1:8" ht="20" customHeight="1">
      <c r="A10" s="4">
        <v>7</v>
      </c>
      <c r="B10" s="4">
        <v>1904009</v>
      </c>
      <c r="C10" s="5" t="s">
        <v>213</v>
      </c>
      <c r="D10" s="5">
        <v>32</v>
      </c>
      <c r="E10" s="5"/>
      <c r="F10" s="5">
        <v>32</v>
      </c>
      <c r="G10" s="5">
        <v>1</v>
      </c>
      <c r="H10" s="374"/>
    </row>
    <row r="11" spans="1:8" ht="20" customHeight="1">
      <c r="A11" s="4">
        <v>8</v>
      </c>
      <c r="B11" s="4">
        <v>1903016</v>
      </c>
      <c r="C11" s="6" t="s">
        <v>214</v>
      </c>
      <c r="D11" s="4">
        <v>48</v>
      </c>
      <c r="E11" s="4">
        <v>48</v>
      </c>
      <c r="F11" s="4"/>
      <c r="G11" s="4">
        <v>3</v>
      </c>
      <c r="H11" s="373" t="s">
        <v>215</v>
      </c>
    </row>
    <row r="12" spans="1:8" ht="20" customHeight="1">
      <c r="A12" s="4">
        <v>9</v>
      </c>
      <c r="B12" s="4">
        <v>1903017</v>
      </c>
      <c r="C12" s="6" t="s">
        <v>216</v>
      </c>
      <c r="D12" s="4">
        <v>32</v>
      </c>
      <c r="E12" s="4"/>
      <c r="F12" s="4">
        <v>32</v>
      </c>
      <c r="G12" s="4">
        <v>1</v>
      </c>
      <c r="H12" s="374"/>
    </row>
    <row r="13" spans="1:8" ht="20" customHeight="1">
      <c r="A13" s="4">
        <v>10</v>
      </c>
      <c r="B13" s="4">
        <v>1904006</v>
      </c>
      <c r="C13" s="7" t="s">
        <v>217</v>
      </c>
      <c r="D13" s="7">
        <v>48</v>
      </c>
      <c r="E13" s="8">
        <v>48</v>
      </c>
      <c r="F13" s="4"/>
      <c r="G13" s="5">
        <v>3</v>
      </c>
      <c r="H13" s="373" t="s">
        <v>218</v>
      </c>
    </row>
    <row r="14" spans="1:8" ht="20" customHeight="1">
      <c r="A14" s="4">
        <v>11</v>
      </c>
      <c r="B14" s="4">
        <v>1904007</v>
      </c>
      <c r="C14" s="7" t="s">
        <v>219</v>
      </c>
      <c r="D14" s="7">
        <v>32</v>
      </c>
      <c r="E14" s="8"/>
      <c r="F14" s="4">
        <v>32</v>
      </c>
      <c r="G14" s="5">
        <v>1</v>
      </c>
      <c r="H14" s="374"/>
    </row>
    <row r="15" spans="1:8" ht="20" customHeight="1">
      <c r="A15" s="4">
        <v>12</v>
      </c>
      <c r="B15" s="4" t="s">
        <v>220</v>
      </c>
      <c r="C15" s="4" t="s">
        <v>221</v>
      </c>
      <c r="D15" s="4">
        <v>32</v>
      </c>
      <c r="E15" s="4"/>
      <c r="F15" s="4">
        <v>32</v>
      </c>
      <c r="G15" s="4">
        <v>1</v>
      </c>
      <c r="H15" s="4" t="s">
        <v>222</v>
      </c>
    </row>
    <row r="16" spans="1:8" ht="20" customHeight="1">
      <c r="A16" s="4">
        <v>13</v>
      </c>
      <c r="B16" s="4">
        <v>1905035</v>
      </c>
      <c r="C16" s="4" t="s">
        <v>223</v>
      </c>
      <c r="D16" s="4">
        <f t="shared" ref="D16:D24" si="0">E16+F16</f>
        <v>40</v>
      </c>
      <c r="E16" s="4">
        <v>40</v>
      </c>
      <c r="F16" s="4"/>
      <c r="G16" s="9">
        <v>2.5</v>
      </c>
      <c r="H16" s="373" t="s">
        <v>224</v>
      </c>
    </row>
    <row r="17" spans="1:8" ht="20" customHeight="1">
      <c r="A17" s="4">
        <v>14</v>
      </c>
      <c r="B17" s="4">
        <v>1905036</v>
      </c>
      <c r="C17" s="4" t="s">
        <v>225</v>
      </c>
      <c r="D17" s="4">
        <f t="shared" si="0"/>
        <v>32</v>
      </c>
      <c r="E17" s="4"/>
      <c r="F17" s="4">
        <v>32</v>
      </c>
      <c r="G17" s="9">
        <v>1</v>
      </c>
      <c r="H17" s="374"/>
    </row>
    <row r="18" spans="1:8" ht="20" customHeight="1">
      <c r="A18" s="4">
        <v>15</v>
      </c>
      <c r="B18" s="4">
        <v>1905033</v>
      </c>
      <c r="C18" s="4" t="s">
        <v>104</v>
      </c>
      <c r="D18" s="4">
        <f t="shared" si="0"/>
        <v>48</v>
      </c>
      <c r="E18" s="4">
        <v>48</v>
      </c>
      <c r="F18" s="4"/>
      <c r="G18" s="9">
        <v>3</v>
      </c>
      <c r="H18" s="373" t="s">
        <v>226</v>
      </c>
    </row>
    <row r="19" spans="1:8" ht="20" customHeight="1">
      <c r="A19" s="4">
        <v>16</v>
      </c>
      <c r="B19" s="4">
        <v>1905034</v>
      </c>
      <c r="C19" s="4" t="s">
        <v>107</v>
      </c>
      <c r="D19" s="4">
        <f t="shared" si="0"/>
        <v>32</v>
      </c>
      <c r="E19" s="4"/>
      <c r="F19" s="4">
        <v>32</v>
      </c>
      <c r="G19" s="9">
        <v>1</v>
      </c>
      <c r="H19" s="374"/>
    </row>
    <row r="20" spans="1:8" ht="20" customHeight="1">
      <c r="A20" s="4">
        <v>17</v>
      </c>
      <c r="B20" s="4">
        <v>1905037</v>
      </c>
      <c r="C20" s="4" t="s">
        <v>95</v>
      </c>
      <c r="D20" s="4">
        <f t="shared" si="0"/>
        <v>48</v>
      </c>
      <c r="E20" s="4">
        <v>48</v>
      </c>
      <c r="F20" s="4"/>
      <c r="G20" s="9">
        <v>3</v>
      </c>
      <c r="H20" s="373" t="s">
        <v>227</v>
      </c>
    </row>
    <row r="21" spans="1:8" ht="20" customHeight="1">
      <c r="A21" s="4">
        <v>18</v>
      </c>
      <c r="B21" s="4">
        <v>1905038</v>
      </c>
      <c r="C21" s="4" t="s">
        <v>98</v>
      </c>
      <c r="D21" s="4">
        <f t="shared" si="0"/>
        <v>32</v>
      </c>
      <c r="E21" s="4"/>
      <c r="F21" s="4">
        <v>32</v>
      </c>
      <c r="G21" s="9">
        <v>1</v>
      </c>
      <c r="H21" s="374"/>
    </row>
    <row r="22" spans="1:8" ht="20" customHeight="1">
      <c r="A22" s="4">
        <v>19</v>
      </c>
      <c r="B22" s="4">
        <v>1905046</v>
      </c>
      <c r="C22" s="4" t="s">
        <v>80</v>
      </c>
      <c r="D22" s="4">
        <f t="shared" si="0"/>
        <v>48</v>
      </c>
      <c r="E22" s="4">
        <v>48</v>
      </c>
      <c r="F22" s="4"/>
      <c r="G22" s="9">
        <v>3</v>
      </c>
      <c r="H22" s="373" t="s">
        <v>228</v>
      </c>
    </row>
    <row r="23" spans="1:8" ht="20" customHeight="1">
      <c r="A23" s="4">
        <v>20</v>
      </c>
      <c r="B23" s="4">
        <v>1905047</v>
      </c>
      <c r="C23" s="4" t="s">
        <v>81</v>
      </c>
      <c r="D23" s="4">
        <f t="shared" si="0"/>
        <v>32</v>
      </c>
      <c r="E23" s="4"/>
      <c r="F23" s="4">
        <v>32</v>
      </c>
      <c r="G23" s="9">
        <v>1</v>
      </c>
      <c r="H23" s="374"/>
    </row>
    <row r="24" spans="1:8" ht="20" customHeight="1">
      <c r="A24" s="4">
        <v>21</v>
      </c>
      <c r="B24" s="4">
        <v>1905045</v>
      </c>
      <c r="C24" s="4" t="s">
        <v>91</v>
      </c>
      <c r="D24" s="4">
        <f t="shared" si="0"/>
        <v>32</v>
      </c>
      <c r="E24" s="4">
        <v>32</v>
      </c>
      <c r="F24" s="4"/>
      <c r="G24" s="9">
        <v>2</v>
      </c>
      <c r="H24" s="4" t="s">
        <v>229</v>
      </c>
    </row>
    <row r="25" spans="1:8" ht="20" customHeight="1">
      <c r="A25" s="4">
        <v>22</v>
      </c>
      <c r="B25" s="4">
        <v>1903004</v>
      </c>
      <c r="C25" s="4" t="s">
        <v>230</v>
      </c>
      <c r="D25" s="4">
        <v>36</v>
      </c>
      <c r="E25" s="4">
        <v>36</v>
      </c>
      <c r="F25" s="4"/>
      <c r="G25" s="4">
        <v>2</v>
      </c>
      <c r="H25" s="373" t="s">
        <v>231</v>
      </c>
    </row>
    <row r="26" spans="1:8" ht="20" customHeight="1">
      <c r="A26" s="4">
        <v>23</v>
      </c>
      <c r="B26" s="4">
        <v>1903005</v>
      </c>
      <c r="C26" s="6" t="s">
        <v>232</v>
      </c>
      <c r="D26" s="4">
        <v>32</v>
      </c>
      <c r="E26" s="4"/>
      <c r="F26" s="4">
        <v>32</v>
      </c>
      <c r="G26" s="4">
        <v>1</v>
      </c>
      <c r="H26" s="374"/>
    </row>
    <row r="27" spans="1:8" ht="20" customHeight="1">
      <c r="A27" s="4">
        <v>24</v>
      </c>
      <c r="B27" s="5">
        <v>1901017</v>
      </c>
      <c r="C27" s="5" t="s">
        <v>111</v>
      </c>
      <c r="D27" s="5">
        <v>48</v>
      </c>
      <c r="E27" s="5">
        <v>48</v>
      </c>
      <c r="F27" s="5"/>
      <c r="G27" s="5">
        <v>3</v>
      </c>
      <c r="H27" s="373" t="s">
        <v>233</v>
      </c>
    </row>
    <row r="28" spans="1:8" ht="20" customHeight="1">
      <c r="A28" s="4">
        <v>25</v>
      </c>
      <c r="B28" s="5">
        <v>1901018</v>
      </c>
      <c r="C28" s="5" t="s">
        <v>116</v>
      </c>
      <c r="D28" s="5">
        <v>32</v>
      </c>
      <c r="E28" s="5"/>
      <c r="F28" s="5">
        <v>32</v>
      </c>
      <c r="G28" s="5">
        <v>1</v>
      </c>
      <c r="H28" s="374"/>
    </row>
    <row r="29" spans="1:8" ht="20" customHeight="1">
      <c r="A29" s="4">
        <v>26</v>
      </c>
      <c r="B29" s="4">
        <v>1905030</v>
      </c>
      <c r="C29" s="4" t="s">
        <v>77</v>
      </c>
      <c r="D29" s="4">
        <f>E29+F29</f>
        <v>48</v>
      </c>
      <c r="E29" s="4">
        <v>32</v>
      </c>
      <c r="F29" s="4">
        <v>16</v>
      </c>
      <c r="G29" s="9">
        <v>3</v>
      </c>
      <c r="H29" s="4" t="s">
        <v>228</v>
      </c>
    </row>
    <row r="30" spans="1:8" ht="20" customHeight="1">
      <c r="A30" s="4">
        <v>27</v>
      </c>
      <c r="B30" s="5">
        <v>1901013</v>
      </c>
      <c r="C30" s="5" t="s">
        <v>85</v>
      </c>
      <c r="D30" s="5">
        <v>48</v>
      </c>
      <c r="E30" s="5">
        <v>48</v>
      </c>
      <c r="F30" s="5"/>
      <c r="G30" s="5">
        <v>3</v>
      </c>
      <c r="H30" s="373" t="s">
        <v>234</v>
      </c>
    </row>
    <row r="31" spans="1:8" ht="20" customHeight="1">
      <c r="A31" s="4">
        <v>28</v>
      </c>
      <c r="B31" s="5">
        <v>1901014</v>
      </c>
      <c r="C31" s="5" t="s">
        <v>90</v>
      </c>
      <c r="D31" s="5">
        <v>16</v>
      </c>
      <c r="E31" s="5"/>
      <c r="F31" s="5">
        <v>16</v>
      </c>
      <c r="G31" s="5">
        <v>0.5</v>
      </c>
      <c r="H31" s="374"/>
    </row>
    <row r="32" spans="1:8" ht="20" customHeight="1">
      <c r="A32" s="4">
        <v>29</v>
      </c>
      <c r="B32" s="4">
        <v>1904004</v>
      </c>
      <c r="C32" s="7" t="s">
        <v>235</v>
      </c>
      <c r="D32" s="7">
        <v>64</v>
      </c>
      <c r="E32" s="8">
        <v>64</v>
      </c>
      <c r="F32" s="4"/>
      <c r="G32" s="5">
        <v>4</v>
      </c>
      <c r="H32" s="4" t="s">
        <v>236</v>
      </c>
    </row>
    <row r="33" spans="1:8" ht="20" customHeight="1">
      <c r="A33" s="4">
        <v>30</v>
      </c>
      <c r="B33" s="4">
        <v>1902031</v>
      </c>
      <c r="C33" s="6" t="s">
        <v>237</v>
      </c>
      <c r="D33" s="4">
        <v>40</v>
      </c>
      <c r="E33" s="4"/>
      <c r="F33" s="4"/>
      <c r="G33" s="4">
        <v>2.5</v>
      </c>
      <c r="H33" s="4" t="s">
        <v>238</v>
      </c>
    </row>
    <row r="34" spans="1:8" ht="20" customHeight="1">
      <c r="A34" s="4">
        <v>31</v>
      </c>
      <c r="B34" s="5">
        <v>1902032</v>
      </c>
      <c r="C34" s="5" t="s">
        <v>239</v>
      </c>
      <c r="D34" s="5">
        <v>32</v>
      </c>
      <c r="E34" s="5"/>
      <c r="F34" s="5"/>
      <c r="G34" s="5">
        <v>1</v>
      </c>
      <c r="H34" s="4" t="s">
        <v>238</v>
      </c>
    </row>
    <row r="35" spans="1:8" ht="20" customHeight="1">
      <c r="A35" s="4">
        <v>32</v>
      </c>
      <c r="B35" s="5">
        <v>1901006</v>
      </c>
      <c r="C35" s="5" t="s">
        <v>60</v>
      </c>
      <c r="D35" s="5">
        <v>64</v>
      </c>
      <c r="E35" s="5">
        <v>64</v>
      </c>
      <c r="F35" s="5"/>
      <c r="G35" s="5">
        <v>4</v>
      </c>
      <c r="H35" s="373" t="s">
        <v>208</v>
      </c>
    </row>
    <row r="36" spans="1:8" ht="20" customHeight="1">
      <c r="A36" s="4">
        <v>33</v>
      </c>
      <c r="B36" s="5">
        <v>1901007</v>
      </c>
      <c r="C36" s="5" t="s">
        <v>63</v>
      </c>
      <c r="D36" s="5">
        <v>32</v>
      </c>
      <c r="E36" s="5"/>
      <c r="F36" s="5">
        <v>32</v>
      </c>
      <c r="G36" s="5">
        <v>1</v>
      </c>
      <c r="H36" s="374"/>
    </row>
    <row r="37" spans="1:8" ht="20" customHeight="1">
      <c r="A37" s="4">
        <v>34</v>
      </c>
      <c r="B37" s="10">
        <v>1901008</v>
      </c>
      <c r="C37" s="10" t="s">
        <v>78</v>
      </c>
      <c r="D37" s="10">
        <v>54</v>
      </c>
      <c r="E37" s="10">
        <v>54</v>
      </c>
      <c r="F37" s="10"/>
      <c r="G37" s="10">
        <v>3.5</v>
      </c>
      <c r="H37" s="373" t="s">
        <v>240</v>
      </c>
    </row>
    <row r="38" spans="1:8" ht="20" customHeight="1">
      <c r="A38" s="4">
        <v>35</v>
      </c>
      <c r="B38" s="5">
        <v>1901009</v>
      </c>
      <c r="C38" s="5" t="s">
        <v>79</v>
      </c>
      <c r="D38" s="5">
        <v>32</v>
      </c>
      <c r="E38" s="5"/>
      <c r="F38" s="5">
        <v>32</v>
      </c>
      <c r="G38" s="5">
        <v>1</v>
      </c>
      <c r="H38" s="374"/>
    </row>
    <row r="39" spans="1:8" ht="20" customHeight="1">
      <c r="A39" s="4">
        <v>36</v>
      </c>
      <c r="B39" s="5">
        <v>1300004</v>
      </c>
      <c r="C39" s="5" t="s">
        <v>241</v>
      </c>
      <c r="D39" s="5">
        <v>54</v>
      </c>
      <c r="E39" s="5">
        <v>54</v>
      </c>
      <c r="F39" s="5"/>
      <c r="G39" s="5">
        <v>3</v>
      </c>
      <c r="H39" s="373" t="s">
        <v>227</v>
      </c>
    </row>
    <row r="40" spans="1:8" ht="20" customHeight="1">
      <c r="A40" s="4">
        <v>37</v>
      </c>
      <c r="B40" s="5">
        <v>1300008</v>
      </c>
      <c r="C40" s="5" t="s">
        <v>52</v>
      </c>
      <c r="D40" s="5">
        <v>32</v>
      </c>
      <c r="E40" s="5"/>
      <c r="F40" s="5">
        <v>32</v>
      </c>
      <c r="G40" s="5">
        <v>1</v>
      </c>
      <c r="H40" s="375"/>
    </row>
    <row r="41" spans="1:8" ht="20" customHeight="1">
      <c r="A41" s="4">
        <v>38</v>
      </c>
      <c r="B41" s="5">
        <v>1900110</v>
      </c>
      <c r="C41" s="4" t="s">
        <v>15</v>
      </c>
      <c r="D41" s="5">
        <v>80</v>
      </c>
      <c r="E41" s="5">
        <v>80</v>
      </c>
      <c r="F41" s="5"/>
      <c r="G41" s="5">
        <v>4</v>
      </c>
      <c r="H41" s="375"/>
    </row>
    <row r="42" spans="1:8" ht="20" customHeight="1">
      <c r="A42" s="4">
        <v>39</v>
      </c>
      <c r="B42" s="5">
        <v>1900111</v>
      </c>
      <c r="C42" s="6" t="s">
        <v>33</v>
      </c>
      <c r="D42" s="4">
        <v>80</v>
      </c>
      <c r="E42" s="4">
        <v>80</v>
      </c>
      <c r="F42" s="4"/>
      <c r="G42" s="4">
        <v>4</v>
      </c>
      <c r="H42" s="375"/>
    </row>
    <row r="43" spans="1:8" ht="20" customHeight="1">
      <c r="A43" s="4">
        <v>40</v>
      </c>
      <c r="B43" s="5">
        <v>1900112</v>
      </c>
      <c r="C43" s="5" t="s">
        <v>42</v>
      </c>
      <c r="D43" s="5">
        <v>64</v>
      </c>
      <c r="E43" s="5">
        <v>64</v>
      </c>
      <c r="F43" s="5"/>
      <c r="G43" s="5">
        <v>3</v>
      </c>
      <c r="H43" s="375"/>
    </row>
    <row r="44" spans="1:8" ht="20" customHeight="1">
      <c r="A44" s="4">
        <v>41</v>
      </c>
      <c r="B44" s="5">
        <v>1900113</v>
      </c>
      <c r="C44" s="4" t="s">
        <v>56</v>
      </c>
      <c r="D44" s="4">
        <v>64</v>
      </c>
      <c r="E44" s="4">
        <v>64</v>
      </c>
      <c r="F44" s="4"/>
      <c r="G44" s="4">
        <v>3</v>
      </c>
      <c r="H44" s="375"/>
    </row>
    <row r="45" spans="1:8" ht="20" customHeight="1">
      <c r="A45" s="4">
        <v>42</v>
      </c>
      <c r="B45" s="5">
        <v>1901036</v>
      </c>
      <c r="C45" s="5" t="s">
        <v>88</v>
      </c>
      <c r="D45" s="5">
        <v>32</v>
      </c>
      <c r="E45" s="5">
        <v>32</v>
      </c>
      <c r="F45" s="5"/>
      <c r="G45" s="5">
        <v>2</v>
      </c>
      <c r="H45" s="374"/>
    </row>
    <row r="46" spans="1:8" ht="20" customHeight="1">
      <c r="A46" s="11">
        <v>43</v>
      </c>
      <c r="B46" s="11">
        <v>1900114</v>
      </c>
      <c r="C46" s="11" t="s">
        <v>242</v>
      </c>
      <c r="D46" s="11">
        <v>18</v>
      </c>
      <c r="E46" s="11">
        <v>18</v>
      </c>
      <c r="F46" s="11"/>
      <c r="G46" s="11">
        <v>1</v>
      </c>
      <c r="H46" s="11"/>
    </row>
    <row r="47" spans="1:8" ht="20" customHeight="1">
      <c r="A47" s="11">
        <v>44</v>
      </c>
      <c r="B47" s="11">
        <v>1900115</v>
      </c>
      <c r="C47" s="11" t="s">
        <v>243</v>
      </c>
      <c r="D47" s="11">
        <v>18</v>
      </c>
      <c r="E47" s="11">
        <v>18</v>
      </c>
      <c r="F47" s="11"/>
      <c r="G47" s="11">
        <v>1</v>
      </c>
      <c r="H47" s="11"/>
    </row>
    <row r="48" spans="1:8" ht="20" customHeight="1">
      <c r="A48" s="11">
        <v>45</v>
      </c>
      <c r="B48" s="11">
        <v>1900116</v>
      </c>
      <c r="C48" s="11" t="s">
        <v>244</v>
      </c>
      <c r="D48" s="11">
        <v>18</v>
      </c>
      <c r="E48" s="11">
        <v>18</v>
      </c>
      <c r="F48" s="11"/>
      <c r="G48" s="11">
        <v>1</v>
      </c>
      <c r="H48" s="11"/>
    </row>
    <row r="49" spans="1:8">
      <c r="A49" s="12"/>
      <c r="B49" s="11"/>
      <c r="C49" s="11"/>
      <c r="D49" s="11"/>
      <c r="E49" s="11"/>
      <c r="F49" s="11"/>
      <c r="G49" s="11"/>
      <c r="H49" s="11"/>
    </row>
    <row r="50" spans="1:8">
      <c r="A50" s="11">
        <v>46</v>
      </c>
      <c r="B50" s="11">
        <v>1900120</v>
      </c>
      <c r="C50" s="11" t="s">
        <v>245</v>
      </c>
      <c r="D50" s="11" t="s">
        <v>133</v>
      </c>
      <c r="E50" s="11"/>
      <c r="F50" s="11" t="s">
        <v>133</v>
      </c>
      <c r="G50" s="11">
        <v>1</v>
      </c>
      <c r="H50" s="11"/>
    </row>
    <row r="51" spans="1:8">
      <c r="A51" s="11">
        <v>47</v>
      </c>
      <c r="B51" s="11">
        <v>1900121</v>
      </c>
      <c r="C51" s="11" t="s">
        <v>246</v>
      </c>
      <c r="D51" s="11" t="s">
        <v>133</v>
      </c>
      <c r="E51" s="11"/>
      <c r="F51" s="11" t="s">
        <v>133</v>
      </c>
      <c r="G51" s="11">
        <v>1</v>
      </c>
      <c r="H51" s="11"/>
    </row>
    <row r="52" spans="1:8">
      <c r="A52" s="11">
        <v>48</v>
      </c>
      <c r="B52" s="11">
        <v>1900122</v>
      </c>
      <c r="C52" s="11" t="s">
        <v>247</v>
      </c>
      <c r="D52" s="11" t="s">
        <v>133</v>
      </c>
      <c r="E52" s="11"/>
      <c r="F52" s="11" t="s">
        <v>133</v>
      </c>
      <c r="G52" s="11">
        <v>1</v>
      </c>
      <c r="H52" s="11"/>
    </row>
  </sheetData>
  <mergeCells count="14">
    <mergeCell ref="H18:H19"/>
    <mergeCell ref="A1:H1"/>
    <mergeCell ref="H9:H10"/>
    <mergeCell ref="H11:H12"/>
    <mergeCell ref="H13:H14"/>
    <mergeCell ref="H16:H17"/>
    <mergeCell ref="H37:H38"/>
    <mergeCell ref="H39:H45"/>
    <mergeCell ref="H20:H21"/>
    <mergeCell ref="H22:H23"/>
    <mergeCell ref="H25:H26"/>
    <mergeCell ref="H27:H28"/>
    <mergeCell ref="H30:H31"/>
    <mergeCell ref="H35:H36"/>
  </mergeCells>
  <phoneticPr fontId="2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教学计划表</vt:lpstr>
      <vt:lpstr>课号分配</vt:lpstr>
      <vt:lpstr>学院交叉课</vt:lpstr>
      <vt:lpstr>教学计划表!ExternalData_513</vt:lpstr>
      <vt:lpstr>教学计划表!ExternalData_514</vt:lpstr>
      <vt:lpstr>教学计划表!ExternalData_515</vt:lpstr>
      <vt:lpstr>教学计划表!ExternalData_516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xuqiaozhi</dc:creator>
  <cp:lastModifiedBy>Microsoft Office User</cp:lastModifiedBy>
  <dcterms:created xsi:type="dcterms:W3CDTF">2017-06-20T08:48:55Z</dcterms:created>
  <dcterms:modified xsi:type="dcterms:W3CDTF">2019-06-07T00:40:24Z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