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598c0ed42af61a5/Data Projects/Wallace Dashboard/"/>
    </mc:Choice>
  </mc:AlternateContent>
  <xr:revisionPtr revIDLastSave="1" documentId="13_ncr:1_{20FD5616-386D-0540-AA72-226D8FFBA67E}" xr6:coauthVersionLast="47" xr6:coauthVersionMax="47" xr10:uidLastSave="{37907942-370A-4D02-BF15-FB14BC3FC0E0}"/>
  <bookViews>
    <workbookView xWindow="-120" yWindow="-120" windowWidth="38640" windowHeight="21840" firstSheet="5" activeTab="5" xr2:uid="{00000000-000D-0000-FFFF-FFFF00000000}"/>
  </bookViews>
  <sheets>
    <sheet name="Global" sheetId="1" state="hidden" r:id="rId1"/>
    <sheet name="Tradicional 2024-1" sheetId="2" state="hidden" r:id="rId2"/>
    <sheet name="Copa Millon 2024-1" sheetId="3" state="hidden" r:id="rId3"/>
    <sheet name="Anglo 2024-2" sheetId="4" state="hidden" r:id="rId4"/>
    <sheet name="Amistosos" sheetId="5" state="hidden" r:id="rId5"/>
    <sheet name="Players" sheetId="6" r:id="rId6"/>
    <sheet name="Stats" sheetId="7" r:id="rId7"/>
    <sheet name="Matches" sheetId="8" r:id="rId8"/>
    <sheet name="Tournaments" sheetId="9" r:id="rId9"/>
  </sheets>
  <definedNames>
    <definedName name="Z_93033462_DBDB_48E5_B56E_A8F1BF6F24BD_.wvu.FilterData" localSheetId="0" hidden="1">Global!$B$4:$N$39</definedName>
  </definedNames>
  <calcPr calcId="191029"/>
  <customWorkbookViews>
    <customWorkbookView name="Posición" guid="{93033462-DBDB-48E5-B56E-A8F1BF6F24B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7" l="1"/>
  <c r="D9" i="7"/>
  <c r="D10" i="7"/>
  <c r="D19" i="7"/>
  <c r="D21" i="7"/>
  <c r="D22" i="7"/>
  <c r="D23" i="7"/>
  <c r="D24" i="7"/>
  <c r="D25" i="7"/>
  <c r="D39" i="7"/>
  <c r="D40" i="7"/>
  <c r="D41" i="7"/>
  <c r="D43" i="7"/>
  <c r="D47" i="7"/>
  <c r="D49" i="7"/>
  <c r="D50" i="7"/>
  <c r="D51" i="7"/>
  <c r="D52" i="7"/>
  <c r="D53" i="7"/>
  <c r="F33" i="6"/>
  <c r="I19" i="8"/>
  <c r="D54" i="7" s="1"/>
  <c r="I18" i="8"/>
  <c r="I17" i="8"/>
  <c r="D45" i="7" s="1"/>
  <c r="I16" i="8"/>
  <c r="D44" i="7" s="1"/>
  <c r="I15" i="8"/>
  <c r="D42" i="7" s="1"/>
  <c r="I14" i="8"/>
  <c r="D34" i="7" s="1"/>
  <c r="I13" i="8"/>
  <c r="D32" i="7" s="1"/>
  <c r="I12" i="8"/>
  <c r="D31" i="7" s="1"/>
  <c r="I11" i="8"/>
  <c r="I10" i="8"/>
  <c r="D28" i="7" s="1"/>
  <c r="I9" i="8"/>
  <c r="D26" i="7" s="1"/>
  <c r="I8" i="8"/>
  <c r="D20" i="7" s="1"/>
  <c r="I7" i="8"/>
  <c r="D17" i="7" s="1"/>
  <c r="I6" i="8"/>
  <c r="D11" i="7" s="1"/>
  <c r="I5" i="8"/>
  <c r="I4" i="8"/>
  <c r="I3" i="8"/>
  <c r="D5" i="7" s="1"/>
  <c r="I2" i="8"/>
  <c r="D3" i="7" s="1"/>
  <c r="L35" i="6"/>
  <c r="F35" i="6" s="1"/>
  <c r="G35" i="6" s="1"/>
  <c r="I35" i="6"/>
  <c r="L34" i="6"/>
  <c r="F34" i="6" s="1"/>
  <c r="G34" i="6" s="1"/>
  <c r="I34" i="6"/>
  <c r="L33" i="6"/>
  <c r="I33" i="6"/>
  <c r="L32" i="6"/>
  <c r="I32" i="6"/>
  <c r="F32" i="6"/>
  <c r="G32" i="6" s="1"/>
  <c r="L31" i="6"/>
  <c r="I31" i="6"/>
  <c r="F31" i="6"/>
  <c r="G31" i="6" s="1"/>
  <c r="L30" i="6"/>
  <c r="F30" i="6" s="1"/>
  <c r="G30" i="6" s="1"/>
  <c r="I30" i="6"/>
  <c r="L29" i="6"/>
  <c r="F29" i="6" s="1"/>
  <c r="G29" i="6" s="1"/>
  <c r="I29" i="6"/>
  <c r="L28" i="6"/>
  <c r="F28" i="6" s="1"/>
  <c r="G28" i="6" s="1"/>
  <c r="I28" i="6"/>
  <c r="L27" i="6"/>
  <c r="F27" i="6" s="1"/>
  <c r="G27" i="6" s="1"/>
  <c r="I27" i="6"/>
  <c r="L26" i="6"/>
  <c r="I26" i="6"/>
  <c r="F26" i="6"/>
  <c r="G26" i="6" s="1"/>
  <c r="L25" i="6"/>
  <c r="I25" i="6"/>
  <c r="F25" i="6"/>
  <c r="G25" i="6" s="1"/>
  <c r="L24" i="6"/>
  <c r="I24" i="6"/>
  <c r="F24" i="6"/>
  <c r="G24" i="6" s="1"/>
  <c r="L23" i="6"/>
  <c r="F23" i="6" s="1"/>
  <c r="G23" i="6" s="1"/>
  <c r="I23" i="6"/>
  <c r="L22" i="6"/>
  <c r="F22" i="6" s="1"/>
  <c r="G22" i="6" s="1"/>
  <c r="I22" i="6"/>
  <c r="L21" i="6"/>
  <c r="F21" i="6" s="1"/>
  <c r="G21" i="6" s="1"/>
  <c r="I21" i="6"/>
  <c r="L20" i="6"/>
  <c r="F20" i="6" s="1"/>
  <c r="G20" i="6" s="1"/>
  <c r="I20" i="6"/>
  <c r="L19" i="6"/>
  <c r="I19" i="6"/>
  <c r="F19" i="6"/>
  <c r="G19" i="6" s="1"/>
  <c r="L18" i="6"/>
  <c r="I18" i="6"/>
  <c r="F18" i="6"/>
  <c r="G18" i="6" s="1"/>
  <c r="L17" i="6"/>
  <c r="I17" i="6"/>
  <c r="F17" i="6"/>
  <c r="G17" i="6" s="1"/>
  <c r="L16" i="6"/>
  <c r="I16" i="6"/>
  <c r="F16" i="6"/>
  <c r="G16" i="6" s="1"/>
  <c r="L15" i="6"/>
  <c r="F15" i="6" s="1"/>
  <c r="G15" i="6" s="1"/>
  <c r="I15" i="6"/>
  <c r="L14" i="6"/>
  <c r="F14" i="6" s="1"/>
  <c r="G14" i="6" s="1"/>
  <c r="I14" i="6"/>
  <c r="L13" i="6"/>
  <c r="I13" i="6"/>
  <c r="F13" i="6"/>
  <c r="G13" i="6" s="1"/>
  <c r="L12" i="6"/>
  <c r="I12" i="6"/>
  <c r="F12" i="6"/>
  <c r="G12" i="6" s="1"/>
  <c r="L11" i="6"/>
  <c r="I11" i="6"/>
  <c r="F11" i="6"/>
  <c r="G11" i="6" s="1"/>
  <c r="L10" i="6"/>
  <c r="I10" i="6"/>
  <c r="F10" i="6"/>
  <c r="G10" i="6" s="1"/>
  <c r="L9" i="6"/>
  <c r="I9" i="6"/>
  <c r="F9" i="6"/>
  <c r="G9" i="6" s="1"/>
  <c r="L8" i="6"/>
  <c r="F8" i="6" s="1"/>
  <c r="G8" i="6" s="1"/>
  <c r="I8" i="6"/>
  <c r="L7" i="6"/>
  <c r="I7" i="6"/>
  <c r="F7" i="6"/>
  <c r="G7" i="6" s="1"/>
  <c r="L6" i="6"/>
  <c r="I6" i="6"/>
  <c r="F6" i="6"/>
  <c r="G6" i="6" s="1"/>
  <c r="L5" i="6"/>
  <c r="I5" i="6"/>
  <c r="F5" i="6"/>
  <c r="G5" i="6" s="1"/>
  <c r="L4" i="6"/>
  <c r="I4" i="6"/>
  <c r="F4" i="6"/>
  <c r="G4" i="6" s="1"/>
  <c r="L3" i="6"/>
  <c r="I3" i="6"/>
  <c r="F3" i="6"/>
  <c r="G3" i="6" s="1"/>
  <c r="L2" i="6"/>
  <c r="I2" i="6"/>
  <c r="F2" i="6"/>
  <c r="G2" i="6" s="1"/>
  <c r="E45" i="5"/>
  <c r="E44" i="5"/>
  <c r="G43" i="5"/>
  <c r="E43" i="5"/>
  <c r="AA40" i="5"/>
  <c r="Z40" i="5"/>
  <c r="X40" i="5"/>
  <c r="W40" i="5"/>
  <c r="U40" i="5"/>
  <c r="T40" i="5"/>
  <c r="R40" i="5"/>
  <c r="Q40" i="5"/>
  <c r="O40" i="5"/>
  <c r="N40" i="5"/>
  <c r="L40" i="5"/>
  <c r="K40" i="5"/>
  <c r="I40" i="5"/>
  <c r="H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M35" i="1" s="1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N30" i="1" s="1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N16" i="1" s="1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F40" i="5" s="1"/>
  <c r="E7" i="5"/>
  <c r="G6" i="5"/>
  <c r="F6" i="5"/>
  <c r="E6" i="5"/>
  <c r="G5" i="5"/>
  <c r="G40" i="5" s="1"/>
  <c r="F5" i="5"/>
  <c r="E5" i="5"/>
  <c r="E36" i="4"/>
  <c r="E35" i="4"/>
  <c r="G34" i="4"/>
  <c r="E34" i="4"/>
  <c r="AA31" i="4"/>
  <c r="Z31" i="4"/>
  <c r="X31" i="4"/>
  <c r="W31" i="4"/>
  <c r="U31" i="4"/>
  <c r="T31" i="4"/>
  <c r="R31" i="4"/>
  <c r="Q31" i="4"/>
  <c r="O31" i="4"/>
  <c r="N31" i="4"/>
  <c r="L31" i="4"/>
  <c r="K31" i="4"/>
  <c r="I31" i="4"/>
  <c r="H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K7" i="1" s="1"/>
  <c r="E7" i="1" s="1"/>
  <c r="E7" i="4"/>
  <c r="G6" i="4"/>
  <c r="F6" i="4"/>
  <c r="E6" i="4"/>
  <c r="G5" i="4"/>
  <c r="G31" i="4" s="1"/>
  <c r="F5" i="4"/>
  <c r="F31" i="4" s="1"/>
  <c r="E5" i="4"/>
  <c r="E39" i="3"/>
  <c r="I42" i="1" s="1"/>
  <c r="E38" i="3"/>
  <c r="I41" i="1" s="1"/>
  <c r="I43" i="1" s="1"/>
  <c r="G37" i="3"/>
  <c r="I44" i="1" s="1"/>
  <c r="E37" i="3"/>
  <c r="R34" i="3"/>
  <c r="Q34" i="3"/>
  <c r="O34" i="3"/>
  <c r="N34" i="3"/>
  <c r="L34" i="3"/>
  <c r="K34" i="3"/>
  <c r="I34" i="3"/>
  <c r="H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J24" i="1" s="1"/>
  <c r="F24" i="1" s="1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G34" i="3" s="1"/>
  <c r="F5" i="3"/>
  <c r="F34" i="3" s="1"/>
  <c r="E5" i="3"/>
  <c r="E37" i="2"/>
  <c r="G42" i="1" s="1"/>
  <c r="E42" i="1" s="1"/>
  <c r="E36" i="2"/>
  <c r="G41" i="1" s="1"/>
  <c r="G35" i="2"/>
  <c r="E35" i="2"/>
  <c r="AA32" i="2"/>
  <c r="Z32" i="2"/>
  <c r="X32" i="2"/>
  <c r="W32" i="2"/>
  <c r="U32" i="2"/>
  <c r="T32" i="2"/>
  <c r="R32" i="2"/>
  <c r="Q32" i="2"/>
  <c r="O32" i="2"/>
  <c r="N32" i="2"/>
  <c r="L32" i="2"/>
  <c r="K32" i="2"/>
  <c r="I32" i="2"/>
  <c r="H32" i="2"/>
  <c r="G31" i="2"/>
  <c r="F31" i="2"/>
  <c r="E31" i="2"/>
  <c r="G30" i="2"/>
  <c r="H37" i="1" s="1"/>
  <c r="F37" i="1" s="1"/>
  <c r="F30" i="2"/>
  <c r="G37" i="1" s="1"/>
  <c r="E37" i="1" s="1"/>
  <c r="E30" i="2"/>
  <c r="G29" i="2"/>
  <c r="F29" i="2"/>
  <c r="E29" i="2"/>
  <c r="G28" i="2"/>
  <c r="F28" i="2"/>
  <c r="E28" i="2"/>
  <c r="G27" i="2"/>
  <c r="F27" i="2"/>
  <c r="G34" i="1" s="1"/>
  <c r="E34" i="1" s="1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H25" i="1" s="1"/>
  <c r="F25" i="1" s="1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F32" i="2" s="1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H8" i="1" s="1"/>
  <c r="F8" i="1" s="1"/>
  <c r="F8" i="2"/>
  <c r="E8" i="2"/>
  <c r="G7" i="2"/>
  <c r="F7" i="2"/>
  <c r="E7" i="2"/>
  <c r="G6" i="2"/>
  <c r="F6" i="2"/>
  <c r="E6" i="2"/>
  <c r="G5" i="2"/>
  <c r="G32" i="2" s="1"/>
  <c r="F5" i="2"/>
  <c r="E5" i="2"/>
  <c r="M44" i="1"/>
  <c r="G44" i="1"/>
  <c r="M42" i="1"/>
  <c r="M41" i="1"/>
  <c r="M43" i="1" s="1"/>
  <c r="N39" i="1"/>
  <c r="M39" i="1"/>
  <c r="L39" i="1"/>
  <c r="F39" i="1" s="1"/>
  <c r="K39" i="1"/>
  <c r="E39" i="1" s="1"/>
  <c r="N38" i="1"/>
  <c r="M38" i="1"/>
  <c r="J38" i="1"/>
  <c r="I38" i="1"/>
  <c r="H38" i="1"/>
  <c r="F38" i="1" s="1"/>
  <c r="G38" i="1"/>
  <c r="E38" i="1" s="1"/>
  <c r="N37" i="1"/>
  <c r="M37" i="1"/>
  <c r="L37" i="1"/>
  <c r="K37" i="1"/>
  <c r="J37" i="1"/>
  <c r="I37" i="1"/>
  <c r="N36" i="1"/>
  <c r="M36" i="1"/>
  <c r="L36" i="1"/>
  <c r="K36" i="1"/>
  <c r="J36" i="1"/>
  <c r="I36" i="1"/>
  <c r="H36" i="1"/>
  <c r="F36" i="1" s="1"/>
  <c r="G36" i="1"/>
  <c r="E36" i="1" s="1"/>
  <c r="N35" i="1"/>
  <c r="L35" i="1"/>
  <c r="K35" i="1"/>
  <c r="J35" i="1"/>
  <c r="I35" i="1"/>
  <c r="H35" i="1"/>
  <c r="G35" i="1"/>
  <c r="F35" i="1"/>
  <c r="E35" i="1"/>
  <c r="N34" i="1"/>
  <c r="M34" i="1"/>
  <c r="L34" i="1"/>
  <c r="F34" i="1" s="1"/>
  <c r="K34" i="1"/>
  <c r="J34" i="1"/>
  <c r="I34" i="1"/>
  <c r="H34" i="1"/>
  <c r="N33" i="1"/>
  <c r="M33" i="1"/>
  <c r="L33" i="1"/>
  <c r="K33" i="1"/>
  <c r="J33" i="1"/>
  <c r="F33" i="1" s="1"/>
  <c r="I33" i="1"/>
  <c r="E33" i="1" s="1"/>
  <c r="N32" i="1"/>
  <c r="M32" i="1"/>
  <c r="J32" i="1"/>
  <c r="I32" i="1"/>
  <c r="E32" i="1" s="1"/>
  <c r="F32" i="1"/>
  <c r="N31" i="1"/>
  <c r="M31" i="1"/>
  <c r="L31" i="1"/>
  <c r="K31" i="1"/>
  <c r="J31" i="1"/>
  <c r="I31" i="1"/>
  <c r="H31" i="1"/>
  <c r="F31" i="1" s="1"/>
  <c r="G31" i="1"/>
  <c r="E31" i="1" s="1"/>
  <c r="M30" i="1"/>
  <c r="L30" i="1"/>
  <c r="K30" i="1"/>
  <c r="J30" i="1"/>
  <c r="I30" i="1"/>
  <c r="H30" i="1"/>
  <c r="G30" i="1"/>
  <c r="E30" i="1" s="1"/>
  <c r="F30" i="1"/>
  <c r="N29" i="1"/>
  <c r="M29" i="1"/>
  <c r="L29" i="1"/>
  <c r="F29" i="1" s="1"/>
  <c r="K29" i="1"/>
  <c r="E29" i="1"/>
  <c r="N28" i="1"/>
  <c r="M28" i="1"/>
  <c r="L28" i="1"/>
  <c r="K28" i="1"/>
  <c r="J28" i="1"/>
  <c r="I28" i="1"/>
  <c r="H28" i="1"/>
  <c r="F28" i="1" s="1"/>
  <c r="G28" i="1"/>
  <c r="E28" i="1" s="1"/>
  <c r="N27" i="1"/>
  <c r="M27" i="1"/>
  <c r="J27" i="1"/>
  <c r="I27" i="1"/>
  <c r="E27" i="1" s="1"/>
  <c r="H27" i="1"/>
  <c r="G27" i="1"/>
  <c r="F27" i="1"/>
  <c r="N26" i="1"/>
  <c r="M26" i="1"/>
  <c r="L26" i="1"/>
  <c r="F26" i="1" s="1"/>
  <c r="K26" i="1"/>
  <c r="E26" i="1" s="1"/>
  <c r="N25" i="1"/>
  <c r="M25" i="1"/>
  <c r="L25" i="1"/>
  <c r="K25" i="1"/>
  <c r="J25" i="1"/>
  <c r="I25" i="1"/>
  <c r="G25" i="1"/>
  <c r="E25" i="1"/>
  <c r="N24" i="1"/>
  <c r="M24" i="1"/>
  <c r="L24" i="1"/>
  <c r="K24" i="1"/>
  <c r="I24" i="1"/>
  <c r="H24" i="1"/>
  <c r="G24" i="1"/>
  <c r="E24" i="1" s="1"/>
  <c r="N23" i="1"/>
  <c r="M23" i="1"/>
  <c r="J23" i="1"/>
  <c r="I23" i="1"/>
  <c r="H23" i="1"/>
  <c r="F23" i="1" s="1"/>
  <c r="G23" i="1"/>
  <c r="E23" i="1" s="1"/>
  <c r="N22" i="1"/>
  <c r="M22" i="1"/>
  <c r="J22" i="1"/>
  <c r="I22" i="1"/>
  <c r="H22" i="1"/>
  <c r="G22" i="1"/>
  <c r="F22" i="1"/>
  <c r="E22" i="1"/>
  <c r="N21" i="1"/>
  <c r="M21" i="1"/>
  <c r="L21" i="1"/>
  <c r="K21" i="1"/>
  <c r="E21" i="1" s="1"/>
  <c r="J21" i="1"/>
  <c r="I21" i="1"/>
  <c r="H21" i="1"/>
  <c r="F21" i="1" s="1"/>
  <c r="G21" i="1"/>
  <c r="N20" i="1"/>
  <c r="M20" i="1"/>
  <c r="L20" i="1"/>
  <c r="K20" i="1"/>
  <c r="J20" i="1"/>
  <c r="I20" i="1"/>
  <c r="H20" i="1"/>
  <c r="F20" i="1" s="1"/>
  <c r="G20" i="1"/>
  <c r="E20" i="1" s="1"/>
  <c r="N19" i="1"/>
  <c r="M19" i="1"/>
  <c r="J19" i="1"/>
  <c r="I19" i="1"/>
  <c r="H19" i="1"/>
  <c r="G19" i="1"/>
  <c r="F19" i="1"/>
  <c r="E19" i="1"/>
  <c r="N18" i="1"/>
  <c r="M18" i="1"/>
  <c r="L18" i="1"/>
  <c r="K18" i="1"/>
  <c r="J18" i="1"/>
  <c r="F18" i="1" s="1"/>
  <c r="I18" i="1"/>
  <c r="E18" i="1" s="1"/>
  <c r="N17" i="1"/>
  <c r="M17" i="1"/>
  <c r="L17" i="1"/>
  <c r="K17" i="1"/>
  <c r="J17" i="1"/>
  <c r="I17" i="1"/>
  <c r="H17" i="1"/>
  <c r="G17" i="1"/>
  <c r="F17" i="1"/>
  <c r="E17" i="1"/>
  <c r="M16" i="1"/>
  <c r="J16" i="1"/>
  <c r="I16" i="1"/>
  <c r="H16" i="1"/>
  <c r="G16" i="1"/>
  <c r="E16" i="1" s="1"/>
  <c r="F16" i="1"/>
  <c r="N15" i="1"/>
  <c r="M15" i="1"/>
  <c r="L15" i="1"/>
  <c r="K15" i="1"/>
  <c r="J15" i="1"/>
  <c r="I15" i="1"/>
  <c r="H15" i="1"/>
  <c r="F15" i="1" s="1"/>
  <c r="N14" i="1"/>
  <c r="M14" i="1"/>
  <c r="J14" i="1"/>
  <c r="I14" i="1"/>
  <c r="H14" i="1"/>
  <c r="G14" i="1"/>
  <c r="F14" i="1"/>
  <c r="E14" i="1"/>
  <c r="N13" i="1"/>
  <c r="M13" i="1"/>
  <c r="L13" i="1"/>
  <c r="F13" i="1" s="1"/>
  <c r="K13" i="1"/>
  <c r="E13" i="1" s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E10" i="1" s="1"/>
  <c r="J10" i="1"/>
  <c r="I10" i="1"/>
  <c r="H10" i="1"/>
  <c r="F10" i="1" s="1"/>
  <c r="G10" i="1"/>
  <c r="N9" i="1"/>
  <c r="M9" i="1"/>
  <c r="L9" i="1"/>
  <c r="K9" i="1"/>
  <c r="F9" i="1"/>
  <c r="E9" i="1"/>
  <c r="N8" i="1"/>
  <c r="M8" i="1"/>
  <c r="G8" i="1"/>
  <c r="E8" i="1" s="1"/>
  <c r="N7" i="1"/>
  <c r="M7" i="1"/>
  <c r="L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E5" i="1" s="1"/>
  <c r="J5" i="1"/>
  <c r="I5" i="1"/>
  <c r="H5" i="1"/>
  <c r="F5" i="1" s="1"/>
  <c r="G5" i="1"/>
  <c r="D30" i="7" l="1"/>
  <c r="D16" i="7"/>
  <c r="D29" i="7"/>
  <c r="D15" i="7"/>
  <c r="D2" i="7"/>
  <c r="D14" i="7"/>
  <c r="D55" i="7"/>
  <c r="D27" i="7"/>
  <c r="D13" i="7"/>
  <c r="D12" i="7"/>
  <c r="D38" i="7"/>
  <c r="D37" i="7"/>
  <c r="D36" i="7"/>
  <c r="D8" i="7"/>
  <c r="D35" i="7"/>
  <c r="D48" i="7"/>
  <c r="D6" i="7"/>
  <c r="D33" i="7"/>
  <c r="D46" i="7"/>
  <c r="D18" i="7"/>
  <c r="D4" i="7"/>
  <c r="G33" i="6"/>
  <c r="E41" i="1"/>
  <c r="E43" i="1" s="1"/>
  <c r="G43" i="1"/>
  <c r="G15" i="1"/>
  <c r="E15" i="1" s="1"/>
  <c r="E44" i="1"/>
</calcChain>
</file>

<file path=xl/sharedStrings.xml><?xml version="1.0" encoding="utf-8"?>
<sst xmlns="http://schemas.openxmlformats.org/spreadsheetml/2006/main" count="760" uniqueCount="144">
  <si>
    <t>Partidos Oficiales</t>
  </si>
  <si>
    <t>Tradicional Los Suarez</t>
  </si>
  <si>
    <t>Copa del Millon Los Suarez</t>
  </si>
  <si>
    <t>Exalumnos Anglo</t>
  </si>
  <si>
    <t>Amistosos</t>
  </si>
  <si>
    <t>Número</t>
  </si>
  <si>
    <t>Posición</t>
  </si>
  <si>
    <t>Jugador</t>
  </si>
  <si>
    <t>Goles</t>
  </si>
  <si>
    <t>Asistencias</t>
  </si>
  <si>
    <t>Arquero</t>
  </si>
  <si>
    <t>Pipe Arias</t>
  </si>
  <si>
    <t>Rorro</t>
  </si>
  <si>
    <t>Pollo Alzate</t>
  </si>
  <si>
    <t>Defensa</t>
  </si>
  <si>
    <t>Nico Vargas</t>
  </si>
  <si>
    <t>Harry</t>
  </si>
  <si>
    <t>Wasi</t>
  </si>
  <si>
    <t>Seis</t>
  </si>
  <si>
    <t>Dani Arias</t>
  </si>
  <si>
    <t>Juanpa</t>
  </si>
  <si>
    <t>Sarria</t>
  </si>
  <si>
    <t>Cucho</t>
  </si>
  <si>
    <t>Debri</t>
  </si>
  <si>
    <t>Andres Juan</t>
  </si>
  <si>
    <t>Tobias</t>
  </si>
  <si>
    <t>Pollito Díaz</t>
  </si>
  <si>
    <t>Volante</t>
  </si>
  <si>
    <t>Cifu</t>
  </si>
  <si>
    <t>Coach</t>
  </si>
  <si>
    <t>Vera</t>
  </si>
  <si>
    <t>Santi Riveros</t>
  </si>
  <si>
    <t>Nori</t>
  </si>
  <si>
    <t>Checho</t>
  </si>
  <si>
    <t>Chavito</t>
  </si>
  <si>
    <t>Nico Riveros</t>
  </si>
  <si>
    <t>Arca</t>
  </si>
  <si>
    <t>Mate</t>
  </si>
  <si>
    <t>Ivan</t>
  </si>
  <si>
    <t>Chispas</t>
  </si>
  <si>
    <t>Posso</t>
  </si>
  <si>
    <t>Delantero</t>
  </si>
  <si>
    <t>Top</t>
  </si>
  <si>
    <t>Pablo Torres</t>
  </si>
  <si>
    <t>Negro</t>
  </si>
  <si>
    <t>Valbuena</t>
  </si>
  <si>
    <t>Borda</t>
  </si>
  <si>
    <t>Sebas Castro</t>
  </si>
  <si>
    <t>Andrés</t>
  </si>
  <si>
    <t>Wallace FC</t>
  </si>
  <si>
    <t>GF</t>
  </si>
  <si>
    <t>GC</t>
  </si>
  <si>
    <t>DG</t>
  </si>
  <si>
    <t>Rendimiento</t>
  </si>
  <si>
    <t>Suma</t>
  </si>
  <si>
    <t>Fiorentina | Feb 18</t>
  </si>
  <si>
    <t>Rayo Valletenzano | Feb 25</t>
  </si>
  <si>
    <t>Espartanos | Mar 3</t>
  </si>
  <si>
    <t>Club Colombia | Mar 10</t>
  </si>
  <si>
    <t>Imperial | Mar 17</t>
  </si>
  <si>
    <t>Lear | Abr 7</t>
  </si>
  <si>
    <t>Imperial | Abr 14</t>
  </si>
  <si>
    <t>Fue</t>
  </si>
  <si>
    <t>L/V</t>
  </si>
  <si>
    <t>Pts. Conseguidos</t>
  </si>
  <si>
    <t>Pts. Totales</t>
  </si>
  <si>
    <t>Local</t>
  </si>
  <si>
    <t>Visitante</t>
  </si>
  <si>
    <t>Resultado</t>
  </si>
  <si>
    <t>Imperio FC | Abr 28</t>
  </si>
  <si>
    <t>Vittoria | May 5</t>
  </si>
  <si>
    <t>Alianza Sur | May 19</t>
  </si>
  <si>
    <t>AFA Capitalino | May 26</t>
  </si>
  <si>
    <t>Andres Parra</t>
  </si>
  <si>
    <t>cx</t>
  </si>
  <si>
    <t>| Jun 23</t>
  </si>
  <si>
    <t>| 1 Jul</t>
  </si>
  <si>
    <t>| Jul 7</t>
  </si>
  <si>
    <t>| Jul 14</t>
  </si>
  <si>
    <t>| Jul 28</t>
  </si>
  <si>
    <t>| Ago 4</t>
  </si>
  <si>
    <t>| Ago 11</t>
  </si>
  <si>
    <t>sebas r</t>
  </si>
  <si>
    <t>alejo castiblanco</t>
  </si>
  <si>
    <t>negro +1</t>
  </si>
  <si>
    <t xml:space="preserve">negro +1 </t>
  </si>
  <si>
    <t>posso sr</t>
  </si>
  <si>
    <t>negro +2</t>
  </si>
  <si>
    <t>hary</t>
  </si>
  <si>
    <t>negro +3</t>
  </si>
  <si>
    <t>gom</t>
  </si>
  <si>
    <t>juan diego moscoso</t>
  </si>
  <si>
    <t>rafita</t>
  </si>
  <si>
    <t>christian cruz</t>
  </si>
  <si>
    <t>Alexis</t>
  </si>
  <si>
    <t>Player ID</t>
  </si>
  <si>
    <t>Numero</t>
  </si>
  <si>
    <t>Nombre</t>
  </si>
  <si>
    <t>Posicion</t>
  </si>
  <si>
    <t>PJ</t>
  </si>
  <si>
    <t>PT</t>
  </si>
  <si>
    <t>Asistencia</t>
  </si>
  <si>
    <t>Fecha Nacimiento</t>
  </si>
  <si>
    <t>Edad</t>
  </si>
  <si>
    <t>Fecha Inicio</t>
  </si>
  <si>
    <t>Fecha Fin</t>
  </si>
  <si>
    <t>Activo</t>
  </si>
  <si>
    <t>Stat ID</t>
  </si>
  <si>
    <t>Partido ID</t>
  </si>
  <si>
    <t>Partido</t>
  </si>
  <si>
    <t>Amarillas</t>
  </si>
  <si>
    <t>Rojas</t>
  </si>
  <si>
    <t>Match ID</t>
  </si>
  <si>
    <t>Fecha</t>
  </si>
  <si>
    <t>Oponente</t>
  </si>
  <si>
    <t>Ubicacion</t>
  </si>
  <si>
    <t>Tipo</t>
  </si>
  <si>
    <t>Torneo</t>
  </si>
  <si>
    <t>Final</t>
  </si>
  <si>
    <t>Fiorentina</t>
  </si>
  <si>
    <t>Xcoli</t>
  </si>
  <si>
    <t>Copa Tradicional</t>
  </si>
  <si>
    <t>Rayo Valletenzano</t>
  </si>
  <si>
    <t>La Reserva</t>
  </si>
  <si>
    <t>Espartanos</t>
  </si>
  <si>
    <t>Campus Prince</t>
  </si>
  <si>
    <t>Club Colombia</t>
  </si>
  <si>
    <t>Imperial</t>
  </si>
  <si>
    <t>Lear</t>
  </si>
  <si>
    <t>La Neta</t>
  </si>
  <si>
    <t>Imperio FC</t>
  </si>
  <si>
    <t>Copa Millon</t>
  </si>
  <si>
    <t>Vittoria</t>
  </si>
  <si>
    <t>Alianza Sur</t>
  </si>
  <si>
    <t>AFA Capitalino</t>
  </si>
  <si>
    <t>Dream Team</t>
  </si>
  <si>
    <t>Amistoso</t>
  </si>
  <si>
    <t>Tournament ID</t>
  </si>
  <si>
    <t>Año</t>
  </si>
  <si>
    <t>Semestre</t>
  </si>
  <si>
    <t>QF</t>
  </si>
  <si>
    <t>Groups</t>
  </si>
  <si>
    <t>Copa Anglo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</si>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</sst>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>
    <font>
      <sz val="10"/>
      <color rgb="FF000000"/>
      <name val="Arial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b/>
      <sz val="10"/>
      <color theme="1"/>
      <name val="Arial"/>
      <family val="2"/>
      <scheme val="minor"/>
    </font>
    <font>
      <sz val="10"/>
      <color rgb="FFB10202"/>
      <name val="Arial"/>
      <family val="2"/>
      <scheme val="minor"/>
    </font>
    <font>
      <sz val="10"/>
      <color rgb="FFB10202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FCFC8"/>
        <bgColor rgb="FFFFCFC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/>
    <xf numFmtId="0" fontId="2" fillId="3" borderId="7" xfId="0" applyFont="1" applyFill="1" applyBorder="1" applyAlignment="1">
      <alignment horizontal="center"/>
    </xf>
    <xf numFmtId="0" fontId="2" fillId="3" borderId="0" xfId="0" applyFont="1" applyFill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5" fillId="0" borderId="7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/>
    <xf numFmtId="0" fontId="4" fillId="7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 applyAlignment="1">
      <alignment horizontal="center"/>
    </xf>
    <xf numFmtId="0" fontId="4" fillId="0" borderId="15" xfId="0" applyFont="1" applyBorder="1"/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/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9" fontId="11" fillId="8" borderId="16" xfId="0" applyNumberFormat="1" applyFont="1" applyFill="1" applyBorder="1" applyAlignment="1">
      <alignment horizontal="center"/>
    </xf>
    <xf numFmtId="164" fontId="10" fillId="8" borderId="16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9" xfId="0" applyFont="1" applyBorder="1"/>
    <xf numFmtId="9" fontId="1" fillId="0" borderId="10" xfId="0" applyNumberFormat="1" applyFont="1" applyBorder="1" applyAlignment="1">
      <alignment horizontal="center"/>
    </xf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/>
    <xf numFmtId="0" fontId="1" fillId="0" borderId="0" xfId="0" applyFont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8" xfId="0" applyFont="1" applyBorder="1"/>
    <xf numFmtId="0" fontId="6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/>
    <xf numFmtId="0" fontId="4" fillId="0" borderId="11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57BB8A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8"/>
  <sheetViews>
    <sheetView workbookViewId="0">
      <pane xSplit="4" ySplit="4" topLeftCell="E16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7109375" defaultRowHeight="15.75" customHeight="1"/>
  <cols>
    <col min="1" max="1" width="3.7109375" customWidth="1"/>
    <col min="3" max="3" width="13.42578125" customWidth="1"/>
    <col min="5" max="14" width="10.140625" customWidth="1"/>
  </cols>
  <sheetData>
    <row r="1" spans="1:3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"/>
      <c r="B3" s="1"/>
      <c r="C3" s="1"/>
      <c r="D3" s="1"/>
      <c r="E3" s="97" t="s">
        <v>0</v>
      </c>
      <c r="F3" s="98"/>
      <c r="G3" s="97" t="s">
        <v>1</v>
      </c>
      <c r="H3" s="99"/>
      <c r="I3" s="100" t="s">
        <v>2</v>
      </c>
      <c r="J3" s="99"/>
      <c r="K3" s="100" t="s">
        <v>3</v>
      </c>
      <c r="L3" s="99"/>
      <c r="M3" s="100" t="s">
        <v>4</v>
      </c>
      <c r="N3" s="9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>
      <c r="A4" s="2"/>
      <c r="B4" s="3" t="s">
        <v>5</v>
      </c>
      <c r="C4" s="4" t="s">
        <v>6</v>
      </c>
      <c r="D4" s="4" t="s">
        <v>7</v>
      </c>
      <c r="E4" s="5" t="s">
        <v>8</v>
      </c>
      <c r="F4" s="6" t="s">
        <v>9</v>
      </c>
      <c r="G4" s="5" t="s">
        <v>8</v>
      </c>
      <c r="H4" s="6" t="s">
        <v>9</v>
      </c>
      <c r="I4" s="3" t="s">
        <v>8</v>
      </c>
      <c r="J4" s="7" t="s">
        <v>9</v>
      </c>
      <c r="K4" s="3" t="s">
        <v>8</v>
      </c>
      <c r="L4" s="7" t="s">
        <v>9</v>
      </c>
      <c r="M4" s="3" t="s">
        <v>8</v>
      </c>
      <c r="N4" s="7" t="s">
        <v>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customHeight="1">
      <c r="A5" s="2"/>
      <c r="B5" s="8">
        <v>1</v>
      </c>
      <c r="C5" s="9" t="s">
        <v>10</v>
      </c>
      <c r="D5" s="9" t="s">
        <v>11</v>
      </c>
      <c r="E5" s="10" t="str">
        <f t="shared" ref="E5:F5" si="0">IF(SUM(G5,I5,K5)=0,"",SUM(G5,I5,K5))</f>
        <v/>
      </c>
      <c r="F5" s="11" t="str">
        <f t="shared" si="0"/>
        <v/>
      </c>
      <c r="G5" s="12" t="str">
        <f>VLOOKUP($D5,'Tradicional 2024-1'!$D$5:$G$31,3,FALSE)</f>
        <v/>
      </c>
      <c r="H5" s="11" t="str">
        <f>VLOOKUP($D5,'Tradicional 2024-1'!$D$5:$G$31,4,FALSE)</f>
        <v/>
      </c>
      <c r="I5" s="13" t="str">
        <f>VLOOKUP(D5,'Copa Millon 2024-1'!$D$5:$G$33,3,FALSE)</f>
        <v/>
      </c>
      <c r="J5" s="14" t="str">
        <f>VLOOKUP(D5,'Copa Millon 2024-1'!$D$5:$G$33,4,FALSE)</f>
        <v/>
      </c>
      <c r="K5" s="13" t="str">
        <f>VLOOKUP(D5,'Anglo 2024-2'!$D$5:$G$30,3,FALSE)</f>
        <v/>
      </c>
      <c r="L5" s="14" t="str">
        <f>VLOOKUP(D5,'Anglo 2024-2'!$D$5:$G$30,4,FALSE)</f>
        <v/>
      </c>
      <c r="M5" s="13" t="str">
        <f>VLOOKUP(D5,Amistosos!$D$5:$G$39,3,FALSE)</f>
        <v/>
      </c>
      <c r="N5" s="15" t="str">
        <f>VLOOKUP(D5,Amistosos!$D$5:$G$39,4,FALSE)</f>
        <v/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>
      <c r="A6" s="2"/>
      <c r="B6" s="8">
        <v>11</v>
      </c>
      <c r="C6" s="9" t="s">
        <v>10</v>
      </c>
      <c r="D6" s="9" t="s">
        <v>12</v>
      </c>
      <c r="E6" s="13" t="str">
        <f t="shared" ref="E6:F6" si="1">IF(SUM(G6,I6,K6)=0,"",SUM(G6,I6,K6))</f>
        <v/>
      </c>
      <c r="F6" s="14" t="str">
        <f t="shared" si="1"/>
        <v/>
      </c>
      <c r="G6" s="16" t="str">
        <f>VLOOKUP($D6,'Tradicional 2024-1'!$D$5:$G$31,3,FALSE)</f>
        <v/>
      </c>
      <c r="H6" s="14" t="str">
        <f>VLOOKUP($D6,'Tradicional 2024-1'!$D$5:$G$31,4,FALSE)</f>
        <v/>
      </c>
      <c r="I6" s="13" t="str">
        <f>VLOOKUP(D6,'Copa Millon 2024-1'!$D$5:$G$33,3,FALSE)</f>
        <v/>
      </c>
      <c r="J6" s="14" t="str">
        <f>VLOOKUP(D6,'Copa Millon 2024-1'!$D$5:$G$33,4,FALSE)</f>
        <v/>
      </c>
      <c r="K6" s="13" t="str">
        <f>VLOOKUP(D6,'Anglo 2024-2'!$D$5:$G$30,3,FALSE)</f>
        <v/>
      </c>
      <c r="L6" s="14" t="str">
        <f>VLOOKUP(D6,'Anglo 2024-2'!$D$5:$G$30,4,FALSE)</f>
        <v/>
      </c>
      <c r="M6" s="13" t="str">
        <f>VLOOKUP(D6,Amistosos!$D$5:$G$39,3,FALSE)</f>
        <v/>
      </c>
      <c r="N6" s="15" t="str">
        <f>VLOOKUP(D6,Amistosos!$D$5:$G$39,4,FALSE)</f>
        <v/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>
      <c r="A7" s="2"/>
      <c r="B7" s="8">
        <v>16</v>
      </c>
      <c r="C7" s="9" t="s">
        <v>10</v>
      </c>
      <c r="D7" s="9" t="s">
        <v>13</v>
      </c>
      <c r="E7" s="13" t="str">
        <f t="shared" ref="E7:F7" si="2">IF(SUM(G7,I7,K7)=0,"",SUM(G7,I7,K7))</f>
        <v/>
      </c>
      <c r="F7" s="14" t="str">
        <f t="shared" si="2"/>
        <v/>
      </c>
      <c r="G7" s="16" t="str">
        <f>VLOOKUP($D7,'Tradicional 2024-1'!$D$5:$G$31,3,FALSE)</f>
        <v/>
      </c>
      <c r="H7" s="14" t="str">
        <f>VLOOKUP($D7,'Tradicional 2024-1'!$D$5:$G$31,4,FALSE)</f>
        <v/>
      </c>
      <c r="I7" s="13" t="str">
        <f>VLOOKUP(D7,'Copa Millon 2024-1'!$D$5:$G$33,3,FALSE)</f>
        <v/>
      </c>
      <c r="J7" s="14" t="str">
        <f>VLOOKUP(D7,'Copa Millon 2024-1'!$D$5:$G$33,4,FALSE)</f>
        <v/>
      </c>
      <c r="K7" s="13" t="str">
        <f>VLOOKUP(D7,'Anglo 2024-2'!$D$5:$G$30,3,FALSE)</f>
        <v/>
      </c>
      <c r="L7" s="14" t="str">
        <f>VLOOKUP(D7,'Anglo 2024-2'!$D$5:$G$30,4,FALSE)</f>
        <v/>
      </c>
      <c r="M7" s="13" t="str">
        <f>VLOOKUP(D7,Amistosos!$D$5:$G$39,3,FALSE)</f>
        <v/>
      </c>
      <c r="N7" s="15" t="str">
        <f>VLOOKUP(D7,Amistosos!$D$5:$G$39,4,FALSE)</f>
        <v/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customHeight="1">
      <c r="A8" s="2"/>
      <c r="B8" s="17">
        <v>3</v>
      </c>
      <c r="C8" s="18" t="s">
        <v>14</v>
      </c>
      <c r="D8" s="18" t="s">
        <v>15</v>
      </c>
      <c r="E8" s="13" t="str">
        <f t="shared" ref="E8:F8" si="3">IF(SUM(G8,I8,K8)=0,"",SUM(G8,I8,K8))</f>
        <v/>
      </c>
      <c r="F8" s="14" t="str">
        <f t="shared" si="3"/>
        <v/>
      </c>
      <c r="G8" s="16" t="str">
        <f>VLOOKUP($D8,'Tradicional 2024-1'!$D$5:$G$31,3,FALSE)</f>
        <v/>
      </c>
      <c r="H8" s="14" t="str">
        <f>VLOOKUP($D8,'Tradicional 2024-1'!$D$5:$G$31,4,FALSE)</f>
        <v/>
      </c>
      <c r="I8" s="13"/>
      <c r="J8" s="14"/>
      <c r="K8" s="13"/>
      <c r="L8" s="14"/>
      <c r="M8" s="13" t="str">
        <f>VLOOKUP(D8,Amistosos!$D$5:$G$39,3,FALSE)</f>
        <v/>
      </c>
      <c r="N8" s="15" t="str">
        <f>VLOOKUP(D8,Amistosos!$D$5:$G$39,4,FALSE)</f>
        <v/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customHeight="1">
      <c r="A9" s="2"/>
      <c r="B9" s="8">
        <v>3</v>
      </c>
      <c r="C9" s="9" t="s">
        <v>14</v>
      </c>
      <c r="D9" s="9" t="s">
        <v>16</v>
      </c>
      <c r="E9" s="13" t="str">
        <f t="shared" ref="E9:F9" si="4">IF(SUM(G9,I9,K9)=0,"",SUM(G9,I9,K9))</f>
        <v/>
      </c>
      <c r="F9" s="14" t="str">
        <f t="shared" si="4"/>
        <v/>
      </c>
      <c r="G9" s="16"/>
      <c r="H9" s="14"/>
      <c r="I9" s="13"/>
      <c r="J9" s="14"/>
      <c r="K9" s="13" t="str">
        <f>VLOOKUP(D9,'Anglo 2024-2'!$D$5:$G$30,3,FALSE)</f>
        <v/>
      </c>
      <c r="L9" s="14" t="str">
        <f>VLOOKUP(D9,'Anglo 2024-2'!$D$5:$G$30,4,FALSE)</f>
        <v/>
      </c>
      <c r="M9" s="13" t="str">
        <f>VLOOKUP(D9,Amistosos!$D$5:$G$39,3,FALSE)</f>
        <v/>
      </c>
      <c r="N9" s="15" t="str">
        <f>VLOOKUP(D9,Amistosos!$D$5:$G$39,4,FALSE)</f>
        <v/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.75" customHeight="1">
      <c r="A10" s="2"/>
      <c r="B10" s="8">
        <v>4</v>
      </c>
      <c r="C10" s="9" t="s">
        <v>14</v>
      </c>
      <c r="D10" s="9" t="s">
        <v>17</v>
      </c>
      <c r="E10" s="13" t="str">
        <f t="shared" ref="E10:F10" si="5">IF(SUM(G10,I10,K10)=0,"",SUM(G10,I10,K10))</f>
        <v/>
      </c>
      <c r="F10" s="14" t="str">
        <f t="shared" si="5"/>
        <v/>
      </c>
      <c r="G10" s="16" t="str">
        <f>VLOOKUP($D10,'Tradicional 2024-1'!$D$5:$G$31,3,FALSE)</f>
        <v/>
      </c>
      <c r="H10" s="14" t="str">
        <f>VLOOKUP($D10,'Tradicional 2024-1'!$D$5:$G$31,4,FALSE)</f>
        <v/>
      </c>
      <c r="I10" s="13" t="str">
        <f>VLOOKUP(D10,'Copa Millon 2024-1'!$D$5:$G$33,3,FALSE)</f>
        <v/>
      </c>
      <c r="J10" s="14" t="str">
        <f>VLOOKUP(D10,'Copa Millon 2024-1'!$D$5:$G$33,4,FALSE)</f>
        <v/>
      </c>
      <c r="K10" s="13" t="str">
        <f>VLOOKUP(D10,'Anglo 2024-2'!$D$5:$G$30,3,FALSE)</f>
        <v/>
      </c>
      <c r="L10" s="14" t="str">
        <f>VLOOKUP(D10,'Anglo 2024-2'!$D$5:$G$30,4,FALSE)</f>
        <v/>
      </c>
      <c r="M10" s="13" t="str">
        <f>VLOOKUP(D10,Amistosos!$D$5:$G$39,3,FALSE)</f>
        <v/>
      </c>
      <c r="N10" s="15" t="str">
        <f>VLOOKUP(D10,Amistosos!$D$5:$G$39,4,FALSE)</f>
        <v/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customHeight="1">
      <c r="A11" s="2"/>
      <c r="B11" s="8">
        <v>6</v>
      </c>
      <c r="C11" s="9" t="s">
        <v>14</v>
      </c>
      <c r="D11" s="9" t="s">
        <v>18</v>
      </c>
      <c r="E11" s="13" t="str">
        <f t="shared" ref="E11:F11" si="6">IF(SUM(G11,I11,K11)=0,"",SUM(G11,I11,K11))</f>
        <v/>
      </c>
      <c r="F11" s="14" t="str">
        <f t="shared" si="6"/>
        <v/>
      </c>
      <c r="G11" s="16" t="str">
        <f>VLOOKUP($D11,'Tradicional 2024-1'!$D$5:$G$31,3,FALSE)</f>
        <v/>
      </c>
      <c r="H11" s="14" t="str">
        <f>VLOOKUP($D11,'Tradicional 2024-1'!$D$5:$G$31,4,FALSE)</f>
        <v/>
      </c>
      <c r="I11" s="13" t="str">
        <f>VLOOKUP(D11,'Copa Millon 2024-1'!$D$5:$G$33,3,FALSE)</f>
        <v/>
      </c>
      <c r="J11" s="14" t="str">
        <f>VLOOKUP(D11,'Copa Millon 2024-1'!$D$5:$G$33,4,FALSE)</f>
        <v/>
      </c>
      <c r="K11" s="13" t="str">
        <f>VLOOKUP(D11,'Anglo 2024-2'!$D$5:$G$30,3,FALSE)</f>
        <v/>
      </c>
      <c r="L11" s="14" t="str">
        <f>VLOOKUP(D11,'Anglo 2024-2'!$D$5:$G$30,4,FALSE)</f>
        <v/>
      </c>
      <c r="M11" s="13" t="str">
        <f>VLOOKUP(D11,Amistosos!$D$5:$G$39,3,FALSE)</f>
        <v/>
      </c>
      <c r="N11" s="15" t="str">
        <f>VLOOKUP(D11,Amistosos!$D$5:$G$39,4,FALSE)</f>
        <v/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5.75" customHeight="1">
      <c r="A12" s="2"/>
      <c r="B12" s="8">
        <v>12</v>
      </c>
      <c r="C12" s="9" t="s">
        <v>14</v>
      </c>
      <c r="D12" s="9" t="s">
        <v>19</v>
      </c>
      <c r="E12" s="13">
        <f t="shared" ref="E12:F12" si="7">IF(SUM(G12,I12,K12)=0,"",SUM(G12,I12,K12))</f>
        <v>1</v>
      </c>
      <c r="F12" s="14" t="str">
        <f t="shared" si="7"/>
        <v/>
      </c>
      <c r="G12" s="16">
        <f>VLOOKUP($D12,'Tradicional 2024-1'!$D$5:$G$31,3,FALSE)</f>
        <v>1</v>
      </c>
      <c r="H12" s="14" t="str">
        <f>VLOOKUP($D12,'Tradicional 2024-1'!$D$5:$G$31,4,FALSE)</f>
        <v/>
      </c>
      <c r="I12" s="13" t="str">
        <f>VLOOKUP(D12,'Copa Millon 2024-1'!$D$5:$G$33,3,FALSE)</f>
        <v/>
      </c>
      <c r="J12" s="14" t="str">
        <f>VLOOKUP(D12,'Copa Millon 2024-1'!$D$5:$G$33,4,FALSE)</f>
        <v/>
      </c>
      <c r="K12" s="13" t="str">
        <f>VLOOKUP(D12,'Anglo 2024-2'!$D$5:$G$30,3,FALSE)</f>
        <v/>
      </c>
      <c r="L12" s="14" t="str">
        <f>VLOOKUP(D12,'Anglo 2024-2'!$D$5:$G$30,4,FALSE)</f>
        <v/>
      </c>
      <c r="M12" s="13" t="str">
        <f>VLOOKUP(D12,Amistosos!$D$5:$G$39,3,FALSE)</f>
        <v/>
      </c>
      <c r="N12" s="15" t="str">
        <f>VLOOKUP(D12,Amistosos!$D$5:$G$39,4,FALSE)</f>
        <v/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.75" customHeight="1">
      <c r="A13" s="2"/>
      <c r="B13" s="8">
        <v>13</v>
      </c>
      <c r="C13" s="9" t="s">
        <v>14</v>
      </c>
      <c r="D13" s="9" t="s">
        <v>20</v>
      </c>
      <c r="E13" s="13" t="str">
        <f t="shared" ref="E13:F13" si="8">IF(SUM(G13,I13,K13)=0,"",SUM(G13,I13,K13))</f>
        <v/>
      </c>
      <c r="F13" s="14" t="str">
        <f t="shared" si="8"/>
        <v/>
      </c>
      <c r="G13" s="16"/>
      <c r="H13" s="14"/>
      <c r="I13" s="13"/>
      <c r="J13" s="14"/>
      <c r="K13" s="13" t="str">
        <f>VLOOKUP(D13,'Anglo 2024-2'!$D$5:$G$30,3,FALSE)</f>
        <v/>
      </c>
      <c r="L13" s="14" t="str">
        <f>VLOOKUP(D13,'Anglo 2024-2'!$D$5:$G$30,4,FALSE)</f>
        <v/>
      </c>
      <c r="M13" s="13" t="str">
        <f>VLOOKUP(D13,Amistosos!$D$5:$G$39,3,FALSE)</f>
        <v/>
      </c>
      <c r="N13" s="15" t="str">
        <f>VLOOKUP(D13,Amistosos!$D$5:$G$39,4,FALSE)</f>
        <v/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.75" customHeight="1">
      <c r="A14" s="2"/>
      <c r="B14" s="17">
        <v>20</v>
      </c>
      <c r="C14" s="18" t="s">
        <v>14</v>
      </c>
      <c r="D14" s="18" t="s">
        <v>21</v>
      </c>
      <c r="E14" s="13" t="str">
        <f t="shared" ref="E14:F14" si="9">IF(SUM(G14,I14,K14)=0,"",SUM(G14,I14,K14))</f>
        <v/>
      </c>
      <c r="F14" s="14" t="str">
        <f t="shared" si="9"/>
        <v/>
      </c>
      <c r="G14" s="16" t="str">
        <f>VLOOKUP($D14,'Tradicional 2024-1'!$D$5:$G$31,3,FALSE)</f>
        <v/>
      </c>
      <c r="H14" s="14" t="str">
        <f>VLOOKUP($D14,'Tradicional 2024-1'!$D$5:$G$31,4,FALSE)</f>
        <v/>
      </c>
      <c r="I14" s="13" t="str">
        <f>VLOOKUP(D14,'Copa Millon 2024-1'!$D$5:$G$33,3,FALSE)</f>
        <v/>
      </c>
      <c r="J14" s="14" t="str">
        <f>VLOOKUP(D14,'Copa Millon 2024-1'!$D$5:$G$33,4,FALSE)</f>
        <v/>
      </c>
      <c r="K14" s="13"/>
      <c r="L14" s="14"/>
      <c r="M14" s="13" t="str">
        <f>VLOOKUP(D14,Amistosos!$D$5:$G$39,3,FALSE)</f>
        <v/>
      </c>
      <c r="N14" s="15" t="str">
        <f>VLOOKUP(D14,Amistosos!$D$5:$G$39,4,FALSE)</f>
        <v/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>
      <c r="A15" s="2"/>
      <c r="B15" s="8">
        <v>23</v>
      </c>
      <c r="C15" s="9" t="s">
        <v>14</v>
      </c>
      <c r="D15" s="9" t="s">
        <v>22</v>
      </c>
      <c r="E15" s="13" t="str">
        <f t="shared" ref="E15:F15" si="10">IF(SUM(G15,I15,K15)=0,"",SUM(G15,I15,K15))</f>
        <v/>
      </c>
      <c r="F15" s="14" t="str">
        <f t="shared" si="10"/>
        <v/>
      </c>
      <c r="G15" s="16" t="str">
        <f>VLOOKUP($D15,'Tradicional 2024-1'!$D$5:$G$31,3,FALSE)</f>
        <v/>
      </c>
      <c r="H15" s="14" t="str">
        <f>VLOOKUP($D15,'Tradicional 2024-1'!$D$5:$G$31,4,FALSE)</f>
        <v/>
      </c>
      <c r="I15" s="13" t="str">
        <f>VLOOKUP(D15,'Copa Millon 2024-1'!$D$5:$G$33,3,FALSE)</f>
        <v/>
      </c>
      <c r="J15" s="14" t="str">
        <f>VLOOKUP(D15,'Copa Millon 2024-1'!$D$5:$G$33,4,FALSE)</f>
        <v/>
      </c>
      <c r="K15" s="13" t="str">
        <f>VLOOKUP(D15,'Anglo 2024-2'!$D$5:$G$30,3,FALSE)</f>
        <v/>
      </c>
      <c r="L15" s="14" t="str">
        <f>VLOOKUP(D15,'Anglo 2024-2'!$D$5:$G$30,4,FALSE)</f>
        <v/>
      </c>
      <c r="M15" s="13" t="str">
        <f>VLOOKUP(D15,Amistosos!$D$5:$G$39,3,FALSE)</f>
        <v/>
      </c>
      <c r="N15" s="15" t="str">
        <f>VLOOKUP(D15,Amistosos!$D$5:$G$39,4,FALSE)</f>
        <v/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.75" customHeight="1">
      <c r="A16" s="2"/>
      <c r="B16" s="19">
        <v>26</v>
      </c>
      <c r="C16" s="20" t="s">
        <v>14</v>
      </c>
      <c r="D16" s="20" t="s">
        <v>23</v>
      </c>
      <c r="E16" s="13">
        <f t="shared" ref="E16:F16" si="11">IF(SUM(G16,I16,K16)=0,"",SUM(G16,I16,K16))</f>
        <v>1</v>
      </c>
      <c r="F16" s="14" t="str">
        <f t="shared" si="11"/>
        <v/>
      </c>
      <c r="G16" s="16">
        <f>VLOOKUP($D16,'Tradicional 2024-1'!$D$5:$G$31,3,FALSE)</f>
        <v>1</v>
      </c>
      <c r="H16" s="14" t="str">
        <f>VLOOKUP($D16,'Tradicional 2024-1'!$D$5:$G$31,4,FALSE)</f>
        <v/>
      </c>
      <c r="I16" s="13" t="str">
        <f>VLOOKUP(D16,'Copa Millon 2024-1'!$D$5:$G$33,3,FALSE)</f>
        <v/>
      </c>
      <c r="J16" s="14" t="str">
        <f>VLOOKUP(D16,'Copa Millon 2024-1'!$D$5:$G$33,4,FALSE)</f>
        <v/>
      </c>
      <c r="K16" s="13"/>
      <c r="L16" s="14"/>
      <c r="M16" s="13">
        <f>VLOOKUP(D16,Amistosos!$D$5:$G$39,3,FALSE)</f>
        <v>1</v>
      </c>
      <c r="N16" s="15" t="str">
        <f>VLOOKUP(D16,Amistosos!$D$5:$G$39,4,FALSE)</f>
        <v/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>
      <c r="A17" s="2"/>
      <c r="B17" s="8">
        <v>30</v>
      </c>
      <c r="C17" s="9" t="s">
        <v>14</v>
      </c>
      <c r="D17" s="9" t="s">
        <v>24</v>
      </c>
      <c r="E17" s="13" t="str">
        <f t="shared" ref="E17:F17" si="12">IF(SUM(G17,I17,K17)=0,"",SUM(G17,I17,K17))</f>
        <v/>
      </c>
      <c r="F17" s="14" t="str">
        <f t="shared" si="12"/>
        <v/>
      </c>
      <c r="G17" s="16" t="str">
        <f>VLOOKUP($D17,'Tradicional 2024-1'!$D$5:$G$31,3,FALSE)</f>
        <v/>
      </c>
      <c r="H17" s="14" t="str">
        <f>VLOOKUP($D17,'Tradicional 2024-1'!$D$5:$G$31,4,FALSE)</f>
        <v/>
      </c>
      <c r="I17" s="13" t="str">
        <f>VLOOKUP(D17,'Copa Millon 2024-1'!$D$5:$G$33,3,FALSE)</f>
        <v/>
      </c>
      <c r="J17" s="14" t="str">
        <f>VLOOKUP(D17,'Copa Millon 2024-1'!$D$5:$G$33,4,FALSE)</f>
        <v/>
      </c>
      <c r="K17" s="13" t="str">
        <f>VLOOKUP(D17,'Anglo 2024-2'!$D$5:$G$30,3,FALSE)</f>
        <v/>
      </c>
      <c r="L17" s="14" t="str">
        <f>VLOOKUP(D17,'Anglo 2024-2'!$D$5:$G$30,4,FALSE)</f>
        <v/>
      </c>
      <c r="M17" s="13" t="str">
        <f>VLOOKUP(D17,Amistosos!$D$5:$G$39,3,FALSE)</f>
        <v/>
      </c>
      <c r="N17" s="15" t="str">
        <f>VLOOKUP(D17,Amistosos!$D$5:$G$39,4,FALSE)</f>
        <v/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>
      <c r="A18" s="2"/>
      <c r="B18" s="8">
        <v>45</v>
      </c>
      <c r="C18" s="9" t="s">
        <v>14</v>
      </c>
      <c r="D18" s="9" t="s">
        <v>25</v>
      </c>
      <c r="E18" s="13" t="str">
        <f t="shared" ref="E18:F18" si="13">IF(SUM(G18,I18,K18)=0,"",SUM(G18,I18,K18))</f>
        <v/>
      </c>
      <c r="F18" s="14" t="str">
        <f t="shared" si="13"/>
        <v/>
      </c>
      <c r="G18" s="16"/>
      <c r="H18" s="14"/>
      <c r="I18" s="13" t="str">
        <f>VLOOKUP(D18,'Copa Millon 2024-1'!$D$5:$G$33,3,FALSE)</f>
        <v/>
      </c>
      <c r="J18" s="14" t="str">
        <f>VLOOKUP(D18,'Copa Millon 2024-1'!$D$5:$G$33,4,FALSE)</f>
        <v/>
      </c>
      <c r="K18" s="13" t="str">
        <f>VLOOKUP(D18,'Anglo 2024-2'!$D$5:$G$30,3,FALSE)</f>
        <v/>
      </c>
      <c r="L18" s="14" t="str">
        <f>VLOOKUP(D18,'Anglo 2024-2'!$D$5:$G$30,4,FALSE)</f>
        <v/>
      </c>
      <c r="M18" s="13" t="str">
        <f>VLOOKUP(D18,Amistosos!$D$5:$G$39,3,FALSE)</f>
        <v/>
      </c>
      <c r="N18" s="15" t="str">
        <f>VLOOKUP(D18,Amistosos!$D$5:$G$39,4,FALSE)</f>
        <v/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>
      <c r="A19" s="2"/>
      <c r="B19" s="19">
        <v>70</v>
      </c>
      <c r="C19" s="20" t="s">
        <v>14</v>
      </c>
      <c r="D19" s="20" t="s">
        <v>26</v>
      </c>
      <c r="E19" s="13" t="str">
        <f t="shared" ref="E19:F19" si="14">IF(SUM(G19,I19,K19)=0,"",SUM(G19,I19,K19))</f>
        <v/>
      </c>
      <c r="F19" s="14" t="str">
        <f t="shared" si="14"/>
        <v/>
      </c>
      <c r="G19" s="16" t="str">
        <f>VLOOKUP($D19,'Tradicional 2024-1'!$D$5:$G$31,3,FALSE)</f>
        <v/>
      </c>
      <c r="H19" s="14" t="str">
        <f>VLOOKUP($D19,'Tradicional 2024-1'!$D$5:$G$31,4,FALSE)</f>
        <v/>
      </c>
      <c r="I19" s="13" t="str">
        <f>VLOOKUP(D19,'Copa Millon 2024-1'!$D$5:$G$33,3,FALSE)</f>
        <v/>
      </c>
      <c r="J19" s="14" t="str">
        <f>VLOOKUP(D19,'Copa Millon 2024-1'!$D$5:$G$33,4,FALSE)</f>
        <v/>
      </c>
      <c r="K19" s="13"/>
      <c r="L19" s="14"/>
      <c r="M19" s="13" t="str">
        <f>VLOOKUP(D19,Amistosos!$D$5:$G$39,3,FALSE)</f>
        <v/>
      </c>
      <c r="N19" s="15" t="str">
        <f>VLOOKUP(D19,Amistosos!$D$5:$G$39,4,FALSE)</f>
        <v/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>
      <c r="A20" s="2"/>
      <c r="B20" s="8">
        <v>2</v>
      </c>
      <c r="C20" s="9" t="s">
        <v>27</v>
      </c>
      <c r="D20" s="9" t="s">
        <v>28</v>
      </c>
      <c r="E20" s="13">
        <f t="shared" ref="E20:F20" si="15">IF(SUM(G20,I20,K20)=0,"",SUM(G20,I20,K20))</f>
        <v>1</v>
      </c>
      <c r="F20" s="14">
        <f t="shared" si="15"/>
        <v>4</v>
      </c>
      <c r="G20" s="16" t="str">
        <f>VLOOKUP($D20,'Tradicional 2024-1'!$D$5:$G$31,3,FALSE)</f>
        <v/>
      </c>
      <c r="H20" s="14">
        <f>VLOOKUP($D20,'Tradicional 2024-1'!$D$5:$G$31,4,FALSE)</f>
        <v>3</v>
      </c>
      <c r="I20" s="13">
        <f>VLOOKUP(D20,'Copa Millon 2024-1'!$D$5:$G$33,3,FALSE)</f>
        <v>1</v>
      </c>
      <c r="J20" s="14">
        <f>VLOOKUP(D20,'Copa Millon 2024-1'!$D$5:$G$33,4,FALSE)</f>
        <v>1</v>
      </c>
      <c r="K20" s="13" t="str">
        <f>VLOOKUP(D20,'Anglo 2024-2'!$D$5:$G$30,3,FALSE)</f>
        <v/>
      </c>
      <c r="L20" s="14" t="str">
        <f>VLOOKUP(D20,'Anglo 2024-2'!$D$5:$G$30,4,FALSE)</f>
        <v/>
      </c>
      <c r="M20" s="13" t="str">
        <f>VLOOKUP(D20,Amistosos!$D$5:$G$39,3,FALSE)</f>
        <v/>
      </c>
      <c r="N20" s="15">
        <f>VLOOKUP(D20,Amistosos!$D$5:$G$39,4,FALSE)</f>
        <v>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>
      <c r="A21" s="2"/>
      <c r="B21" s="8">
        <v>5</v>
      </c>
      <c r="C21" s="9" t="s">
        <v>27</v>
      </c>
      <c r="D21" s="9" t="s">
        <v>29</v>
      </c>
      <c r="E21" s="13" t="str">
        <f t="shared" ref="E21:F21" si="16">IF(SUM(G21,I21,K21)=0,"",SUM(G21,I21,K21))</f>
        <v/>
      </c>
      <c r="F21" s="14" t="str">
        <f t="shared" si="16"/>
        <v/>
      </c>
      <c r="G21" s="16" t="str">
        <f>VLOOKUP($D21,'Tradicional 2024-1'!$D$5:$G$31,3,FALSE)</f>
        <v/>
      </c>
      <c r="H21" s="14" t="str">
        <f>VLOOKUP($D21,'Tradicional 2024-1'!$D$5:$G$31,4,FALSE)</f>
        <v/>
      </c>
      <c r="I21" s="13" t="str">
        <f>VLOOKUP(D21,'Copa Millon 2024-1'!$D$5:$G$33,3,FALSE)</f>
        <v/>
      </c>
      <c r="J21" s="14" t="str">
        <f>VLOOKUP(D21,'Copa Millon 2024-1'!$D$5:$G$33,4,FALSE)</f>
        <v/>
      </c>
      <c r="K21" s="13" t="str">
        <f>VLOOKUP(D21,'Anglo 2024-2'!$D$5:$G$30,3,FALSE)</f>
        <v/>
      </c>
      <c r="L21" s="14" t="str">
        <f>VLOOKUP(D21,'Anglo 2024-2'!$D$5:$G$30,4,FALSE)</f>
        <v/>
      </c>
      <c r="M21" s="13" t="str">
        <f>VLOOKUP(D21,Amistosos!$D$5:$G$39,3,FALSE)</f>
        <v/>
      </c>
      <c r="N21" s="15" t="str">
        <f>VLOOKUP(D21,Amistosos!$D$5:$G$39,4,FALSE)</f>
        <v/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>
      <c r="A22" s="2"/>
      <c r="B22" s="17">
        <v>13</v>
      </c>
      <c r="C22" s="18" t="s">
        <v>27</v>
      </c>
      <c r="D22" s="18" t="s">
        <v>30</v>
      </c>
      <c r="E22" s="13">
        <f t="shared" ref="E22:F22" si="17">IF(SUM(G22,I22,K22)=0,"",SUM(G22,I22,K22))</f>
        <v>1</v>
      </c>
      <c r="F22" s="14" t="str">
        <f t="shared" si="17"/>
        <v/>
      </c>
      <c r="G22" s="16">
        <f>VLOOKUP($D22,'Tradicional 2024-1'!$D$5:$G$31,3,FALSE)</f>
        <v>1</v>
      </c>
      <c r="H22" s="14" t="str">
        <f>VLOOKUP($D22,'Tradicional 2024-1'!$D$5:$G$31,4,FALSE)</f>
        <v/>
      </c>
      <c r="I22" s="13" t="str">
        <f>VLOOKUP(D22,'Copa Millon 2024-1'!$D$5:$G$33,3,FALSE)</f>
        <v/>
      </c>
      <c r="J22" s="14" t="str">
        <f>VLOOKUP(D22,'Copa Millon 2024-1'!$D$5:$G$33,4,FALSE)</f>
        <v/>
      </c>
      <c r="K22" s="13"/>
      <c r="L22" s="14"/>
      <c r="M22" s="13" t="str">
        <f>VLOOKUP(D22,Amistosos!$D$5:$G$39,3,FALSE)</f>
        <v/>
      </c>
      <c r="N22" s="15" t="str">
        <f>VLOOKUP(D22,Amistosos!$D$5:$G$39,4,FALSE)</f>
        <v/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>
      <c r="A23" s="2"/>
      <c r="B23" s="19">
        <v>17</v>
      </c>
      <c r="C23" s="20" t="s">
        <v>27</v>
      </c>
      <c r="D23" s="20" t="s">
        <v>31</v>
      </c>
      <c r="E23" s="13">
        <f t="shared" ref="E23:F23" si="18">IF(SUM(G23,I23,K23)=0,"",SUM(G23,I23,K23))</f>
        <v>1</v>
      </c>
      <c r="F23" s="14">
        <f t="shared" si="18"/>
        <v>3</v>
      </c>
      <c r="G23" s="16">
        <f>VLOOKUP($D23,'Tradicional 2024-1'!$D$5:$G$31,3,FALSE)</f>
        <v>1</v>
      </c>
      <c r="H23" s="14">
        <f>VLOOKUP($D23,'Tradicional 2024-1'!$D$5:$G$31,4,FALSE)</f>
        <v>3</v>
      </c>
      <c r="I23" s="13" t="str">
        <f>VLOOKUP(D23,'Copa Millon 2024-1'!$D$5:$G$33,3,FALSE)</f>
        <v/>
      </c>
      <c r="J23" s="14" t="str">
        <f>VLOOKUP(D23,'Copa Millon 2024-1'!$D$5:$G$33,4,FALSE)</f>
        <v/>
      </c>
      <c r="K23" s="13"/>
      <c r="L23" s="14"/>
      <c r="M23" s="13" t="str">
        <f>VLOOKUP(D23,Amistosos!$D$5:$G$39,3,FALSE)</f>
        <v/>
      </c>
      <c r="N23" s="15" t="str">
        <f>VLOOKUP(D23,Amistosos!$D$5:$G$39,4,FALSE)</f>
        <v/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>
      <c r="A24" s="2"/>
      <c r="B24" s="8">
        <v>18</v>
      </c>
      <c r="C24" s="9" t="s">
        <v>27</v>
      </c>
      <c r="D24" s="9" t="s">
        <v>32</v>
      </c>
      <c r="E24" s="13">
        <f t="shared" ref="E24:F24" si="19">IF(SUM(G24,I24,K24)=0,"",SUM(G24,I24,K24))</f>
        <v>1</v>
      </c>
      <c r="F24" s="14">
        <f t="shared" si="19"/>
        <v>1</v>
      </c>
      <c r="G24" s="16">
        <f>VLOOKUP($D24,'Tradicional 2024-1'!$D$5:$G$31,3,FALSE)</f>
        <v>1</v>
      </c>
      <c r="H24" s="14">
        <f>VLOOKUP($D24,'Tradicional 2024-1'!$D$5:$G$31,4,FALSE)</f>
        <v>1</v>
      </c>
      <c r="I24" s="13" t="str">
        <f>VLOOKUP(D24,'Copa Millon 2024-1'!$D$5:$G$33,3,FALSE)</f>
        <v/>
      </c>
      <c r="J24" s="14" t="str">
        <f>VLOOKUP(D24,'Copa Millon 2024-1'!$D$5:$G$33,4,FALSE)</f>
        <v/>
      </c>
      <c r="K24" s="13" t="str">
        <f>VLOOKUP(D24,'Anglo 2024-2'!$D$5:$G$30,3,FALSE)</f>
        <v/>
      </c>
      <c r="L24" s="14" t="str">
        <f>VLOOKUP(D24,'Anglo 2024-2'!$D$5:$G$30,4,FALSE)</f>
        <v/>
      </c>
      <c r="M24" s="13" t="str">
        <f>VLOOKUP(D24,Amistosos!$D$5:$G$39,3,FALSE)</f>
        <v/>
      </c>
      <c r="N24" s="15">
        <f>VLOOKUP(D24,Amistosos!$D$5:$G$39,4,FALSE)</f>
        <v>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>
      <c r="A25" s="2"/>
      <c r="B25" s="8">
        <v>19</v>
      </c>
      <c r="C25" s="9" t="s">
        <v>27</v>
      </c>
      <c r="D25" s="9" t="s">
        <v>33</v>
      </c>
      <c r="E25" s="13">
        <f t="shared" ref="E25:F25" si="20">IF(SUM(G25,I25,K25)=0,"",SUM(G25,I25,K25))</f>
        <v>1</v>
      </c>
      <c r="F25" s="14">
        <f t="shared" si="20"/>
        <v>2</v>
      </c>
      <c r="G25" s="16">
        <f>VLOOKUP($D25,'Tradicional 2024-1'!$D$5:$G$31,3,FALSE)</f>
        <v>1</v>
      </c>
      <c r="H25" s="14">
        <f>VLOOKUP($D25,'Tradicional 2024-1'!$D$5:$G$31,4,FALSE)</f>
        <v>2</v>
      </c>
      <c r="I25" s="13" t="str">
        <f>VLOOKUP(D25,'Copa Millon 2024-1'!$D$5:$G$33,3,FALSE)</f>
        <v/>
      </c>
      <c r="J25" s="14" t="str">
        <f>VLOOKUP(D25,'Copa Millon 2024-1'!$D$5:$G$33,4,FALSE)</f>
        <v/>
      </c>
      <c r="K25" s="13" t="str">
        <f>VLOOKUP(D25,'Anglo 2024-2'!$D$5:$G$30,3,FALSE)</f>
        <v/>
      </c>
      <c r="L25" s="14" t="str">
        <f>VLOOKUP(D25,'Anglo 2024-2'!$D$5:$G$30,4,FALSE)</f>
        <v/>
      </c>
      <c r="M25" s="13" t="str">
        <f>VLOOKUP(D25,Amistosos!$D$5:$G$39,3,FALSE)</f>
        <v/>
      </c>
      <c r="N25" s="15" t="str">
        <f>VLOOKUP(D25,Amistosos!$D$5:$G$39,4,FALSE)</f>
        <v/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>
      <c r="A26" s="2"/>
      <c r="B26" s="8">
        <v>20</v>
      </c>
      <c r="C26" s="9" t="s">
        <v>27</v>
      </c>
      <c r="D26" s="9" t="s">
        <v>34</v>
      </c>
      <c r="E26" s="13" t="str">
        <f t="shared" ref="E26:F26" si="21">IF(SUM(G26,I26,K26)=0,"",SUM(G26,I26,K26))</f>
        <v/>
      </c>
      <c r="F26" s="14" t="str">
        <f t="shared" si="21"/>
        <v/>
      </c>
      <c r="G26" s="16"/>
      <c r="H26" s="14"/>
      <c r="I26" s="13"/>
      <c r="J26" s="14"/>
      <c r="K26" s="13" t="str">
        <f>VLOOKUP(D26,'Anglo 2024-2'!$D$5:$G$30,3,FALSE)</f>
        <v/>
      </c>
      <c r="L26" s="14" t="str">
        <f>VLOOKUP(D26,'Anglo 2024-2'!$D$5:$G$30,4,FALSE)</f>
        <v/>
      </c>
      <c r="M26" s="13" t="str">
        <f>VLOOKUP(D26,Amistosos!$D$5:$G$39,3,FALSE)</f>
        <v/>
      </c>
      <c r="N26" s="15" t="str">
        <f>VLOOKUP(D26,Amistosos!$D$5:$G$39,4,FALSE)</f>
        <v/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A27" s="2"/>
      <c r="B27" s="19">
        <v>21</v>
      </c>
      <c r="C27" s="20" t="s">
        <v>27</v>
      </c>
      <c r="D27" s="20" t="s">
        <v>35</v>
      </c>
      <c r="E27" s="13" t="str">
        <f t="shared" ref="E27:F27" si="22">IF(SUM(G27,I27,K27)=0,"",SUM(G27,I27,K27))</f>
        <v/>
      </c>
      <c r="F27" s="14" t="str">
        <f t="shared" si="22"/>
        <v/>
      </c>
      <c r="G27" s="16" t="str">
        <f>VLOOKUP($D27,'Tradicional 2024-1'!$D$5:$G$31,3,FALSE)</f>
        <v/>
      </c>
      <c r="H27" s="14" t="str">
        <f>VLOOKUP($D27,'Tradicional 2024-1'!$D$5:$G$31,4,FALSE)</f>
        <v/>
      </c>
      <c r="I27" s="13" t="str">
        <f>VLOOKUP(D27,'Copa Millon 2024-1'!$D$5:$G$33,3,FALSE)</f>
        <v/>
      </c>
      <c r="J27" s="14" t="str">
        <f>VLOOKUP(D27,'Copa Millon 2024-1'!$D$5:$G$33,4,FALSE)</f>
        <v/>
      </c>
      <c r="K27" s="13"/>
      <c r="L27" s="14"/>
      <c r="M27" s="13" t="str">
        <f>VLOOKUP(D27,Amistosos!$D$5:$G$39,3,FALSE)</f>
        <v/>
      </c>
      <c r="N27" s="15" t="str">
        <f>VLOOKUP(D27,Amistosos!$D$5:$G$39,4,FALSE)</f>
        <v/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A28" s="2"/>
      <c r="B28" s="8">
        <v>22</v>
      </c>
      <c r="C28" s="9" t="s">
        <v>27</v>
      </c>
      <c r="D28" s="9" t="s">
        <v>36</v>
      </c>
      <c r="E28" s="13">
        <f t="shared" ref="E28:F28" si="23">IF(SUM(G28,I28,K28)=0,"",SUM(G28,I28,K28))</f>
        <v>1</v>
      </c>
      <c r="F28" s="14" t="str">
        <f t="shared" si="23"/>
        <v/>
      </c>
      <c r="G28" s="16">
        <f>VLOOKUP($D28,'Tradicional 2024-1'!$D$5:$G$31,3,FALSE)</f>
        <v>1</v>
      </c>
      <c r="H28" s="14" t="str">
        <f>VLOOKUP($D28,'Tradicional 2024-1'!$D$5:$G$31,4,FALSE)</f>
        <v/>
      </c>
      <c r="I28" s="13" t="str">
        <f>VLOOKUP(D28,'Copa Millon 2024-1'!$D$5:$G$33,3,FALSE)</f>
        <v/>
      </c>
      <c r="J28" s="14" t="str">
        <f>VLOOKUP(D28,'Copa Millon 2024-1'!$D$5:$G$33,4,FALSE)</f>
        <v/>
      </c>
      <c r="K28" s="13" t="str">
        <f>VLOOKUP(D28,'Anglo 2024-2'!$D$5:$G$30,3,FALSE)</f>
        <v/>
      </c>
      <c r="L28" s="14" t="str">
        <f>VLOOKUP(D28,'Anglo 2024-2'!$D$5:$G$30,4,FALSE)</f>
        <v/>
      </c>
      <c r="M28" s="13" t="str">
        <f>VLOOKUP(D28,Amistosos!$D$5:$G$39,3,FALSE)</f>
        <v/>
      </c>
      <c r="N28" s="15">
        <f>VLOOKUP(D28,Amistosos!$D$5:$G$39,4,FALSE)</f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>
      <c r="A29" s="2"/>
      <c r="B29" s="8">
        <v>24</v>
      </c>
      <c r="C29" s="9" t="s">
        <v>27</v>
      </c>
      <c r="D29" s="9" t="s">
        <v>37</v>
      </c>
      <c r="E29" s="13" t="str">
        <f t="shared" ref="E29:F29" si="24">IF(SUM(G29,I29,K29)=0,"",SUM(G29,I29,K29))</f>
        <v/>
      </c>
      <c r="F29" s="14" t="str">
        <f t="shared" si="24"/>
        <v/>
      </c>
      <c r="G29" s="16"/>
      <c r="H29" s="14"/>
      <c r="I29" s="13"/>
      <c r="J29" s="14"/>
      <c r="K29" s="13" t="str">
        <f>VLOOKUP(D29,'Anglo 2024-2'!$D$5:$G$30,3,FALSE)</f>
        <v/>
      </c>
      <c r="L29" s="14" t="str">
        <f>VLOOKUP(D29,'Anglo 2024-2'!$D$5:$G$30,4,FALSE)</f>
        <v/>
      </c>
      <c r="M29" s="13" t="str">
        <f>VLOOKUP(D29,Amistosos!$D$5:$G$39,3,FALSE)</f>
        <v/>
      </c>
      <c r="N29" s="15" t="str">
        <f>VLOOKUP(D29,Amistosos!$D$5:$G$39,4,FALSE)</f>
        <v/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A30" s="2"/>
      <c r="B30" s="8">
        <v>28</v>
      </c>
      <c r="C30" s="9" t="s">
        <v>27</v>
      </c>
      <c r="D30" s="9" t="s">
        <v>38</v>
      </c>
      <c r="E30" s="13" t="str">
        <f t="shared" ref="E30:F30" si="25">IF(SUM(G30,I30,K30)=0,"",SUM(G30,I30,K30))</f>
        <v/>
      </c>
      <c r="F30" s="14">
        <f t="shared" si="25"/>
        <v>1</v>
      </c>
      <c r="G30" s="16" t="str">
        <f>VLOOKUP($D30,'Tradicional 2024-1'!$D$5:$G$31,3,FALSE)</f>
        <v/>
      </c>
      <c r="H30" s="14" t="str">
        <f>VLOOKUP($D30,'Tradicional 2024-1'!$D$5:$G$31,4,FALSE)</f>
        <v/>
      </c>
      <c r="I30" s="13" t="str">
        <f>VLOOKUP(D30,'Copa Millon 2024-1'!$D$5:$G$33,3,FALSE)</f>
        <v/>
      </c>
      <c r="J30" s="14">
        <f>VLOOKUP(D30,'Copa Millon 2024-1'!$D$5:$G$33,4,FALSE)</f>
        <v>1</v>
      </c>
      <c r="K30" s="13" t="str">
        <f>VLOOKUP(D30,'Anglo 2024-2'!$D$5:$G$30,3,FALSE)</f>
        <v/>
      </c>
      <c r="L30" s="14" t="str">
        <f>VLOOKUP(D30,'Anglo 2024-2'!$D$5:$G$30,4,FALSE)</f>
        <v/>
      </c>
      <c r="M30" s="13" t="str">
        <f>VLOOKUP(D30,Amistosos!$D$5:$G$39,3,FALSE)</f>
        <v/>
      </c>
      <c r="N30" s="15" t="str">
        <f>VLOOKUP(D30,Amistosos!$D$5:$G$39,4,FALSE)</f>
        <v/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A31" s="2"/>
      <c r="B31" s="8">
        <v>33</v>
      </c>
      <c r="C31" s="9" t="s">
        <v>27</v>
      </c>
      <c r="D31" s="9" t="s">
        <v>39</v>
      </c>
      <c r="E31" s="13" t="str">
        <f t="shared" ref="E31:F31" si="26">IF(SUM(G31,I31,K31)=0,"",SUM(G31,I31,K31))</f>
        <v/>
      </c>
      <c r="F31" s="14" t="str">
        <f t="shared" si="26"/>
        <v/>
      </c>
      <c r="G31" s="16" t="str">
        <f>VLOOKUP($D31,'Tradicional 2024-1'!$D$5:$G$31,3,FALSE)</f>
        <v/>
      </c>
      <c r="H31" s="14" t="str">
        <f>VLOOKUP($D31,'Tradicional 2024-1'!$D$5:$G$31,4,FALSE)</f>
        <v/>
      </c>
      <c r="I31" s="13" t="str">
        <f>VLOOKUP(D31,'Copa Millon 2024-1'!$D$5:$G$33,3,FALSE)</f>
        <v/>
      </c>
      <c r="J31" s="14" t="str">
        <f>VLOOKUP(D31,'Copa Millon 2024-1'!$D$5:$G$33,4,FALSE)</f>
        <v/>
      </c>
      <c r="K31" s="13" t="str">
        <f>VLOOKUP(D31,'Anglo 2024-2'!$D$5:$G$30,3,FALSE)</f>
        <v/>
      </c>
      <c r="L31" s="14" t="str">
        <f>VLOOKUP(D31,'Anglo 2024-2'!$D$5:$G$30,4,FALSE)</f>
        <v/>
      </c>
      <c r="M31" s="13" t="str">
        <f>VLOOKUP(D31,Amistosos!$D$5:$G$39,3,FALSE)</f>
        <v/>
      </c>
      <c r="N31" s="15" t="str">
        <f>VLOOKUP(D31,Amistosos!$D$5:$G$39,4,FALSE)</f>
        <v/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>
      <c r="A32" s="2"/>
      <c r="B32" s="19">
        <v>69</v>
      </c>
      <c r="C32" s="20" t="s">
        <v>27</v>
      </c>
      <c r="D32" s="20" t="s">
        <v>40</v>
      </c>
      <c r="E32" s="13" t="str">
        <f t="shared" ref="E32:F32" si="27">IF(SUM(G32,I32,K32)=0,"",SUM(G32,I32,K32))</f>
        <v/>
      </c>
      <c r="F32" s="14" t="str">
        <f t="shared" si="27"/>
        <v/>
      </c>
      <c r="G32" s="16"/>
      <c r="H32" s="14"/>
      <c r="I32" s="13" t="str">
        <f>VLOOKUP(D32,'Copa Millon 2024-1'!$D$5:$G$33,3,FALSE)</f>
        <v/>
      </c>
      <c r="J32" s="14" t="str">
        <f>VLOOKUP(D32,'Copa Millon 2024-1'!$D$5:$G$33,4,FALSE)</f>
        <v/>
      </c>
      <c r="K32" s="13"/>
      <c r="L32" s="14"/>
      <c r="M32" s="13" t="str">
        <f>VLOOKUP(D32,Amistosos!$D$5:$G$39,3,FALSE)</f>
        <v/>
      </c>
      <c r="N32" s="15" t="str">
        <f>VLOOKUP(D32,Amistosos!$D$5:$G$39,4,FALSE)</f>
        <v/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>
      <c r="A33" s="2"/>
      <c r="B33" s="8">
        <v>7</v>
      </c>
      <c r="C33" s="9" t="s">
        <v>41</v>
      </c>
      <c r="D33" s="9" t="s">
        <v>42</v>
      </c>
      <c r="E33" s="13" t="str">
        <f t="shared" ref="E33:F33" si="28">IF(SUM(G33,I33,K33)=0,"",SUM(G33,I33,K33))</f>
        <v/>
      </c>
      <c r="F33" s="14" t="str">
        <f t="shared" si="28"/>
        <v/>
      </c>
      <c r="G33" s="16"/>
      <c r="H33" s="14"/>
      <c r="I33" s="13">
        <f>VLOOKUP(D33,'Copa Millon 2024-1'!$D$5:$G$33,3,FALSE)</f>
        <v>0</v>
      </c>
      <c r="J33" s="14">
        <f>VLOOKUP(D33,'Copa Millon 2024-1'!$D$5:$G$33,4,FALSE)</f>
        <v>0</v>
      </c>
      <c r="K33" s="13" t="str">
        <f>VLOOKUP(D33,'Anglo 2024-2'!$D$5:$G$30,3,FALSE)</f>
        <v/>
      </c>
      <c r="L33" s="14" t="str">
        <f>VLOOKUP(D33,'Anglo 2024-2'!$D$5:$G$30,4,FALSE)</f>
        <v/>
      </c>
      <c r="M33" s="13">
        <f>VLOOKUP(D33,Amistosos!$D$5:$G$39,3,FALSE)</f>
        <v>3</v>
      </c>
      <c r="N33" s="15">
        <f>VLOOKUP(D33,Amistosos!$D$5:$G$39,4,FALSE)</f>
        <v>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>
      <c r="A34" s="2"/>
      <c r="B34" s="8">
        <v>9</v>
      </c>
      <c r="C34" s="9" t="s">
        <v>41</v>
      </c>
      <c r="D34" s="9" t="s">
        <v>43</v>
      </c>
      <c r="E34" s="13" t="str">
        <f t="shared" ref="E34:F34" si="29">IF(SUM(G34,I34,K34)=0,"",SUM(G34,I34,K34))</f>
        <v/>
      </c>
      <c r="F34" s="14" t="str">
        <f t="shared" si="29"/>
        <v/>
      </c>
      <c r="G34" s="16" t="str">
        <f>VLOOKUP($D34,'Tradicional 2024-1'!$D$5:$G$31,3,FALSE)</f>
        <v/>
      </c>
      <c r="H34" s="14" t="str">
        <f>VLOOKUP($D34,'Tradicional 2024-1'!$D$5:$G$31,4,FALSE)</f>
        <v/>
      </c>
      <c r="I34" s="13" t="str">
        <f>VLOOKUP(D34,'Copa Millon 2024-1'!$D$5:$G$33,3,FALSE)</f>
        <v/>
      </c>
      <c r="J34" s="14" t="str">
        <f>VLOOKUP(D34,'Copa Millon 2024-1'!$D$5:$G$33,4,FALSE)</f>
        <v/>
      </c>
      <c r="K34" s="13" t="str">
        <f>VLOOKUP(D34,'Anglo 2024-2'!$D$5:$G$30,3,FALSE)</f>
        <v/>
      </c>
      <c r="L34" s="14" t="str">
        <f>VLOOKUP(D34,'Anglo 2024-2'!$D$5:$G$30,4,FALSE)</f>
        <v/>
      </c>
      <c r="M34" s="13">
        <f>VLOOKUP(D34,Amistosos!$D$5:$G$39,3,FALSE)</f>
        <v>1</v>
      </c>
      <c r="N34" s="15" t="str">
        <f>VLOOKUP(D34,Amistosos!$D$5:$G$39,4,FALSE)</f>
        <v/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>
      <c r="A35" s="2"/>
      <c r="B35" s="8">
        <v>10</v>
      </c>
      <c r="C35" s="9" t="s">
        <v>41</v>
      </c>
      <c r="D35" s="9" t="s">
        <v>44</v>
      </c>
      <c r="E35" s="13">
        <f t="shared" ref="E35:F35" si="30">IF(SUM(G35,I35,K35)=0,"",SUM(G35,I35,K35))</f>
        <v>14</v>
      </c>
      <c r="F35" s="14">
        <f t="shared" si="30"/>
        <v>2</v>
      </c>
      <c r="G35" s="16">
        <f>VLOOKUP($D35,'Tradicional 2024-1'!$D$5:$G$31,3,FALSE)</f>
        <v>11</v>
      </c>
      <c r="H35" s="14">
        <f>VLOOKUP($D35,'Tradicional 2024-1'!$D$5:$G$31,4,FALSE)</f>
        <v>2</v>
      </c>
      <c r="I35" s="13">
        <f>VLOOKUP(D35,'Copa Millon 2024-1'!$D$5:$G$33,3,FALSE)</f>
        <v>3</v>
      </c>
      <c r="J35" s="14" t="str">
        <f>VLOOKUP(D35,'Copa Millon 2024-1'!$D$5:$G$33,4,FALSE)</f>
        <v/>
      </c>
      <c r="K35" s="13" t="str">
        <f>VLOOKUP(D35,'Anglo 2024-2'!$D$5:$G$30,3,FALSE)</f>
        <v/>
      </c>
      <c r="L35" s="14" t="str">
        <f>VLOOKUP(D35,'Anglo 2024-2'!$D$5:$G$30,4,FALSE)</f>
        <v/>
      </c>
      <c r="M35" s="13">
        <f>VLOOKUP(D35,Amistosos!$D$5:$G$39,3,FALSE)</f>
        <v>10</v>
      </c>
      <c r="N35" s="15">
        <f>VLOOKUP(D35,Amistosos!$D$5:$G$39,4,FALSE)</f>
        <v>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>
      <c r="A36" s="2"/>
      <c r="B36" s="8">
        <v>15</v>
      </c>
      <c r="C36" s="9" t="s">
        <v>41</v>
      </c>
      <c r="D36" s="9" t="s">
        <v>45</v>
      </c>
      <c r="E36" s="13">
        <f t="shared" ref="E36:F36" si="31">IF(SUM(G36,I36,K36)=0,"",SUM(G36,I36,K36))</f>
        <v>2</v>
      </c>
      <c r="F36" s="14">
        <f t="shared" si="31"/>
        <v>1</v>
      </c>
      <c r="G36" s="16" t="str">
        <f>VLOOKUP($D36,'Tradicional 2024-1'!$D$5:$G$31,3,FALSE)</f>
        <v/>
      </c>
      <c r="H36" s="14">
        <f>VLOOKUP($D36,'Tradicional 2024-1'!$D$5:$G$31,4,FALSE)</f>
        <v>1</v>
      </c>
      <c r="I36" s="13">
        <f>VLOOKUP(D36,'Copa Millon 2024-1'!$D$5:$G$33,3,FALSE)</f>
        <v>2</v>
      </c>
      <c r="J36" s="14" t="str">
        <f>VLOOKUP(D36,'Copa Millon 2024-1'!$D$5:$G$33,4,FALSE)</f>
        <v/>
      </c>
      <c r="K36" s="13" t="str">
        <f>VLOOKUP(D36,'Anglo 2024-2'!$D$5:$G$30,3,FALSE)</f>
        <v/>
      </c>
      <c r="L36" s="14" t="str">
        <f>VLOOKUP(D36,'Anglo 2024-2'!$D$5:$G$30,4,FALSE)</f>
        <v/>
      </c>
      <c r="M36" s="13" t="str">
        <f>VLOOKUP(D36,Amistosos!$D$5:$G$39,3,FALSE)</f>
        <v/>
      </c>
      <c r="N36" s="15" t="str">
        <f>VLOOKUP(D36,Amistosos!$D$5:$G$39,4,FALSE)</f>
        <v/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>
      <c r="A37" s="2"/>
      <c r="B37" s="8">
        <v>27</v>
      </c>
      <c r="C37" s="9" t="s">
        <v>41</v>
      </c>
      <c r="D37" s="9" t="s">
        <v>46</v>
      </c>
      <c r="E37" s="13">
        <f t="shared" ref="E37:F37" si="32">IF(SUM(G37,I37,K37)=0,"",SUM(G37,I37,K37))</f>
        <v>1</v>
      </c>
      <c r="F37" s="14">
        <f t="shared" si="32"/>
        <v>3</v>
      </c>
      <c r="G37" s="16" t="str">
        <f>VLOOKUP($D37,'Tradicional 2024-1'!$D$5:$G$31,3,FALSE)</f>
        <v/>
      </c>
      <c r="H37" s="14">
        <f>VLOOKUP($D37,'Tradicional 2024-1'!$D$5:$G$31,4,FALSE)</f>
        <v>3</v>
      </c>
      <c r="I37" s="13">
        <f>VLOOKUP(D37,'Copa Millon 2024-1'!$D$5:$G$33,3,FALSE)</f>
        <v>1</v>
      </c>
      <c r="J37" s="14" t="str">
        <f>VLOOKUP(D37,'Copa Millon 2024-1'!$D$5:$G$33,4,FALSE)</f>
        <v/>
      </c>
      <c r="K37" s="13" t="str">
        <f>VLOOKUP(D37,'Anglo 2024-2'!$D$5:$G$30,3,FALSE)</f>
        <v/>
      </c>
      <c r="L37" s="14" t="str">
        <f>VLOOKUP(D37,'Anglo 2024-2'!$D$5:$G$30,4,FALSE)</f>
        <v/>
      </c>
      <c r="M37" s="13">
        <f>VLOOKUP(D37,Amistosos!$D$5:$G$39,3,FALSE)</f>
        <v>6</v>
      </c>
      <c r="N37" s="15">
        <f>VLOOKUP(D37,Amistosos!$D$5:$G$39,4,FALSE)</f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>
      <c r="A38" s="2"/>
      <c r="B38" s="19">
        <v>71</v>
      </c>
      <c r="C38" s="20" t="s">
        <v>41</v>
      </c>
      <c r="D38" s="20" t="s">
        <v>47</v>
      </c>
      <c r="E38" s="13" t="str">
        <f t="shared" ref="E38:F38" si="33">IF(SUM(G38,I38,K38)=0,"",SUM(G38,I38,K38))</f>
        <v/>
      </c>
      <c r="F38" s="14">
        <f t="shared" si="33"/>
        <v>1</v>
      </c>
      <c r="G38" s="16" t="str">
        <f>VLOOKUP($D38,'Tradicional 2024-1'!$D$5:$G$31,3,FALSE)</f>
        <v/>
      </c>
      <c r="H38" s="14">
        <f>VLOOKUP($D38,'Tradicional 2024-1'!$D$5:$G$31,4,FALSE)</f>
        <v>1</v>
      </c>
      <c r="I38" s="13" t="str">
        <f>VLOOKUP(D38,'Copa Millon 2024-1'!$D$5:$G$33,3,FALSE)</f>
        <v/>
      </c>
      <c r="J38" s="14" t="str">
        <f>VLOOKUP(D38,'Copa Millon 2024-1'!$D$5:$G$33,4,FALSE)</f>
        <v/>
      </c>
      <c r="K38" s="13"/>
      <c r="L38" s="14"/>
      <c r="M38" s="13">
        <f>VLOOKUP(D38,Amistosos!$D$5:$G$39,3,FALSE)</f>
        <v>1</v>
      </c>
      <c r="N38" s="15" t="str">
        <f>VLOOKUP(D38,Amistosos!$D$5:$G$39,4,FALSE)</f>
        <v/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2"/>
      <c r="B39" s="21">
        <v>99</v>
      </c>
      <c r="C39" s="22" t="s">
        <v>41</v>
      </c>
      <c r="D39" s="22" t="s">
        <v>48</v>
      </c>
      <c r="E39" s="23" t="e">
        <f t="shared" ref="E39:F39" si="34">IF(SUM(G39,I39,K39)=0,"",SUM(G39,I39,K39))</f>
        <v>#N/A</v>
      </c>
      <c r="F39" s="24" t="e">
        <f t="shared" si="34"/>
        <v>#N/A</v>
      </c>
      <c r="G39" s="25"/>
      <c r="H39" s="24"/>
      <c r="I39" s="23"/>
      <c r="J39" s="24"/>
      <c r="K39" s="23" t="e">
        <f>VLOOKUP(D39,'Anglo 2024-2'!$D$5:$G$30,3,FALSE)</f>
        <v>#N/A</v>
      </c>
      <c r="L39" s="24" t="e">
        <f>VLOOKUP(D39,'Anglo 2024-2'!$D$5:$G$30,4,FALSE)</f>
        <v>#N/A</v>
      </c>
      <c r="M39" s="23" t="e">
        <f>VLOOKUP(D39,Amistosos!$D$5:$G$39,3,FALSE)</f>
        <v>#N/A</v>
      </c>
      <c r="N39" s="26" t="e">
        <f>VLOOKUP(D39,Amistosos!$D$5:$G$39,4,FALSE)</f>
        <v>#N/A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2"/>
      <c r="B41" s="101" t="s">
        <v>49</v>
      </c>
      <c r="C41" s="91"/>
      <c r="D41" s="27" t="s">
        <v>50</v>
      </c>
      <c r="E41" s="90">
        <f t="shared" ref="E41:E42" si="35">G41+I41+K41</f>
        <v>25</v>
      </c>
      <c r="F41" s="91"/>
      <c r="G41" s="90">
        <f>'Tradicional 2024-1'!E36</f>
        <v>18</v>
      </c>
      <c r="H41" s="91"/>
      <c r="I41" s="90">
        <f>'Copa Millon 2024-1'!E38</f>
        <v>7</v>
      </c>
      <c r="J41" s="91"/>
      <c r="K41" s="90"/>
      <c r="L41" s="91"/>
      <c r="M41" s="106">
        <f>Amistosos!E44</f>
        <v>25</v>
      </c>
      <c r="N41" s="9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2"/>
      <c r="B42" s="102"/>
      <c r="C42" s="93"/>
      <c r="D42" s="28" t="s">
        <v>51</v>
      </c>
      <c r="E42" s="92">
        <f t="shared" si="35"/>
        <v>21</v>
      </c>
      <c r="F42" s="93"/>
      <c r="G42" s="92">
        <f>'Tradicional 2024-1'!E37</f>
        <v>11</v>
      </c>
      <c r="H42" s="93"/>
      <c r="I42" s="92">
        <f>'Copa Millon 2024-1'!E39</f>
        <v>10</v>
      </c>
      <c r="J42" s="93"/>
      <c r="K42" s="92"/>
      <c r="L42" s="93"/>
      <c r="M42" s="104">
        <f>Amistosos!E45</f>
        <v>20</v>
      </c>
      <c r="N42" s="9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2"/>
      <c r="B43" s="102"/>
      <c r="C43" s="93"/>
      <c r="D43" s="28" t="s">
        <v>52</v>
      </c>
      <c r="E43" s="92">
        <f>E41-E42</f>
        <v>4</v>
      </c>
      <c r="F43" s="93"/>
      <c r="G43" s="92">
        <f>G41-G42</f>
        <v>7</v>
      </c>
      <c r="H43" s="93"/>
      <c r="I43" s="92">
        <f>I41-I42</f>
        <v>-3</v>
      </c>
      <c r="J43" s="93"/>
      <c r="K43" s="92"/>
      <c r="L43" s="93"/>
      <c r="M43" s="92">
        <f>M41-M42</f>
        <v>5</v>
      </c>
      <c r="N43" s="9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2"/>
      <c r="B44" s="103"/>
      <c r="C44" s="95"/>
      <c r="D44" s="29" t="s">
        <v>53</v>
      </c>
      <c r="E44" s="94">
        <f>('Tradicional 2024-1'!E35+'Copa Millon 2024-1'!E37)/('Tradicional 2024-1'!G35+'Copa Millon 2024-1'!G37)</f>
        <v>0.51515151515151514</v>
      </c>
      <c r="F44" s="95"/>
      <c r="G44" s="94">
        <f>'Tradicional 2024-1'!E35/'Tradicional 2024-1'!G35</f>
        <v>0.61904761904761907</v>
      </c>
      <c r="H44" s="95"/>
      <c r="I44" s="94">
        <f>'Copa Millon 2024-1'!E37/'Copa Millon 2024-1'!G37</f>
        <v>0.33333333333333331</v>
      </c>
      <c r="J44" s="95"/>
      <c r="K44" s="96"/>
      <c r="L44" s="95"/>
      <c r="M44" s="105">
        <f>Amistosos!E43/Amistosos!G43</f>
        <v>0.61904761904761907</v>
      </c>
      <c r="N44" s="9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1"/>
      <c r="B45" s="30"/>
      <c r="C45" s="30"/>
      <c r="D45" s="1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1"/>
      <c r="B46" s="30"/>
      <c r="C46" s="30"/>
      <c r="D46" s="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1"/>
      <c r="B47" s="30"/>
      <c r="C47" s="30"/>
      <c r="D47" s="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1"/>
      <c r="B48" s="30"/>
      <c r="C48" s="30"/>
      <c r="D48" s="1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1"/>
      <c r="B49" s="30"/>
      <c r="C49" s="30"/>
      <c r="D49" s="1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</sheetData>
  <customSheetViews>
    <customSheetView guid="{93033462-DBDB-48E5-B56E-A8F1BF6F24BD}" filter="1" showAutoFilter="1">
      <pageMargins left="0.7" right="0.7" top="0.75" bottom="0.75" header="0.3" footer="0.3"/>
      <autoFilter ref="B4:N39" xr:uid="{E447D85A-24B3-4033-8656-225B7F8B5D86}"/>
    </customSheetView>
  </customSheetViews>
  <mergeCells count="26">
    <mergeCell ref="M3:N3"/>
    <mergeCell ref="B41:C44"/>
    <mergeCell ref="M42:N42"/>
    <mergeCell ref="M44:N44"/>
    <mergeCell ref="G41:H41"/>
    <mergeCell ref="I41:J41"/>
    <mergeCell ref="K41:L41"/>
    <mergeCell ref="M41:N41"/>
    <mergeCell ref="E42:F42"/>
    <mergeCell ref="G42:H42"/>
    <mergeCell ref="I42:J42"/>
    <mergeCell ref="K42:L42"/>
    <mergeCell ref="G43:H43"/>
    <mergeCell ref="I43:J43"/>
    <mergeCell ref="K43:L43"/>
    <mergeCell ref="M43:N43"/>
    <mergeCell ref="E41:F41"/>
    <mergeCell ref="E43:F43"/>
    <mergeCell ref="I44:J44"/>
    <mergeCell ref="K44:L44"/>
    <mergeCell ref="E3:F3"/>
    <mergeCell ref="G3:H3"/>
    <mergeCell ref="I3:J3"/>
    <mergeCell ref="K3:L3"/>
    <mergeCell ref="E44:F44"/>
    <mergeCell ref="G44:H44"/>
  </mergeCells>
  <conditionalFormatting sqref="E5:E39">
    <cfRule type="colorScale" priority="1">
      <colorScale>
        <cfvo type="min"/>
        <cfvo type="max"/>
        <color rgb="FFE0F8ED"/>
        <color rgb="FF57BB8A"/>
      </colorScale>
    </cfRule>
  </conditionalFormatting>
  <conditionalFormatting sqref="E43:N43">
    <cfRule type="cellIs" dxfId="17" priority="3" operator="greaterThanOrEqual">
      <formula>0</formula>
    </cfRule>
    <cfRule type="cellIs" dxfId="16" priority="4" operator="lessThan">
      <formula>0</formula>
    </cfRule>
  </conditionalFormatting>
  <conditionalFormatting sqref="E44:N44">
    <cfRule type="colorScale" priority="5">
      <colorScale>
        <cfvo type="formula" val="0"/>
        <cfvo type="percentile" val="50"/>
        <cfvo type="max"/>
        <color rgb="FFEA9999"/>
        <color rgb="FFFFFFFF"/>
        <color rgb="FF57BB8A"/>
      </colorScale>
    </cfRule>
  </conditionalFormatting>
  <conditionalFormatting sqref="F5:F39">
    <cfRule type="colorScale" priority="2">
      <colorScale>
        <cfvo type="min"/>
        <cfvo type="max"/>
        <color rgb="FFE0F8ED"/>
        <color rgb="FF57BB8A"/>
      </colorScale>
    </cfRule>
  </conditionalFormatting>
  <conditionalFormatting sqref="M5:M39">
    <cfRule type="colorScale" priority="6">
      <colorScale>
        <cfvo type="min"/>
        <cfvo type="max"/>
        <color rgb="FFE0F8ED"/>
        <color rgb="FF57BB8A"/>
      </colorScale>
    </cfRule>
  </conditionalFormatting>
  <conditionalFormatting sqref="N5:N39">
    <cfRule type="colorScale" priority="7">
      <colorScale>
        <cfvo type="min"/>
        <cfvo type="max"/>
        <color rgb="FFE0F8ED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7109375" defaultRowHeight="15.75" customHeight="1"/>
  <cols>
    <col min="1" max="1" width="3.7109375" customWidth="1"/>
    <col min="2" max="2" width="6.7109375" customWidth="1"/>
    <col min="3" max="3" width="8" customWidth="1"/>
    <col min="4" max="4" width="10.85546875" customWidth="1"/>
    <col min="5" max="5" width="3.7109375" customWidth="1"/>
    <col min="6" max="7" width="10.140625" customWidth="1"/>
    <col min="8" max="8" width="3.7109375" customWidth="1"/>
    <col min="9" max="10" width="10.140625" customWidth="1"/>
    <col min="11" max="11" width="3.7109375" customWidth="1"/>
    <col min="12" max="13" width="10.140625" customWidth="1"/>
    <col min="14" max="14" width="3.7109375" customWidth="1"/>
    <col min="15" max="16" width="10.140625" customWidth="1"/>
    <col min="17" max="17" width="3.7109375" customWidth="1"/>
    <col min="18" max="19" width="10.140625" customWidth="1"/>
    <col min="20" max="20" width="3.7109375" customWidth="1"/>
    <col min="21" max="22" width="10.140625" customWidth="1"/>
    <col min="23" max="23" width="3.7109375" customWidth="1"/>
    <col min="24" max="25" width="10.140625" customWidth="1"/>
    <col min="26" max="26" width="3.7109375" customWidth="1"/>
    <col min="27" max="28" width="10.140625" customWidth="1"/>
  </cols>
  <sheetData>
    <row r="1" spans="1:29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15.75" customHeight="1">
      <c r="A3" s="32"/>
      <c r="B3" s="32"/>
      <c r="C3" s="32"/>
      <c r="D3" s="32"/>
      <c r="E3" s="107" t="s">
        <v>54</v>
      </c>
      <c r="F3" s="108"/>
      <c r="G3" s="91"/>
      <c r="H3" s="107" t="s">
        <v>55</v>
      </c>
      <c r="I3" s="108"/>
      <c r="J3" s="91"/>
      <c r="K3" s="107" t="s">
        <v>56</v>
      </c>
      <c r="L3" s="108"/>
      <c r="M3" s="91"/>
      <c r="N3" s="107" t="s">
        <v>57</v>
      </c>
      <c r="O3" s="108"/>
      <c r="P3" s="91"/>
      <c r="Q3" s="107" t="s">
        <v>58</v>
      </c>
      <c r="R3" s="108"/>
      <c r="S3" s="91"/>
      <c r="T3" s="107" t="s">
        <v>59</v>
      </c>
      <c r="U3" s="108"/>
      <c r="V3" s="91"/>
      <c r="W3" s="107" t="s">
        <v>60</v>
      </c>
      <c r="X3" s="108"/>
      <c r="Y3" s="91"/>
      <c r="Z3" s="107" t="s">
        <v>61</v>
      </c>
      <c r="AA3" s="108"/>
      <c r="AB3" s="91"/>
      <c r="AC3" s="32"/>
    </row>
    <row r="4" spans="1:29" ht="15.75" customHeight="1">
      <c r="A4" s="34"/>
      <c r="B4" s="35" t="s">
        <v>5</v>
      </c>
      <c r="C4" s="36" t="s">
        <v>6</v>
      </c>
      <c r="D4" s="36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</row>
    <row r="5" spans="1:29" ht="15.75" customHeight="1">
      <c r="A5" s="38"/>
      <c r="B5" s="39">
        <v>1</v>
      </c>
      <c r="C5" t="s">
        <v>10</v>
      </c>
      <c r="D5" t="s">
        <v>11</v>
      </c>
      <c r="E5" s="33">
        <f t="shared" ref="E5:E31" si="0">SUM(H5,K5,N5,Q5,T5,W5,Z5)</f>
        <v>5</v>
      </c>
      <c r="F5" s="32" t="str">
        <f t="shared" ref="F5:G5" si="1">IF(SUM(I5,L5,O5,R5,U5,X5,AA5)=0,"",SUM(I5,L5,O5,R5,U5,X5,AA5))</f>
        <v/>
      </c>
      <c r="G5" s="40" t="str">
        <f t="shared" si="1"/>
        <v/>
      </c>
      <c r="H5">
        <v>1</v>
      </c>
      <c r="J5" s="41"/>
      <c r="K5" s="42">
        <v>1</v>
      </c>
      <c r="M5" s="41"/>
      <c r="N5" s="42">
        <v>1</v>
      </c>
      <c r="P5" s="41"/>
      <c r="Q5" s="42">
        <v>1</v>
      </c>
      <c r="S5" s="41"/>
      <c r="T5" s="42">
        <v>1</v>
      </c>
      <c r="V5" s="41"/>
      <c r="W5" s="42"/>
      <c r="Y5" s="41"/>
      <c r="Z5" s="42"/>
      <c r="AB5" s="41"/>
      <c r="AC5" s="31"/>
    </row>
    <row r="6" spans="1:29" ht="15.75" customHeight="1">
      <c r="A6" s="38"/>
      <c r="B6" s="39">
        <v>11</v>
      </c>
      <c r="C6" t="s">
        <v>10</v>
      </c>
      <c r="D6" t="s">
        <v>12</v>
      </c>
      <c r="E6" s="43">
        <f t="shared" si="0"/>
        <v>6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>
        <v>1</v>
      </c>
      <c r="J6" s="41"/>
      <c r="K6" s="42"/>
      <c r="M6" s="41"/>
      <c r="N6" s="42">
        <v>1</v>
      </c>
      <c r="P6" s="41"/>
      <c r="Q6" s="42">
        <v>1</v>
      </c>
      <c r="S6" s="41"/>
      <c r="T6" s="42">
        <v>1</v>
      </c>
      <c r="V6" s="41"/>
      <c r="W6" s="42">
        <v>1</v>
      </c>
      <c r="Y6" s="41"/>
      <c r="Z6" s="42">
        <v>1</v>
      </c>
      <c r="AB6" s="41"/>
      <c r="AC6" s="31"/>
    </row>
    <row r="7" spans="1:29" ht="15.75" customHeight="1">
      <c r="A7" s="38"/>
      <c r="B7" s="39">
        <v>16</v>
      </c>
      <c r="C7" t="s">
        <v>10</v>
      </c>
      <c r="D7" t="s">
        <v>13</v>
      </c>
      <c r="E7" s="43">
        <f t="shared" si="0"/>
        <v>4</v>
      </c>
      <c r="F7" s="32" t="str">
        <f t="shared" ref="F7:G7" si="3">IF(SUM(I7,L7,O7,R7,U7,X7,AA7)=0,"",SUM(I7,L7,O7,R7,U7,X7,AA7))</f>
        <v/>
      </c>
      <c r="G7" s="40" t="str">
        <f t="shared" si="3"/>
        <v/>
      </c>
      <c r="J7" s="41"/>
      <c r="K7" s="42">
        <v>1</v>
      </c>
      <c r="M7" s="41"/>
      <c r="N7" s="42"/>
      <c r="P7" s="41"/>
      <c r="Q7" s="42"/>
      <c r="S7" s="41"/>
      <c r="T7" s="42">
        <v>1</v>
      </c>
      <c r="V7" s="41"/>
      <c r="W7" s="42">
        <v>1</v>
      </c>
      <c r="Y7" s="41"/>
      <c r="Z7" s="42">
        <v>1</v>
      </c>
      <c r="AB7" s="41"/>
      <c r="AC7" s="31"/>
    </row>
    <row r="8" spans="1:29" ht="15.75" customHeight="1">
      <c r="A8" s="38"/>
      <c r="B8" s="44">
        <v>3</v>
      </c>
      <c r="C8" s="45" t="s">
        <v>14</v>
      </c>
      <c r="D8" s="45" t="s">
        <v>15</v>
      </c>
      <c r="E8" s="43">
        <f t="shared" si="0"/>
        <v>2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>
        <v>1</v>
      </c>
      <c r="J8" s="41"/>
      <c r="K8" s="42"/>
      <c r="M8" s="41"/>
      <c r="N8" s="42"/>
      <c r="P8" s="41"/>
      <c r="Q8" s="42"/>
      <c r="S8" s="41"/>
      <c r="T8" s="42">
        <v>1</v>
      </c>
      <c r="V8" s="41"/>
      <c r="W8" s="42"/>
      <c r="Y8" s="41"/>
      <c r="Z8" s="42"/>
      <c r="AB8" s="41"/>
      <c r="AC8" s="31"/>
    </row>
    <row r="9" spans="1:29" ht="15.75" customHeight="1">
      <c r="A9" s="38"/>
      <c r="B9" s="39">
        <v>4</v>
      </c>
      <c r="C9" t="s">
        <v>14</v>
      </c>
      <c r="D9" t="s">
        <v>17</v>
      </c>
      <c r="E9" s="43">
        <f t="shared" si="0"/>
        <v>4</v>
      </c>
      <c r="F9" s="32" t="str">
        <f t="shared" ref="F9:G9" si="5">IF(SUM(I9,L9,O9,R9,U9,X9,AA9)=0,"",SUM(I9,L9,O9,R9,U9,X9,AA9))</f>
        <v/>
      </c>
      <c r="G9" s="40" t="str">
        <f t="shared" si="5"/>
        <v/>
      </c>
      <c r="J9" s="41"/>
      <c r="K9" s="42">
        <v>1</v>
      </c>
      <c r="M9" s="41"/>
      <c r="N9" s="42">
        <v>1</v>
      </c>
      <c r="P9" s="41"/>
      <c r="Q9" s="42"/>
      <c r="S9" s="41"/>
      <c r="T9" s="42"/>
      <c r="V9" s="41"/>
      <c r="W9" s="42">
        <v>1</v>
      </c>
      <c r="Y9" s="41"/>
      <c r="Z9" s="42">
        <v>1</v>
      </c>
      <c r="AB9" s="41"/>
      <c r="AC9" s="31"/>
    </row>
    <row r="10" spans="1:29" ht="15.75" customHeight="1">
      <c r="A10" s="38"/>
      <c r="B10" s="39">
        <v>6</v>
      </c>
      <c r="C10" t="s">
        <v>14</v>
      </c>
      <c r="D10" t="s">
        <v>18</v>
      </c>
      <c r="E10" s="43">
        <f t="shared" si="0"/>
        <v>7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>
        <v>1</v>
      </c>
      <c r="J10" s="41"/>
      <c r="K10" s="42">
        <v>1</v>
      </c>
      <c r="M10" s="41"/>
      <c r="N10" s="42">
        <v>1</v>
      </c>
      <c r="P10" s="41"/>
      <c r="Q10" s="42">
        <v>1</v>
      </c>
      <c r="S10" s="41"/>
      <c r="T10" s="42">
        <v>1</v>
      </c>
      <c r="V10" s="41"/>
      <c r="W10" s="42">
        <v>1</v>
      </c>
      <c r="Y10" s="41"/>
      <c r="Z10" s="42">
        <v>1</v>
      </c>
      <c r="AB10" s="41"/>
      <c r="AC10" s="31"/>
    </row>
    <row r="11" spans="1:29" ht="15.75" customHeight="1">
      <c r="A11" s="38"/>
      <c r="B11" s="39">
        <v>12</v>
      </c>
      <c r="C11" t="s">
        <v>14</v>
      </c>
      <c r="D11" t="s">
        <v>19</v>
      </c>
      <c r="E11" s="43">
        <f t="shared" si="0"/>
        <v>7</v>
      </c>
      <c r="F11" s="32">
        <f t="shared" ref="F11:G11" si="7">IF(SUM(I11,L11,O11,R11,U11,X11,AA11)=0,"",SUM(I11,L11,O11,R11,U11,X11,AA11))</f>
        <v>1</v>
      </c>
      <c r="G11" s="40" t="str">
        <f t="shared" si="7"/>
        <v/>
      </c>
      <c r="H11">
        <v>1</v>
      </c>
      <c r="J11" s="41"/>
      <c r="K11" s="42">
        <v>1</v>
      </c>
      <c r="M11" s="41"/>
      <c r="N11" s="42">
        <v>1</v>
      </c>
      <c r="P11" s="41"/>
      <c r="Q11" s="42">
        <v>1</v>
      </c>
      <c r="S11" s="41"/>
      <c r="T11" s="42">
        <v>1</v>
      </c>
      <c r="U11">
        <v>1</v>
      </c>
      <c r="V11" s="41"/>
      <c r="W11" s="42">
        <v>1</v>
      </c>
      <c r="Y11" s="41"/>
      <c r="Z11" s="42">
        <v>1</v>
      </c>
      <c r="AB11" s="41"/>
      <c r="AC11" s="31"/>
    </row>
    <row r="12" spans="1:29" ht="15.75" customHeight="1">
      <c r="A12" s="38"/>
      <c r="B12" s="39">
        <v>20</v>
      </c>
      <c r="C12" t="s">
        <v>14</v>
      </c>
      <c r="D12" t="s">
        <v>21</v>
      </c>
      <c r="E12" s="43">
        <f t="shared" si="0"/>
        <v>4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>
        <v>1</v>
      </c>
      <c r="J12" s="41"/>
      <c r="K12" s="42">
        <v>1</v>
      </c>
      <c r="M12" s="41"/>
      <c r="N12" s="42"/>
      <c r="P12" s="41"/>
      <c r="Q12" s="42"/>
      <c r="S12" s="41"/>
      <c r="T12" s="42">
        <v>1</v>
      </c>
      <c r="V12" s="41"/>
      <c r="W12" s="42">
        <v>1</v>
      </c>
      <c r="Y12" s="41"/>
      <c r="Z12" s="42"/>
      <c r="AB12" s="41"/>
      <c r="AC12" s="31"/>
    </row>
    <row r="13" spans="1:29" ht="15.75" customHeight="1">
      <c r="A13" s="38"/>
      <c r="B13" s="39">
        <v>23</v>
      </c>
      <c r="C13" t="s">
        <v>14</v>
      </c>
      <c r="D13" t="s">
        <v>22</v>
      </c>
      <c r="E13" s="43">
        <f t="shared" si="0"/>
        <v>2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>
        <v>1</v>
      </c>
      <c r="J13" s="41"/>
      <c r="K13" s="42"/>
      <c r="M13" s="41"/>
      <c r="N13" s="42">
        <v>1</v>
      </c>
      <c r="P13" s="41"/>
      <c r="Q13" s="42"/>
      <c r="S13" s="41"/>
      <c r="T13" s="42"/>
      <c r="V13" s="41"/>
      <c r="W13" s="42"/>
      <c r="Y13" s="41"/>
      <c r="Z13" s="42"/>
      <c r="AB13" s="41"/>
      <c r="AC13" s="31"/>
    </row>
    <row r="14" spans="1:29" ht="15.75" customHeight="1">
      <c r="A14" s="38"/>
      <c r="B14" s="39">
        <v>26</v>
      </c>
      <c r="C14" t="s">
        <v>14</v>
      </c>
      <c r="D14" t="s">
        <v>23</v>
      </c>
      <c r="E14" s="43">
        <f t="shared" si="0"/>
        <v>6</v>
      </c>
      <c r="F14" s="32">
        <f t="shared" ref="F14:G14" si="10">IF(SUM(I14,L14,O14,R14,U14,X14,AA14)=0,"",SUM(I14,L14,O14,R14,U14,X14,AA14))</f>
        <v>1</v>
      </c>
      <c r="G14" s="40" t="str">
        <f t="shared" si="10"/>
        <v/>
      </c>
      <c r="H14">
        <v>1</v>
      </c>
      <c r="I14">
        <v>1</v>
      </c>
      <c r="J14" s="41"/>
      <c r="K14" s="42">
        <v>1</v>
      </c>
      <c r="M14" s="41"/>
      <c r="N14" s="42"/>
      <c r="P14" s="41"/>
      <c r="Q14" s="42">
        <v>1</v>
      </c>
      <c r="S14" s="41"/>
      <c r="T14" s="42">
        <v>1</v>
      </c>
      <c r="V14" s="41"/>
      <c r="W14" s="42">
        <v>1</v>
      </c>
      <c r="Y14" s="41"/>
      <c r="Z14" s="42">
        <v>1</v>
      </c>
      <c r="AB14" s="41"/>
      <c r="AC14" s="31"/>
    </row>
    <row r="15" spans="1:29" ht="15.75" customHeight="1">
      <c r="A15" s="38"/>
      <c r="B15" s="39">
        <v>30</v>
      </c>
      <c r="C15" t="s">
        <v>14</v>
      </c>
      <c r="D15" t="s">
        <v>24</v>
      </c>
      <c r="E15" s="43">
        <f t="shared" si="0"/>
        <v>4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>
        <v>1</v>
      </c>
      <c r="J15" s="41"/>
      <c r="K15" s="42"/>
      <c r="M15" s="41"/>
      <c r="N15" s="42">
        <v>1</v>
      </c>
      <c r="P15" s="41"/>
      <c r="Q15" s="42"/>
      <c r="S15" s="41"/>
      <c r="T15" s="42">
        <v>1</v>
      </c>
      <c r="V15" s="41"/>
      <c r="W15" s="42"/>
      <c r="Y15" s="41"/>
      <c r="Z15" s="42">
        <v>1</v>
      </c>
      <c r="AB15" s="41"/>
      <c r="AC15" s="31"/>
    </row>
    <row r="16" spans="1:29" ht="15.75" customHeight="1">
      <c r="A16" s="38"/>
      <c r="B16" s="39">
        <v>70</v>
      </c>
      <c r="C16" t="s">
        <v>14</v>
      </c>
      <c r="D16" t="s">
        <v>26</v>
      </c>
      <c r="E16" s="43">
        <f t="shared" si="0"/>
        <v>6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H16">
        <v>1</v>
      </c>
      <c r="J16" s="41"/>
      <c r="K16" s="42">
        <v>1</v>
      </c>
      <c r="M16" s="41"/>
      <c r="N16" s="42">
        <v>1</v>
      </c>
      <c r="P16" s="41"/>
      <c r="Q16" s="42">
        <v>1</v>
      </c>
      <c r="S16" s="41"/>
      <c r="T16" s="42"/>
      <c r="V16" s="41"/>
      <c r="W16" s="42">
        <v>1</v>
      </c>
      <c r="Y16" s="41"/>
      <c r="Z16" s="42">
        <v>1</v>
      </c>
      <c r="AB16" s="41"/>
      <c r="AC16" s="31"/>
    </row>
    <row r="17" spans="1:29" ht="15.75" customHeight="1">
      <c r="A17" s="38"/>
      <c r="B17" s="39">
        <v>2</v>
      </c>
      <c r="C17" t="s">
        <v>27</v>
      </c>
      <c r="D17" t="s">
        <v>28</v>
      </c>
      <c r="E17" s="43">
        <f t="shared" si="0"/>
        <v>7</v>
      </c>
      <c r="F17" s="32" t="str">
        <f t="shared" ref="F17:G17" si="13">IF(SUM(I17,L17,O17,R17,U17,X17,AA17)=0,"",SUM(I17,L17,O17,R17,U17,X17,AA17))</f>
        <v/>
      </c>
      <c r="G17" s="40">
        <f t="shared" si="13"/>
        <v>3</v>
      </c>
      <c r="H17">
        <v>1</v>
      </c>
      <c r="J17" s="41"/>
      <c r="K17" s="42">
        <v>1</v>
      </c>
      <c r="M17" s="41">
        <v>1</v>
      </c>
      <c r="N17" s="42">
        <v>1</v>
      </c>
      <c r="P17" s="41"/>
      <c r="Q17" s="42">
        <v>1</v>
      </c>
      <c r="S17" s="41"/>
      <c r="T17" s="42">
        <v>1</v>
      </c>
      <c r="V17" s="41">
        <v>1</v>
      </c>
      <c r="W17" s="42">
        <v>1</v>
      </c>
      <c r="Y17" s="41">
        <v>1</v>
      </c>
      <c r="Z17" s="42">
        <v>1</v>
      </c>
      <c r="AB17" s="41"/>
      <c r="AC17" s="31"/>
    </row>
    <row r="18" spans="1:29" ht="15.75" customHeight="1">
      <c r="A18" s="38"/>
      <c r="B18" s="39">
        <v>5</v>
      </c>
      <c r="C18" t="s">
        <v>27</v>
      </c>
      <c r="D18" t="s">
        <v>29</v>
      </c>
      <c r="E18" s="43">
        <f t="shared" si="0"/>
        <v>6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>
        <v>1</v>
      </c>
      <c r="J18" s="41"/>
      <c r="K18" s="42">
        <v>1</v>
      </c>
      <c r="M18" s="41"/>
      <c r="N18" s="42">
        <v>1</v>
      </c>
      <c r="P18" s="41"/>
      <c r="Q18" s="42"/>
      <c r="S18" s="41"/>
      <c r="T18" s="42">
        <v>1</v>
      </c>
      <c r="V18" s="41"/>
      <c r="W18" s="42">
        <v>1</v>
      </c>
      <c r="Y18" s="41"/>
      <c r="Z18" s="42">
        <v>1</v>
      </c>
      <c r="AB18" s="41"/>
      <c r="AC18" s="31"/>
    </row>
    <row r="19" spans="1:29" ht="15.75" customHeight="1">
      <c r="A19" s="38"/>
      <c r="B19" s="39">
        <v>13</v>
      </c>
      <c r="C19" t="s">
        <v>27</v>
      </c>
      <c r="D19" t="s">
        <v>30</v>
      </c>
      <c r="E19" s="43">
        <f t="shared" si="0"/>
        <v>5</v>
      </c>
      <c r="F19" s="32">
        <f t="shared" ref="F19:G19" si="15">IF(SUM(I19,L19,O19,R19,U19,X19,AA19)=0,"",SUM(I19,L19,O19,R19,U19,X19,AA19))</f>
        <v>1</v>
      </c>
      <c r="G19" s="40" t="str">
        <f t="shared" si="15"/>
        <v/>
      </c>
      <c r="J19" s="41"/>
      <c r="K19" s="42">
        <v>1</v>
      </c>
      <c r="M19" s="41"/>
      <c r="N19" s="42">
        <v>1</v>
      </c>
      <c r="P19" s="41"/>
      <c r="Q19" s="42"/>
      <c r="S19" s="41"/>
      <c r="T19" s="42">
        <v>1</v>
      </c>
      <c r="U19">
        <v>1</v>
      </c>
      <c r="V19" s="41"/>
      <c r="W19" s="42">
        <v>1</v>
      </c>
      <c r="Y19" s="41"/>
      <c r="Z19" s="42">
        <v>1</v>
      </c>
      <c r="AB19" s="41"/>
      <c r="AC19" s="31"/>
    </row>
    <row r="20" spans="1:29" ht="15.75" customHeight="1">
      <c r="A20" s="38"/>
      <c r="B20" s="39">
        <v>17</v>
      </c>
      <c r="C20" t="s">
        <v>27</v>
      </c>
      <c r="D20" t="s">
        <v>31</v>
      </c>
      <c r="E20" s="43">
        <f t="shared" si="0"/>
        <v>4</v>
      </c>
      <c r="F20" s="32">
        <f t="shared" ref="F20:G20" si="16">IF(SUM(I20,L20,O20,R20,U20,X20,AA20)=0,"",SUM(I20,L20,O20,R20,U20,X20,AA20))</f>
        <v>1</v>
      </c>
      <c r="G20" s="40">
        <f t="shared" si="16"/>
        <v>3</v>
      </c>
      <c r="H20">
        <v>1</v>
      </c>
      <c r="I20">
        <v>1</v>
      </c>
      <c r="J20" s="41"/>
      <c r="K20" s="42"/>
      <c r="M20" s="41"/>
      <c r="N20" s="42">
        <v>1</v>
      </c>
      <c r="P20" s="41"/>
      <c r="Q20" s="42"/>
      <c r="S20" s="41"/>
      <c r="T20" s="42"/>
      <c r="V20" s="41"/>
      <c r="W20" s="42">
        <v>1</v>
      </c>
      <c r="Y20" s="41"/>
      <c r="Z20" s="42">
        <v>1</v>
      </c>
      <c r="AB20" s="41">
        <v>3</v>
      </c>
      <c r="AC20" s="31"/>
    </row>
    <row r="21" spans="1:29" ht="15.75" customHeight="1">
      <c r="A21" s="38"/>
      <c r="B21" s="39">
        <v>18</v>
      </c>
      <c r="C21" t="s">
        <v>27</v>
      </c>
      <c r="D21" t="s">
        <v>32</v>
      </c>
      <c r="E21" s="43">
        <f t="shared" si="0"/>
        <v>7</v>
      </c>
      <c r="F21" s="32">
        <f t="shared" ref="F21:G21" si="17">IF(SUM(I21,L21,O21,R21,U21,X21,AA21)=0,"",SUM(I21,L21,O21,R21,U21,X21,AA21))</f>
        <v>1</v>
      </c>
      <c r="G21" s="40">
        <f t="shared" si="17"/>
        <v>1</v>
      </c>
      <c r="H21">
        <v>1</v>
      </c>
      <c r="J21" s="41"/>
      <c r="K21" s="42">
        <v>1</v>
      </c>
      <c r="M21" s="41"/>
      <c r="N21" s="42">
        <v>1</v>
      </c>
      <c r="P21" s="41"/>
      <c r="Q21" s="42">
        <v>1</v>
      </c>
      <c r="S21" s="41"/>
      <c r="T21" s="42">
        <v>1</v>
      </c>
      <c r="V21" s="41">
        <v>1</v>
      </c>
      <c r="W21" s="42">
        <v>1</v>
      </c>
      <c r="Y21" s="41"/>
      <c r="Z21" s="42">
        <v>1</v>
      </c>
      <c r="AA21">
        <v>1</v>
      </c>
      <c r="AB21" s="41"/>
      <c r="AC21" s="31"/>
    </row>
    <row r="22" spans="1:29" ht="15.75" customHeight="1">
      <c r="A22" s="38"/>
      <c r="B22" s="39">
        <v>19</v>
      </c>
      <c r="C22" t="s">
        <v>27</v>
      </c>
      <c r="D22" t="s">
        <v>33</v>
      </c>
      <c r="E22" s="43">
        <f t="shared" si="0"/>
        <v>2</v>
      </c>
      <c r="F22" s="32">
        <f t="shared" ref="F22:G22" si="18">IF(SUM(I22,L22,O22,R22,U22,X22,AA22)=0,"",SUM(I22,L22,O22,R22,U22,X22,AA22))</f>
        <v>1</v>
      </c>
      <c r="G22" s="40">
        <f t="shared" si="18"/>
        <v>2</v>
      </c>
      <c r="H22">
        <v>1</v>
      </c>
      <c r="J22" s="41">
        <v>2</v>
      </c>
      <c r="K22" s="42"/>
      <c r="M22" s="41"/>
      <c r="N22" s="42">
        <v>1</v>
      </c>
      <c r="O22">
        <v>1</v>
      </c>
      <c r="P22" s="41"/>
      <c r="Q22" s="42"/>
      <c r="S22" s="41"/>
      <c r="T22" s="42"/>
      <c r="V22" s="41"/>
      <c r="W22" s="42"/>
      <c r="Y22" s="41"/>
      <c r="Z22" s="42"/>
      <c r="AB22" s="41"/>
      <c r="AC22" s="31"/>
    </row>
    <row r="23" spans="1:29" ht="15.75" customHeight="1">
      <c r="A23" s="38"/>
      <c r="B23" s="39">
        <v>21</v>
      </c>
      <c r="C23" t="s">
        <v>27</v>
      </c>
      <c r="D23" t="s">
        <v>35</v>
      </c>
      <c r="E23" s="43">
        <f t="shared" si="0"/>
        <v>3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J23" s="41"/>
      <c r="K23" s="42">
        <v>1</v>
      </c>
      <c r="M23" s="41"/>
      <c r="N23" s="42"/>
      <c r="P23" s="41"/>
      <c r="Q23" s="42"/>
      <c r="S23" s="41"/>
      <c r="T23" s="42"/>
      <c r="V23" s="41"/>
      <c r="W23" s="42">
        <v>1</v>
      </c>
      <c r="Y23" s="41"/>
      <c r="Z23" s="42">
        <v>1</v>
      </c>
      <c r="AB23" s="41"/>
      <c r="AC23" s="31"/>
    </row>
    <row r="24" spans="1:29" ht="15.75" customHeight="1">
      <c r="A24" s="38"/>
      <c r="B24" s="39">
        <v>22</v>
      </c>
      <c r="C24" t="s">
        <v>27</v>
      </c>
      <c r="D24" t="s">
        <v>36</v>
      </c>
      <c r="E24" s="43">
        <f t="shared" si="0"/>
        <v>3</v>
      </c>
      <c r="F24" s="32">
        <f t="shared" ref="F24:G24" si="20">IF(SUM(I24,L24,O24,R24,U24,X24,AA24)=0,"",SUM(I24,L24,O24,R24,U24,X24,AA24))</f>
        <v>1</v>
      </c>
      <c r="G24" s="40" t="str">
        <f t="shared" si="20"/>
        <v/>
      </c>
      <c r="J24" s="41"/>
      <c r="K24" s="42">
        <v>1</v>
      </c>
      <c r="L24">
        <v>1</v>
      </c>
      <c r="M24" s="41"/>
      <c r="N24" s="42">
        <v>1</v>
      </c>
      <c r="P24" s="41"/>
      <c r="Q24" s="42">
        <v>1</v>
      </c>
      <c r="S24" s="41"/>
      <c r="T24" s="42"/>
      <c r="V24" s="41"/>
      <c r="W24" s="42"/>
      <c r="Y24" s="41"/>
      <c r="Z24" s="42"/>
      <c r="AB24" s="41"/>
      <c r="AC24" s="31"/>
    </row>
    <row r="25" spans="1:29" ht="15.75" customHeight="1">
      <c r="A25" s="38"/>
      <c r="B25" s="39">
        <v>28</v>
      </c>
      <c r="C25" t="s">
        <v>27</v>
      </c>
      <c r="D25" t="s">
        <v>38</v>
      </c>
      <c r="E25" s="43">
        <f t="shared" si="0"/>
        <v>5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H25">
        <v>1</v>
      </c>
      <c r="J25" s="41"/>
      <c r="K25" s="42">
        <v>1</v>
      </c>
      <c r="M25" s="41"/>
      <c r="N25" s="42"/>
      <c r="P25" s="41"/>
      <c r="Q25" s="42">
        <v>1</v>
      </c>
      <c r="S25" s="41"/>
      <c r="T25" s="42">
        <v>1</v>
      </c>
      <c r="V25" s="41"/>
      <c r="W25" s="42">
        <v>1</v>
      </c>
      <c r="Y25" s="41"/>
      <c r="Z25" s="42"/>
      <c r="AB25" s="41"/>
      <c r="AC25" s="31"/>
    </row>
    <row r="26" spans="1:29" ht="15.75" customHeight="1">
      <c r="A26" s="38"/>
      <c r="B26" s="39">
        <v>33</v>
      </c>
      <c r="C26" t="s">
        <v>27</v>
      </c>
      <c r="D26" t="s">
        <v>39</v>
      </c>
      <c r="E26" s="43">
        <f t="shared" si="0"/>
        <v>5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>
        <v>1</v>
      </c>
      <c r="J26" s="41"/>
      <c r="K26" s="42">
        <v>1</v>
      </c>
      <c r="M26" s="41"/>
      <c r="N26" s="42"/>
      <c r="P26" s="41"/>
      <c r="Q26" s="42">
        <v>1</v>
      </c>
      <c r="S26" s="41"/>
      <c r="T26" s="42">
        <v>1</v>
      </c>
      <c r="V26" s="41"/>
      <c r="W26" s="42"/>
      <c r="Y26" s="41"/>
      <c r="Z26" s="42">
        <v>1</v>
      </c>
      <c r="AB26" s="41"/>
      <c r="AC26" s="31"/>
    </row>
    <row r="27" spans="1:29" ht="15.75" customHeight="1">
      <c r="A27" s="38"/>
      <c r="B27" s="39">
        <v>9</v>
      </c>
      <c r="C27" t="s">
        <v>41</v>
      </c>
      <c r="D27" t="s">
        <v>43</v>
      </c>
      <c r="E27" s="43">
        <f t="shared" si="0"/>
        <v>4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>
        <v>1</v>
      </c>
      <c r="J27" s="41"/>
      <c r="K27" s="42"/>
      <c r="M27" s="41"/>
      <c r="N27" s="42">
        <v>1</v>
      </c>
      <c r="P27" s="41"/>
      <c r="Q27" s="42">
        <v>1</v>
      </c>
      <c r="S27" s="41"/>
      <c r="T27" s="42"/>
      <c r="V27" s="41"/>
      <c r="W27" s="42"/>
      <c r="Y27" s="41"/>
      <c r="Z27" s="42">
        <v>1</v>
      </c>
      <c r="AB27" s="41"/>
      <c r="AC27" s="31"/>
    </row>
    <row r="28" spans="1:29" ht="15.75" customHeight="1">
      <c r="A28" s="38"/>
      <c r="B28" s="39">
        <v>10</v>
      </c>
      <c r="C28" t="s">
        <v>41</v>
      </c>
      <c r="D28" t="s">
        <v>44</v>
      </c>
      <c r="E28" s="43">
        <f t="shared" si="0"/>
        <v>7</v>
      </c>
      <c r="F28" s="32">
        <f t="shared" ref="F28:G28" si="24">IF(SUM(I28,L28,O28,R28,U28,X28,AA28)=0,"",SUM(I28,L28,O28,R28,U28,X28,AA28))</f>
        <v>11</v>
      </c>
      <c r="G28" s="40">
        <f t="shared" si="24"/>
        <v>2</v>
      </c>
      <c r="H28">
        <v>1</v>
      </c>
      <c r="J28" s="41"/>
      <c r="K28" s="42">
        <v>1</v>
      </c>
      <c r="L28">
        <v>2</v>
      </c>
      <c r="M28" s="41">
        <v>1</v>
      </c>
      <c r="N28" s="42">
        <v>1</v>
      </c>
      <c r="P28" s="41">
        <v>1</v>
      </c>
      <c r="Q28" s="42">
        <v>1</v>
      </c>
      <c r="S28" s="41"/>
      <c r="T28" s="42">
        <v>1</v>
      </c>
      <c r="U28">
        <v>3</v>
      </c>
      <c r="V28" s="41"/>
      <c r="W28" s="42">
        <v>1</v>
      </c>
      <c r="X28">
        <v>1</v>
      </c>
      <c r="Y28" s="41"/>
      <c r="Z28" s="42">
        <v>1</v>
      </c>
      <c r="AA28">
        <v>5</v>
      </c>
      <c r="AB28" s="41"/>
      <c r="AC28" s="31"/>
    </row>
    <row r="29" spans="1:29" ht="15.75" customHeight="1">
      <c r="A29" s="38"/>
      <c r="B29" s="39">
        <v>15</v>
      </c>
      <c r="C29" t="s">
        <v>41</v>
      </c>
      <c r="D29" t="s">
        <v>45</v>
      </c>
      <c r="E29" s="43">
        <f t="shared" si="0"/>
        <v>5</v>
      </c>
      <c r="F29" s="32" t="str">
        <f t="shared" ref="F29:G29" si="25">IF(SUM(I29,L29,O29,R29,U29,X29,AA29)=0,"",SUM(I29,L29,O29,R29,U29,X29,AA29))</f>
        <v/>
      </c>
      <c r="G29" s="40">
        <f t="shared" si="25"/>
        <v>1</v>
      </c>
      <c r="H29">
        <v>1</v>
      </c>
      <c r="J29" s="41"/>
      <c r="K29" s="42">
        <v>1</v>
      </c>
      <c r="M29" s="41">
        <v>1</v>
      </c>
      <c r="N29" s="42">
        <v>1</v>
      </c>
      <c r="P29" s="41"/>
      <c r="Q29" s="42"/>
      <c r="S29" s="41"/>
      <c r="T29" s="42">
        <v>1</v>
      </c>
      <c r="V29" s="41"/>
      <c r="W29" s="42">
        <v>1</v>
      </c>
      <c r="Y29" s="41"/>
      <c r="Z29" s="42"/>
      <c r="AB29" s="41"/>
      <c r="AC29" s="31"/>
    </row>
    <row r="30" spans="1:29" ht="15.75" customHeight="1">
      <c r="A30" s="38"/>
      <c r="B30" s="39">
        <v>27</v>
      </c>
      <c r="C30" t="s">
        <v>41</v>
      </c>
      <c r="D30" t="s">
        <v>46</v>
      </c>
      <c r="E30" s="43">
        <f t="shared" si="0"/>
        <v>5</v>
      </c>
      <c r="F30" s="32" t="str">
        <f t="shared" ref="F30:G30" si="26">IF(SUM(I30,L30,O30,R30,U30,X30,AA30)=0,"",SUM(I30,L30,O30,R30,U30,X30,AA30))</f>
        <v/>
      </c>
      <c r="G30" s="40">
        <f t="shared" si="26"/>
        <v>3</v>
      </c>
      <c r="J30" s="41"/>
      <c r="K30" s="42"/>
      <c r="M30" s="41"/>
      <c r="N30" s="42">
        <v>1</v>
      </c>
      <c r="P30" s="41"/>
      <c r="Q30" s="42">
        <v>1</v>
      </c>
      <c r="S30" s="41"/>
      <c r="T30" s="42">
        <v>1</v>
      </c>
      <c r="V30" s="41">
        <v>2</v>
      </c>
      <c r="W30" s="42">
        <v>1</v>
      </c>
      <c r="Y30" s="41"/>
      <c r="Z30" s="42">
        <v>1</v>
      </c>
      <c r="AB30" s="41">
        <v>1</v>
      </c>
      <c r="AC30" s="31"/>
    </row>
    <row r="31" spans="1:29" ht="15.75" customHeight="1">
      <c r="A31" s="38"/>
      <c r="B31" s="46">
        <v>71</v>
      </c>
      <c r="C31" s="47" t="s">
        <v>41</v>
      </c>
      <c r="D31" s="47" t="s">
        <v>47</v>
      </c>
      <c r="E31" s="48">
        <f t="shared" si="0"/>
        <v>4</v>
      </c>
      <c r="F31" s="49" t="str">
        <f t="shared" ref="F31:G31" si="27">IF(SUM(I31,L31,O31,R31,U31,X31,AA31)=0,"",SUM(I31,L31,O31,R31,U31,X31,AA31))</f>
        <v/>
      </c>
      <c r="G31" s="50">
        <f t="shared" si="27"/>
        <v>1</v>
      </c>
      <c r="H31" s="47">
        <v>1</v>
      </c>
      <c r="I31" s="47"/>
      <c r="J31" s="51"/>
      <c r="K31" s="52"/>
      <c r="L31" s="47"/>
      <c r="M31" s="51"/>
      <c r="N31" s="52">
        <v>1</v>
      </c>
      <c r="O31" s="47"/>
      <c r="P31" s="51"/>
      <c r="Q31" s="52"/>
      <c r="R31" s="47"/>
      <c r="S31" s="51"/>
      <c r="T31" s="52">
        <v>1</v>
      </c>
      <c r="U31" s="47"/>
      <c r="V31" s="51"/>
      <c r="W31" s="52"/>
      <c r="X31" s="47"/>
      <c r="Y31" s="51"/>
      <c r="Z31" s="52">
        <v>1</v>
      </c>
      <c r="AA31" s="47"/>
      <c r="AB31" s="51">
        <v>1</v>
      </c>
      <c r="AC31" s="31"/>
    </row>
    <row r="32" spans="1:29" ht="15.75" customHeight="1">
      <c r="A32" s="32"/>
      <c r="B32" s="32"/>
      <c r="C32" s="32"/>
      <c r="D32" s="32"/>
      <c r="E32" s="53"/>
      <c r="F32" s="54">
        <f>SUM(F4:F31)</f>
        <v>18</v>
      </c>
      <c r="G32" s="54">
        <f t="shared" ref="G32:H32" si="28">SUM(G3:G31)</f>
        <v>16</v>
      </c>
      <c r="H32" s="53">
        <f t="shared" si="28"/>
        <v>21</v>
      </c>
      <c r="I32" s="113" t="str">
        <f>IF(H34="Local","Wallace "&amp;H36&amp;" - "&amp;H37,(H37&amp;" - "&amp;H36&amp;" Wallace"))</f>
        <v>Wallace 2 - 0</v>
      </c>
      <c r="J32" s="93"/>
      <c r="K32" s="54">
        <f>SUM(K3:K31)</f>
        <v>18</v>
      </c>
      <c r="L32" s="109" t="str">
        <f>IF(K34="Local","Wallace "&amp;K36&amp;" - "&amp;K37,(K37&amp;" - "&amp;K36&amp;" Wallace"))</f>
        <v>Wallace 3 - 0</v>
      </c>
      <c r="M32" s="93"/>
      <c r="N32" s="54">
        <f>SUM(N3:N31)</f>
        <v>20</v>
      </c>
      <c r="O32" s="110" t="str">
        <f>IF(N34="Local","Wallace "&amp;N36&amp;" - "&amp;N37,(N37&amp;" - "&amp;N36&amp;" Wallace"))</f>
        <v>Wallace 1 - 3</v>
      </c>
      <c r="P32" s="93"/>
      <c r="Q32" s="54">
        <f>SUM(Q3:Q31)</f>
        <v>14</v>
      </c>
      <c r="R32" s="110" t="str">
        <f>IF(Q34="Local","Wallace "&amp;Q36&amp;" - "&amp;Q37,(Q37&amp;" - "&amp;Q36&amp;" Wallace"))</f>
        <v>Wallace 0 - 1</v>
      </c>
      <c r="S32" s="93"/>
      <c r="T32" s="32">
        <f>SUM(T3:T31)</f>
        <v>19</v>
      </c>
      <c r="U32" s="111" t="str">
        <f>IF(T34="Local","Wallace "&amp;T36&amp;" - "&amp;T37,(T37&amp;" - "&amp;T36&amp;" Wallace"))</f>
        <v>4 - 5 Wallace</v>
      </c>
      <c r="V32" s="93"/>
      <c r="W32" s="32">
        <f>SUM(W3:W31)</f>
        <v>18</v>
      </c>
      <c r="X32" s="112" t="str">
        <f>IF(W34="Local","Wallace "&amp;W36&amp;" - "&amp;W37,(W37&amp;" - "&amp;W36&amp;" Wallace"))</f>
        <v>1 - 1 Wallace</v>
      </c>
      <c r="Y32" s="93"/>
      <c r="Z32" s="32">
        <f>SUM(Z5:Z31)</f>
        <v>19</v>
      </c>
      <c r="AA32" s="111" t="str">
        <f>IF(Z34="Local","Wallace "&amp;Z36&amp;" - "&amp;Z37,(Z37&amp;" - "&amp;Z36&amp;" Wallace"))</f>
        <v>2 - 6 Wallace</v>
      </c>
      <c r="AB32" s="93"/>
      <c r="AC32" s="32"/>
    </row>
    <row r="33" spans="1:29" ht="15.75" customHeight="1">
      <c r="A33" s="31"/>
      <c r="B33" s="31"/>
      <c r="C33" s="31"/>
      <c r="D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ht="15.75" customHeight="1">
      <c r="B34" s="30"/>
      <c r="C34" s="30"/>
      <c r="D34" s="55" t="s">
        <v>63</v>
      </c>
      <c r="E34" s="122" t="s">
        <v>64</v>
      </c>
      <c r="F34" s="108"/>
      <c r="G34" s="56" t="s">
        <v>65</v>
      </c>
      <c r="H34" s="118" t="s">
        <v>66</v>
      </c>
      <c r="I34" s="108"/>
      <c r="J34" s="91"/>
      <c r="K34" s="118" t="s">
        <v>66</v>
      </c>
      <c r="L34" s="108"/>
      <c r="M34" s="91"/>
      <c r="N34" s="118" t="s">
        <v>66</v>
      </c>
      <c r="O34" s="108"/>
      <c r="P34" s="91"/>
      <c r="Q34" s="117" t="s">
        <v>66</v>
      </c>
      <c r="R34" s="108"/>
      <c r="S34" s="91"/>
      <c r="T34" s="118" t="s">
        <v>67</v>
      </c>
      <c r="U34" s="108"/>
      <c r="V34" s="91"/>
      <c r="W34" s="118" t="s">
        <v>67</v>
      </c>
      <c r="X34" s="108"/>
      <c r="Y34" s="91"/>
      <c r="Z34" s="118" t="s">
        <v>67</v>
      </c>
      <c r="AA34" s="108"/>
      <c r="AB34" s="91"/>
      <c r="AC34" s="31"/>
    </row>
    <row r="35" spans="1:29" ht="15.75" customHeight="1">
      <c r="A35" s="57"/>
      <c r="B35" s="30"/>
      <c r="C35" s="30"/>
      <c r="D35" s="58" t="s">
        <v>68</v>
      </c>
      <c r="E35" s="116">
        <f t="shared" ref="E35:E37" si="29">SUM(H35:AB35)</f>
        <v>13</v>
      </c>
      <c r="F35" s="115"/>
      <c r="G35" s="59">
        <f>COUNTIF(H35:AB35,"&lt;&gt;")*3</f>
        <v>21</v>
      </c>
      <c r="H35" s="114">
        <v>3</v>
      </c>
      <c r="I35" s="115"/>
      <c r="J35" s="93"/>
      <c r="K35" s="114">
        <v>3</v>
      </c>
      <c r="L35" s="115"/>
      <c r="M35" s="93"/>
      <c r="N35" s="114">
        <v>0</v>
      </c>
      <c r="O35" s="115"/>
      <c r="P35" s="93"/>
      <c r="Q35" s="116">
        <v>0</v>
      </c>
      <c r="R35" s="115"/>
      <c r="S35" s="93"/>
      <c r="T35" s="114">
        <v>3</v>
      </c>
      <c r="U35" s="115"/>
      <c r="V35" s="93"/>
      <c r="W35" s="114">
        <v>1</v>
      </c>
      <c r="X35" s="115"/>
      <c r="Y35" s="93"/>
      <c r="Z35" s="114">
        <v>3</v>
      </c>
      <c r="AA35" s="115"/>
      <c r="AB35" s="93"/>
      <c r="AC35" s="31"/>
    </row>
    <row r="36" spans="1:29" ht="15.75" customHeight="1">
      <c r="A36" s="57"/>
      <c r="B36" s="30"/>
      <c r="C36" s="30"/>
      <c r="D36" s="58" t="s">
        <v>50</v>
      </c>
      <c r="E36" s="116">
        <f t="shared" si="29"/>
        <v>18</v>
      </c>
      <c r="F36" s="115"/>
      <c r="G36" s="93"/>
      <c r="H36" s="114">
        <v>2</v>
      </c>
      <c r="I36" s="115"/>
      <c r="J36" s="93"/>
      <c r="K36" s="114">
        <v>3</v>
      </c>
      <c r="L36" s="115"/>
      <c r="M36" s="93"/>
      <c r="N36" s="114">
        <v>1</v>
      </c>
      <c r="O36" s="115"/>
      <c r="P36" s="93"/>
      <c r="Q36" s="116">
        <v>0</v>
      </c>
      <c r="R36" s="115"/>
      <c r="S36" s="93"/>
      <c r="T36" s="114">
        <v>5</v>
      </c>
      <c r="U36" s="115"/>
      <c r="V36" s="93"/>
      <c r="W36" s="114">
        <v>1</v>
      </c>
      <c r="X36" s="115"/>
      <c r="Y36" s="93"/>
      <c r="Z36" s="114">
        <v>6</v>
      </c>
      <c r="AA36" s="115"/>
      <c r="AB36" s="93"/>
      <c r="AC36" s="31"/>
    </row>
    <row r="37" spans="1:29" ht="15.75" customHeight="1">
      <c r="A37" s="31"/>
      <c r="B37" s="30"/>
      <c r="C37" s="30"/>
      <c r="D37" s="60" t="s">
        <v>51</v>
      </c>
      <c r="E37" s="121">
        <f t="shared" si="29"/>
        <v>11</v>
      </c>
      <c r="F37" s="120"/>
      <c r="G37" s="95"/>
      <c r="H37" s="119">
        <v>0</v>
      </c>
      <c r="I37" s="120"/>
      <c r="J37" s="95"/>
      <c r="K37" s="119">
        <v>0</v>
      </c>
      <c r="L37" s="120"/>
      <c r="M37" s="95"/>
      <c r="N37" s="119">
        <v>3</v>
      </c>
      <c r="O37" s="120"/>
      <c r="P37" s="95"/>
      <c r="Q37" s="121">
        <v>1</v>
      </c>
      <c r="R37" s="120"/>
      <c r="S37" s="95"/>
      <c r="T37" s="119">
        <v>4</v>
      </c>
      <c r="U37" s="120"/>
      <c r="V37" s="95"/>
      <c r="W37" s="119">
        <v>1</v>
      </c>
      <c r="X37" s="120"/>
      <c r="Y37" s="95"/>
      <c r="Z37" s="119">
        <v>2</v>
      </c>
      <c r="AA37" s="120"/>
      <c r="AB37" s="95"/>
      <c r="AC37" s="31"/>
    </row>
    <row r="38" spans="1:29" ht="12.75">
      <c r="A38" s="31"/>
      <c r="B38" s="31"/>
      <c r="C38" s="31"/>
      <c r="D38" s="63"/>
      <c r="E38" s="64"/>
      <c r="F38" s="64"/>
      <c r="G38" s="64"/>
      <c r="H38" s="64"/>
      <c r="I38" s="64"/>
      <c r="J38" s="64"/>
      <c r="K38" s="65"/>
      <c r="L38" s="64"/>
      <c r="M38" s="64"/>
      <c r="N38" s="65"/>
      <c r="O38" s="64"/>
      <c r="P38" s="64"/>
      <c r="Q38" s="64"/>
      <c r="R38" s="64"/>
      <c r="S38" s="64"/>
      <c r="T38" s="64"/>
      <c r="U38" s="64"/>
      <c r="V38" s="64"/>
      <c r="W38" s="65"/>
      <c r="X38" s="64"/>
      <c r="Y38" s="64"/>
      <c r="Z38" s="65"/>
      <c r="AA38" s="64"/>
      <c r="AB38" s="64"/>
      <c r="AC38" s="31"/>
    </row>
    <row r="39" spans="1:29" ht="12.75">
      <c r="A39" s="31"/>
      <c r="B39" s="31"/>
      <c r="C39" s="31"/>
      <c r="D39" s="63"/>
      <c r="E39" s="64"/>
      <c r="F39" s="64"/>
      <c r="G39" s="64"/>
      <c r="H39" s="65"/>
      <c r="I39" s="64"/>
      <c r="J39" s="64"/>
      <c r="K39" s="65"/>
      <c r="L39" s="64"/>
      <c r="M39" s="64"/>
      <c r="N39" s="65"/>
      <c r="O39" s="64"/>
      <c r="P39" s="64"/>
      <c r="Q39" s="65"/>
      <c r="R39" s="64"/>
      <c r="S39" s="64"/>
      <c r="T39" s="65"/>
      <c r="U39" s="64"/>
      <c r="V39" s="64"/>
      <c r="W39" s="65"/>
      <c r="X39" s="64"/>
      <c r="Y39" s="64"/>
      <c r="Z39" s="65"/>
      <c r="AA39" s="64"/>
      <c r="AB39" s="64"/>
      <c r="AC39" s="31"/>
    </row>
    <row r="40" spans="1:29" ht="12.75">
      <c r="A40" s="31"/>
      <c r="B40" s="31"/>
      <c r="C40" s="31"/>
      <c r="D40" s="63"/>
      <c r="E40" s="64"/>
      <c r="F40" s="64"/>
      <c r="G40" s="64"/>
      <c r="H40" s="65"/>
      <c r="I40" s="64"/>
      <c r="J40" s="64"/>
      <c r="K40" s="65"/>
      <c r="L40" s="64"/>
      <c r="M40" s="64"/>
      <c r="N40" s="65"/>
      <c r="O40" s="64"/>
      <c r="P40" s="64"/>
      <c r="Q40" s="65"/>
      <c r="R40" s="64"/>
      <c r="S40" s="64"/>
      <c r="T40" s="65"/>
      <c r="U40" s="64"/>
      <c r="V40" s="64"/>
      <c r="W40" s="65"/>
      <c r="X40" s="64"/>
      <c r="Y40" s="64"/>
      <c r="Z40" s="65"/>
      <c r="AA40" s="64"/>
      <c r="AB40" s="64"/>
      <c r="AC40" s="31"/>
    </row>
    <row r="41" spans="1:29" ht="12.75">
      <c r="A41" s="31"/>
      <c r="B41" s="31"/>
      <c r="C41" s="31"/>
      <c r="D41" s="63"/>
      <c r="E41" s="64"/>
      <c r="F41" s="64"/>
      <c r="G41" s="64"/>
      <c r="H41" s="65"/>
      <c r="I41" s="64"/>
      <c r="J41" s="64"/>
      <c r="K41" s="65"/>
      <c r="L41" s="64"/>
      <c r="M41" s="64"/>
      <c r="N41" s="64"/>
      <c r="O41" s="64"/>
      <c r="P41" s="64"/>
      <c r="Q41" s="64"/>
      <c r="R41" s="64"/>
      <c r="S41" s="64"/>
      <c r="T41" s="65"/>
      <c r="U41" s="64"/>
      <c r="V41" s="64"/>
      <c r="W41" s="65"/>
      <c r="X41" s="64"/>
      <c r="Y41" s="64"/>
      <c r="Z41" s="64"/>
      <c r="AA41" s="64"/>
      <c r="AB41" s="64"/>
      <c r="AC41" s="31"/>
    </row>
    <row r="42" spans="1:29" ht="12.75">
      <c r="A42" s="31"/>
      <c r="B42" s="31"/>
      <c r="C42" s="31"/>
      <c r="D42" s="63"/>
      <c r="E42" s="64"/>
      <c r="F42" s="64"/>
      <c r="G42" s="64"/>
      <c r="H42" s="65"/>
      <c r="I42" s="64"/>
      <c r="J42" s="64"/>
      <c r="K42" s="64"/>
      <c r="L42" s="64"/>
      <c r="M42" s="64"/>
      <c r="N42" s="65"/>
      <c r="O42" s="64"/>
      <c r="P42" s="64"/>
      <c r="Q42" s="64"/>
      <c r="R42" s="64"/>
      <c r="S42" s="64"/>
      <c r="T42" s="65"/>
      <c r="U42" s="64"/>
      <c r="V42" s="64"/>
      <c r="W42" s="64"/>
      <c r="X42" s="64"/>
      <c r="Y42" s="64"/>
      <c r="Z42" s="65"/>
      <c r="AA42" s="64"/>
      <c r="AB42" s="64"/>
      <c r="AC42" s="31"/>
    </row>
    <row r="43" spans="1:29" ht="12.75">
      <c r="A43" s="31"/>
      <c r="B43" s="31"/>
      <c r="C43" s="31"/>
      <c r="D43" s="63"/>
      <c r="E43" s="64"/>
      <c r="F43" s="64"/>
      <c r="G43" s="64"/>
      <c r="H43" s="65"/>
      <c r="I43" s="64"/>
      <c r="J43" s="64"/>
      <c r="K43" s="65"/>
      <c r="L43" s="64"/>
      <c r="M43" s="64"/>
      <c r="N43" s="65"/>
      <c r="O43" s="64"/>
      <c r="P43" s="64"/>
      <c r="Q43" s="65"/>
      <c r="R43" s="64"/>
      <c r="S43" s="64"/>
      <c r="T43" s="64"/>
      <c r="U43" s="64"/>
      <c r="V43" s="64"/>
      <c r="W43" s="65"/>
      <c r="X43" s="64"/>
      <c r="Y43" s="64"/>
      <c r="Z43" s="65"/>
      <c r="AA43" s="64"/>
      <c r="AB43" s="64"/>
      <c r="AC43" s="31"/>
    </row>
    <row r="44" spans="1:29" ht="12.75">
      <c r="A44" s="31"/>
      <c r="B44" s="31"/>
      <c r="C44" s="31"/>
      <c r="D44" s="63"/>
      <c r="E44" s="64"/>
      <c r="F44" s="64"/>
      <c r="G44" s="64"/>
      <c r="H44" s="65"/>
      <c r="I44" s="64"/>
      <c r="J44" s="64"/>
      <c r="K44" s="64"/>
      <c r="L44" s="64"/>
      <c r="M44" s="64"/>
      <c r="N44" s="65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31"/>
    </row>
    <row r="45" spans="1:29" ht="12.75">
      <c r="A45" s="31"/>
      <c r="B45" s="31"/>
      <c r="C45" s="31"/>
      <c r="D45" s="63"/>
      <c r="E45" s="64"/>
      <c r="F45" s="64"/>
      <c r="G45" s="64"/>
      <c r="H45" s="65"/>
      <c r="I45" s="64"/>
      <c r="J45" s="64"/>
      <c r="K45" s="65"/>
      <c r="L45" s="64"/>
      <c r="M45" s="64"/>
      <c r="N45" s="65"/>
      <c r="O45" s="64"/>
      <c r="P45" s="64"/>
      <c r="Q45" s="65"/>
      <c r="R45" s="64"/>
      <c r="S45" s="64"/>
      <c r="T45" s="65"/>
      <c r="U45" s="64"/>
      <c r="V45" s="64"/>
      <c r="W45" s="65"/>
      <c r="X45" s="64"/>
      <c r="Y45" s="64"/>
      <c r="Z45" s="65"/>
      <c r="AA45" s="64"/>
      <c r="AB45" s="64"/>
      <c r="AC45" s="31"/>
    </row>
    <row r="46" spans="1:29" ht="12.75">
      <c r="A46" s="31"/>
      <c r="B46" s="31"/>
      <c r="C46" s="31"/>
      <c r="D46" s="63"/>
      <c r="E46" s="64"/>
      <c r="F46" s="64"/>
      <c r="G46" s="64"/>
      <c r="H46" s="65"/>
      <c r="I46" s="64"/>
      <c r="J46" s="64"/>
      <c r="K46" s="65"/>
      <c r="L46" s="64"/>
      <c r="M46" s="64"/>
      <c r="N46" s="65"/>
      <c r="O46" s="64"/>
      <c r="P46" s="64"/>
      <c r="Q46" s="64"/>
      <c r="R46" s="64"/>
      <c r="S46" s="64"/>
      <c r="T46" s="65"/>
      <c r="U46" s="64"/>
      <c r="V46" s="64"/>
      <c r="W46" s="65"/>
      <c r="X46" s="64"/>
      <c r="Y46" s="64"/>
      <c r="Z46" s="65"/>
      <c r="AA46" s="64"/>
      <c r="AB46" s="64"/>
      <c r="AC46" s="31"/>
    </row>
    <row r="47" spans="1:29" ht="12.75">
      <c r="A47" s="31"/>
      <c r="B47" s="31"/>
      <c r="C47" s="31"/>
      <c r="D47" s="63"/>
      <c r="E47" s="64"/>
      <c r="F47" s="64"/>
      <c r="G47" s="64"/>
      <c r="H47" s="64"/>
      <c r="I47" s="64"/>
      <c r="J47" s="64"/>
      <c r="K47" s="65"/>
      <c r="L47" s="64"/>
      <c r="M47" s="64"/>
      <c r="N47" s="65"/>
      <c r="O47" s="64"/>
      <c r="P47" s="64"/>
      <c r="Q47" s="64"/>
      <c r="R47" s="64"/>
      <c r="S47" s="64"/>
      <c r="T47" s="65"/>
      <c r="U47" s="64"/>
      <c r="V47" s="64"/>
      <c r="W47" s="65"/>
      <c r="X47" s="64"/>
      <c r="Y47" s="64"/>
      <c r="Z47" s="65"/>
      <c r="AA47" s="64"/>
      <c r="AB47" s="64"/>
      <c r="AC47" s="31"/>
    </row>
    <row r="48" spans="1:29" ht="12.75">
      <c r="A48" s="31"/>
      <c r="B48" s="31"/>
      <c r="C48" s="31"/>
      <c r="D48" s="63"/>
      <c r="E48" s="64"/>
      <c r="F48" s="64"/>
      <c r="G48" s="64"/>
      <c r="H48" s="65"/>
      <c r="I48" s="64"/>
      <c r="J48" s="64"/>
      <c r="K48" s="64"/>
      <c r="L48" s="64"/>
      <c r="M48" s="64"/>
      <c r="N48" s="65"/>
      <c r="O48" s="64"/>
      <c r="P48" s="64"/>
      <c r="Q48" s="64"/>
      <c r="R48" s="64"/>
      <c r="S48" s="64"/>
      <c r="T48" s="64"/>
      <c r="U48" s="64"/>
      <c r="V48" s="64"/>
      <c r="W48" s="65"/>
      <c r="X48" s="64"/>
      <c r="Y48" s="64"/>
      <c r="Z48" s="65"/>
      <c r="AA48" s="64"/>
      <c r="AB48" s="64"/>
      <c r="AC48" s="31"/>
    </row>
    <row r="49" spans="1:29" ht="12.75">
      <c r="A49" s="31"/>
      <c r="B49" s="31"/>
      <c r="C49" s="31"/>
      <c r="D49" s="63"/>
      <c r="E49" s="64"/>
      <c r="F49" s="64"/>
      <c r="G49" s="64"/>
      <c r="H49" s="65"/>
      <c r="I49" s="64"/>
      <c r="J49" s="64"/>
      <c r="K49" s="65"/>
      <c r="L49" s="64"/>
      <c r="M49" s="64"/>
      <c r="N49" s="65"/>
      <c r="O49" s="64"/>
      <c r="P49" s="64"/>
      <c r="Q49" s="65"/>
      <c r="R49" s="64"/>
      <c r="S49" s="64"/>
      <c r="T49" s="65"/>
      <c r="U49" s="64"/>
      <c r="V49" s="64"/>
      <c r="W49" s="65"/>
      <c r="X49" s="64"/>
      <c r="Y49" s="64"/>
      <c r="Z49" s="65"/>
      <c r="AA49" s="64"/>
      <c r="AB49" s="64"/>
      <c r="AC49" s="31"/>
    </row>
    <row r="50" spans="1:29" ht="12.75">
      <c r="A50" s="31"/>
      <c r="B50" s="31"/>
      <c r="C50" s="31"/>
      <c r="D50" s="63"/>
      <c r="E50" s="64"/>
      <c r="F50" s="64"/>
      <c r="G50" s="64"/>
      <c r="H50" s="65"/>
      <c r="I50" s="64"/>
      <c r="J50" s="64"/>
      <c r="K50" s="64"/>
      <c r="L50" s="64"/>
      <c r="M50" s="64"/>
      <c r="N50" s="65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31"/>
    </row>
    <row r="51" spans="1:29" ht="12.75">
      <c r="A51" s="31"/>
      <c r="B51" s="31"/>
      <c r="C51" s="31"/>
      <c r="D51" s="63"/>
      <c r="E51" s="64"/>
      <c r="F51" s="64"/>
      <c r="G51" s="64"/>
      <c r="H51" s="64"/>
      <c r="I51" s="64"/>
      <c r="J51" s="64"/>
      <c r="K51" s="65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5"/>
      <c r="X51" s="64"/>
      <c r="Y51" s="64"/>
      <c r="Z51" s="65"/>
      <c r="AA51" s="64"/>
      <c r="AB51" s="64"/>
      <c r="AC51" s="31"/>
    </row>
    <row r="52" spans="1:29" ht="12.75">
      <c r="A52" s="31"/>
      <c r="B52" s="31"/>
      <c r="C52" s="31"/>
      <c r="D52" s="63"/>
      <c r="E52" s="64"/>
      <c r="F52" s="64"/>
      <c r="G52" s="64"/>
      <c r="H52" s="64"/>
      <c r="I52" s="64"/>
      <c r="J52" s="64"/>
      <c r="K52" s="65"/>
      <c r="L52" s="64"/>
      <c r="M52" s="64"/>
      <c r="N52" s="65"/>
      <c r="O52" s="64"/>
      <c r="P52" s="64"/>
      <c r="Q52" s="65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31"/>
    </row>
    <row r="53" spans="1:29" ht="12.75">
      <c r="A53" s="31"/>
      <c r="B53" s="31"/>
      <c r="C53" s="31"/>
      <c r="D53" s="63"/>
      <c r="E53" s="64"/>
      <c r="F53" s="64"/>
      <c r="G53" s="64"/>
      <c r="H53" s="65"/>
      <c r="I53" s="64"/>
      <c r="J53" s="64"/>
      <c r="K53" s="65"/>
      <c r="L53" s="64"/>
      <c r="M53" s="64"/>
      <c r="N53" s="64"/>
      <c r="O53" s="64"/>
      <c r="P53" s="64"/>
      <c r="Q53" s="65"/>
      <c r="R53" s="64"/>
      <c r="S53" s="64"/>
      <c r="T53" s="65"/>
      <c r="U53" s="64"/>
      <c r="V53" s="64"/>
      <c r="W53" s="65"/>
      <c r="X53" s="64"/>
      <c r="Y53" s="64"/>
      <c r="Z53" s="65"/>
      <c r="AA53" s="64"/>
      <c r="AB53" s="64"/>
      <c r="AC53" s="31"/>
    </row>
    <row r="54" spans="1:29" ht="12.75">
      <c r="A54" s="31"/>
      <c r="B54" s="31"/>
      <c r="C54" s="31"/>
      <c r="D54" s="63"/>
      <c r="E54" s="64"/>
      <c r="F54" s="64"/>
      <c r="G54" s="64"/>
      <c r="H54" s="65"/>
      <c r="I54" s="64"/>
      <c r="J54" s="64"/>
      <c r="K54" s="65"/>
      <c r="L54" s="64"/>
      <c r="M54" s="64"/>
      <c r="N54" s="64"/>
      <c r="O54" s="64"/>
      <c r="P54" s="64"/>
      <c r="Q54" s="65"/>
      <c r="R54" s="64"/>
      <c r="S54" s="64"/>
      <c r="T54" s="65"/>
      <c r="U54" s="64"/>
      <c r="V54" s="64"/>
      <c r="W54" s="65"/>
      <c r="X54" s="64"/>
      <c r="Y54" s="64"/>
      <c r="Z54" s="64"/>
      <c r="AA54" s="64"/>
      <c r="AB54" s="64"/>
      <c r="AC54" s="31"/>
    </row>
    <row r="55" spans="1:29" ht="12.75">
      <c r="A55" s="31"/>
      <c r="B55" s="31"/>
      <c r="C55" s="31"/>
      <c r="D55" s="63"/>
      <c r="E55" s="64"/>
      <c r="F55" s="64"/>
      <c r="G55" s="64"/>
      <c r="H55" s="65"/>
      <c r="I55" s="64"/>
      <c r="J55" s="64"/>
      <c r="K55" s="65"/>
      <c r="L55" s="64"/>
      <c r="M55" s="64"/>
      <c r="N55" s="64"/>
      <c r="O55" s="64"/>
      <c r="P55" s="64"/>
      <c r="Q55" s="65"/>
      <c r="R55" s="64"/>
      <c r="S55" s="64"/>
      <c r="T55" s="65"/>
      <c r="U55" s="64"/>
      <c r="V55" s="64"/>
      <c r="W55" s="64"/>
      <c r="X55" s="64"/>
      <c r="Y55" s="64"/>
      <c r="Z55" s="65"/>
      <c r="AA55" s="64"/>
      <c r="AB55" s="64"/>
      <c r="AC55" s="31"/>
    </row>
    <row r="56" spans="1:29" ht="12.75">
      <c r="A56" s="31"/>
      <c r="B56" s="31"/>
      <c r="C56" s="31"/>
      <c r="D56" s="63"/>
      <c r="E56" s="64"/>
      <c r="F56" s="64"/>
      <c r="G56" s="64"/>
      <c r="H56" s="65"/>
      <c r="I56" s="64"/>
      <c r="J56" s="64"/>
      <c r="K56" s="64"/>
      <c r="L56" s="64"/>
      <c r="M56" s="64"/>
      <c r="N56" s="65"/>
      <c r="O56" s="64"/>
      <c r="P56" s="64"/>
      <c r="Q56" s="65"/>
      <c r="R56" s="64"/>
      <c r="S56" s="64"/>
      <c r="T56" s="64"/>
      <c r="U56" s="64"/>
      <c r="V56" s="64"/>
      <c r="W56" s="64"/>
      <c r="X56" s="64"/>
      <c r="Y56" s="64"/>
      <c r="Z56" s="65"/>
      <c r="AA56" s="64"/>
      <c r="AB56" s="64"/>
      <c r="AC56" s="31"/>
    </row>
    <row r="57" spans="1:29" ht="12.75">
      <c r="A57" s="31"/>
      <c r="B57" s="31"/>
      <c r="C57" s="31"/>
      <c r="D57" s="63"/>
      <c r="E57" s="64"/>
      <c r="F57" s="64"/>
      <c r="G57" s="64"/>
      <c r="H57" s="65"/>
      <c r="I57" s="64"/>
      <c r="J57" s="64"/>
      <c r="K57" s="65"/>
      <c r="L57" s="64"/>
      <c r="M57" s="64"/>
      <c r="N57" s="65"/>
      <c r="O57" s="64"/>
      <c r="P57" s="64"/>
      <c r="Q57" s="65"/>
      <c r="R57" s="64"/>
      <c r="S57" s="64"/>
      <c r="T57" s="65"/>
      <c r="U57" s="64"/>
      <c r="V57" s="64"/>
      <c r="W57" s="65"/>
      <c r="X57" s="64"/>
      <c r="Y57" s="64"/>
      <c r="Z57" s="65"/>
      <c r="AA57" s="64"/>
      <c r="AB57" s="64"/>
      <c r="AC57" s="31"/>
    </row>
    <row r="58" spans="1:29" ht="12.75">
      <c r="A58" s="31"/>
      <c r="B58" s="31"/>
      <c r="C58" s="31"/>
      <c r="D58" s="63"/>
      <c r="E58" s="64"/>
      <c r="F58" s="64"/>
      <c r="G58" s="64"/>
      <c r="H58" s="65"/>
      <c r="I58" s="64"/>
      <c r="J58" s="64"/>
      <c r="K58" s="65"/>
      <c r="L58" s="64"/>
      <c r="M58" s="64"/>
      <c r="N58" s="65"/>
      <c r="O58" s="64"/>
      <c r="P58" s="64"/>
      <c r="Q58" s="64"/>
      <c r="R58" s="64"/>
      <c r="S58" s="64"/>
      <c r="T58" s="65"/>
      <c r="U58" s="64"/>
      <c r="V58" s="64"/>
      <c r="W58" s="65"/>
      <c r="X58" s="64"/>
      <c r="Y58" s="64"/>
      <c r="Z58" s="64"/>
      <c r="AA58" s="64"/>
      <c r="AB58" s="64"/>
      <c r="AC58" s="31"/>
    </row>
    <row r="59" spans="1:29" ht="12.75">
      <c r="A59" s="31"/>
      <c r="B59" s="31"/>
      <c r="C59" s="31"/>
      <c r="D59" s="63"/>
      <c r="E59" s="64"/>
      <c r="F59" s="64"/>
      <c r="G59" s="64"/>
      <c r="H59" s="64"/>
      <c r="I59" s="64"/>
      <c r="J59" s="64"/>
      <c r="K59" s="64"/>
      <c r="L59" s="64"/>
      <c r="M59" s="64"/>
      <c r="N59" s="65"/>
      <c r="O59" s="64"/>
      <c r="P59" s="64"/>
      <c r="Q59" s="65"/>
      <c r="R59" s="64"/>
      <c r="S59" s="64"/>
      <c r="T59" s="65"/>
      <c r="U59" s="64"/>
      <c r="V59" s="64"/>
      <c r="W59" s="65"/>
      <c r="X59" s="64"/>
      <c r="Y59" s="64"/>
      <c r="Z59" s="65"/>
      <c r="AA59" s="64"/>
      <c r="AB59" s="64"/>
      <c r="AC59" s="31"/>
    </row>
    <row r="60" spans="1:29" ht="12.75">
      <c r="A60" s="31"/>
      <c r="B60" s="31"/>
      <c r="C60" s="31"/>
      <c r="D60" s="63"/>
      <c r="E60" s="64"/>
      <c r="F60" s="64"/>
      <c r="G60" s="64"/>
      <c r="H60" s="65"/>
      <c r="I60" s="64"/>
      <c r="J60" s="64"/>
      <c r="K60" s="64"/>
      <c r="L60" s="64"/>
      <c r="M60" s="64"/>
      <c r="N60" s="65"/>
      <c r="O60" s="64"/>
      <c r="P60" s="64"/>
      <c r="Q60" s="64"/>
      <c r="R60" s="64"/>
      <c r="S60" s="64"/>
      <c r="T60" s="65"/>
      <c r="U60" s="64"/>
      <c r="V60" s="64"/>
      <c r="W60" s="64"/>
      <c r="X60" s="64"/>
      <c r="Y60" s="64"/>
      <c r="Z60" s="65"/>
      <c r="AA60" s="64"/>
      <c r="AB60" s="64"/>
      <c r="AC60" s="31"/>
    </row>
    <row r="61" spans="1:29" ht="12.7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2.7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2.7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2.7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2.7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2.7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2.7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2.7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2.7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2.7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2.7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2.7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2.7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2.7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2.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2.7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2.7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2.7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2.7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2.7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2.7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2.7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2.7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2.7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2.7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2.7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2.7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2.7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2.7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2.7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2.7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2.7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2.7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2.7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2.7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2.7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2.7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2.7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2.7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2.7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2.7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2.7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2.7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2.7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2.7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2.7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2.7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2.7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2.7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2.7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2.7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2.7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2.7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2.7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2.7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2.7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2.7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2.7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2.7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ht="12.7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ht="12.7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ht="12.7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ht="12.7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ht="12.7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ht="12.7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ht="12.7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</row>
    <row r="127" spans="1:29" ht="12.7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</row>
    <row r="128" spans="1:29" ht="12.7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ht="12.7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</row>
    <row r="130" spans="1:29" ht="12.7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</row>
    <row r="131" spans="1:29" ht="12.7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</row>
    <row r="132" spans="1:29" ht="12.7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</row>
    <row r="133" spans="1:29" ht="12.7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</row>
    <row r="134" spans="1:29" ht="12.7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</row>
    <row r="135" spans="1:29" ht="12.7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</row>
    <row r="136" spans="1:29" ht="12.7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</row>
    <row r="137" spans="1:29" ht="12.7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</row>
    <row r="138" spans="1:29" ht="12.7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</row>
    <row r="139" spans="1:29" ht="12.7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</row>
    <row r="140" spans="1:29" ht="12.7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</row>
    <row r="141" spans="1:29" ht="12.7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</row>
    <row r="142" spans="1:29" ht="12.7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</row>
    <row r="143" spans="1:29" ht="12.7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</row>
    <row r="144" spans="1:29" ht="12.7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</row>
    <row r="145" spans="1:29" ht="12.7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</row>
    <row r="146" spans="1:29" ht="12.7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</row>
    <row r="147" spans="1:29" ht="12.7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</row>
    <row r="148" spans="1:29" ht="12.7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</row>
    <row r="149" spans="1:29" ht="12.7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</row>
    <row r="150" spans="1:29" ht="12.7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ht="12.7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ht="12.7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ht="12.7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12.7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</row>
    <row r="155" spans="1:29" ht="12.7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</row>
    <row r="156" spans="1:29" ht="12.7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</row>
    <row r="157" spans="1:29" ht="12.7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</row>
    <row r="158" spans="1:29" ht="12.7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</row>
    <row r="159" spans="1:29" ht="12.7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 spans="1:29" ht="12.7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 spans="1:29" ht="12.7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 spans="1:29" ht="12.7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 spans="1:29" ht="12.7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 spans="1:29" ht="12.7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 spans="1:29" ht="12.7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 spans="1:29" ht="12.7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 spans="1:29" ht="12.7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 spans="1:29" ht="12.7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 spans="1:29" ht="12.7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 spans="1:29" ht="12.7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 spans="1:29" ht="12.7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 spans="1:29" ht="12.7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 spans="1:29" ht="12.7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 spans="1:29" ht="12.7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 spans="1:29" ht="12.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 spans="1:29" ht="12.7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 spans="1:29" ht="12.7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 spans="1:29" ht="12.7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 spans="1:29" ht="12.7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 spans="1:29" ht="12.7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 spans="1:29" ht="12.7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 spans="1:29" ht="12.7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 spans="1:29" ht="12.7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 spans="1:29" ht="12.7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 spans="1:29" ht="12.7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 spans="1:29" ht="12.7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 spans="1:29" ht="12.7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 spans="1:29" ht="12.7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 ht="12.7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 spans="1:29" ht="12.7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 spans="1:29" ht="12.7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 spans="1:29" ht="12.7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 spans="1:29" ht="12.7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 spans="1:29" ht="12.7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 spans="1:29" ht="12.7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 spans="1:29" ht="12.7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 spans="1:29" ht="12.7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 spans="1:29" ht="12.7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 spans="1:29" ht="12.7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 spans="1:29" ht="12.7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 spans="1:29" ht="12.7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 spans="1:29" ht="12.7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 spans="1:29" ht="12.7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 spans="1:29" ht="12.7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 spans="1:29" ht="12.7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 spans="1:29" ht="12.7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 spans="1:29" ht="12.7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 spans="1:29" ht="12.7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 spans="1:29" ht="12.7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 spans="1:29" ht="12.7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 spans="1:29" ht="12.7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 spans="1:29" ht="12.7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29" ht="12.7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 spans="1:29" ht="12.7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 spans="1:29" ht="12.7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 spans="1:29" ht="12.7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 spans="1:29" ht="12.7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 spans="1:29" ht="12.7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 spans="1:29" ht="12.7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 spans="1:29" ht="12.7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 ht="12.7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 ht="12.7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 ht="12.7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 ht="12.7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 ht="12.7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 ht="12.7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 ht="12.7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 ht="12.7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 spans="1:29" ht="12.7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 spans="1:29" ht="12.7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 spans="1:29" ht="12.7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 spans="1:29" ht="12.7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 spans="1:29" ht="12.7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 spans="1:29" ht="12.7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 spans="1:29" ht="12.7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 spans="1:29" ht="12.7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 spans="1:29" ht="12.7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 spans="1:29" ht="12.7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 spans="1:29" ht="12.7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 spans="1:29" ht="12.7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 spans="1:29" ht="12.7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 spans="1:29" ht="12.7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 spans="1:29" ht="12.7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 spans="1:29" ht="12.7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 spans="1:29" ht="12.7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 spans="1:29" ht="12.7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 spans="1:29" ht="12.7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 spans="1:29" ht="12.7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 spans="1:29" ht="12.7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 ht="12.7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 ht="12.7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 ht="12.7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 ht="12.7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 ht="12.7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 ht="12.7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 spans="1:29" ht="12.7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 spans="1:29" ht="12.7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 spans="1:29" ht="12.7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 spans="1:29" ht="12.7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 spans="1:29" ht="12.7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 spans="1:29" ht="12.7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 spans="1:29" ht="12.7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 spans="1:29" ht="12.7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 spans="1:29" ht="12.7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 spans="1:29" ht="12.7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 spans="1:29" ht="12.7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 spans="1:29" ht="12.7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 spans="1:29" ht="12.7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 spans="1:29" ht="12.7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 spans="1:29" ht="12.7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 spans="1:29" ht="12.7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 spans="1:29" ht="12.7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 spans="1:29" ht="12.7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 spans="1:29" ht="12.7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 spans="1:29" ht="12.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 spans="1:29" ht="12.7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 spans="1:29" ht="12.7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 spans="1:29" ht="12.7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 spans="1:29" ht="12.7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 spans="1:29" ht="12.7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 spans="1:29" ht="12.7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 spans="1:29" ht="12.7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 ht="12.7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 ht="12.7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 ht="12.7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 ht="12.7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 ht="12.7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 ht="12.7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 spans="1:29" ht="12.7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 spans="1:29" ht="12.7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 spans="1:29" ht="12.7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 spans="1:29" ht="12.7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 spans="1:29" ht="12.7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 spans="1:29" ht="12.7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 spans="1:29" ht="12.7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 spans="1:29" ht="12.7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 spans="1:29" ht="12.7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 spans="1:29" ht="12.7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 spans="1:29" ht="12.7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 spans="1:29" ht="12.7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 spans="1:29" ht="12.7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 spans="1:29" ht="12.7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 spans="1:29" ht="12.7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 spans="1:29" ht="12.7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 spans="1:29" ht="12.7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 spans="1:29" ht="12.7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 spans="1:29" ht="12.7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 spans="1:29" ht="12.7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 spans="1:29" ht="12.7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 spans="1:29" ht="12.7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 spans="1:29" ht="12.7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 spans="1:29" ht="12.7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 spans="1:29" ht="12.7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 spans="1:29" ht="12.7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 spans="1:29" ht="12.7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 ht="12.7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 ht="12.7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 ht="12.7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 ht="12.7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 ht="12.7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29" ht="12.7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 spans="1:29" ht="12.7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 spans="1:29" ht="12.7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 spans="1:29" ht="12.7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 spans="1:29" ht="12.7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 spans="1:29" ht="12.7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 spans="1:29" ht="12.7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:29" ht="12.7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:29" ht="12.7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:29" ht="12.7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:29" ht="12.7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 spans="1:29" ht="12.7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 spans="1:29" ht="12.7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 spans="1:29" ht="12.7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 spans="1:29" ht="12.7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 spans="1:29" ht="12.7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 spans="1:29" ht="12.7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 spans="1:29" ht="12.7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 spans="1:29" ht="12.7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 spans="1:29" ht="12.7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 spans="1:29" ht="12.7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 spans="1:29" ht="12.7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 spans="1:29" ht="12.7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 ht="12.7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 ht="12.7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 ht="12.7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 ht="12.7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 ht="12.7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 ht="12.7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 ht="12.7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 ht="12.7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 ht="12.7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 ht="12.7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 ht="12.7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 spans="1:29" ht="12.7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 spans="1:29" ht="12.7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 spans="1:29" ht="12.7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 spans="1:29" ht="12.7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 spans="1:29" ht="12.7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 spans="1:29" ht="12.7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 spans="1:29" ht="12.7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 spans="1:29" ht="12.7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 spans="1:29" ht="12.7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 spans="1:29" ht="12.7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 spans="1:29" ht="12.7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 spans="1:29" ht="12.7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 spans="1:29" ht="12.7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 spans="1:29" ht="12.7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 spans="1:29" ht="12.7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 spans="1:29" ht="12.7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 spans="1:29" ht="12.7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 spans="1:29" ht="12.7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 spans="1:29" ht="12.7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 spans="1:29" ht="12.7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 spans="1:29" ht="12.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 spans="1:29" ht="12.7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 spans="1:29" ht="12.7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 spans="1:29" ht="12.7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 spans="1:29" ht="12.7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 spans="1:29" ht="12.7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 spans="1:29" ht="12.7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ht="12.7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ht="12.7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ht="12.7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ht="12.7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ht="12.7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ht="12.7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 spans="1:29" ht="12.7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 spans="1:29" ht="12.7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 spans="1:29" ht="12.7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 spans="1:29" ht="12.7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 spans="1:29" ht="12.7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 spans="1:29" ht="12.7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 spans="1:29" ht="12.7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 spans="1:29" ht="12.7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 spans="1:29" ht="12.7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 spans="1:29" ht="12.7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 spans="1:29" ht="12.7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 spans="1:29" ht="12.7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 spans="1:29" ht="12.7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 spans="1:29" ht="12.7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 spans="1:29" ht="12.7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 spans="1:29" ht="12.7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 spans="1:29" ht="12.7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 spans="1:29" ht="12.7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 spans="1:29" ht="12.7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 spans="1:29" ht="12.7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 spans="1:29" ht="12.7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 spans="1:29" ht="12.7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 spans="1:29" ht="12.7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 spans="1:29" ht="12.7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 spans="1:29" ht="12.7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 spans="1:29" ht="12.7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 spans="1:29" ht="12.7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ht="12.7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ht="12.7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ht="12.7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ht="12.7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ht="12.7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ht="12.7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 spans="1:29" ht="12.7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 spans="1:29" ht="12.7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 spans="1:29" ht="12.7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 spans="1:29" ht="12.7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 spans="1:29" ht="12.7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 spans="1:29" ht="12.7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 spans="1:29" ht="12.7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 spans="1:29" ht="12.7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 spans="1:29" ht="12.7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 spans="1:29" ht="12.7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 spans="1:29" ht="12.7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 spans="1:29" ht="12.7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 spans="1:29" ht="12.7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 spans="1:29" ht="12.7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 spans="1:29" ht="12.7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 spans="1:29" ht="12.7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 spans="1:29" ht="12.7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 spans="1:29" ht="12.7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 spans="1:29" ht="12.7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 spans="1:29" ht="12.7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 spans="1:29" ht="12.7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 spans="1:29" ht="12.7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 spans="1:29" ht="12.7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 spans="1:29" ht="12.7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 spans="1:29" ht="12.7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 spans="1:29" ht="12.7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 spans="1:29" ht="12.7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ht="12.7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ht="12.7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ht="12.7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ht="12.7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ht="12.7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ht="12.7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 spans="1:29" ht="12.7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 spans="1:29" ht="12.7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 spans="1:29" ht="12.7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 spans="1:29" ht="12.7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 spans="1:29" ht="12.7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 spans="1:29" ht="12.7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 spans="1:29" ht="12.7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 spans="1:29" ht="12.7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 spans="1:29" ht="12.7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 spans="1:29" ht="12.7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 spans="1:29" ht="12.7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 spans="1:29" ht="12.7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 spans="1:29" ht="12.7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 spans="1:29" ht="12.7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 spans="1:29" ht="12.7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 spans="1:29" ht="12.7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 spans="1:29" ht="12.7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 spans="1:29" ht="12.7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 spans="1:29" ht="12.7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 spans="1:29" ht="12.7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 spans="1:29" ht="12.7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 spans="1:29" ht="12.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 spans="1:29" ht="12.7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 spans="1:29" ht="12.7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 spans="1:29" ht="12.7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 spans="1:29" ht="12.7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 spans="1:29" ht="12.7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ht="12.7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ht="12.7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ht="12.7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ht="12.7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ht="12.7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ht="12.7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 spans="1:29" ht="12.7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 spans="1:29" ht="12.7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 spans="1:29" ht="12.7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 spans="1:29" ht="12.7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 spans="1:29" ht="12.7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 spans="1:29" ht="12.7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 spans="1:29" ht="12.7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 spans="1:29" ht="12.7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 spans="1:29" ht="12.7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 spans="1:29" ht="12.7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 spans="1:29" ht="12.7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 spans="1:29" ht="12.7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 spans="1:29" ht="12.7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 spans="1:29" ht="12.7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 spans="1:29" ht="12.7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 spans="1:29" ht="12.7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 spans="1:29" ht="12.7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 spans="1:29" ht="12.7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 spans="1:29" ht="12.7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 spans="1:29" ht="12.7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 spans="1:29" ht="12.7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 spans="1:29" ht="12.7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 spans="1:29" ht="12.7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 spans="1:29" ht="12.7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 spans="1:29" ht="12.7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 spans="1:29" ht="12.7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 spans="1:29" ht="12.7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ht="12.7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ht="12.7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ht="12.7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ht="12.7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ht="12.7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ht="12.7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 spans="1:29" ht="12.7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 spans="1:29" ht="12.7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 spans="1:29" ht="12.7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 spans="1:29" ht="12.7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 spans="1:29" ht="12.7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 spans="1:29" ht="12.7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 spans="1:29" ht="12.7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 spans="1:29" ht="12.7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 spans="1:29" ht="12.7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 spans="1:29" ht="12.7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 spans="1:29" ht="12.7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 spans="1:29" ht="12.7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 spans="1:29" ht="12.7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 spans="1:29" ht="12.7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 spans="1:29" ht="12.7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 spans="1:29" ht="12.7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 spans="1:29" ht="12.7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 spans="1:29" ht="12.7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 spans="1:29" ht="12.7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 spans="1:29" ht="12.7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 spans="1:29" ht="12.7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 spans="1:29" ht="12.7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 spans="1:29" ht="12.7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 spans="1:29" ht="12.7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 spans="1:29" ht="12.7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 spans="1:29" ht="12.7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 spans="1:29" ht="12.7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ht="12.7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ht="12.7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ht="12.7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ht="12.7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ht="12.7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ht="12.7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 spans="1:29" ht="12.7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 spans="1:29" ht="12.7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 spans="1:29" ht="12.7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 spans="1:29" ht="12.7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 spans="1:29" ht="12.7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 spans="1:29" ht="12.7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 spans="1:29" ht="12.7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 spans="1:29" ht="12.7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 spans="1:29" ht="12.7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 spans="1:29" ht="12.7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 spans="1:29" ht="12.7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 spans="1:29" ht="12.7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 spans="1:29" ht="12.7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 spans="1:29" ht="12.7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 spans="1:29" ht="12.7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 spans="1:29" ht="12.7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 spans="1:29" ht="12.7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 spans="1:29" ht="12.7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 spans="1:29" ht="12.7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 spans="1:29" ht="12.7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 spans="1:29" ht="12.7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 spans="1:29" ht="12.7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 spans="1:29" ht="12.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 spans="1:29" ht="12.7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 spans="1:29" ht="12.7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 spans="1:29" ht="12.7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 spans="1:29" ht="12.7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ht="12.7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ht="12.7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ht="12.7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ht="12.7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ht="12.7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ht="12.7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29" ht="12.7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29" ht="12.7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29" ht="12.7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29" ht="12.7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29" ht="12.7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29" ht="12.7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29" ht="12.7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 ht="12.7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 ht="12.7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 ht="12.7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 ht="12.7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 ht="12.7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 ht="12.7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 ht="12.7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 ht="12.7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 ht="12.7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 ht="12.7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 ht="12.7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 ht="12.7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 ht="12.7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 ht="12.7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 ht="12.7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 ht="12.7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 ht="12.7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 ht="12.7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 ht="12.7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 ht="12.7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ht="12.7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ht="12.7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ht="12.7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ht="12.7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ht="12.7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ht="12.7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ht="12.7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 ht="12.7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 ht="12.7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 ht="12.7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 ht="12.7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 ht="12.7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 ht="12.7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 ht="12.7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 ht="12.7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 ht="12.7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 ht="12.7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 ht="12.7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 ht="12.7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 ht="12.7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 ht="12.7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 ht="12.7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 ht="12.7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 ht="12.7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 ht="12.7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 ht="12.7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 ht="12.7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 ht="12.7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 ht="12.7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 ht="12.7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 ht="12.7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 ht="12.7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 ht="12.7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ht="12.7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ht="12.7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ht="12.7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ht="12.7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ht="12.7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ht="12.7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ht="12.7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 ht="12.7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 ht="12.7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 ht="12.7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 ht="12.7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 ht="12.7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 ht="12.7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 ht="12.7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 ht="12.7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 ht="12.7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 ht="12.7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 ht="12.7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 ht="12.7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 ht="12.7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 ht="12.7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 ht="12.7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 ht="12.7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 ht="12.7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 ht="12.7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 ht="12.7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 ht="12.7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 ht="12.7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 ht="12.7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 ht="12.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 ht="12.7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 ht="12.7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 ht="12.7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ht="12.7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ht="12.7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ht="12.7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ht="12.7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ht="12.7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ht="12.7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 ht="12.7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 ht="12.7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 ht="12.7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 ht="12.7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 ht="12.7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 ht="12.7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 ht="12.7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 ht="12.7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 ht="12.7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 ht="12.7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 ht="12.7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 ht="12.7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 ht="12.7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 ht="12.7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 ht="12.7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 ht="12.7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 ht="12.7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 ht="12.7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 ht="12.7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 ht="12.7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 ht="12.7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 ht="12.7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 ht="12.7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 ht="12.7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 ht="12.7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 ht="12.7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 ht="12.7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ht="12.7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ht="12.7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ht="12.7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ht="12.7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ht="12.7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ht="12.7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 ht="12.7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 ht="12.7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 ht="12.7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 ht="12.7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 ht="12.7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 ht="12.7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 ht="12.7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 ht="12.7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 ht="12.7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 ht="12.7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 ht="12.7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 ht="12.7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 ht="12.7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 ht="12.7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 ht="12.7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 ht="12.7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 ht="12.7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 ht="12.7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 ht="12.7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 ht="12.7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 ht="12.7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 ht="12.7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 ht="12.7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 ht="12.7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 ht="12.7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 ht="12.7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 ht="12.7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ht="12.7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ht="12.7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ht="12.7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ht="12.7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ht="12.7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ht="12.7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 ht="12.7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 ht="12.7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 ht="12.7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 ht="12.7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 ht="12.7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 ht="12.7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 ht="12.7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 ht="12.7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 ht="12.7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 ht="12.7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 ht="12.7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 ht="12.7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 ht="12.7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 ht="12.7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 ht="12.7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 ht="12.7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 ht="12.7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 ht="12.7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 ht="12.7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 ht="12.7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 ht="12.7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 ht="12.7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 ht="12.7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 ht="12.7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 ht="12.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 ht="12.7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 ht="12.7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ht="12.7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ht="12.7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ht="12.7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ht="12.7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ht="12.7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ht="12.7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 ht="12.7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 ht="12.7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 ht="12.7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 ht="12.7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 ht="12.7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 ht="12.7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 ht="12.7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 ht="12.7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 ht="12.7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 ht="12.7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 ht="12.7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 ht="12.7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 ht="12.7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 ht="12.7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 ht="12.7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 ht="12.7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 ht="12.7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 ht="12.7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 ht="12.7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 ht="12.7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 ht="12.7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 ht="12.7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 ht="12.7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 ht="12.7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 ht="12.7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 ht="12.7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 ht="12.7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ht="12.7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ht="12.7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ht="12.7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ht="12.7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ht="12.7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ht="12.7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 ht="12.7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 ht="12.7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 ht="12.7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 ht="12.7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 ht="12.7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 ht="12.7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 ht="12.7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 ht="12.7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 ht="12.7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 ht="12.7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 ht="12.7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 ht="12.7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 ht="12.7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 ht="12.7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 ht="12.7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 ht="12.7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 ht="12.7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 ht="12.7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 ht="12.7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 ht="12.7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 ht="12.7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 ht="12.7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 ht="12.7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 ht="12.7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 ht="12.7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 ht="12.7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 ht="12.7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 ht="12.7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 ht="12.7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 ht="12.7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 ht="12.7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 ht="12.7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 ht="12.7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 ht="12.7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 ht="12.7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 ht="12.7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 ht="12.7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 ht="12.7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 ht="12.7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 ht="12.7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 ht="12.7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 ht="12.7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 ht="12.7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 ht="12.7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 ht="12.7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 ht="12.7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 ht="12.7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 ht="12.7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 ht="12.7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 ht="12.7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 ht="12.7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 ht="12.7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 ht="12.7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 ht="12.7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 ht="12.7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 ht="12.7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 ht="12.7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 ht="12.7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 ht="12.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 ht="12.7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 ht="12.7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 ht="12.7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 ht="12.7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 ht="12.7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 ht="12.7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 ht="12.7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 ht="12.7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 ht="12.7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 ht="12.7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 ht="12.7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 ht="12.7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 ht="12.7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 ht="12.7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 ht="12.7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 ht="12.7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 ht="12.7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 ht="12.7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 ht="12.7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 ht="12.7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 ht="12.7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 ht="12.7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 ht="12.7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 ht="12.7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 ht="12.7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 ht="12.7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 ht="12.7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 ht="12.7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 ht="12.7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 ht="12.7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 ht="12.7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 ht="12.7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 ht="12.7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 ht="12.7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 ht="12.7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 ht="12.7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 ht="12.7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 ht="12.7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 ht="12.7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 ht="12.7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 ht="12.7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 ht="12.7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 ht="12.7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 ht="12.7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 ht="12.7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 ht="12.7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 ht="12.7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 ht="12.7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 ht="12.7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 ht="12.7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 ht="12.7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 ht="12.7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 ht="12.7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 ht="12.7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 ht="12.7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 ht="12.7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 ht="12.7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 ht="12.7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 ht="12.7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 ht="12.7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 ht="12.7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 ht="12.7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 ht="12.7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 ht="12.7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 ht="12.7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 ht="12.7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 ht="12.7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 ht="12.7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 ht="12.7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 ht="12.7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 ht="12.7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 ht="12.7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 ht="12.7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 ht="12.7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 ht="12.7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 ht="12.7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 ht="12.7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 ht="12.7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 ht="12.7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 ht="12.7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 ht="12.7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 ht="12.7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 ht="12.7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 ht="12.7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 ht="12.7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 ht="12.7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 ht="12.7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 ht="12.7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 ht="12.7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 ht="12.7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 ht="12.7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 ht="12.7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 ht="12.7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 ht="12.7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 ht="12.7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 ht="12.7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 ht="12.7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 ht="12.7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 ht="12.7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 ht="12.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 ht="12.7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 ht="12.7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 ht="12.7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 ht="12.7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 ht="12.7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 ht="12.7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 ht="12.7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 ht="12.7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 ht="12.7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 ht="12.7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 ht="12.7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 ht="12.75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 ht="12.7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 ht="12.75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 ht="12.7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 ht="12.75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 ht="12.7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 ht="12.75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  <row r="994" spans="1:29" ht="12.75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</row>
  </sheetData>
  <mergeCells count="47">
    <mergeCell ref="Z37:AB37"/>
    <mergeCell ref="H34:J34"/>
    <mergeCell ref="H35:J35"/>
    <mergeCell ref="E36:G36"/>
    <mergeCell ref="H36:J36"/>
    <mergeCell ref="E37:G37"/>
    <mergeCell ref="H37:J37"/>
    <mergeCell ref="K37:M37"/>
    <mergeCell ref="E35:F35"/>
    <mergeCell ref="N37:P37"/>
    <mergeCell ref="Q37:S37"/>
    <mergeCell ref="T37:V37"/>
    <mergeCell ref="W37:Y37"/>
    <mergeCell ref="E34:F34"/>
    <mergeCell ref="K34:M34"/>
    <mergeCell ref="N34:P34"/>
    <mergeCell ref="Q34:S34"/>
    <mergeCell ref="T34:V34"/>
    <mergeCell ref="W34:Y34"/>
    <mergeCell ref="Z34:AB34"/>
    <mergeCell ref="K35:M35"/>
    <mergeCell ref="N35:P35"/>
    <mergeCell ref="K36:M36"/>
    <mergeCell ref="N36:P36"/>
    <mergeCell ref="Q36:S36"/>
    <mergeCell ref="T36:V36"/>
    <mergeCell ref="W36:Y36"/>
    <mergeCell ref="Z36:AB36"/>
    <mergeCell ref="Q35:S35"/>
    <mergeCell ref="T35:V35"/>
    <mergeCell ref="W35:Y35"/>
    <mergeCell ref="Z35:AB35"/>
    <mergeCell ref="W3:Y3"/>
    <mergeCell ref="Z3:AB3"/>
    <mergeCell ref="H3:J3"/>
    <mergeCell ref="L32:M32"/>
    <mergeCell ref="O32:P32"/>
    <mergeCell ref="R32:S32"/>
    <mergeCell ref="U32:V32"/>
    <mergeCell ref="X32:Y32"/>
    <mergeCell ref="AA32:AB32"/>
    <mergeCell ref="I32:J32"/>
    <mergeCell ref="E3:G3"/>
    <mergeCell ref="K3:M3"/>
    <mergeCell ref="N3:P3"/>
    <mergeCell ref="Q3:S3"/>
    <mergeCell ref="T3:V3"/>
  </mergeCells>
  <conditionalFormatting sqref="E5:E31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1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1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1 K5:K31 N5:N31 Q5:Q31 T5:T31 W5:W31 Z5:Z31">
    <cfRule type="cellIs" dxfId="15" priority="6" operator="equal">
      <formula>1</formula>
    </cfRule>
  </conditionalFormatting>
  <conditionalFormatting sqref="H35:Z35">
    <cfRule type="cellIs" dxfId="14" priority="1" operator="equal">
      <formula>0</formula>
    </cfRule>
    <cfRule type="cellIs" dxfId="13" priority="2" operator="equal">
      <formula>1</formula>
    </cfRule>
    <cfRule type="cellIs" dxfId="12" priority="3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S39"/>
  <sheetViews>
    <sheetView workbookViewId="0">
      <pane ySplit="4" topLeftCell="A5" activePane="bottomLeft" state="frozen"/>
      <selection pane="bottomLeft" activeCell="B6" sqref="B6"/>
    </sheetView>
  </sheetViews>
  <sheetFormatPr defaultColWidth="12.7109375" defaultRowHeight="15.75" customHeight="1"/>
  <cols>
    <col min="1" max="1" width="3.7109375" customWidth="1"/>
    <col min="2" max="2" width="6.7109375" customWidth="1"/>
    <col min="3" max="3" width="8" customWidth="1"/>
    <col min="4" max="4" width="10.85546875" customWidth="1"/>
    <col min="5" max="5" width="3.7109375" customWidth="1"/>
    <col min="6" max="7" width="10.140625" customWidth="1"/>
    <col min="8" max="8" width="3.7109375" customWidth="1"/>
    <col min="9" max="10" width="10.140625" customWidth="1"/>
    <col min="11" max="11" width="3.7109375" customWidth="1"/>
    <col min="12" max="13" width="10.140625" customWidth="1"/>
    <col min="14" max="14" width="3.7109375" customWidth="1"/>
    <col min="15" max="16" width="10.140625" customWidth="1"/>
    <col min="17" max="17" width="3.7109375" customWidth="1"/>
    <col min="18" max="19" width="10.140625" customWidth="1"/>
  </cols>
  <sheetData>
    <row r="2" spans="2:19" ht="15.75" customHeight="1">
      <c r="L2" s="66"/>
      <c r="M2" s="66"/>
      <c r="R2" s="66"/>
      <c r="S2" s="66"/>
    </row>
    <row r="3" spans="2:19" ht="15.75" customHeight="1">
      <c r="B3" s="32"/>
      <c r="C3" s="32"/>
      <c r="D3" s="32"/>
      <c r="E3" s="107" t="s">
        <v>54</v>
      </c>
      <c r="F3" s="108"/>
      <c r="G3" s="91"/>
      <c r="H3" s="107" t="s">
        <v>69</v>
      </c>
      <c r="I3" s="108"/>
      <c r="J3" s="91"/>
      <c r="K3" s="107" t="s">
        <v>70</v>
      </c>
      <c r="L3" s="108"/>
      <c r="M3" s="91"/>
      <c r="N3" s="107" t="s">
        <v>71</v>
      </c>
      <c r="O3" s="108"/>
      <c r="P3" s="91"/>
      <c r="Q3" s="107" t="s">
        <v>72</v>
      </c>
      <c r="R3" s="108"/>
      <c r="S3" s="91"/>
    </row>
    <row r="4" spans="2:19" ht="15.75" customHeight="1">
      <c r="B4" s="35" t="s">
        <v>5</v>
      </c>
      <c r="C4" s="36" t="s">
        <v>6</v>
      </c>
      <c r="D4" s="36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</row>
    <row r="5" spans="2:19" ht="15.75" customHeight="1">
      <c r="B5" s="67">
        <v>1</v>
      </c>
      <c r="C5" s="68" t="s">
        <v>10</v>
      </c>
      <c r="D5" s="68" t="s">
        <v>11</v>
      </c>
      <c r="E5" s="33">
        <f t="shared" ref="E5:E33" si="0">SUM(H5,K5,N5,Q5,T5,W5,Z5)</f>
        <v>0</v>
      </c>
      <c r="F5" s="69" t="str">
        <f t="shared" ref="F5:G5" si="1">IF(SUM(I5,L5,O5,R5,U5,X5,AA5)=0,"",SUM(I5,L5,O5,R5,U5,X5,AA5))</f>
        <v/>
      </c>
      <c r="G5" s="70" t="str">
        <f t="shared" si="1"/>
        <v/>
      </c>
      <c r="H5" s="71"/>
      <c r="I5" s="71"/>
      <c r="J5" s="72"/>
      <c r="K5" s="67"/>
      <c r="L5" s="71"/>
      <c r="M5" s="72"/>
      <c r="N5" s="67"/>
      <c r="O5" s="71"/>
      <c r="P5" s="72"/>
      <c r="Q5" s="67"/>
      <c r="R5" s="71"/>
      <c r="S5" s="72"/>
    </row>
    <row r="6" spans="2:19" ht="15.75" customHeight="1">
      <c r="B6" s="39">
        <v>11</v>
      </c>
      <c r="C6" t="s">
        <v>10</v>
      </c>
      <c r="D6" t="s">
        <v>12</v>
      </c>
      <c r="E6" s="43">
        <f t="shared" si="0"/>
        <v>4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 s="38">
        <v>1</v>
      </c>
      <c r="I6" s="38"/>
      <c r="J6" s="73"/>
      <c r="K6" s="39">
        <v>1</v>
      </c>
      <c r="L6" s="38"/>
      <c r="M6" s="73"/>
      <c r="N6" s="39">
        <v>1</v>
      </c>
      <c r="O6" s="38"/>
      <c r="P6" s="73"/>
      <c r="Q6" s="39">
        <v>1</v>
      </c>
      <c r="R6" s="38"/>
      <c r="S6" s="73"/>
    </row>
    <row r="7" spans="2:19" ht="15.75" customHeight="1">
      <c r="B7" s="39">
        <v>16</v>
      </c>
      <c r="C7" t="s">
        <v>10</v>
      </c>
      <c r="D7" t="s">
        <v>13</v>
      </c>
      <c r="E7" s="43">
        <f t="shared" si="0"/>
        <v>2</v>
      </c>
      <c r="F7" s="32" t="str">
        <f t="shared" ref="F7:G7" si="3">IF(SUM(I7,L7,O7,R7,U7,X7,AA7)=0,"",SUM(I7,L7,O7,R7,U7,X7,AA7))</f>
        <v/>
      </c>
      <c r="G7" s="40" t="str">
        <f t="shared" si="3"/>
        <v/>
      </c>
      <c r="H7" s="38"/>
      <c r="I7" s="38"/>
      <c r="J7" s="73"/>
      <c r="K7" s="39">
        <v>1</v>
      </c>
      <c r="L7" s="38"/>
      <c r="M7" s="73"/>
      <c r="N7" s="39"/>
      <c r="O7" s="38"/>
      <c r="P7" s="73"/>
      <c r="Q7" s="39">
        <v>1</v>
      </c>
      <c r="R7" s="38"/>
      <c r="S7" s="73"/>
    </row>
    <row r="8" spans="2:19" ht="15.75" customHeight="1">
      <c r="B8" s="39">
        <v>4</v>
      </c>
      <c r="C8" t="s">
        <v>14</v>
      </c>
      <c r="D8" t="s">
        <v>17</v>
      </c>
      <c r="E8" s="43">
        <f t="shared" si="0"/>
        <v>1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 s="38"/>
      <c r="I8" s="38"/>
      <c r="J8" s="73"/>
      <c r="K8" s="39"/>
      <c r="L8" s="38"/>
      <c r="M8" s="73"/>
      <c r="N8" s="39"/>
      <c r="O8" s="38"/>
      <c r="P8" s="73"/>
      <c r="Q8" s="39">
        <v>1</v>
      </c>
      <c r="R8" s="38"/>
      <c r="S8" s="73"/>
    </row>
    <row r="9" spans="2:19" ht="15.75" customHeight="1">
      <c r="B9" s="39">
        <v>6</v>
      </c>
      <c r="C9" t="s">
        <v>14</v>
      </c>
      <c r="D9" t="s">
        <v>18</v>
      </c>
      <c r="E9" s="43">
        <f t="shared" si="0"/>
        <v>1</v>
      </c>
      <c r="F9" s="32" t="str">
        <f t="shared" ref="F9:G9" si="5">IF(SUM(I9,L9,O9,R9,U9,X9,AA9)=0,"",SUM(I9,L9,O9,R9,U9,X9,AA9))</f>
        <v/>
      </c>
      <c r="G9" s="40" t="str">
        <f t="shared" si="5"/>
        <v/>
      </c>
      <c r="H9" s="38"/>
      <c r="I9" s="38"/>
      <c r="J9" s="73"/>
      <c r="K9" s="39"/>
      <c r="L9" s="38"/>
      <c r="M9" s="73"/>
      <c r="N9" s="39"/>
      <c r="O9" s="38"/>
      <c r="P9" s="73"/>
      <c r="Q9" s="39">
        <v>1</v>
      </c>
      <c r="R9" s="38"/>
      <c r="S9" s="73"/>
    </row>
    <row r="10" spans="2:19" ht="15.75" customHeight="1">
      <c r="B10" s="39">
        <v>12</v>
      </c>
      <c r="C10" t="s">
        <v>14</v>
      </c>
      <c r="D10" t="s">
        <v>19</v>
      </c>
      <c r="E10" s="43">
        <f t="shared" si="0"/>
        <v>2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 s="38">
        <v>1</v>
      </c>
      <c r="I10" s="38"/>
      <c r="J10" s="73"/>
      <c r="K10" s="39">
        <v>1</v>
      </c>
      <c r="L10" s="38"/>
      <c r="M10" s="73"/>
      <c r="N10" s="39"/>
      <c r="O10" s="38"/>
      <c r="P10" s="73"/>
      <c r="Q10" s="39"/>
      <c r="R10" s="38"/>
      <c r="S10" s="73"/>
    </row>
    <row r="11" spans="2:19" ht="15.75" customHeight="1">
      <c r="B11" s="39">
        <v>20</v>
      </c>
      <c r="C11" t="s">
        <v>14</v>
      </c>
      <c r="D11" t="s">
        <v>21</v>
      </c>
      <c r="E11" s="43">
        <f t="shared" si="0"/>
        <v>1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H11" s="38"/>
      <c r="I11" s="38"/>
      <c r="J11" s="73"/>
      <c r="K11" s="39">
        <v>1</v>
      </c>
      <c r="L11" s="38"/>
      <c r="M11" s="73"/>
      <c r="N11" s="39"/>
      <c r="O11" s="38"/>
      <c r="P11" s="73"/>
      <c r="Q11" s="39"/>
      <c r="R11" s="38"/>
      <c r="S11" s="73"/>
    </row>
    <row r="12" spans="2:19" ht="15.75" customHeight="1">
      <c r="B12" s="39">
        <v>23</v>
      </c>
      <c r="C12" t="s">
        <v>14</v>
      </c>
      <c r="D12" t="s">
        <v>22</v>
      </c>
      <c r="E12" s="43">
        <f t="shared" si="0"/>
        <v>1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 s="38"/>
      <c r="I12" s="38"/>
      <c r="J12" s="73"/>
      <c r="K12" s="39"/>
      <c r="L12" s="38"/>
      <c r="M12" s="73"/>
      <c r="N12" s="39"/>
      <c r="O12" s="38"/>
      <c r="P12" s="73"/>
      <c r="Q12" s="39">
        <v>1</v>
      </c>
      <c r="R12" s="38"/>
      <c r="S12" s="73"/>
    </row>
    <row r="13" spans="2:19" ht="15.75" customHeight="1">
      <c r="B13" s="39">
        <v>26</v>
      </c>
      <c r="C13" t="s">
        <v>14</v>
      </c>
      <c r="D13" t="s">
        <v>23</v>
      </c>
      <c r="E13" s="43">
        <f t="shared" si="0"/>
        <v>3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 s="38"/>
      <c r="I13" s="38"/>
      <c r="J13" s="73"/>
      <c r="K13" s="39">
        <v>1</v>
      </c>
      <c r="L13" s="38"/>
      <c r="M13" s="73"/>
      <c r="N13" s="39">
        <v>1</v>
      </c>
      <c r="O13" s="38"/>
      <c r="P13" s="73"/>
      <c r="Q13" s="39">
        <v>1</v>
      </c>
      <c r="R13" s="38"/>
      <c r="S13" s="73"/>
    </row>
    <row r="14" spans="2:19" ht="15.75" customHeight="1">
      <c r="B14" s="39">
        <v>30</v>
      </c>
      <c r="C14" s="9" t="s">
        <v>14</v>
      </c>
      <c r="D14" t="s">
        <v>24</v>
      </c>
      <c r="E14" s="43">
        <f t="shared" si="0"/>
        <v>4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H14" s="38">
        <v>1</v>
      </c>
      <c r="I14" s="38"/>
      <c r="J14" s="73"/>
      <c r="K14" s="39">
        <v>1</v>
      </c>
      <c r="L14" s="38"/>
      <c r="M14" s="73"/>
      <c r="N14" s="39">
        <v>1</v>
      </c>
      <c r="O14" s="38"/>
      <c r="P14" s="73"/>
      <c r="Q14" s="39">
        <v>1</v>
      </c>
      <c r="R14" s="38"/>
      <c r="S14" s="73"/>
    </row>
    <row r="15" spans="2:19" ht="15.75" customHeight="1">
      <c r="B15" s="39">
        <v>45</v>
      </c>
      <c r="C15" s="9" t="s">
        <v>14</v>
      </c>
      <c r="D15" t="s">
        <v>25</v>
      </c>
      <c r="E15" s="43">
        <f t="shared" si="0"/>
        <v>4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 s="38">
        <v>1</v>
      </c>
      <c r="I15" s="38"/>
      <c r="J15" s="73"/>
      <c r="K15" s="39">
        <v>1</v>
      </c>
      <c r="L15" s="38"/>
      <c r="M15" s="73"/>
      <c r="N15" s="39">
        <v>1</v>
      </c>
      <c r="O15" s="38"/>
      <c r="P15" s="73"/>
      <c r="Q15" s="39">
        <v>1</v>
      </c>
      <c r="R15" s="38"/>
      <c r="S15" s="73"/>
    </row>
    <row r="16" spans="2:19" ht="15.75" customHeight="1">
      <c r="B16" s="39">
        <v>70</v>
      </c>
      <c r="C16" t="s">
        <v>14</v>
      </c>
      <c r="D16" t="s">
        <v>26</v>
      </c>
      <c r="E16" s="43">
        <f t="shared" si="0"/>
        <v>4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H16" s="38">
        <v>1</v>
      </c>
      <c r="I16" s="38"/>
      <c r="J16" s="73"/>
      <c r="K16" s="39">
        <v>1</v>
      </c>
      <c r="L16" s="38"/>
      <c r="M16" s="73"/>
      <c r="N16" s="39">
        <v>1</v>
      </c>
      <c r="O16" s="38"/>
      <c r="P16" s="73"/>
      <c r="Q16" s="39">
        <v>1</v>
      </c>
      <c r="R16" s="38"/>
      <c r="S16" s="73"/>
    </row>
    <row r="17" spans="2:19" ht="15.75" customHeight="1">
      <c r="B17" s="39">
        <v>2</v>
      </c>
      <c r="C17" t="s">
        <v>27</v>
      </c>
      <c r="D17" t="s">
        <v>28</v>
      </c>
      <c r="E17" s="43">
        <f t="shared" si="0"/>
        <v>4</v>
      </c>
      <c r="F17" s="32">
        <f t="shared" ref="F17:G17" si="13">IF(SUM(I17,L17,O17,R17,U17,X17,AA17)=0,"",SUM(I17,L17,O17,R17,U17,X17,AA17))</f>
        <v>1</v>
      </c>
      <c r="G17" s="40">
        <f t="shared" si="13"/>
        <v>1</v>
      </c>
      <c r="H17" s="38">
        <v>1</v>
      </c>
      <c r="I17" s="38">
        <v>1</v>
      </c>
      <c r="J17" s="73"/>
      <c r="K17" s="39">
        <v>1</v>
      </c>
      <c r="L17" s="38"/>
      <c r="M17" s="73">
        <v>1</v>
      </c>
      <c r="N17" s="39">
        <v>1</v>
      </c>
      <c r="O17" s="38"/>
      <c r="P17" s="73"/>
      <c r="Q17" s="39">
        <v>1</v>
      </c>
      <c r="R17" s="38"/>
      <c r="S17" s="73"/>
    </row>
    <row r="18" spans="2:19" ht="15.75" customHeight="1">
      <c r="B18" s="39">
        <v>5</v>
      </c>
      <c r="C18" t="s">
        <v>27</v>
      </c>
      <c r="D18" t="s">
        <v>29</v>
      </c>
      <c r="E18" s="43">
        <f t="shared" si="0"/>
        <v>3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 s="38"/>
      <c r="I18" s="38"/>
      <c r="J18" s="73"/>
      <c r="K18" s="39">
        <v>1</v>
      </c>
      <c r="L18" s="38"/>
      <c r="M18" s="73"/>
      <c r="N18" s="39">
        <v>1</v>
      </c>
      <c r="O18" s="38"/>
      <c r="P18" s="73"/>
      <c r="Q18" s="39">
        <v>1</v>
      </c>
      <c r="R18" s="38"/>
      <c r="S18" s="73"/>
    </row>
    <row r="19" spans="2:19" ht="15.75" customHeight="1">
      <c r="B19" s="39">
        <v>13</v>
      </c>
      <c r="C19" t="s">
        <v>27</v>
      </c>
      <c r="D19" t="s">
        <v>30</v>
      </c>
      <c r="E19" s="43">
        <f t="shared" si="0"/>
        <v>0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H19" s="38"/>
      <c r="I19" s="38"/>
      <c r="J19" s="73"/>
      <c r="K19" s="39"/>
      <c r="L19" s="38"/>
      <c r="M19" s="73"/>
      <c r="N19" s="39"/>
      <c r="O19" s="38"/>
      <c r="P19" s="73"/>
      <c r="Q19" s="39"/>
      <c r="R19" s="38"/>
      <c r="S19" s="73"/>
    </row>
    <row r="20" spans="2:19" ht="15.75" customHeight="1">
      <c r="B20" s="39">
        <v>17</v>
      </c>
      <c r="C20" t="s">
        <v>27</v>
      </c>
      <c r="D20" t="s">
        <v>31</v>
      </c>
      <c r="E20" s="43">
        <f t="shared" si="0"/>
        <v>1</v>
      </c>
      <c r="F20" s="32" t="str">
        <f t="shared" ref="F20:G20" si="16">IF(SUM(I20,L20,O20,R20,U20,X20,AA20)=0,"",SUM(I20,L20,O20,R20,U20,X20,AA20))</f>
        <v/>
      </c>
      <c r="G20" s="40" t="str">
        <f t="shared" si="16"/>
        <v/>
      </c>
      <c r="H20" s="38"/>
      <c r="I20" s="38"/>
      <c r="J20" s="73"/>
      <c r="K20" s="39"/>
      <c r="L20" s="38"/>
      <c r="M20" s="73"/>
      <c r="N20" s="39"/>
      <c r="O20" s="38"/>
      <c r="P20" s="73"/>
      <c r="Q20" s="39">
        <v>1</v>
      </c>
      <c r="R20" s="38"/>
      <c r="S20" s="73"/>
    </row>
    <row r="21" spans="2:19" ht="15.75" customHeight="1">
      <c r="B21" s="39">
        <v>18</v>
      </c>
      <c r="C21" t="s">
        <v>27</v>
      </c>
      <c r="D21" t="s">
        <v>32</v>
      </c>
      <c r="E21" s="43">
        <f t="shared" si="0"/>
        <v>2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H21" s="38"/>
      <c r="I21" s="38"/>
      <c r="J21" s="73"/>
      <c r="K21" s="39">
        <v>1</v>
      </c>
      <c r="L21" s="38"/>
      <c r="M21" s="73"/>
      <c r="N21" s="39"/>
      <c r="O21" s="38"/>
      <c r="P21" s="73"/>
      <c r="Q21" s="39">
        <v>1</v>
      </c>
      <c r="R21" s="38"/>
      <c r="S21" s="73"/>
    </row>
    <row r="22" spans="2:19" ht="15.75" customHeight="1">
      <c r="B22" s="39">
        <v>19</v>
      </c>
      <c r="C22" t="s">
        <v>27</v>
      </c>
      <c r="D22" t="s">
        <v>33</v>
      </c>
      <c r="E22" s="43">
        <f t="shared" si="0"/>
        <v>2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H22" s="38">
        <v>1</v>
      </c>
      <c r="I22" s="38"/>
      <c r="J22" s="73"/>
      <c r="K22" s="39"/>
      <c r="L22" s="38"/>
      <c r="M22" s="73"/>
      <c r="N22" s="39">
        <v>1</v>
      </c>
      <c r="O22" s="38"/>
      <c r="P22" s="73"/>
      <c r="Q22" s="39"/>
      <c r="R22" s="38"/>
      <c r="S22" s="73"/>
    </row>
    <row r="23" spans="2:19" ht="15.75" customHeight="1">
      <c r="B23" s="39">
        <v>21</v>
      </c>
      <c r="C23" t="s">
        <v>27</v>
      </c>
      <c r="D23" t="s">
        <v>35</v>
      </c>
      <c r="E23" s="43">
        <f t="shared" si="0"/>
        <v>1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H23" s="38">
        <v>1</v>
      </c>
      <c r="I23" s="38"/>
      <c r="J23" s="73"/>
      <c r="K23" s="39"/>
      <c r="L23" s="38"/>
      <c r="M23" s="73"/>
      <c r="N23" s="39"/>
      <c r="O23" s="38"/>
      <c r="P23" s="73"/>
      <c r="Q23" s="39"/>
      <c r="R23" s="38"/>
      <c r="S23" s="73"/>
    </row>
    <row r="24" spans="2:19" ht="15.75" customHeight="1">
      <c r="B24" s="39">
        <v>22</v>
      </c>
      <c r="C24" t="s">
        <v>27</v>
      </c>
      <c r="D24" t="s">
        <v>36</v>
      </c>
      <c r="E24" s="43">
        <f t="shared" si="0"/>
        <v>1</v>
      </c>
      <c r="F24" s="32" t="str">
        <f t="shared" ref="F24:G24" si="20">IF(SUM(I24,L24,O24,R24,U24,X24,AA24)=0,"",SUM(I24,L24,O24,R24,U24,X24,AA24))</f>
        <v/>
      </c>
      <c r="G24" s="40" t="str">
        <f t="shared" si="20"/>
        <v/>
      </c>
      <c r="H24" s="38">
        <v>1</v>
      </c>
      <c r="I24" s="38"/>
      <c r="J24" s="73"/>
      <c r="K24" s="39"/>
      <c r="L24" s="38"/>
      <c r="M24" s="73"/>
      <c r="N24" s="39"/>
      <c r="O24" s="38"/>
      <c r="P24" s="73"/>
      <c r="Q24" s="39"/>
      <c r="R24" s="38"/>
      <c r="S24" s="73"/>
    </row>
    <row r="25" spans="2:19" ht="15.75" customHeight="1">
      <c r="B25" s="39">
        <v>28</v>
      </c>
      <c r="C25" t="s">
        <v>27</v>
      </c>
      <c r="D25" t="s">
        <v>38</v>
      </c>
      <c r="E25" s="43">
        <f t="shared" si="0"/>
        <v>4</v>
      </c>
      <c r="F25" s="32" t="str">
        <f t="shared" ref="F25:G25" si="21">IF(SUM(I25,L25,O25,R25,U25,X25,AA25)=0,"",SUM(I25,L25,O25,R25,U25,X25,AA25))</f>
        <v/>
      </c>
      <c r="G25" s="40">
        <f t="shared" si="21"/>
        <v>1</v>
      </c>
      <c r="H25" s="38">
        <v>1</v>
      </c>
      <c r="I25" s="38"/>
      <c r="J25" s="73">
        <v>1</v>
      </c>
      <c r="K25" s="39">
        <v>1</v>
      </c>
      <c r="L25" s="38"/>
      <c r="M25" s="73"/>
      <c r="N25" s="39">
        <v>1</v>
      </c>
      <c r="O25" s="38"/>
      <c r="P25" s="73"/>
      <c r="Q25" s="39">
        <v>1</v>
      </c>
      <c r="R25" s="38"/>
      <c r="S25" s="73"/>
    </row>
    <row r="26" spans="2:19" ht="15.75" customHeight="1">
      <c r="B26" s="39">
        <v>33</v>
      </c>
      <c r="C26" t="s">
        <v>27</v>
      </c>
      <c r="D26" t="s">
        <v>39</v>
      </c>
      <c r="E26" s="43">
        <f t="shared" si="0"/>
        <v>1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 s="38"/>
      <c r="I26" s="38"/>
      <c r="J26" s="73"/>
      <c r="K26" s="39"/>
      <c r="L26" s="38"/>
      <c r="M26" s="73"/>
      <c r="N26" s="39">
        <v>1</v>
      </c>
      <c r="O26" s="38"/>
      <c r="P26" s="73"/>
      <c r="Q26" s="39"/>
      <c r="R26" s="38"/>
      <c r="S26" s="73"/>
    </row>
    <row r="27" spans="2:19" ht="15.75" customHeight="1">
      <c r="B27" s="39">
        <v>69</v>
      </c>
      <c r="C27" t="s">
        <v>27</v>
      </c>
      <c r="D27" t="s">
        <v>40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 s="38"/>
      <c r="I27" s="38"/>
      <c r="J27" s="73"/>
      <c r="K27" s="39"/>
      <c r="L27" s="38"/>
      <c r="M27" s="73"/>
      <c r="N27" s="39"/>
      <c r="O27" s="38"/>
      <c r="P27" s="73"/>
      <c r="Q27" s="39"/>
      <c r="R27" s="38"/>
      <c r="S27" s="73"/>
    </row>
    <row r="28" spans="2:19" ht="15.75" customHeight="1">
      <c r="B28" s="39">
        <v>7</v>
      </c>
      <c r="C28" t="s">
        <v>41</v>
      </c>
      <c r="D28" t="s">
        <v>42</v>
      </c>
      <c r="E28" s="43">
        <f t="shared" si="0"/>
        <v>1</v>
      </c>
      <c r="F28" s="32"/>
      <c r="G28" s="40"/>
      <c r="H28" s="38"/>
      <c r="I28" s="38"/>
      <c r="J28" s="73"/>
      <c r="K28" s="39"/>
      <c r="L28" s="38"/>
      <c r="M28" s="73"/>
      <c r="N28" s="39">
        <v>1</v>
      </c>
      <c r="O28" s="38"/>
      <c r="P28" s="73"/>
      <c r="Q28" s="39"/>
      <c r="R28" s="38"/>
      <c r="S28" s="73"/>
    </row>
    <row r="29" spans="2:19" ht="15.75" customHeight="1">
      <c r="B29" s="39">
        <v>9</v>
      </c>
      <c r="C29" t="s">
        <v>41</v>
      </c>
      <c r="D29" t="s">
        <v>43</v>
      </c>
      <c r="E29" s="43">
        <f t="shared" si="0"/>
        <v>3</v>
      </c>
      <c r="F29" s="32" t="str">
        <f t="shared" ref="F29:G29" si="24">IF(SUM(I29,L29,O29,R29,U29,X29,AA29)=0,"",SUM(I29,L29,O29,R29,U29,X29,AA29))</f>
        <v/>
      </c>
      <c r="G29" s="40" t="str">
        <f t="shared" si="24"/>
        <v/>
      </c>
      <c r="H29" s="38">
        <v>1</v>
      </c>
      <c r="I29" s="38"/>
      <c r="J29" s="73"/>
      <c r="K29" s="39"/>
      <c r="L29" s="38"/>
      <c r="M29" s="73"/>
      <c r="N29" s="39">
        <v>1</v>
      </c>
      <c r="O29" s="38"/>
      <c r="P29" s="73"/>
      <c r="Q29" s="39">
        <v>1</v>
      </c>
      <c r="R29" s="38"/>
      <c r="S29" s="73"/>
    </row>
    <row r="30" spans="2:19" ht="15.75" customHeight="1">
      <c r="B30" s="39">
        <v>10</v>
      </c>
      <c r="C30" t="s">
        <v>41</v>
      </c>
      <c r="D30" t="s">
        <v>44</v>
      </c>
      <c r="E30" s="43">
        <f t="shared" si="0"/>
        <v>4</v>
      </c>
      <c r="F30" s="32">
        <f t="shared" ref="F30:G30" si="25">IF(SUM(I30,L30,O30,R30,U30,X30,AA30)=0,"",SUM(I30,L30,O30,R30,U30,X30,AA30))</f>
        <v>3</v>
      </c>
      <c r="G30" s="40" t="str">
        <f t="shared" si="25"/>
        <v/>
      </c>
      <c r="H30" s="38">
        <v>1</v>
      </c>
      <c r="I30" s="38">
        <v>2</v>
      </c>
      <c r="J30" s="73"/>
      <c r="K30" s="39">
        <v>1</v>
      </c>
      <c r="L30" s="38">
        <v>1</v>
      </c>
      <c r="M30" s="73"/>
      <c r="N30" s="39">
        <v>1</v>
      </c>
      <c r="O30" s="38"/>
      <c r="P30" s="73"/>
      <c r="Q30" s="39">
        <v>1</v>
      </c>
      <c r="R30" s="38"/>
      <c r="S30" s="73"/>
    </row>
    <row r="31" spans="2:19" ht="15.75" customHeight="1">
      <c r="B31" s="39">
        <v>15</v>
      </c>
      <c r="C31" t="s">
        <v>41</v>
      </c>
      <c r="D31" t="s">
        <v>45</v>
      </c>
      <c r="E31" s="43">
        <f t="shared" si="0"/>
        <v>2</v>
      </c>
      <c r="F31" s="32">
        <f t="shared" ref="F31:G31" si="26">IF(SUM(I31,L31,O31,R31,U31,X31,AA31)=0,"",SUM(I31,L31,O31,R31,U31,X31,AA31))</f>
        <v>2</v>
      </c>
      <c r="G31" s="40" t="str">
        <f t="shared" si="26"/>
        <v/>
      </c>
      <c r="H31" s="38">
        <v>1</v>
      </c>
      <c r="I31" s="38">
        <v>1</v>
      </c>
      <c r="J31" s="73"/>
      <c r="K31" s="39">
        <v>1</v>
      </c>
      <c r="L31" s="38">
        <v>1</v>
      </c>
      <c r="M31" s="73"/>
      <c r="N31" s="39"/>
      <c r="O31" s="38"/>
      <c r="P31" s="73"/>
      <c r="Q31" s="39"/>
      <c r="R31" s="38"/>
      <c r="S31" s="73"/>
    </row>
    <row r="32" spans="2:19" ht="15.75" customHeight="1">
      <c r="B32" s="39">
        <v>27</v>
      </c>
      <c r="C32" t="s">
        <v>41</v>
      </c>
      <c r="D32" t="s">
        <v>46</v>
      </c>
      <c r="E32" s="43">
        <f t="shared" si="0"/>
        <v>2</v>
      </c>
      <c r="F32" s="32">
        <f t="shared" ref="F32:G32" si="27">IF(SUM(I32,L32,O32,R32,U32,X32,AA32)=0,"",SUM(I32,L32,O32,R32,U32,X32,AA32))</f>
        <v>1</v>
      </c>
      <c r="G32" s="40" t="str">
        <f t="shared" si="27"/>
        <v/>
      </c>
      <c r="H32" s="38"/>
      <c r="I32" s="38"/>
      <c r="J32" s="73"/>
      <c r="K32" s="39">
        <v>1</v>
      </c>
      <c r="L32" s="38"/>
      <c r="M32" s="73"/>
      <c r="N32" s="39"/>
      <c r="O32" s="38"/>
      <c r="P32" s="73"/>
      <c r="Q32" s="39">
        <v>1</v>
      </c>
      <c r="R32" s="38">
        <v>1</v>
      </c>
      <c r="S32" s="73"/>
    </row>
    <row r="33" spans="2:19" ht="15.75" customHeight="1">
      <c r="B33" s="46">
        <v>71</v>
      </c>
      <c r="C33" s="47" t="s">
        <v>41</v>
      </c>
      <c r="D33" s="47" t="s">
        <v>47</v>
      </c>
      <c r="E33" s="48">
        <f t="shared" si="0"/>
        <v>0</v>
      </c>
      <c r="F33" s="49" t="str">
        <f t="shared" ref="F33:G33" si="28">IF(SUM(I33,L33,O33,R33,U33,X33,AA33)=0,"",SUM(I33,L33,O33,R33,U33,X33,AA33))</f>
        <v/>
      </c>
      <c r="G33" s="50" t="str">
        <f t="shared" si="28"/>
        <v/>
      </c>
      <c r="H33" s="74"/>
      <c r="I33" s="74"/>
      <c r="J33" s="75"/>
      <c r="K33" s="46"/>
      <c r="L33" s="74"/>
      <c r="M33" s="75"/>
      <c r="N33" s="46"/>
      <c r="O33" s="74"/>
      <c r="P33" s="75"/>
      <c r="Q33" s="46"/>
      <c r="R33" s="74"/>
      <c r="S33" s="75"/>
    </row>
    <row r="34" spans="2:19" ht="15.75" customHeight="1">
      <c r="E34" s="76"/>
      <c r="F34" s="54">
        <f>SUM(F5:F33)</f>
        <v>7</v>
      </c>
      <c r="G34" s="54">
        <f t="shared" ref="G34:H34" si="29">SUM(G4:G33)</f>
        <v>2</v>
      </c>
      <c r="H34" s="53">
        <f t="shared" si="29"/>
        <v>13</v>
      </c>
      <c r="I34" s="113" t="str">
        <f>IF(H36="Local","Wallace "&amp;H38&amp;" - "&amp;H39,(H39&amp;" - "&amp;H38&amp;" Wallace"))</f>
        <v>2 - 4 Wallace</v>
      </c>
      <c r="J34" s="93"/>
      <c r="K34" s="54">
        <f>SUM(K4:K33)</f>
        <v>15</v>
      </c>
      <c r="L34" s="123" t="str">
        <f>IF(K36="Local","Wallace "&amp;K38&amp;" - "&amp;K39,(K39&amp;" - "&amp;K38&amp;" Wallace"))</f>
        <v>2 - 2 Wallace</v>
      </c>
      <c r="M34" s="93"/>
      <c r="N34" s="54">
        <f>SUM(N4:N33)</f>
        <v>13</v>
      </c>
      <c r="O34" s="110" t="str">
        <f>IF(N36="Local","Wallace "&amp;N38&amp;" - "&amp;N39,(N39&amp;" - "&amp;N38&amp;" Wallace"))</f>
        <v>Wallace 0 - 2</v>
      </c>
      <c r="P34" s="93"/>
      <c r="Q34" s="54">
        <f>SUM(Q4:Q33)</f>
        <v>17</v>
      </c>
      <c r="R34" s="110" t="str">
        <f>IF(Q36="Local","Wallace "&amp;Q38&amp;" - "&amp;Q39,(Q39&amp;" - "&amp;Q38&amp;" Wallace"))</f>
        <v>Wallace 1 - 4</v>
      </c>
      <c r="S34" s="93"/>
    </row>
    <row r="36" spans="2:19" ht="15.75" customHeight="1">
      <c r="B36" s="30"/>
      <c r="C36" s="30"/>
      <c r="D36" s="55" t="s">
        <v>63</v>
      </c>
      <c r="E36" s="122" t="s">
        <v>64</v>
      </c>
      <c r="F36" s="108"/>
      <c r="G36" s="56" t="s">
        <v>65</v>
      </c>
      <c r="H36" s="118" t="s">
        <v>67</v>
      </c>
      <c r="I36" s="108"/>
      <c r="J36" s="91"/>
      <c r="K36" s="118" t="s">
        <v>67</v>
      </c>
      <c r="L36" s="108"/>
      <c r="M36" s="91"/>
      <c r="N36" s="118" t="s">
        <v>66</v>
      </c>
      <c r="O36" s="108"/>
      <c r="P36" s="91"/>
      <c r="Q36" s="117" t="s">
        <v>66</v>
      </c>
      <c r="R36" s="108"/>
      <c r="S36" s="91"/>
    </row>
    <row r="37" spans="2:19" ht="15.75" customHeight="1">
      <c r="B37" s="30"/>
      <c r="C37" s="30"/>
      <c r="D37" s="58" t="s">
        <v>68</v>
      </c>
      <c r="E37" s="116">
        <f t="shared" ref="E37:E39" si="30">SUM(H37:AB37)</f>
        <v>4</v>
      </c>
      <c r="F37" s="115"/>
      <c r="G37" s="59">
        <f>COUNTIF(H37:AB37,"&lt;&gt;")*3</f>
        <v>12</v>
      </c>
      <c r="H37" s="114">
        <v>3</v>
      </c>
      <c r="I37" s="115"/>
      <c r="J37" s="93"/>
      <c r="K37" s="114">
        <v>1</v>
      </c>
      <c r="L37" s="115"/>
      <c r="M37" s="93"/>
      <c r="N37" s="114">
        <v>0</v>
      </c>
      <c r="O37" s="115"/>
      <c r="P37" s="93"/>
      <c r="Q37" s="116">
        <v>0</v>
      </c>
      <c r="R37" s="115"/>
      <c r="S37" s="93"/>
    </row>
    <row r="38" spans="2:19" ht="15.75" customHeight="1">
      <c r="B38" s="30"/>
      <c r="C38" s="30"/>
      <c r="D38" s="58" t="s">
        <v>50</v>
      </c>
      <c r="E38" s="116">
        <f t="shared" si="30"/>
        <v>7</v>
      </c>
      <c r="F38" s="115"/>
      <c r="G38" s="93"/>
      <c r="H38" s="114">
        <v>4</v>
      </c>
      <c r="I38" s="115"/>
      <c r="J38" s="93"/>
      <c r="K38" s="114">
        <v>2</v>
      </c>
      <c r="L38" s="115"/>
      <c r="M38" s="93"/>
      <c r="N38" s="114">
        <v>0</v>
      </c>
      <c r="O38" s="115"/>
      <c r="P38" s="93"/>
      <c r="Q38" s="116">
        <v>1</v>
      </c>
      <c r="R38" s="115"/>
      <c r="S38" s="93"/>
    </row>
    <row r="39" spans="2:19" ht="15.75" customHeight="1">
      <c r="B39" s="30"/>
      <c r="C39" s="30"/>
      <c r="D39" s="60" t="s">
        <v>51</v>
      </c>
      <c r="E39" s="121">
        <f t="shared" si="30"/>
        <v>10</v>
      </c>
      <c r="F39" s="120"/>
      <c r="G39" s="95"/>
      <c r="H39" s="119">
        <v>2</v>
      </c>
      <c r="I39" s="120"/>
      <c r="J39" s="95"/>
      <c r="K39" s="119">
        <v>2</v>
      </c>
      <c r="L39" s="120"/>
      <c r="M39" s="95"/>
      <c r="N39" s="119">
        <v>2</v>
      </c>
      <c r="O39" s="120"/>
      <c r="P39" s="95"/>
      <c r="Q39" s="121">
        <v>4</v>
      </c>
      <c r="R39" s="120"/>
      <c r="S39" s="95"/>
    </row>
  </sheetData>
  <mergeCells count="29">
    <mergeCell ref="E39:G39"/>
    <mergeCell ref="E38:G38"/>
    <mergeCell ref="H38:J38"/>
    <mergeCell ref="K38:M38"/>
    <mergeCell ref="N38:P38"/>
    <mergeCell ref="Q38:S38"/>
    <mergeCell ref="Q36:S36"/>
    <mergeCell ref="H37:J37"/>
    <mergeCell ref="Q37:S37"/>
    <mergeCell ref="H39:J39"/>
    <mergeCell ref="K39:M39"/>
    <mergeCell ref="N39:P39"/>
    <mergeCell ref="Q39:S39"/>
    <mergeCell ref="K37:M37"/>
    <mergeCell ref="N37:P37"/>
    <mergeCell ref="E36:F36"/>
    <mergeCell ref="H36:J36"/>
    <mergeCell ref="K36:M36"/>
    <mergeCell ref="N36:P36"/>
    <mergeCell ref="E37:F37"/>
    <mergeCell ref="O34:P34"/>
    <mergeCell ref="R34:S34"/>
    <mergeCell ref="E3:G3"/>
    <mergeCell ref="H3:J3"/>
    <mergeCell ref="K3:M3"/>
    <mergeCell ref="N3:P3"/>
    <mergeCell ref="Q3:S3"/>
    <mergeCell ref="I34:J34"/>
    <mergeCell ref="L34:M34"/>
  </mergeCells>
  <conditionalFormatting sqref="E5:E33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3">
    <cfRule type="colorScale" priority="1">
      <colorScale>
        <cfvo type="min"/>
        <cfvo type="max"/>
        <color rgb="FFE0F8ED"/>
        <color rgb="FF57BB8A"/>
      </colorScale>
    </cfRule>
  </conditionalFormatting>
  <conditionalFormatting sqref="G5:G33">
    <cfRule type="colorScale" priority="2">
      <colorScale>
        <cfvo type="min"/>
        <cfvo type="max"/>
        <color rgb="FFFFFFFF"/>
        <color rgb="FF57BB8A"/>
      </colorScale>
    </cfRule>
  </conditionalFormatting>
  <conditionalFormatting sqref="H5:H33 K5:K33 N5:N33 Q5:Q33">
    <cfRule type="cellIs" dxfId="11" priority="3" operator="equal">
      <formula>1</formula>
    </cfRule>
  </conditionalFormatting>
  <conditionalFormatting sqref="H37:S37">
    <cfRule type="cellIs" dxfId="10" priority="5" operator="equal">
      <formula>0</formula>
    </cfRule>
    <cfRule type="cellIs" dxfId="9" priority="6" operator="equal">
      <formula>1</formula>
    </cfRule>
    <cfRule type="cellIs" dxfId="8" priority="7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7109375" defaultRowHeight="15.75" customHeight="1"/>
  <cols>
    <col min="1" max="1" width="3.7109375" customWidth="1"/>
    <col min="2" max="2" width="6.7109375" customWidth="1"/>
    <col min="3" max="3" width="8" customWidth="1"/>
    <col min="4" max="4" width="10.85546875" customWidth="1"/>
    <col min="5" max="5" width="3.7109375" customWidth="1"/>
    <col min="6" max="7" width="10.140625" customWidth="1"/>
    <col min="8" max="8" width="3.7109375" customWidth="1"/>
    <col min="9" max="10" width="10.140625" customWidth="1"/>
    <col min="11" max="11" width="3.7109375" customWidth="1"/>
    <col min="12" max="13" width="10.140625" customWidth="1"/>
    <col min="14" max="14" width="3.7109375" customWidth="1"/>
    <col min="15" max="16" width="10.140625" customWidth="1"/>
    <col min="17" max="17" width="3.7109375" customWidth="1"/>
    <col min="18" max="19" width="10.140625" customWidth="1"/>
    <col min="20" max="20" width="3.7109375" customWidth="1"/>
    <col min="21" max="22" width="10.140625" customWidth="1"/>
    <col min="23" max="23" width="3.7109375" customWidth="1"/>
    <col min="24" max="25" width="10.140625" customWidth="1"/>
    <col min="26" max="26" width="3.7109375" customWidth="1"/>
    <col min="27" max="28" width="10.140625" customWidth="1"/>
  </cols>
  <sheetData>
    <row r="1" spans="1:29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15.75" customHeight="1">
      <c r="A3" s="32"/>
      <c r="B3" s="32"/>
      <c r="C3" s="32"/>
      <c r="D3" s="32"/>
      <c r="E3" s="107" t="s">
        <v>54</v>
      </c>
      <c r="F3" s="108"/>
      <c r="G3" s="91"/>
      <c r="H3" s="107"/>
      <c r="I3" s="108"/>
      <c r="J3" s="91"/>
      <c r="K3" s="107"/>
      <c r="L3" s="108"/>
      <c r="M3" s="91"/>
      <c r="N3" s="107"/>
      <c r="O3" s="108"/>
      <c r="P3" s="91"/>
      <c r="Q3" s="107"/>
      <c r="R3" s="108"/>
      <c r="S3" s="91"/>
      <c r="T3" s="107"/>
      <c r="U3" s="108"/>
      <c r="V3" s="91"/>
      <c r="W3" s="107"/>
      <c r="X3" s="108"/>
      <c r="Y3" s="91"/>
      <c r="Z3" s="107"/>
      <c r="AA3" s="108"/>
      <c r="AB3" s="91"/>
      <c r="AC3" s="32"/>
    </row>
    <row r="4" spans="1:29" ht="15.75" customHeight="1">
      <c r="A4" s="34"/>
      <c r="B4" s="35" t="s">
        <v>5</v>
      </c>
      <c r="C4" s="36" t="s">
        <v>6</v>
      </c>
      <c r="D4" s="37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</row>
    <row r="5" spans="1:29" ht="15.75" customHeight="1">
      <c r="A5" s="38"/>
      <c r="B5" s="39">
        <v>1</v>
      </c>
      <c r="C5" t="s">
        <v>10</v>
      </c>
      <c r="D5" s="41" t="s">
        <v>11</v>
      </c>
      <c r="E5" s="33">
        <f t="shared" ref="E5:E30" si="0">SUM(H5,K5,N5,Q5,T5,W5,Z5)</f>
        <v>0</v>
      </c>
      <c r="F5" s="32" t="str">
        <f t="shared" ref="F5:G5" si="1">IF(SUM(I5,L5,O5,R5,U5,X5,AA5)=0,"",SUM(I5,L5,O5,R5,U5,X5,AA5))</f>
        <v/>
      </c>
      <c r="G5" s="40" t="str">
        <f t="shared" si="1"/>
        <v/>
      </c>
      <c r="J5" s="41"/>
      <c r="K5" s="42"/>
      <c r="M5" s="41"/>
      <c r="N5" s="42"/>
      <c r="P5" s="41"/>
      <c r="Q5" s="42"/>
      <c r="S5" s="41"/>
      <c r="T5" s="42"/>
      <c r="V5" s="41"/>
      <c r="W5" s="42"/>
      <c r="Y5" s="41"/>
      <c r="Z5" s="42"/>
      <c r="AB5" s="41"/>
      <c r="AC5" s="31"/>
    </row>
    <row r="6" spans="1:29" ht="15.75" customHeight="1">
      <c r="A6" s="38"/>
      <c r="B6" s="39">
        <v>11</v>
      </c>
      <c r="C6" t="s">
        <v>10</v>
      </c>
      <c r="D6" s="41" t="s">
        <v>12</v>
      </c>
      <c r="E6" s="43">
        <f t="shared" si="0"/>
        <v>0</v>
      </c>
      <c r="F6" s="32" t="str">
        <f t="shared" ref="F6:G6" si="2">IF(SUM(I6,L6,O6,R6,U6,X6,AA6)=0,"",SUM(I6,L6,O6,R6,U6,X6,AA6))</f>
        <v/>
      </c>
      <c r="G6" s="40" t="str">
        <f t="shared" si="2"/>
        <v/>
      </c>
      <c r="J6" s="41"/>
      <c r="K6" s="42"/>
      <c r="M6" s="41"/>
      <c r="N6" s="42"/>
      <c r="P6" s="41"/>
      <c r="Q6" s="42"/>
      <c r="S6" s="41"/>
      <c r="T6" s="42"/>
      <c r="V6" s="41"/>
      <c r="W6" s="42"/>
      <c r="Y6" s="41"/>
      <c r="Z6" s="42"/>
      <c r="AB6" s="41"/>
      <c r="AC6" s="31"/>
    </row>
    <row r="7" spans="1:29" ht="15.75" customHeight="1">
      <c r="A7" s="38"/>
      <c r="B7" s="39">
        <v>16</v>
      </c>
      <c r="C7" t="s">
        <v>10</v>
      </c>
      <c r="D7" s="41" t="s">
        <v>13</v>
      </c>
      <c r="E7" s="43">
        <f t="shared" si="0"/>
        <v>0</v>
      </c>
      <c r="F7" s="32" t="str">
        <f t="shared" ref="F7:G7" si="3">IF(SUM(I7,L7,O7,R7,U7,X7,AA7)=0,"",SUM(I7,L7,O7,R7,U7,X7,AA7))</f>
        <v/>
      </c>
      <c r="G7" s="40" t="str">
        <f t="shared" si="3"/>
        <v/>
      </c>
      <c r="J7" s="41"/>
      <c r="K7" s="42"/>
      <c r="M7" s="41"/>
      <c r="N7" s="42"/>
      <c r="P7" s="41"/>
      <c r="Q7" s="42"/>
      <c r="S7" s="41"/>
      <c r="T7" s="42"/>
      <c r="V7" s="41"/>
      <c r="W7" s="42"/>
      <c r="Y7" s="41"/>
      <c r="Z7" s="42"/>
      <c r="AB7" s="41"/>
      <c r="AC7" s="31"/>
    </row>
    <row r="8" spans="1:29" ht="15.75" customHeight="1">
      <c r="A8" s="38"/>
      <c r="B8" s="53">
        <v>3</v>
      </c>
      <c r="C8" t="s">
        <v>14</v>
      </c>
      <c r="D8" s="28" t="s">
        <v>16</v>
      </c>
      <c r="E8" s="43">
        <f t="shared" si="0"/>
        <v>0</v>
      </c>
      <c r="F8" s="32" t="str">
        <f t="shared" ref="F8:G8" si="4">IF(SUM(I8,L8,O8,R8,U8,X8,AA8)=0,"",SUM(I8,L8,O8,R8,U8,X8,AA8))</f>
        <v/>
      </c>
      <c r="G8" s="40" t="str">
        <f t="shared" si="4"/>
        <v/>
      </c>
      <c r="J8" s="41"/>
      <c r="K8" s="42"/>
      <c r="M8" s="41"/>
      <c r="N8" s="42"/>
      <c r="P8" s="41"/>
      <c r="Q8" s="42"/>
      <c r="S8" s="41"/>
      <c r="T8" s="42"/>
      <c r="V8" s="41"/>
      <c r="W8" s="42"/>
      <c r="Y8" s="41"/>
      <c r="Z8" s="42"/>
      <c r="AB8" s="41"/>
      <c r="AC8" s="31"/>
    </row>
    <row r="9" spans="1:29" ht="15.75" customHeight="1">
      <c r="A9" s="38"/>
      <c r="B9" s="39">
        <v>4</v>
      </c>
      <c r="C9" t="s">
        <v>14</v>
      </c>
      <c r="D9" s="41" t="s">
        <v>17</v>
      </c>
      <c r="E9" s="43">
        <f t="shared" si="0"/>
        <v>0</v>
      </c>
      <c r="F9" s="32" t="str">
        <f t="shared" ref="F9:G9" si="5">IF(SUM(I9,L9,O9,R9,U9,X9,AA9)=0,"",SUM(I9,L9,O9,R9,U9,X9,AA9))</f>
        <v/>
      </c>
      <c r="G9" s="40" t="str">
        <f t="shared" si="5"/>
        <v/>
      </c>
      <c r="J9" s="41"/>
      <c r="K9" s="42"/>
      <c r="M9" s="41"/>
      <c r="N9" s="42"/>
      <c r="P9" s="41"/>
      <c r="Q9" s="42"/>
      <c r="S9" s="41"/>
      <c r="T9" s="42"/>
      <c r="V9" s="41"/>
      <c r="W9" s="42"/>
      <c r="Y9" s="41"/>
      <c r="Z9" s="42"/>
      <c r="AB9" s="41"/>
      <c r="AC9" s="31"/>
    </row>
    <row r="10" spans="1:29" ht="15.75" customHeight="1">
      <c r="A10" s="38"/>
      <c r="B10" s="39">
        <v>6</v>
      </c>
      <c r="C10" t="s">
        <v>14</v>
      </c>
      <c r="D10" s="41" t="s">
        <v>18</v>
      </c>
      <c r="E10" s="43">
        <f t="shared" si="0"/>
        <v>0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J10" s="41"/>
      <c r="K10" s="42"/>
      <c r="M10" s="41"/>
      <c r="N10" s="42"/>
      <c r="P10" s="41"/>
      <c r="Q10" s="42"/>
      <c r="S10" s="41"/>
      <c r="T10" s="42"/>
      <c r="V10" s="41"/>
      <c r="W10" s="42"/>
      <c r="Y10" s="41"/>
      <c r="Z10" s="42"/>
      <c r="AB10" s="41"/>
      <c r="AC10" s="31"/>
    </row>
    <row r="11" spans="1:29" ht="15.75" customHeight="1">
      <c r="A11" s="38"/>
      <c r="B11" s="39">
        <v>12</v>
      </c>
      <c r="C11" t="s">
        <v>14</v>
      </c>
      <c r="D11" s="41" t="s">
        <v>19</v>
      </c>
      <c r="E11" s="43">
        <f t="shared" si="0"/>
        <v>0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J11" s="41"/>
      <c r="K11" s="42"/>
      <c r="M11" s="41"/>
      <c r="N11" s="42"/>
      <c r="P11" s="41"/>
      <c r="Q11" s="42"/>
      <c r="S11" s="41"/>
      <c r="T11" s="42"/>
      <c r="V11" s="41"/>
      <c r="W11" s="42"/>
      <c r="Y11" s="41"/>
      <c r="Z11" s="42"/>
      <c r="AB11" s="41"/>
      <c r="AC11" s="31"/>
    </row>
    <row r="12" spans="1:29" ht="15.75" customHeight="1">
      <c r="A12" s="38"/>
      <c r="B12" s="39">
        <v>13</v>
      </c>
      <c r="C12" t="s">
        <v>14</v>
      </c>
      <c r="D12" s="41" t="s">
        <v>20</v>
      </c>
      <c r="E12" s="43">
        <f t="shared" si="0"/>
        <v>0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J12" s="41"/>
      <c r="K12" s="42"/>
      <c r="M12" s="41"/>
      <c r="N12" s="42"/>
      <c r="P12" s="41"/>
      <c r="Q12" s="42"/>
      <c r="S12" s="41"/>
      <c r="T12" s="42"/>
      <c r="V12" s="41"/>
      <c r="W12" s="42"/>
      <c r="Y12" s="41"/>
      <c r="Z12" s="42"/>
      <c r="AB12" s="41"/>
      <c r="AC12" s="31"/>
    </row>
    <row r="13" spans="1:29" ht="15.75" customHeight="1">
      <c r="A13" s="38"/>
      <c r="B13" s="39">
        <v>23</v>
      </c>
      <c r="C13" t="s">
        <v>14</v>
      </c>
      <c r="D13" s="41" t="s">
        <v>22</v>
      </c>
      <c r="E13" s="43">
        <f t="shared" si="0"/>
        <v>0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J13" s="41"/>
      <c r="K13" s="42"/>
      <c r="M13" s="41"/>
      <c r="N13" s="42"/>
      <c r="P13" s="41"/>
      <c r="Q13" s="42"/>
      <c r="S13" s="41"/>
      <c r="T13" s="42"/>
      <c r="V13" s="41"/>
      <c r="W13" s="42"/>
      <c r="Y13" s="41"/>
      <c r="Z13" s="42"/>
      <c r="AB13" s="41"/>
      <c r="AC13" s="31"/>
    </row>
    <row r="14" spans="1:29" ht="15.75" customHeight="1">
      <c r="A14" s="38"/>
      <c r="B14" s="39">
        <v>30</v>
      </c>
      <c r="C14" t="s">
        <v>14</v>
      </c>
      <c r="D14" s="41" t="s">
        <v>24</v>
      </c>
      <c r="E14" s="43">
        <f t="shared" si="0"/>
        <v>0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J14" s="41"/>
      <c r="K14" s="42"/>
      <c r="M14" s="41"/>
      <c r="N14" s="42"/>
      <c r="P14" s="41"/>
      <c r="Q14" s="42"/>
      <c r="S14" s="41"/>
      <c r="T14" s="42"/>
      <c r="V14" s="41"/>
      <c r="W14" s="42"/>
      <c r="Y14" s="41"/>
      <c r="Z14" s="42"/>
      <c r="AB14" s="41"/>
      <c r="AC14" s="31"/>
    </row>
    <row r="15" spans="1:29" ht="15.75" customHeight="1">
      <c r="A15" s="38"/>
      <c r="B15" s="53">
        <v>45</v>
      </c>
      <c r="C15" t="s">
        <v>14</v>
      </c>
      <c r="D15" s="28" t="s">
        <v>25</v>
      </c>
      <c r="E15" s="43">
        <f t="shared" si="0"/>
        <v>0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J15" s="41"/>
      <c r="K15" s="42"/>
      <c r="M15" s="41"/>
      <c r="N15" s="42"/>
      <c r="P15" s="41"/>
      <c r="Q15" s="42"/>
      <c r="S15" s="41"/>
      <c r="T15" s="42"/>
      <c r="V15" s="41"/>
      <c r="W15" s="42"/>
      <c r="Y15" s="41"/>
      <c r="Z15" s="42"/>
      <c r="AB15" s="41"/>
      <c r="AC15" s="31"/>
    </row>
    <row r="16" spans="1:29" ht="15.75" customHeight="1">
      <c r="A16" s="38"/>
      <c r="B16" s="39">
        <v>2</v>
      </c>
      <c r="C16" t="s">
        <v>27</v>
      </c>
      <c r="D16" s="41" t="s">
        <v>28</v>
      </c>
      <c r="E16" s="43">
        <f t="shared" si="0"/>
        <v>0</v>
      </c>
      <c r="F16" s="32" t="str">
        <f t="shared" ref="F16:G16" si="12">IF(SUM(I16,L16,O16,R16,U16,X16,AA16)=0,"",SUM(I16,L16,O16,R16,U16,X16,AA16))</f>
        <v/>
      </c>
      <c r="G16" s="40" t="str">
        <f t="shared" si="12"/>
        <v/>
      </c>
      <c r="J16" s="41"/>
      <c r="K16" s="42"/>
      <c r="M16" s="41"/>
      <c r="N16" s="42"/>
      <c r="P16" s="41"/>
      <c r="Q16" s="42"/>
      <c r="S16" s="41"/>
      <c r="T16" s="42"/>
      <c r="V16" s="41"/>
      <c r="W16" s="42"/>
      <c r="Y16" s="41"/>
      <c r="Z16" s="42"/>
      <c r="AB16" s="41"/>
      <c r="AC16" s="31"/>
    </row>
    <row r="17" spans="1:29" ht="15.75" customHeight="1">
      <c r="A17" s="38"/>
      <c r="B17" s="39">
        <v>5</v>
      </c>
      <c r="C17" t="s">
        <v>27</v>
      </c>
      <c r="D17" s="41" t="s">
        <v>29</v>
      </c>
      <c r="E17" s="43">
        <f t="shared" si="0"/>
        <v>0</v>
      </c>
      <c r="F17" s="32" t="str">
        <f t="shared" ref="F17:G17" si="13">IF(SUM(I17,L17,O17,R17,U17,X17,AA17)=0,"",SUM(I17,L17,O17,R17,U17,X17,AA17))</f>
        <v/>
      </c>
      <c r="G17" s="40" t="str">
        <f t="shared" si="13"/>
        <v/>
      </c>
      <c r="J17" s="41"/>
      <c r="K17" s="42"/>
      <c r="M17" s="41"/>
      <c r="N17" s="42"/>
      <c r="P17" s="41"/>
      <c r="Q17" s="42"/>
      <c r="S17" s="41"/>
      <c r="T17" s="42"/>
      <c r="V17" s="41"/>
      <c r="W17" s="42"/>
      <c r="Y17" s="41"/>
      <c r="Z17" s="42"/>
      <c r="AB17" s="41"/>
      <c r="AC17" s="31"/>
    </row>
    <row r="18" spans="1:29" ht="15.75" customHeight="1">
      <c r="A18" s="38"/>
      <c r="B18" s="39">
        <v>18</v>
      </c>
      <c r="C18" t="s">
        <v>27</v>
      </c>
      <c r="D18" s="41" t="s">
        <v>32</v>
      </c>
      <c r="E18" s="43">
        <f t="shared" si="0"/>
        <v>0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J18" s="41"/>
      <c r="K18" s="42"/>
      <c r="M18" s="41"/>
      <c r="N18" s="42"/>
      <c r="P18" s="41"/>
      <c r="Q18" s="42"/>
      <c r="S18" s="41"/>
      <c r="T18" s="42"/>
      <c r="V18" s="41"/>
      <c r="W18" s="42"/>
      <c r="Y18" s="41"/>
      <c r="Z18" s="42"/>
      <c r="AB18" s="41"/>
      <c r="AC18" s="31"/>
    </row>
    <row r="19" spans="1:29" ht="15.75" customHeight="1">
      <c r="A19" s="38"/>
      <c r="B19" s="39">
        <v>19</v>
      </c>
      <c r="C19" t="s">
        <v>27</v>
      </c>
      <c r="D19" s="41" t="s">
        <v>33</v>
      </c>
      <c r="E19" s="43">
        <f t="shared" si="0"/>
        <v>0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J19" s="41"/>
      <c r="K19" s="42"/>
      <c r="M19" s="41"/>
      <c r="N19" s="42"/>
      <c r="P19" s="41"/>
      <c r="Q19" s="42"/>
      <c r="S19" s="41"/>
      <c r="T19" s="42"/>
      <c r="V19" s="41"/>
      <c r="W19" s="42"/>
      <c r="Y19" s="41"/>
      <c r="Z19" s="42"/>
      <c r="AB19" s="41"/>
      <c r="AC19" s="31"/>
    </row>
    <row r="20" spans="1:29" ht="15.75" customHeight="1">
      <c r="A20" s="38"/>
      <c r="B20" s="39">
        <v>20</v>
      </c>
      <c r="C20" t="s">
        <v>27</v>
      </c>
      <c r="D20" s="41" t="s">
        <v>34</v>
      </c>
      <c r="E20" s="43">
        <f t="shared" si="0"/>
        <v>0</v>
      </c>
      <c r="F20" s="32" t="str">
        <f t="shared" ref="F20:G20" si="16">IF(SUM(I20,L20,O20,R20,U20,X20,AA20)=0,"",SUM(I20,L20,O20,R20,U20,X20,AA20))</f>
        <v/>
      </c>
      <c r="G20" s="40" t="str">
        <f t="shared" si="16"/>
        <v/>
      </c>
      <c r="J20" s="41"/>
      <c r="K20" s="42"/>
      <c r="M20" s="41"/>
      <c r="N20" s="42"/>
      <c r="P20" s="41"/>
      <c r="Q20" s="42"/>
      <c r="S20" s="41"/>
      <c r="T20" s="42"/>
      <c r="V20" s="41"/>
      <c r="W20" s="42"/>
      <c r="Y20" s="41"/>
      <c r="Z20" s="42"/>
      <c r="AB20" s="41"/>
      <c r="AC20" s="31"/>
    </row>
    <row r="21" spans="1:29" ht="15.75" customHeight="1">
      <c r="A21" s="38"/>
      <c r="B21" s="39">
        <v>22</v>
      </c>
      <c r="C21" t="s">
        <v>27</v>
      </c>
      <c r="D21" s="41" t="s">
        <v>36</v>
      </c>
      <c r="E21" s="43">
        <f t="shared" si="0"/>
        <v>0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J21" s="41"/>
      <c r="K21" s="42"/>
      <c r="M21" s="41"/>
      <c r="N21" s="42"/>
      <c r="P21" s="41"/>
      <c r="Q21" s="42"/>
      <c r="S21" s="41"/>
      <c r="T21" s="42"/>
      <c r="V21" s="41"/>
      <c r="W21" s="42"/>
      <c r="Y21" s="41"/>
      <c r="Z21" s="42"/>
      <c r="AB21" s="41"/>
      <c r="AC21" s="31"/>
    </row>
    <row r="22" spans="1:29" ht="15.75" customHeight="1">
      <c r="A22" s="38"/>
      <c r="B22" s="53">
        <v>24</v>
      </c>
      <c r="C22" t="s">
        <v>27</v>
      </c>
      <c r="D22" s="28" t="s">
        <v>37</v>
      </c>
      <c r="E22" s="43">
        <f t="shared" si="0"/>
        <v>0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J22" s="41"/>
      <c r="K22" s="42"/>
      <c r="M22" s="41"/>
      <c r="N22" s="42"/>
      <c r="P22" s="41"/>
      <c r="Q22" s="42"/>
      <c r="S22" s="41"/>
      <c r="T22" s="42"/>
      <c r="V22" s="41"/>
      <c r="W22" s="42"/>
      <c r="Y22" s="41"/>
      <c r="Z22" s="42"/>
      <c r="AB22" s="41"/>
      <c r="AC22" s="31"/>
    </row>
    <row r="23" spans="1:29" ht="15.75" customHeight="1">
      <c r="A23" s="38"/>
      <c r="B23" s="39">
        <v>28</v>
      </c>
      <c r="C23" t="s">
        <v>27</v>
      </c>
      <c r="D23" s="41" t="s">
        <v>38</v>
      </c>
      <c r="E23" s="43">
        <f t="shared" si="0"/>
        <v>0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J23" s="41"/>
      <c r="K23" s="42"/>
      <c r="M23" s="41"/>
      <c r="N23" s="42"/>
      <c r="P23" s="41"/>
      <c r="Q23" s="42"/>
      <c r="S23" s="41"/>
      <c r="T23" s="42"/>
      <c r="V23" s="41"/>
      <c r="W23" s="42"/>
      <c r="Y23" s="41"/>
      <c r="Z23" s="42"/>
      <c r="AB23" s="41"/>
      <c r="AC23" s="31"/>
    </row>
    <row r="24" spans="1:29" ht="15.75" customHeight="1">
      <c r="A24" s="38"/>
      <c r="B24" s="39">
        <v>33</v>
      </c>
      <c r="C24" t="s">
        <v>27</v>
      </c>
      <c r="D24" s="41" t="s">
        <v>39</v>
      </c>
      <c r="E24" s="43">
        <f t="shared" si="0"/>
        <v>0</v>
      </c>
      <c r="F24" s="32" t="str">
        <f t="shared" ref="F24:G24" si="20">IF(SUM(I24,L24,O24,R24,U24,X24,AA24)=0,"",SUM(I24,L24,O24,R24,U24,X24,AA24))</f>
        <v/>
      </c>
      <c r="G24" s="40" t="str">
        <f t="shared" si="20"/>
        <v/>
      </c>
      <c r="J24" s="41"/>
      <c r="K24" s="42"/>
      <c r="M24" s="41"/>
      <c r="N24" s="42"/>
      <c r="P24" s="41"/>
      <c r="Q24" s="42"/>
      <c r="S24" s="41"/>
      <c r="T24" s="42"/>
      <c r="V24" s="41"/>
      <c r="W24" s="42"/>
      <c r="Y24" s="41"/>
      <c r="Z24" s="42"/>
      <c r="AB24" s="41"/>
      <c r="AC24" s="31"/>
    </row>
    <row r="25" spans="1:29" ht="15.75" customHeight="1">
      <c r="A25" s="38"/>
      <c r="B25" s="53">
        <v>7</v>
      </c>
      <c r="C25" t="s">
        <v>41</v>
      </c>
      <c r="D25" s="28" t="s">
        <v>42</v>
      </c>
      <c r="E25" s="43">
        <f t="shared" si="0"/>
        <v>0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J25" s="41"/>
      <c r="K25" s="42"/>
      <c r="M25" s="41"/>
      <c r="N25" s="42"/>
      <c r="P25" s="41"/>
      <c r="Q25" s="42"/>
      <c r="S25" s="41"/>
      <c r="T25" s="42"/>
      <c r="V25" s="41"/>
      <c r="W25" s="42"/>
      <c r="Y25" s="41"/>
      <c r="Z25" s="42"/>
      <c r="AB25" s="41"/>
      <c r="AC25" s="31"/>
    </row>
    <row r="26" spans="1:29" ht="15.75" customHeight="1">
      <c r="A26" s="38"/>
      <c r="B26" s="39">
        <v>9</v>
      </c>
      <c r="C26" t="s">
        <v>41</v>
      </c>
      <c r="D26" s="41" t="s">
        <v>43</v>
      </c>
      <c r="E26" s="43">
        <f t="shared" si="0"/>
        <v>0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J26" s="41"/>
      <c r="K26" s="42"/>
      <c r="M26" s="41"/>
      <c r="N26" s="42"/>
      <c r="P26" s="41"/>
      <c r="Q26" s="42"/>
      <c r="S26" s="41"/>
      <c r="T26" s="42"/>
      <c r="V26" s="41"/>
      <c r="W26" s="42"/>
      <c r="Y26" s="41"/>
      <c r="Z26" s="42"/>
      <c r="AB26" s="41"/>
      <c r="AC26" s="31"/>
    </row>
    <row r="27" spans="1:29" ht="15.75" customHeight="1">
      <c r="A27" s="38"/>
      <c r="B27" s="39">
        <v>10</v>
      </c>
      <c r="C27" t="s">
        <v>41</v>
      </c>
      <c r="D27" s="41" t="s">
        <v>44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J27" s="41"/>
      <c r="K27" s="42"/>
      <c r="M27" s="41"/>
      <c r="N27" s="42"/>
      <c r="P27" s="41"/>
      <c r="Q27" s="42"/>
      <c r="S27" s="41"/>
      <c r="T27" s="42"/>
      <c r="V27" s="41"/>
      <c r="W27" s="42"/>
      <c r="Y27" s="41"/>
      <c r="Z27" s="42"/>
      <c r="AB27" s="41"/>
      <c r="AC27" s="31"/>
    </row>
    <row r="28" spans="1:29" ht="15.75" customHeight="1">
      <c r="A28" s="38"/>
      <c r="B28" s="39">
        <v>15</v>
      </c>
      <c r="C28" t="s">
        <v>41</v>
      </c>
      <c r="D28" s="41" t="s">
        <v>45</v>
      </c>
      <c r="E28" s="43">
        <f t="shared" si="0"/>
        <v>0</v>
      </c>
      <c r="F28" s="32" t="str">
        <f t="shared" ref="F28:G28" si="24">IF(SUM(I28,L28,O28,R28,U28,X28,AA28)=0,"",SUM(I28,L28,O28,R28,U28,X28,AA28))</f>
        <v/>
      </c>
      <c r="G28" s="40" t="str">
        <f t="shared" si="24"/>
        <v/>
      </c>
      <c r="J28" s="41"/>
      <c r="K28" s="42"/>
      <c r="M28" s="41"/>
      <c r="N28" s="42"/>
      <c r="P28" s="41"/>
      <c r="Q28" s="42"/>
      <c r="S28" s="41"/>
      <c r="T28" s="42"/>
      <c r="V28" s="41"/>
      <c r="W28" s="42"/>
      <c r="Y28" s="41"/>
      <c r="Z28" s="42"/>
      <c r="AB28" s="41"/>
      <c r="AC28" s="31"/>
    </row>
    <row r="29" spans="1:29" ht="15.75" customHeight="1">
      <c r="A29" s="38"/>
      <c r="B29" s="39">
        <v>27</v>
      </c>
      <c r="C29" t="s">
        <v>41</v>
      </c>
      <c r="D29" s="41" t="s">
        <v>46</v>
      </c>
      <c r="E29" s="43">
        <f t="shared" si="0"/>
        <v>0</v>
      </c>
      <c r="F29" s="32" t="str">
        <f t="shared" ref="F29:G29" si="25">IF(SUM(I29,L29,O29,R29,U29,X29,AA29)=0,"",SUM(I29,L29,O29,R29,U29,X29,AA29))</f>
        <v/>
      </c>
      <c r="G29" s="40" t="str">
        <f t="shared" si="25"/>
        <v/>
      </c>
      <c r="J29" s="41"/>
      <c r="K29" s="42"/>
      <c r="M29" s="41"/>
      <c r="N29" s="42"/>
      <c r="P29" s="41"/>
      <c r="Q29" s="42"/>
      <c r="S29" s="41"/>
      <c r="T29" s="42"/>
      <c r="V29" s="41"/>
      <c r="W29" s="42"/>
      <c r="Y29" s="41"/>
      <c r="Z29" s="42"/>
      <c r="AB29" s="41"/>
      <c r="AC29" s="31"/>
    </row>
    <row r="30" spans="1:29" ht="15.75" customHeight="1">
      <c r="A30" s="38"/>
      <c r="B30" s="46">
        <v>99</v>
      </c>
      <c r="C30" s="47" t="s">
        <v>41</v>
      </c>
      <c r="D30" s="51" t="s">
        <v>73</v>
      </c>
      <c r="E30" s="48">
        <f t="shared" si="0"/>
        <v>0</v>
      </c>
      <c r="F30" s="49" t="str">
        <f t="shared" ref="F30:G30" si="26">IF(SUM(I30,L30,O30,R30,U30,X30,AA30)=0,"",SUM(I30,L30,O30,R30,U30,X30,AA30))</f>
        <v/>
      </c>
      <c r="G30" s="50" t="str">
        <f t="shared" si="26"/>
        <v/>
      </c>
      <c r="H30" s="47"/>
      <c r="I30" s="47"/>
      <c r="J30" s="51"/>
      <c r="K30" s="52"/>
      <c r="L30" s="47"/>
      <c r="M30" s="51"/>
      <c r="N30" s="52"/>
      <c r="O30" s="47"/>
      <c r="P30" s="51"/>
      <c r="Q30" s="52"/>
      <c r="R30" s="47"/>
      <c r="S30" s="51"/>
      <c r="T30" s="52"/>
      <c r="U30" s="47"/>
      <c r="V30" s="51"/>
      <c r="W30" s="52"/>
      <c r="X30" s="47"/>
      <c r="Y30" s="51"/>
      <c r="Z30" s="52"/>
      <c r="AA30" s="47"/>
      <c r="AB30" s="51"/>
      <c r="AC30" s="31"/>
    </row>
    <row r="31" spans="1:29" ht="15.75" customHeight="1">
      <c r="A31" s="32"/>
      <c r="B31" s="32"/>
      <c r="C31" s="32"/>
      <c r="D31" s="32"/>
      <c r="E31" s="54"/>
      <c r="F31" s="54">
        <f>SUM(F4:F30)</f>
        <v>0</v>
      </c>
      <c r="G31" s="54">
        <f t="shared" ref="G31:H31" si="27">SUM(G3:G30)</f>
        <v>0</v>
      </c>
      <c r="H31" s="53">
        <f t="shared" si="27"/>
        <v>0</v>
      </c>
      <c r="I31" s="116" t="str">
        <f>IF(H33="","",(IF(H33="Local","Wallace "&amp;H35&amp;" - "&amp;H36,(H36&amp;" - "&amp;H35&amp;" Wallace"))))</f>
        <v/>
      </c>
      <c r="J31" s="93"/>
      <c r="K31" s="54">
        <f>SUM(K3:K30)</f>
        <v>0</v>
      </c>
      <c r="L31" s="124" t="str">
        <f>IF(K33="","",(IF(K33="Local","Wallace "&amp;K35&amp;" - "&amp;K36,(K36&amp;" - "&amp;K35&amp;" Wallace"))))</f>
        <v/>
      </c>
      <c r="M31" s="93"/>
      <c r="N31" s="54">
        <f>SUM(N3:N30)</f>
        <v>0</v>
      </c>
      <c r="O31" s="116" t="str">
        <f>IF(N33="","",(IF(N33="Local","Wallace "&amp;N35&amp;" - "&amp;N36,(N36&amp;" - "&amp;N35&amp;" Wallace"))))</f>
        <v/>
      </c>
      <c r="P31" s="93"/>
      <c r="Q31" s="54">
        <f>SUM(Q3:Q30)</f>
        <v>0</v>
      </c>
      <c r="R31" s="116" t="str">
        <f>IF(Q33="","",(IF(Q33="Local","Wallace "&amp;Q35&amp;" - "&amp;Q36,(Q36&amp;" - "&amp;Q35&amp;" Wallace"))))</f>
        <v/>
      </c>
      <c r="S31" s="93"/>
      <c r="T31" s="32">
        <f>SUM(T3:T30)</f>
        <v>0</v>
      </c>
      <c r="U31" s="125" t="str">
        <f>IF(T33="","",(IF(T33="Local","Wallace "&amp;T35&amp;" - "&amp;T36,(T36&amp;" - "&amp;T35&amp;" Wallace"))))</f>
        <v/>
      </c>
      <c r="V31" s="93"/>
      <c r="W31" s="32">
        <f>SUM(W3:W30)</f>
        <v>0</v>
      </c>
      <c r="X31" s="125" t="str">
        <f>IF(W33="","",(IF(W33="Local","Wallace "&amp;W35&amp;" - "&amp;W36,(W36&amp;" - "&amp;W35&amp;" Wallace"))))</f>
        <v/>
      </c>
      <c r="Y31" s="93"/>
      <c r="Z31" s="32">
        <f>SUM(Z5:Z30)</f>
        <v>0</v>
      </c>
      <c r="AA31" s="125" t="str">
        <f>IF(Z33="","",(IF(Z33="Local","Wallace "&amp;Z35&amp;" - "&amp;Z36,(Z36&amp;" - "&amp;Z35&amp;" Wallace"))))</f>
        <v/>
      </c>
      <c r="AB31" s="93"/>
      <c r="AC31" s="32"/>
    </row>
    <row r="32" spans="1:29" ht="15.75" customHeight="1">
      <c r="A32" s="31"/>
      <c r="B32" s="31"/>
      <c r="C32" s="31"/>
      <c r="D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ht="15.75" customHeight="1">
      <c r="B33" s="30"/>
      <c r="C33" s="30"/>
      <c r="D33" s="55" t="s">
        <v>63</v>
      </c>
      <c r="E33" s="122" t="s">
        <v>64</v>
      </c>
      <c r="F33" s="108"/>
      <c r="G33" s="56" t="s">
        <v>65</v>
      </c>
      <c r="H33" s="118"/>
      <c r="I33" s="108"/>
      <c r="J33" s="91"/>
      <c r="K33" s="118"/>
      <c r="L33" s="108"/>
      <c r="M33" s="91"/>
      <c r="N33" s="118"/>
      <c r="O33" s="108"/>
      <c r="P33" s="91"/>
      <c r="Q33" s="117"/>
      <c r="R33" s="108"/>
      <c r="S33" s="91"/>
      <c r="T33" s="118"/>
      <c r="U33" s="108"/>
      <c r="V33" s="91"/>
      <c r="W33" s="118"/>
      <c r="X33" s="108"/>
      <c r="Y33" s="91"/>
      <c r="Z33" s="118"/>
      <c r="AA33" s="108"/>
      <c r="AB33" s="91"/>
      <c r="AC33" s="31"/>
    </row>
    <row r="34" spans="1:29" ht="15.75" customHeight="1">
      <c r="A34" s="57"/>
      <c r="B34" s="30"/>
      <c r="C34" s="30"/>
      <c r="D34" s="58" t="s">
        <v>68</v>
      </c>
      <c r="E34" s="116">
        <f t="shared" ref="E34:E36" si="28">SUM(H34:AB34)</f>
        <v>0</v>
      </c>
      <c r="F34" s="115"/>
      <c r="G34" s="59">
        <f>COUNTIF(H34:AB34,"&lt;&gt;")*3</f>
        <v>0</v>
      </c>
      <c r="H34" s="114"/>
      <c r="I34" s="115"/>
      <c r="J34" s="93"/>
      <c r="K34" s="114"/>
      <c r="L34" s="115"/>
      <c r="M34" s="93"/>
      <c r="N34" s="114"/>
      <c r="O34" s="115"/>
      <c r="P34" s="93"/>
      <c r="Q34" s="116"/>
      <c r="R34" s="115"/>
      <c r="S34" s="93"/>
      <c r="T34" s="114"/>
      <c r="U34" s="115"/>
      <c r="V34" s="93"/>
      <c r="W34" s="114"/>
      <c r="X34" s="115"/>
      <c r="Y34" s="93"/>
      <c r="Z34" s="114"/>
      <c r="AA34" s="115"/>
      <c r="AB34" s="93"/>
      <c r="AC34" s="31"/>
    </row>
    <row r="35" spans="1:29" ht="15.75" customHeight="1">
      <c r="A35" s="57"/>
      <c r="B35" s="30"/>
      <c r="C35" s="30"/>
      <c r="D35" s="58" t="s">
        <v>50</v>
      </c>
      <c r="E35" s="116">
        <f t="shared" si="28"/>
        <v>0</v>
      </c>
      <c r="F35" s="115"/>
      <c r="G35" s="93"/>
      <c r="H35" s="114"/>
      <c r="I35" s="115"/>
      <c r="J35" s="93"/>
      <c r="K35" s="114"/>
      <c r="L35" s="115"/>
      <c r="M35" s="93"/>
      <c r="N35" s="114"/>
      <c r="O35" s="115"/>
      <c r="P35" s="93"/>
      <c r="Q35" s="116"/>
      <c r="R35" s="115"/>
      <c r="S35" s="93"/>
      <c r="T35" s="114"/>
      <c r="U35" s="115"/>
      <c r="V35" s="93"/>
      <c r="W35" s="114"/>
      <c r="X35" s="115"/>
      <c r="Y35" s="93"/>
      <c r="Z35" s="114"/>
      <c r="AA35" s="115"/>
      <c r="AB35" s="93"/>
      <c r="AC35" s="31"/>
    </row>
    <row r="36" spans="1:29" ht="15.75" customHeight="1">
      <c r="A36" s="31"/>
      <c r="B36" s="30"/>
      <c r="C36" s="30"/>
      <c r="D36" s="60" t="s">
        <v>51</v>
      </c>
      <c r="E36" s="121">
        <f t="shared" si="28"/>
        <v>0</v>
      </c>
      <c r="F36" s="120"/>
      <c r="G36" s="95"/>
      <c r="H36" s="119"/>
      <c r="I36" s="120"/>
      <c r="J36" s="95"/>
      <c r="K36" s="119"/>
      <c r="L36" s="120"/>
      <c r="M36" s="95"/>
      <c r="N36" s="119"/>
      <c r="O36" s="120"/>
      <c r="P36" s="95"/>
      <c r="Q36" s="121"/>
      <c r="R36" s="120"/>
      <c r="S36" s="95"/>
      <c r="T36" s="119"/>
      <c r="U36" s="120"/>
      <c r="V36" s="95"/>
      <c r="W36" s="119"/>
      <c r="X36" s="120"/>
      <c r="Y36" s="95"/>
      <c r="Z36" s="119"/>
      <c r="AA36" s="120"/>
      <c r="AB36" s="95"/>
      <c r="AC36" s="31"/>
    </row>
    <row r="37" spans="1:29" ht="12.75">
      <c r="A37" s="31"/>
      <c r="B37" s="31"/>
      <c r="C37" s="31"/>
      <c r="D37" s="63"/>
      <c r="E37" s="64"/>
      <c r="F37" s="64"/>
      <c r="G37" s="64"/>
      <c r="H37" s="64"/>
      <c r="I37" s="64"/>
      <c r="J37" s="64"/>
      <c r="K37" s="65"/>
      <c r="L37" s="64"/>
      <c r="M37" s="64"/>
      <c r="N37" s="65"/>
      <c r="O37" s="64"/>
      <c r="P37" s="64"/>
      <c r="Q37" s="64"/>
      <c r="R37" s="64"/>
      <c r="S37" s="64"/>
      <c r="T37" s="64"/>
      <c r="U37" s="64"/>
      <c r="V37" s="64"/>
      <c r="W37" s="65"/>
      <c r="X37" s="64"/>
      <c r="Y37" s="64"/>
      <c r="Z37" s="65"/>
      <c r="AA37" s="64"/>
      <c r="AB37" s="64"/>
      <c r="AC37" s="31"/>
    </row>
    <row r="38" spans="1:29" ht="12.75">
      <c r="A38" s="31"/>
      <c r="B38" s="31"/>
      <c r="C38" s="31"/>
      <c r="D38" s="63"/>
      <c r="E38" s="64"/>
      <c r="F38" s="64"/>
      <c r="G38" s="64"/>
      <c r="H38" s="65"/>
      <c r="I38" s="64"/>
      <c r="J38" s="64"/>
      <c r="K38" s="65"/>
      <c r="L38" s="64"/>
      <c r="M38" s="64"/>
      <c r="N38" s="65"/>
      <c r="O38" s="64"/>
      <c r="P38" s="64"/>
      <c r="Q38" s="65"/>
      <c r="R38" s="64"/>
      <c r="S38" s="64"/>
      <c r="T38" s="65"/>
      <c r="U38" s="64"/>
      <c r="V38" s="64"/>
      <c r="W38" s="65"/>
      <c r="X38" s="64"/>
      <c r="Y38" s="64"/>
      <c r="Z38" s="65"/>
      <c r="AA38" s="64"/>
      <c r="AB38" s="64"/>
      <c r="AC38" s="31"/>
    </row>
    <row r="39" spans="1:29" ht="12.75">
      <c r="A39" s="31"/>
      <c r="B39" s="31"/>
      <c r="C39" s="31"/>
      <c r="D39" s="63"/>
      <c r="E39" s="64"/>
      <c r="F39" s="64"/>
      <c r="G39" s="64"/>
      <c r="H39" s="65"/>
      <c r="I39" s="64"/>
      <c r="J39" s="64"/>
      <c r="K39" s="65"/>
      <c r="L39" s="64"/>
      <c r="M39" s="64"/>
      <c r="N39" s="65"/>
      <c r="O39" s="64"/>
      <c r="P39" s="64"/>
      <c r="Q39" s="65"/>
      <c r="R39" s="64"/>
      <c r="S39" s="64"/>
      <c r="T39" s="65"/>
      <c r="U39" s="64"/>
      <c r="V39" s="64"/>
      <c r="W39" s="65"/>
      <c r="X39" s="64"/>
      <c r="Y39" s="64"/>
      <c r="Z39" s="65"/>
      <c r="AA39" s="64"/>
      <c r="AB39" s="64"/>
      <c r="AC39" s="31"/>
    </row>
    <row r="40" spans="1:29" ht="12.75">
      <c r="A40" s="31"/>
      <c r="B40" s="31"/>
      <c r="C40" s="31"/>
      <c r="D40" s="63"/>
      <c r="E40" s="64"/>
      <c r="F40" s="64"/>
      <c r="G40" s="64"/>
      <c r="H40" s="65"/>
      <c r="I40" s="64"/>
      <c r="J40" s="64"/>
      <c r="K40" s="65"/>
      <c r="L40" s="64"/>
      <c r="M40" s="64"/>
      <c r="N40" s="64"/>
      <c r="O40" s="64"/>
      <c r="P40" s="64"/>
      <c r="Q40" s="64"/>
      <c r="R40" s="64"/>
      <c r="S40" s="64"/>
      <c r="T40" s="65"/>
      <c r="U40" s="64"/>
      <c r="V40" s="64"/>
      <c r="W40" s="65"/>
      <c r="X40" s="64"/>
      <c r="Y40" s="64"/>
      <c r="Z40" s="64"/>
      <c r="AA40" s="64"/>
      <c r="AB40" s="64"/>
      <c r="AC40" s="31"/>
    </row>
    <row r="41" spans="1:29" ht="12.75">
      <c r="A41" s="31"/>
      <c r="B41" s="31"/>
      <c r="C41" s="31"/>
      <c r="D41" s="63"/>
      <c r="E41" s="64"/>
      <c r="F41" s="64"/>
      <c r="G41" s="64"/>
      <c r="H41" s="65"/>
      <c r="I41" s="64"/>
      <c r="J41" s="64"/>
      <c r="K41" s="64"/>
      <c r="L41" s="64"/>
      <c r="M41" s="64"/>
      <c r="N41" s="65"/>
      <c r="O41" s="64"/>
      <c r="P41" s="64"/>
      <c r="Q41" s="64"/>
      <c r="R41" s="64"/>
      <c r="S41" s="64"/>
      <c r="T41" s="65"/>
      <c r="U41" s="64"/>
      <c r="V41" s="64"/>
      <c r="W41" s="64"/>
      <c r="X41" s="64"/>
      <c r="Y41" s="64"/>
      <c r="Z41" s="65"/>
      <c r="AA41" s="64"/>
      <c r="AB41" s="64"/>
      <c r="AC41" s="31"/>
    </row>
    <row r="42" spans="1:29" ht="12.75">
      <c r="A42" s="31"/>
      <c r="B42" s="31"/>
      <c r="C42" s="31"/>
      <c r="D42" s="63"/>
      <c r="E42" s="64"/>
      <c r="F42" s="64"/>
      <c r="G42" s="64"/>
      <c r="H42" s="65"/>
      <c r="I42" s="64"/>
      <c r="J42" s="64"/>
      <c r="K42" s="65"/>
      <c r="L42" s="64"/>
      <c r="M42" s="64"/>
      <c r="N42" s="65"/>
      <c r="O42" s="64"/>
      <c r="P42" s="64"/>
      <c r="Q42" s="65"/>
      <c r="R42" s="64"/>
      <c r="S42" s="64"/>
      <c r="T42" s="64"/>
      <c r="U42" s="64"/>
      <c r="V42" s="64"/>
      <c r="W42" s="65"/>
      <c r="X42" s="64"/>
      <c r="Y42" s="64"/>
      <c r="Z42" s="65"/>
      <c r="AA42" s="64"/>
      <c r="AB42" s="64"/>
      <c r="AC42" s="31"/>
    </row>
    <row r="43" spans="1:29" ht="12.75">
      <c r="A43" s="31"/>
      <c r="B43" s="31"/>
      <c r="C43" s="31"/>
      <c r="D43" s="63"/>
      <c r="E43" s="64"/>
      <c r="F43" s="64"/>
      <c r="G43" s="64"/>
      <c r="H43" s="65"/>
      <c r="I43" s="64"/>
      <c r="J43" s="64"/>
      <c r="K43" s="64"/>
      <c r="L43" s="64"/>
      <c r="M43" s="64"/>
      <c r="N43" s="65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31"/>
    </row>
    <row r="44" spans="1:29" ht="12.75">
      <c r="A44" s="31"/>
      <c r="B44" s="31"/>
      <c r="C44" s="31"/>
      <c r="F44" s="64"/>
      <c r="G44" s="64"/>
      <c r="H44" s="65"/>
      <c r="I44" s="64"/>
      <c r="J44" s="64"/>
      <c r="K44" s="65"/>
      <c r="L44" s="64"/>
      <c r="M44" s="64"/>
      <c r="N44" s="65"/>
      <c r="O44" s="64"/>
      <c r="P44" s="64"/>
      <c r="Q44" s="65"/>
      <c r="R44" s="64"/>
      <c r="S44" s="64"/>
      <c r="T44" s="65"/>
      <c r="U44" s="64"/>
      <c r="V44" s="64"/>
      <c r="W44" s="65"/>
      <c r="X44" s="64"/>
      <c r="Y44" s="64"/>
      <c r="Z44" s="65"/>
      <c r="AA44" s="64"/>
      <c r="AB44" s="64"/>
      <c r="AC44" s="31"/>
    </row>
    <row r="45" spans="1:29" ht="12.75">
      <c r="A45" s="31"/>
      <c r="B45" s="31"/>
      <c r="C45" s="31"/>
      <c r="D45" s="63"/>
      <c r="E45" s="64"/>
      <c r="F45" s="64"/>
      <c r="G45" s="64"/>
      <c r="H45" s="65"/>
      <c r="I45" s="64"/>
      <c r="J45" s="64"/>
      <c r="K45" s="65"/>
      <c r="L45" s="64"/>
      <c r="M45" s="64"/>
      <c r="N45" s="65"/>
      <c r="O45" s="64"/>
      <c r="P45" s="64"/>
      <c r="Q45" s="64"/>
      <c r="R45" s="64"/>
      <c r="S45" s="64"/>
      <c r="T45" s="65"/>
      <c r="U45" s="64"/>
      <c r="V45" s="64"/>
      <c r="W45" s="65"/>
      <c r="X45" s="64"/>
      <c r="Y45" s="64"/>
      <c r="Z45" s="65"/>
      <c r="AA45" s="64"/>
      <c r="AB45" s="64"/>
      <c r="AC45" s="31"/>
    </row>
    <row r="46" spans="1:29" ht="12.75">
      <c r="A46" s="31"/>
      <c r="B46" s="31"/>
      <c r="C46" s="31"/>
      <c r="F46" s="64"/>
      <c r="G46" s="64"/>
      <c r="H46" s="64"/>
      <c r="I46" s="64"/>
      <c r="J46" s="64"/>
      <c r="K46" s="65"/>
      <c r="L46" s="64"/>
      <c r="M46" s="64"/>
      <c r="N46" s="65"/>
      <c r="O46" s="64"/>
      <c r="P46" s="64"/>
      <c r="Q46" s="64"/>
      <c r="R46" s="64"/>
      <c r="S46" s="64"/>
      <c r="T46" s="65"/>
      <c r="U46" s="64"/>
      <c r="V46" s="64"/>
      <c r="W46" s="65"/>
      <c r="X46" s="64"/>
      <c r="Y46" s="64"/>
      <c r="Z46" s="65"/>
      <c r="AA46" s="64"/>
      <c r="AB46" s="64"/>
      <c r="AC46" s="31"/>
    </row>
    <row r="47" spans="1:29" ht="12.75">
      <c r="A47" s="31"/>
      <c r="B47" s="31"/>
      <c r="C47" s="31"/>
      <c r="D47" s="63"/>
      <c r="E47" s="64"/>
      <c r="F47" s="64"/>
      <c r="G47" s="64"/>
      <c r="H47" s="65"/>
      <c r="I47" s="64"/>
      <c r="J47" s="64"/>
      <c r="K47" s="64"/>
      <c r="L47" s="64"/>
      <c r="M47" s="64"/>
      <c r="N47" s="65"/>
      <c r="O47" s="64"/>
      <c r="P47" s="64"/>
      <c r="Q47" s="64"/>
      <c r="R47" s="64"/>
      <c r="S47" s="64"/>
      <c r="T47" s="64"/>
      <c r="U47" s="64"/>
      <c r="V47" s="64"/>
      <c r="W47" s="65"/>
      <c r="X47" s="64"/>
      <c r="Y47" s="64"/>
      <c r="Z47" s="65"/>
      <c r="AA47" s="64"/>
      <c r="AB47" s="64"/>
      <c r="AC47" s="31"/>
    </row>
    <row r="48" spans="1:29" ht="12.75">
      <c r="A48" s="31"/>
      <c r="B48" s="31"/>
      <c r="C48" s="31"/>
      <c r="D48" s="63"/>
      <c r="E48" s="64"/>
      <c r="F48" s="64"/>
      <c r="G48" s="64"/>
      <c r="H48" s="65"/>
      <c r="I48" s="64"/>
      <c r="J48" s="64"/>
      <c r="K48" s="65"/>
      <c r="L48" s="64"/>
      <c r="M48" s="64"/>
      <c r="N48" s="65"/>
      <c r="O48" s="64"/>
      <c r="P48" s="64"/>
      <c r="Q48" s="65"/>
      <c r="R48" s="64"/>
      <c r="S48" s="64"/>
      <c r="T48" s="65"/>
      <c r="U48" s="64"/>
      <c r="V48" s="64"/>
      <c r="W48" s="65"/>
      <c r="X48" s="64"/>
      <c r="Y48" s="64"/>
      <c r="Z48" s="65"/>
      <c r="AA48" s="64"/>
      <c r="AB48" s="64"/>
      <c r="AC48" s="31"/>
    </row>
    <row r="49" spans="1:29" ht="12.75">
      <c r="A49" s="31"/>
      <c r="B49" s="31"/>
      <c r="C49" s="31"/>
      <c r="D49" s="63"/>
      <c r="E49" s="64"/>
      <c r="F49" s="64"/>
      <c r="G49" s="64"/>
      <c r="H49" s="65"/>
      <c r="I49" s="64"/>
      <c r="J49" s="64"/>
      <c r="K49" s="64"/>
      <c r="L49" s="64"/>
      <c r="M49" s="64"/>
      <c r="N49" s="65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31"/>
    </row>
    <row r="50" spans="1:29" ht="12.75">
      <c r="A50" s="31"/>
      <c r="B50" s="31"/>
      <c r="C50" s="31"/>
      <c r="D50" s="63"/>
      <c r="E50" s="64"/>
      <c r="F50" s="64"/>
      <c r="G50" s="64"/>
      <c r="H50" s="64"/>
      <c r="I50" s="64"/>
      <c r="J50" s="64"/>
      <c r="K50" s="65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5"/>
      <c r="X50" s="64"/>
      <c r="Y50" s="64"/>
      <c r="Z50" s="65"/>
      <c r="AA50" s="64"/>
      <c r="AB50" s="64"/>
      <c r="AC50" s="31"/>
    </row>
    <row r="51" spans="1:29" ht="12.75">
      <c r="A51" s="31"/>
      <c r="B51" s="31"/>
      <c r="C51" s="31"/>
      <c r="D51" s="63"/>
      <c r="E51" s="64"/>
      <c r="F51" s="64"/>
      <c r="G51" s="64"/>
      <c r="H51" s="64"/>
      <c r="I51" s="64"/>
      <c r="J51" s="64"/>
      <c r="K51" s="65"/>
      <c r="L51" s="64"/>
      <c r="M51" s="64"/>
      <c r="N51" s="65"/>
      <c r="O51" s="64"/>
      <c r="P51" s="64"/>
      <c r="Q51" s="65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31"/>
    </row>
    <row r="52" spans="1:29" ht="12.75">
      <c r="A52" s="31"/>
      <c r="B52" s="31"/>
      <c r="C52" s="31"/>
      <c r="D52" s="63"/>
      <c r="E52" s="64"/>
      <c r="F52" s="64"/>
      <c r="G52" s="64"/>
      <c r="H52" s="65"/>
      <c r="I52" s="64"/>
      <c r="J52" s="64"/>
      <c r="K52" s="65"/>
      <c r="L52" s="64"/>
      <c r="M52" s="64"/>
      <c r="N52" s="64"/>
      <c r="O52" s="64"/>
      <c r="P52" s="64"/>
      <c r="Q52" s="65"/>
      <c r="R52" s="64"/>
      <c r="S52" s="64"/>
      <c r="T52" s="65"/>
      <c r="U52" s="64"/>
      <c r="V52" s="64"/>
      <c r="W52" s="65"/>
      <c r="X52" s="64"/>
      <c r="Y52" s="64"/>
      <c r="Z52" s="65"/>
      <c r="AA52" s="64"/>
      <c r="AB52" s="64"/>
      <c r="AC52" s="31"/>
    </row>
    <row r="53" spans="1:29" ht="12.75">
      <c r="A53" s="31"/>
      <c r="B53" s="31"/>
      <c r="C53" s="31"/>
      <c r="D53" s="63"/>
      <c r="E53" s="64"/>
      <c r="F53" s="64"/>
      <c r="G53" s="64"/>
      <c r="H53" s="65"/>
      <c r="I53" s="64"/>
      <c r="J53" s="64"/>
      <c r="K53" s="65"/>
      <c r="L53" s="64"/>
      <c r="M53" s="64"/>
      <c r="N53" s="64"/>
      <c r="O53" s="64"/>
      <c r="P53" s="64"/>
      <c r="Q53" s="65"/>
      <c r="R53" s="64"/>
      <c r="S53" s="64"/>
      <c r="T53" s="65"/>
      <c r="U53" s="64"/>
      <c r="V53" s="64"/>
      <c r="W53" s="65"/>
      <c r="X53" s="64"/>
      <c r="Y53" s="64"/>
      <c r="Z53" s="64"/>
      <c r="AA53" s="64"/>
      <c r="AB53" s="64"/>
      <c r="AC53" s="31"/>
    </row>
    <row r="54" spans="1:29" ht="12.75">
      <c r="A54" s="31"/>
      <c r="B54" s="31"/>
      <c r="C54" s="31"/>
      <c r="D54" s="63"/>
      <c r="E54" s="64"/>
      <c r="F54" s="64"/>
      <c r="G54" s="64"/>
      <c r="H54" s="65"/>
      <c r="I54" s="64"/>
      <c r="J54" s="64"/>
      <c r="K54" s="65"/>
      <c r="L54" s="64"/>
      <c r="M54" s="64"/>
      <c r="N54" s="64"/>
      <c r="O54" s="64"/>
      <c r="P54" s="64"/>
      <c r="Q54" s="65"/>
      <c r="R54" s="64"/>
      <c r="S54" s="64"/>
      <c r="T54" s="65"/>
      <c r="U54" s="64"/>
      <c r="V54" s="64"/>
      <c r="W54" s="64"/>
      <c r="X54" s="64"/>
      <c r="Y54" s="64"/>
      <c r="Z54" s="65"/>
      <c r="AA54" s="64"/>
      <c r="AB54" s="64"/>
      <c r="AC54" s="31"/>
    </row>
    <row r="55" spans="1:29" ht="12.75">
      <c r="A55" s="31"/>
      <c r="B55" s="31"/>
      <c r="C55" s="31"/>
      <c r="D55" s="63"/>
      <c r="E55" s="64"/>
      <c r="F55" s="64"/>
      <c r="G55" s="64"/>
      <c r="H55" s="65"/>
      <c r="I55" s="64"/>
      <c r="J55" s="64"/>
      <c r="K55" s="64"/>
      <c r="L55" s="64"/>
      <c r="M55" s="64"/>
      <c r="N55" s="65"/>
      <c r="O55" s="64"/>
      <c r="P55" s="64"/>
      <c r="Q55" s="65"/>
      <c r="R55" s="64"/>
      <c r="S55" s="64"/>
      <c r="T55" s="64"/>
      <c r="U55" s="64"/>
      <c r="V55" s="64"/>
      <c r="W55" s="64"/>
      <c r="X55" s="64"/>
      <c r="Y55" s="64"/>
      <c r="Z55" s="65"/>
      <c r="AA55" s="64"/>
      <c r="AB55" s="64"/>
      <c r="AC55" s="31"/>
    </row>
    <row r="56" spans="1:29" ht="12.75">
      <c r="A56" s="31"/>
      <c r="B56" s="31"/>
      <c r="C56" s="31"/>
      <c r="D56" s="63"/>
      <c r="E56" s="64"/>
      <c r="F56" s="64"/>
      <c r="G56" s="64"/>
      <c r="H56" s="65"/>
      <c r="I56" s="64"/>
      <c r="J56" s="64"/>
      <c r="K56" s="65"/>
      <c r="L56" s="64"/>
      <c r="M56" s="64"/>
      <c r="N56" s="65"/>
      <c r="O56" s="64"/>
      <c r="P56" s="64"/>
      <c r="Q56" s="65"/>
      <c r="R56" s="64"/>
      <c r="S56" s="64"/>
      <c r="T56" s="65"/>
      <c r="U56" s="64"/>
      <c r="V56" s="64"/>
      <c r="W56" s="65"/>
      <c r="X56" s="64"/>
      <c r="Y56" s="64"/>
      <c r="Z56" s="65"/>
      <c r="AA56" s="64"/>
      <c r="AB56" s="64"/>
      <c r="AC56" s="31"/>
    </row>
    <row r="57" spans="1:29" ht="12.75">
      <c r="A57" s="31"/>
      <c r="B57" s="31"/>
      <c r="C57" s="31"/>
      <c r="D57" s="63"/>
      <c r="E57" s="64"/>
      <c r="F57" s="64"/>
      <c r="G57" s="64"/>
      <c r="H57" s="65"/>
      <c r="I57" s="64"/>
      <c r="J57" s="64"/>
      <c r="K57" s="65"/>
      <c r="L57" s="64"/>
      <c r="M57" s="64"/>
      <c r="N57" s="65"/>
      <c r="O57" s="64"/>
      <c r="P57" s="64"/>
      <c r="Q57" s="64"/>
      <c r="R57" s="64"/>
      <c r="S57" s="64"/>
      <c r="T57" s="65"/>
      <c r="U57" s="64"/>
      <c r="V57" s="64"/>
      <c r="W57" s="65"/>
      <c r="X57" s="64"/>
      <c r="Y57" s="64"/>
      <c r="Z57" s="64"/>
      <c r="AA57" s="64"/>
      <c r="AB57" s="64"/>
      <c r="AC57" s="31"/>
    </row>
    <row r="58" spans="1:29" ht="12.75">
      <c r="A58" s="31"/>
      <c r="B58" s="31"/>
      <c r="C58" s="31"/>
      <c r="D58" s="63"/>
      <c r="E58" s="64"/>
      <c r="F58" s="64"/>
      <c r="G58" s="64"/>
      <c r="H58" s="64"/>
      <c r="I58" s="64"/>
      <c r="J58" s="64"/>
      <c r="K58" s="64"/>
      <c r="L58" s="64"/>
      <c r="M58" s="64"/>
      <c r="N58" s="65"/>
      <c r="O58" s="64"/>
      <c r="P58" s="64"/>
      <c r="Q58" s="65"/>
      <c r="R58" s="64"/>
      <c r="S58" s="64"/>
      <c r="T58" s="65"/>
      <c r="U58" s="64"/>
      <c r="V58" s="64"/>
      <c r="W58" s="65"/>
      <c r="X58" s="64"/>
      <c r="Y58" s="64"/>
      <c r="Z58" s="65"/>
      <c r="AA58" s="64"/>
      <c r="AB58" s="64"/>
      <c r="AC58" s="31"/>
    </row>
    <row r="59" spans="1:29" ht="12.75">
      <c r="A59" s="31"/>
      <c r="B59" s="31"/>
      <c r="C59" s="31"/>
      <c r="D59" s="63"/>
      <c r="E59" s="64"/>
      <c r="F59" s="64"/>
      <c r="G59" s="64"/>
      <c r="H59" s="65"/>
      <c r="I59" s="64"/>
      <c r="J59" s="64"/>
      <c r="K59" s="64"/>
      <c r="L59" s="64"/>
      <c r="M59" s="64"/>
      <c r="N59" s="65"/>
      <c r="O59" s="64"/>
      <c r="P59" s="64"/>
      <c r="Q59" s="64"/>
      <c r="R59" s="64"/>
      <c r="S59" s="64"/>
      <c r="T59" s="65"/>
      <c r="U59" s="64"/>
      <c r="V59" s="64"/>
      <c r="W59" s="64"/>
      <c r="X59" s="64"/>
      <c r="Y59" s="64"/>
      <c r="Z59" s="65"/>
      <c r="AA59" s="64"/>
      <c r="AB59" s="64"/>
      <c r="AC59" s="31"/>
    </row>
    <row r="60" spans="1:29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2.7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2.7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2.7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2.7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2.7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2.7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2.7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2.7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2.7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2.7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2.7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2.7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2.7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2.7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2.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2.7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2.7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2.7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2.7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2.7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2.7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2.7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2.7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2.7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2.7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2.7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2.7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2.7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2.7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2.7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2.7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2.7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2.7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2.7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2.7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2.7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2.7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2.7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2.7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2.7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2.7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2.7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2.7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2.7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2.7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2.7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2.7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2.7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2.7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2.7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2.7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2.7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2.7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2.7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2.7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2.7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2.7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2.7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2.7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ht="12.7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ht="12.7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ht="12.7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ht="12.7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ht="12.7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ht="12.7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ht="12.7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</row>
    <row r="127" spans="1:29" ht="12.7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</row>
    <row r="128" spans="1:29" ht="12.7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ht="12.7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</row>
    <row r="130" spans="1:29" ht="12.7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</row>
    <row r="131" spans="1:29" ht="12.7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</row>
    <row r="132" spans="1:29" ht="12.7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</row>
    <row r="133" spans="1:29" ht="12.7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</row>
    <row r="134" spans="1:29" ht="12.7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</row>
    <row r="135" spans="1:29" ht="12.7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</row>
    <row r="136" spans="1:29" ht="12.7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</row>
    <row r="137" spans="1:29" ht="12.7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</row>
    <row r="138" spans="1:29" ht="12.7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</row>
    <row r="139" spans="1:29" ht="12.7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</row>
    <row r="140" spans="1:29" ht="12.7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</row>
    <row r="141" spans="1:29" ht="12.7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</row>
    <row r="142" spans="1:29" ht="12.7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</row>
    <row r="143" spans="1:29" ht="12.7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</row>
    <row r="144" spans="1:29" ht="12.7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</row>
    <row r="145" spans="1:29" ht="12.7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</row>
    <row r="146" spans="1:29" ht="12.7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</row>
    <row r="147" spans="1:29" ht="12.7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</row>
    <row r="148" spans="1:29" ht="12.7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</row>
    <row r="149" spans="1:29" ht="12.7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</row>
    <row r="150" spans="1:29" ht="12.7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ht="12.7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ht="12.7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ht="12.7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12.7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</row>
    <row r="155" spans="1:29" ht="12.7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</row>
    <row r="156" spans="1:29" ht="12.7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</row>
    <row r="157" spans="1:29" ht="12.7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</row>
    <row r="158" spans="1:29" ht="12.7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</row>
    <row r="159" spans="1:29" ht="12.7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 spans="1:29" ht="12.7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 spans="1:29" ht="12.7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 spans="1:29" ht="12.7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 spans="1:29" ht="12.7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 spans="1:29" ht="12.7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 spans="1:29" ht="12.7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 spans="1:29" ht="12.7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 spans="1:29" ht="12.7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 spans="1:29" ht="12.7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 spans="1:29" ht="12.7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 spans="1:29" ht="12.7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 spans="1:29" ht="12.7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 spans="1:29" ht="12.7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 spans="1:29" ht="12.7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 spans="1:29" ht="12.7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 spans="1:29" ht="12.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 spans="1:29" ht="12.7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 spans="1:29" ht="12.7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 spans="1:29" ht="12.7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 spans="1:29" ht="12.7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 spans="1:29" ht="12.7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 spans="1:29" ht="12.7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 spans="1:29" ht="12.7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 spans="1:29" ht="12.7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 spans="1:29" ht="12.7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 spans="1:29" ht="12.7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 spans="1:29" ht="12.7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 spans="1:29" ht="12.7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 spans="1:29" ht="12.7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 ht="12.7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 spans="1:29" ht="12.7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 spans="1:29" ht="12.7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 spans="1:29" ht="12.7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 spans="1:29" ht="12.7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 spans="1:29" ht="12.7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 spans="1:29" ht="12.7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 spans="1:29" ht="12.7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 spans="1:29" ht="12.7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 spans="1:29" ht="12.7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 spans="1:29" ht="12.7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 spans="1:29" ht="12.7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 spans="1:29" ht="12.7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 spans="1:29" ht="12.7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 spans="1:29" ht="12.7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 spans="1:29" ht="12.7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 spans="1:29" ht="12.7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 spans="1:29" ht="12.7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 spans="1:29" ht="12.7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 spans="1:29" ht="12.7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 spans="1:29" ht="12.7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 spans="1:29" ht="12.7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 spans="1:29" ht="12.7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 spans="1:29" ht="12.7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29" ht="12.7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 spans="1:29" ht="12.7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 spans="1:29" ht="12.7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 spans="1:29" ht="12.7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 spans="1:29" ht="12.7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 spans="1:29" ht="12.7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 spans="1:29" ht="12.7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 spans="1:29" ht="12.7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 ht="12.7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 ht="12.7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 ht="12.7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 ht="12.7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 ht="12.7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 ht="12.7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 ht="12.7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 ht="12.7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 spans="1:29" ht="12.7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 spans="1:29" ht="12.7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 spans="1:29" ht="12.7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 spans="1:29" ht="12.7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 spans="1:29" ht="12.7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 spans="1:29" ht="12.7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 spans="1:29" ht="12.7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 spans="1:29" ht="12.7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 spans="1:29" ht="12.7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 spans="1:29" ht="12.7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 spans="1:29" ht="12.7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 spans="1:29" ht="12.7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 spans="1:29" ht="12.7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 spans="1:29" ht="12.7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 spans="1:29" ht="12.7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 spans="1:29" ht="12.7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 spans="1:29" ht="12.7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 spans="1:29" ht="12.7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 spans="1:29" ht="12.7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 spans="1:29" ht="12.7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 spans="1:29" ht="12.7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 ht="12.7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 ht="12.7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 ht="12.7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 ht="12.7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 ht="12.7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 ht="12.7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 spans="1:29" ht="12.7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 spans="1:29" ht="12.7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 spans="1:29" ht="12.7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 spans="1:29" ht="12.7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 spans="1:29" ht="12.7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 spans="1:29" ht="12.7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 spans="1:29" ht="12.7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 spans="1:29" ht="12.7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 spans="1:29" ht="12.7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 spans="1:29" ht="12.7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 spans="1:29" ht="12.7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 spans="1:29" ht="12.7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 spans="1:29" ht="12.7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 spans="1:29" ht="12.7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 spans="1:29" ht="12.7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 spans="1:29" ht="12.7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 spans="1:29" ht="12.7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 spans="1:29" ht="12.7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 spans="1:29" ht="12.7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 spans="1:29" ht="12.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 spans="1:29" ht="12.7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 spans="1:29" ht="12.7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 spans="1:29" ht="12.7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 spans="1:29" ht="12.7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 spans="1:29" ht="12.7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 spans="1:29" ht="12.7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 spans="1:29" ht="12.7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 ht="12.7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 ht="12.7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 ht="12.7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 ht="12.7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 ht="12.7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 ht="12.7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 spans="1:29" ht="12.7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 spans="1:29" ht="12.7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 spans="1:29" ht="12.7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 spans="1:29" ht="12.7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 spans="1:29" ht="12.7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 spans="1:29" ht="12.7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 spans="1:29" ht="12.7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 spans="1:29" ht="12.7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 spans="1:29" ht="12.7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 spans="1:29" ht="12.7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 spans="1:29" ht="12.7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 spans="1:29" ht="12.7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 spans="1:29" ht="12.7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 spans="1:29" ht="12.7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 spans="1:29" ht="12.7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 spans="1:29" ht="12.7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 spans="1:29" ht="12.7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 spans="1:29" ht="12.7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 spans="1:29" ht="12.7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 spans="1:29" ht="12.7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 spans="1:29" ht="12.7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 spans="1:29" ht="12.7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 spans="1:29" ht="12.7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 spans="1:29" ht="12.7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 spans="1:29" ht="12.7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 spans="1:29" ht="12.7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 spans="1:29" ht="12.7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 ht="12.7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 ht="12.7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 ht="12.7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 ht="12.7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 ht="12.7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29" ht="12.7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 spans="1:29" ht="12.7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 spans="1:29" ht="12.7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 spans="1:29" ht="12.7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 spans="1:29" ht="12.7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 spans="1:29" ht="12.7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 spans="1:29" ht="12.7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:29" ht="12.7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:29" ht="12.7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:29" ht="12.7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:29" ht="12.7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 spans="1:29" ht="12.7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 spans="1:29" ht="12.7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 spans="1:29" ht="12.7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 spans="1:29" ht="12.7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 spans="1:29" ht="12.7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 spans="1:29" ht="12.7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 spans="1:29" ht="12.7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 spans="1:29" ht="12.7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 spans="1:29" ht="12.7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 spans="1:29" ht="12.7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 spans="1:29" ht="12.7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 spans="1:29" ht="12.7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 ht="12.7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 ht="12.7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 ht="12.7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 ht="12.7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 ht="12.7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 ht="12.7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 ht="12.7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 ht="12.7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 ht="12.7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 ht="12.7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 ht="12.7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 spans="1:29" ht="12.7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 spans="1:29" ht="12.7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 spans="1:29" ht="12.7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 spans="1:29" ht="12.7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 spans="1:29" ht="12.7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 spans="1:29" ht="12.7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 spans="1:29" ht="12.7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 spans="1:29" ht="12.7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 spans="1:29" ht="12.7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 spans="1:29" ht="12.7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 spans="1:29" ht="12.7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 spans="1:29" ht="12.7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 spans="1:29" ht="12.7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 spans="1:29" ht="12.7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 spans="1:29" ht="12.7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 spans="1:29" ht="12.7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 spans="1:29" ht="12.7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 spans="1:29" ht="12.7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 spans="1:29" ht="12.7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 spans="1:29" ht="12.7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 spans="1:29" ht="12.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 spans="1:29" ht="12.7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 spans="1:29" ht="12.7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 spans="1:29" ht="12.7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 spans="1:29" ht="12.7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 spans="1:29" ht="12.7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 spans="1:29" ht="12.7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ht="12.7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ht="12.7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ht="12.7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ht="12.7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ht="12.7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ht="12.7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 spans="1:29" ht="12.7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 spans="1:29" ht="12.7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 spans="1:29" ht="12.7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 spans="1:29" ht="12.7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 spans="1:29" ht="12.7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 spans="1:29" ht="12.7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 spans="1:29" ht="12.7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 spans="1:29" ht="12.7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 spans="1:29" ht="12.7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 spans="1:29" ht="12.7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 spans="1:29" ht="12.7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 spans="1:29" ht="12.7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 spans="1:29" ht="12.7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 spans="1:29" ht="12.7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 spans="1:29" ht="12.7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 spans="1:29" ht="12.7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 spans="1:29" ht="12.7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 spans="1:29" ht="12.7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 spans="1:29" ht="12.7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 spans="1:29" ht="12.7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 spans="1:29" ht="12.7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 spans="1:29" ht="12.7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 spans="1:29" ht="12.7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 spans="1:29" ht="12.7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 spans="1:29" ht="12.7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 spans="1:29" ht="12.7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 spans="1:29" ht="12.7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ht="12.7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ht="12.7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ht="12.7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ht="12.7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ht="12.7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ht="12.7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 spans="1:29" ht="12.7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 spans="1:29" ht="12.7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 spans="1:29" ht="12.7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 spans="1:29" ht="12.7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 spans="1:29" ht="12.7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 spans="1:29" ht="12.7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 spans="1:29" ht="12.7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 spans="1:29" ht="12.7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 spans="1:29" ht="12.7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 spans="1:29" ht="12.7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 spans="1:29" ht="12.7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 spans="1:29" ht="12.7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 spans="1:29" ht="12.7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 spans="1:29" ht="12.7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 spans="1:29" ht="12.7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 spans="1:29" ht="12.7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 spans="1:29" ht="12.7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 spans="1:29" ht="12.7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 spans="1:29" ht="12.7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 spans="1:29" ht="12.7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 spans="1:29" ht="12.7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 spans="1:29" ht="12.7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 spans="1:29" ht="12.7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 spans="1:29" ht="12.7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 spans="1:29" ht="12.7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 spans="1:29" ht="12.7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 spans="1:29" ht="12.7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ht="12.7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ht="12.7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ht="12.7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ht="12.7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ht="12.7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ht="12.7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 spans="1:29" ht="12.7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 spans="1:29" ht="12.7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 spans="1:29" ht="12.7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 spans="1:29" ht="12.7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 spans="1:29" ht="12.7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 spans="1:29" ht="12.7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 spans="1:29" ht="12.7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 spans="1:29" ht="12.7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 spans="1:29" ht="12.7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 spans="1:29" ht="12.7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 spans="1:29" ht="12.7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 spans="1:29" ht="12.7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 spans="1:29" ht="12.7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 spans="1:29" ht="12.7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 spans="1:29" ht="12.7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 spans="1:29" ht="12.7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 spans="1:29" ht="12.7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 spans="1:29" ht="12.7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 spans="1:29" ht="12.7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 spans="1:29" ht="12.7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 spans="1:29" ht="12.7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 spans="1:29" ht="12.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 spans="1:29" ht="12.7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 spans="1:29" ht="12.7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 spans="1:29" ht="12.7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 spans="1:29" ht="12.7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 spans="1:29" ht="12.7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ht="12.7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ht="12.7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ht="12.7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ht="12.7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ht="12.7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ht="12.7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 spans="1:29" ht="12.7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 spans="1:29" ht="12.7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 spans="1:29" ht="12.7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 spans="1:29" ht="12.7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 spans="1:29" ht="12.7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 spans="1:29" ht="12.7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 spans="1:29" ht="12.7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 spans="1:29" ht="12.7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 spans="1:29" ht="12.7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 spans="1:29" ht="12.7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 spans="1:29" ht="12.7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 spans="1:29" ht="12.7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 spans="1:29" ht="12.7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 spans="1:29" ht="12.7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 spans="1:29" ht="12.7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 spans="1:29" ht="12.7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 spans="1:29" ht="12.7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 spans="1:29" ht="12.7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 spans="1:29" ht="12.7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 spans="1:29" ht="12.7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 spans="1:29" ht="12.7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 spans="1:29" ht="12.7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 spans="1:29" ht="12.7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 spans="1:29" ht="12.7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 spans="1:29" ht="12.7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 spans="1:29" ht="12.7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 spans="1:29" ht="12.7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ht="12.7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ht="12.7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ht="12.7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ht="12.7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ht="12.7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ht="12.7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 spans="1:29" ht="12.7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 spans="1:29" ht="12.7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 spans="1:29" ht="12.7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 spans="1:29" ht="12.7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 spans="1:29" ht="12.7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 spans="1:29" ht="12.7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 spans="1:29" ht="12.7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 spans="1:29" ht="12.7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 spans="1:29" ht="12.7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 spans="1:29" ht="12.7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 spans="1:29" ht="12.7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 spans="1:29" ht="12.7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 spans="1:29" ht="12.7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 spans="1:29" ht="12.7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 spans="1:29" ht="12.7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 spans="1:29" ht="12.7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 spans="1:29" ht="12.7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 spans="1:29" ht="12.7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 spans="1:29" ht="12.7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 spans="1:29" ht="12.7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 spans="1:29" ht="12.7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 spans="1:29" ht="12.7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 spans="1:29" ht="12.7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 spans="1:29" ht="12.7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 spans="1:29" ht="12.7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 spans="1:29" ht="12.7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 spans="1:29" ht="12.7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ht="12.7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ht="12.7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ht="12.7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ht="12.7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ht="12.7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ht="12.7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 spans="1:29" ht="12.7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 spans="1:29" ht="12.7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 spans="1:29" ht="12.7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 spans="1:29" ht="12.7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 spans="1:29" ht="12.7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 spans="1:29" ht="12.7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 spans="1:29" ht="12.7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 spans="1:29" ht="12.7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 spans="1:29" ht="12.7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 spans="1:29" ht="12.7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 spans="1:29" ht="12.7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 spans="1:29" ht="12.7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 spans="1:29" ht="12.7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 spans="1:29" ht="12.7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 spans="1:29" ht="12.7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 spans="1:29" ht="12.7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 spans="1:29" ht="12.7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 spans="1:29" ht="12.7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 spans="1:29" ht="12.7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 spans="1:29" ht="12.7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 spans="1:29" ht="12.7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 spans="1:29" ht="12.7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 spans="1:29" ht="12.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 spans="1:29" ht="12.7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 spans="1:29" ht="12.7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 spans="1:29" ht="12.7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 spans="1:29" ht="12.7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ht="12.7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ht="12.7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ht="12.7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ht="12.7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ht="12.7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ht="12.7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29" ht="12.7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29" ht="12.7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29" ht="12.7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29" ht="12.7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29" ht="12.7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29" ht="12.7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29" ht="12.7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 ht="12.7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 ht="12.7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 ht="12.7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 ht="12.7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 ht="12.7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 ht="12.7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 ht="12.7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 ht="12.7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 ht="12.7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 ht="12.7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 ht="12.7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 ht="12.7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 ht="12.7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 ht="12.7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 ht="12.7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 ht="12.7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 ht="12.7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 ht="12.7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 ht="12.7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 ht="12.7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ht="12.7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ht="12.7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ht="12.7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ht="12.7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ht="12.7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ht="12.7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ht="12.7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 ht="12.7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 ht="12.7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 ht="12.7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 ht="12.7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 ht="12.7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 ht="12.7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 ht="12.7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 ht="12.7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 ht="12.7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 ht="12.7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 ht="12.7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 ht="12.7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 ht="12.7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 ht="12.7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 ht="12.7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 ht="12.7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 ht="12.7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 ht="12.7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 ht="12.7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 ht="12.7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 ht="12.7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 ht="12.7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 ht="12.7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 ht="12.7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 ht="12.7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 ht="12.7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ht="12.7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ht="12.7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ht="12.7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ht="12.7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ht="12.7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ht="12.7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ht="12.7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 ht="12.7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 ht="12.7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 ht="12.7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 ht="12.7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 ht="12.7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 ht="12.7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 ht="12.7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 ht="12.7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 ht="12.7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 ht="12.7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 ht="12.7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 ht="12.7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 ht="12.7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 ht="12.7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 ht="12.7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 ht="12.7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 ht="12.7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 ht="12.7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 ht="12.7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 ht="12.7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 ht="12.7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 ht="12.7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 ht="12.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 ht="12.7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 ht="12.7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 ht="12.7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ht="12.7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ht="12.7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ht="12.7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ht="12.7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ht="12.7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ht="12.7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 ht="12.7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 ht="12.7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 ht="12.7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 ht="12.7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 ht="12.7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 ht="12.7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 ht="12.7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 ht="12.7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 ht="12.7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 ht="12.7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 ht="12.7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 ht="12.7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 ht="12.7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 ht="12.7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 ht="12.7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 ht="12.7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 ht="12.7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 ht="12.7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 ht="12.7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 ht="12.7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 ht="12.7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 ht="12.7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 ht="12.7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 ht="12.7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 ht="12.7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 ht="12.7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 ht="12.7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ht="12.7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ht="12.7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ht="12.7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ht="12.7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ht="12.7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ht="12.7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 ht="12.7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 ht="12.7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 ht="12.7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 ht="12.7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 ht="12.7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 ht="12.7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 ht="12.7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 ht="12.7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 ht="12.7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 ht="12.7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 ht="12.7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 ht="12.7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 ht="12.7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 ht="12.7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 ht="12.7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 ht="12.7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 ht="12.7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 ht="12.7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 ht="12.7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 ht="12.7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 ht="12.7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 ht="12.7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 ht="12.7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 ht="12.7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 ht="12.7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 ht="12.7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 ht="12.7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ht="12.7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ht="12.7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ht="12.7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ht="12.7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ht="12.7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ht="12.7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 ht="12.7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 ht="12.7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 ht="12.7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 ht="12.7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 ht="12.7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 ht="12.7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 ht="12.7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 ht="12.7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 ht="12.7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 ht="12.7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 ht="12.7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 ht="12.7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 ht="12.7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 ht="12.7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 ht="12.7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 ht="12.7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 ht="12.7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 ht="12.7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 ht="12.7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 ht="12.7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 ht="12.7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 ht="12.7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 ht="12.7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 ht="12.7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 ht="12.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 ht="12.7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 ht="12.7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ht="12.7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ht="12.7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ht="12.7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ht="12.7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ht="12.7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ht="12.7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 ht="12.7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 ht="12.7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 ht="12.7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 ht="12.7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 ht="12.7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 ht="12.7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 ht="12.7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 ht="12.7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 ht="12.7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 ht="12.7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 ht="12.7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 ht="12.7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 ht="12.7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 ht="12.7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 ht="12.7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 ht="12.7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 ht="12.7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 ht="12.7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 ht="12.7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 ht="12.7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 ht="12.7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 ht="12.7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 ht="12.7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 ht="12.7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 ht="12.7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 ht="12.7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 ht="12.7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ht="12.7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ht="12.7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ht="12.7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ht="12.7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ht="12.7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ht="12.7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 ht="12.7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 ht="12.7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 ht="12.7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 ht="12.7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 ht="12.7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 ht="12.7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 ht="12.7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 ht="12.7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 ht="12.7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 ht="12.7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 ht="12.7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 ht="12.7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 ht="12.7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 ht="12.7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 ht="12.7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 ht="12.7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 ht="12.7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 ht="12.7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 ht="12.7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 ht="12.7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 ht="12.7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 ht="12.7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 ht="12.7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 ht="12.7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 ht="12.7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 ht="12.7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 ht="12.7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 ht="12.7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 ht="12.7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 ht="12.7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 ht="12.7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 ht="12.7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 ht="12.7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 ht="12.7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 ht="12.7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 ht="12.7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 ht="12.7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 ht="12.7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 ht="12.7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 ht="12.7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 ht="12.7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 ht="12.7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 ht="12.7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 ht="12.7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 ht="12.7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 ht="12.7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 ht="12.7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 ht="12.7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 ht="12.7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 ht="12.7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 ht="12.7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 ht="12.7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 ht="12.7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 ht="12.7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 ht="12.7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 ht="12.7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 ht="12.7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 ht="12.7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 ht="12.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 ht="12.7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 ht="12.7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 ht="12.7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 ht="12.7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 ht="12.7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 ht="12.7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 ht="12.7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 ht="12.7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 ht="12.7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 ht="12.7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 ht="12.7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 ht="12.7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 ht="12.7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 ht="12.7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 ht="12.7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 ht="12.7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 ht="12.7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 ht="12.7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 ht="12.7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 ht="12.7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 ht="12.7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 ht="12.7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 ht="12.7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 ht="12.7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 ht="12.7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 ht="12.7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 ht="12.7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 ht="12.7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 ht="12.7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 ht="12.7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 ht="12.7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 ht="12.7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 ht="12.7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 ht="12.7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 ht="12.7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 ht="12.7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 ht="12.7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 ht="12.7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 ht="12.7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 ht="12.7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 ht="12.7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 ht="12.7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 ht="12.7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 ht="12.7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 ht="12.7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 ht="12.7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 ht="12.7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 ht="12.7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 ht="12.7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 ht="12.7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 ht="12.7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 ht="12.7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 ht="12.7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 ht="12.7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 ht="12.7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 ht="12.7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 ht="12.7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 ht="12.7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 ht="12.7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 ht="12.7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 ht="12.7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 ht="12.7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 ht="12.7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 ht="12.7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 ht="12.7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 ht="12.7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 ht="12.7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 ht="12.7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 ht="12.7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 ht="12.7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 ht="12.7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 ht="12.7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 ht="12.7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 ht="12.7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 ht="12.7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 ht="12.7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 ht="12.7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 ht="12.7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 ht="12.7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 ht="12.7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 ht="12.7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 ht="12.7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 ht="12.7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 ht="12.7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 ht="12.7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 ht="12.7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 ht="12.7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 ht="12.7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 ht="12.7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 ht="12.7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 ht="12.7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 ht="12.7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 ht="12.7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 ht="12.7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 ht="12.7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 ht="12.7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 ht="12.7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 ht="12.7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 ht="12.7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 ht="12.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 ht="12.7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 ht="12.7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 ht="12.7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 ht="12.7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 ht="12.7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 ht="12.7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 ht="12.7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 ht="12.7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 ht="12.7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 ht="12.7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 ht="12.7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 ht="12.75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 ht="12.7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 ht="12.75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 ht="12.7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 ht="12.75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 ht="12.7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 ht="12.75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</sheetData>
  <mergeCells count="47">
    <mergeCell ref="Z36:AB36"/>
    <mergeCell ref="H33:J33"/>
    <mergeCell ref="H34:J34"/>
    <mergeCell ref="E35:G35"/>
    <mergeCell ref="H35:J35"/>
    <mergeCell ref="E36:G36"/>
    <mergeCell ref="H36:J36"/>
    <mergeCell ref="K36:M36"/>
    <mergeCell ref="E34:F34"/>
    <mergeCell ref="N36:P36"/>
    <mergeCell ref="Q36:S36"/>
    <mergeCell ref="T36:V36"/>
    <mergeCell ref="W36:Y36"/>
    <mergeCell ref="E33:F33"/>
    <mergeCell ref="K33:M33"/>
    <mergeCell ref="N33:P33"/>
    <mergeCell ref="Q33:S33"/>
    <mergeCell ref="T33:V33"/>
    <mergeCell ref="W33:Y33"/>
    <mergeCell ref="Z33:AB33"/>
    <mergeCell ref="K34:M34"/>
    <mergeCell ref="N34:P34"/>
    <mergeCell ref="K35:M35"/>
    <mergeCell ref="N35:P35"/>
    <mergeCell ref="Q35:S35"/>
    <mergeCell ref="T35:V35"/>
    <mergeCell ref="W35:Y35"/>
    <mergeCell ref="Z35:AB35"/>
    <mergeCell ref="Q34:S34"/>
    <mergeCell ref="T34:V34"/>
    <mergeCell ref="W34:Y34"/>
    <mergeCell ref="Z34:AB34"/>
    <mergeCell ref="W3:Y3"/>
    <mergeCell ref="Z3:AB3"/>
    <mergeCell ref="H3:J3"/>
    <mergeCell ref="L31:M31"/>
    <mergeCell ref="O31:P31"/>
    <mergeCell ref="R31:S31"/>
    <mergeCell ref="U31:V31"/>
    <mergeCell ref="X31:Y31"/>
    <mergeCell ref="AA31:AB31"/>
    <mergeCell ref="I31:J31"/>
    <mergeCell ref="E3:G3"/>
    <mergeCell ref="K3:M3"/>
    <mergeCell ref="N3:P3"/>
    <mergeCell ref="Q3:S3"/>
    <mergeCell ref="T3:V3"/>
  </mergeCells>
  <conditionalFormatting sqref="E5:E30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0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0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0 K5:K30 N5:N30 Q5:Q30 T5:T30 W5:W30 Z5:Z30">
    <cfRule type="cellIs" dxfId="7" priority="6" operator="equal">
      <formula>1</formula>
    </cfRule>
  </conditionalFormatting>
  <conditionalFormatting sqref="H34:Z34">
    <cfRule type="cellIs" dxfId="6" priority="1" operator="equal">
      <formula>0</formula>
    </cfRule>
    <cfRule type="cellIs" dxfId="5" priority="2" operator="equal">
      <formula>1</formula>
    </cfRule>
    <cfRule type="cellIs" dxfId="4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7109375" defaultRowHeight="15.75" customHeight="1"/>
  <cols>
    <col min="1" max="1" width="3.7109375" customWidth="1"/>
    <col min="2" max="2" width="6.7109375" customWidth="1"/>
    <col min="3" max="3" width="8" customWidth="1"/>
    <col min="5" max="5" width="3.7109375" customWidth="1"/>
    <col min="6" max="7" width="10.140625" customWidth="1"/>
    <col min="8" max="8" width="3.7109375" customWidth="1"/>
    <col min="9" max="10" width="10.140625" customWidth="1"/>
    <col min="11" max="11" width="3.7109375" customWidth="1"/>
    <col min="12" max="13" width="10.140625" customWidth="1"/>
    <col min="14" max="14" width="3.7109375" customWidth="1"/>
    <col min="15" max="16" width="10.140625" customWidth="1"/>
    <col min="17" max="17" width="3.7109375" customWidth="1"/>
    <col min="18" max="19" width="10.140625" customWidth="1"/>
    <col min="20" max="20" width="3.7109375" customWidth="1"/>
    <col min="21" max="22" width="10.140625" customWidth="1"/>
    <col min="23" max="23" width="3.7109375" customWidth="1"/>
    <col min="24" max="25" width="10.140625" customWidth="1"/>
    <col min="26" max="26" width="3.7109375" customWidth="1"/>
    <col min="27" max="31" width="10.140625" customWidth="1"/>
  </cols>
  <sheetData>
    <row r="1" spans="1:31" ht="15.75" customHeight="1">
      <c r="A1" s="66" t="s">
        <v>74</v>
      </c>
    </row>
    <row r="2" spans="1:31" ht="15.75" customHeight="1">
      <c r="I2" s="66"/>
      <c r="L2" s="66"/>
      <c r="M2" s="66"/>
      <c r="R2" s="66"/>
      <c r="S2" s="66"/>
      <c r="U2" s="66"/>
      <c r="V2" s="66"/>
      <c r="X2" s="66"/>
      <c r="Y2" s="66"/>
    </row>
    <row r="3" spans="1:31" ht="15.75" customHeight="1">
      <c r="E3" s="107" t="s">
        <v>54</v>
      </c>
      <c r="F3" s="108"/>
      <c r="G3" s="91"/>
      <c r="H3" s="107" t="s">
        <v>75</v>
      </c>
      <c r="I3" s="108"/>
      <c r="J3" s="91"/>
      <c r="K3" s="107" t="s">
        <v>76</v>
      </c>
      <c r="L3" s="108"/>
      <c r="M3" s="91"/>
      <c r="N3" s="107" t="s">
        <v>77</v>
      </c>
      <c r="O3" s="108"/>
      <c r="P3" s="91"/>
      <c r="Q3" s="107" t="s">
        <v>78</v>
      </c>
      <c r="R3" s="108"/>
      <c r="S3" s="91"/>
      <c r="T3" s="107" t="s">
        <v>79</v>
      </c>
      <c r="U3" s="108"/>
      <c r="V3" s="91"/>
      <c r="W3" s="107" t="s">
        <v>80</v>
      </c>
      <c r="X3" s="108"/>
      <c r="Y3" s="91"/>
      <c r="Z3" s="107" t="s">
        <v>81</v>
      </c>
      <c r="AA3" s="108"/>
      <c r="AB3" s="91"/>
      <c r="AC3" s="32"/>
      <c r="AD3" s="32"/>
      <c r="AE3" s="32"/>
    </row>
    <row r="4" spans="1:31" ht="15.75" customHeight="1">
      <c r="B4" s="3" t="s">
        <v>5</v>
      </c>
      <c r="C4" s="4" t="s">
        <v>6</v>
      </c>
      <c r="D4" s="4" t="s">
        <v>7</v>
      </c>
      <c r="E4" s="35" t="s">
        <v>62</v>
      </c>
      <c r="F4" s="36" t="s">
        <v>8</v>
      </c>
      <c r="G4" s="37" t="s">
        <v>9</v>
      </c>
      <c r="H4" s="35" t="s">
        <v>62</v>
      </c>
      <c r="I4" s="36" t="s">
        <v>8</v>
      </c>
      <c r="J4" s="37" t="s">
        <v>9</v>
      </c>
      <c r="K4" s="35" t="s">
        <v>62</v>
      </c>
      <c r="L4" s="36" t="s">
        <v>8</v>
      </c>
      <c r="M4" s="37" t="s">
        <v>9</v>
      </c>
      <c r="N4" s="35" t="s">
        <v>62</v>
      </c>
      <c r="O4" s="36" t="s">
        <v>8</v>
      </c>
      <c r="P4" s="37" t="s">
        <v>9</v>
      </c>
      <c r="Q4" s="35" t="s">
        <v>62</v>
      </c>
      <c r="R4" s="36" t="s">
        <v>8</v>
      </c>
      <c r="S4" s="37" t="s">
        <v>9</v>
      </c>
      <c r="T4" s="35" t="s">
        <v>62</v>
      </c>
      <c r="U4" s="36" t="s">
        <v>8</v>
      </c>
      <c r="V4" s="37" t="s">
        <v>9</v>
      </c>
      <c r="W4" s="35" t="s">
        <v>62</v>
      </c>
      <c r="X4" s="36" t="s">
        <v>8</v>
      </c>
      <c r="Y4" s="37" t="s">
        <v>9</v>
      </c>
      <c r="Z4" s="35" t="s">
        <v>62</v>
      </c>
      <c r="AA4" s="36" t="s">
        <v>8</v>
      </c>
      <c r="AB4" s="37" t="s">
        <v>9</v>
      </c>
      <c r="AC4" s="34"/>
      <c r="AD4" s="34"/>
      <c r="AE4" s="34"/>
    </row>
    <row r="5" spans="1:31" ht="15.75" customHeight="1">
      <c r="B5" s="8">
        <v>1</v>
      </c>
      <c r="C5" s="9" t="s">
        <v>10</v>
      </c>
      <c r="D5" s="9" t="s">
        <v>11</v>
      </c>
      <c r="E5" s="33">
        <f t="shared" ref="E5:E39" si="0">SUM(H5,K5,N5,Q5,T5,W5,Z5)</f>
        <v>3</v>
      </c>
      <c r="F5" s="32" t="str">
        <f t="shared" ref="F5:G5" si="1">IF(SUM(I5,L5,O5,R5,U5,X5,AA5)=0,"",SUM(I5,L5,O5,R5,U5,X5,AA5))</f>
        <v/>
      </c>
      <c r="G5" s="40" t="str">
        <f t="shared" si="1"/>
        <v/>
      </c>
      <c r="H5" s="39"/>
      <c r="I5" s="38"/>
      <c r="J5" s="73"/>
      <c r="K5" s="39">
        <v>1</v>
      </c>
      <c r="L5" s="38"/>
      <c r="M5" s="73"/>
      <c r="N5" s="39">
        <v>1</v>
      </c>
      <c r="O5" s="38"/>
      <c r="P5" s="73"/>
      <c r="Q5" s="39"/>
      <c r="R5" s="38"/>
      <c r="S5" s="73"/>
      <c r="T5" s="39"/>
      <c r="U5" s="38"/>
      <c r="V5" s="73"/>
      <c r="W5" s="39">
        <v>1</v>
      </c>
      <c r="X5" s="38"/>
      <c r="Y5" s="73"/>
      <c r="Z5" s="39"/>
      <c r="AA5" s="38"/>
      <c r="AB5" s="73"/>
    </row>
    <row r="6" spans="1:31" ht="15.75" customHeight="1">
      <c r="B6" s="8">
        <v>11</v>
      </c>
      <c r="C6" s="9" t="s">
        <v>10</v>
      </c>
      <c r="D6" s="9" t="s">
        <v>12</v>
      </c>
      <c r="E6" s="43">
        <f t="shared" si="0"/>
        <v>5</v>
      </c>
      <c r="F6" s="32" t="str">
        <f t="shared" ref="F6:G6" si="2">IF(SUM(I6,L6,O6,R6,U6,X6,AA6)=0,"",SUM(I6,L6,O6,R6,U6,X6,AA6))</f>
        <v/>
      </c>
      <c r="G6" s="40" t="str">
        <f t="shared" si="2"/>
        <v/>
      </c>
      <c r="H6" s="39">
        <v>1</v>
      </c>
      <c r="I6" s="38"/>
      <c r="J6" s="73"/>
      <c r="K6" s="39"/>
      <c r="L6" s="38"/>
      <c r="M6" s="73"/>
      <c r="N6" s="39"/>
      <c r="O6" s="38"/>
      <c r="P6" s="73"/>
      <c r="Q6" s="39">
        <v>1</v>
      </c>
      <c r="R6" s="38"/>
      <c r="S6" s="73"/>
      <c r="T6" s="39">
        <v>1</v>
      </c>
      <c r="U6" s="38"/>
      <c r="V6" s="73"/>
      <c r="W6" s="39">
        <v>1</v>
      </c>
      <c r="X6" s="38"/>
      <c r="Y6" s="73"/>
      <c r="Z6" s="39">
        <v>1</v>
      </c>
      <c r="AA6" s="38"/>
      <c r="AB6" s="73"/>
    </row>
    <row r="7" spans="1:31" ht="15.75" customHeight="1">
      <c r="B7" s="8">
        <v>16</v>
      </c>
      <c r="C7" s="9" t="s">
        <v>10</v>
      </c>
      <c r="D7" s="9" t="s">
        <v>13</v>
      </c>
      <c r="E7" s="43">
        <f t="shared" si="0"/>
        <v>3</v>
      </c>
      <c r="F7" s="32" t="str">
        <f t="shared" ref="F7:G7" si="3">IF(SUM(I7,L7,O7,R7,U7,X7,AA7)=0,"",SUM(I7,L7,O7,R7,U7,X7,AA7))</f>
        <v/>
      </c>
      <c r="G7" s="40" t="str">
        <f t="shared" si="3"/>
        <v/>
      </c>
      <c r="H7" s="39"/>
      <c r="I7" s="38"/>
      <c r="J7" s="73"/>
      <c r="K7" s="39"/>
      <c r="L7" s="38"/>
      <c r="M7" s="73"/>
      <c r="N7" s="39">
        <v>1</v>
      </c>
      <c r="O7" s="38"/>
      <c r="P7" s="73"/>
      <c r="Q7" s="39"/>
      <c r="R7" s="38"/>
      <c r="S7" s="73"/>
      <c r="T7" s="39"/>
      <c r="U7" s="38"/>
      <c r="V7" s="73"/>
      <c r="W7" s="39">
        <v>1</v>
      </c>
      <c r="X7" s="38"/>
      <c r="Y7" s="73"/>
      <c r="Z7" s="39">
        <v>1</v>
      </c>
      <c r="AA7" s="38"/>
      <c r="AB7" s="73"/>
    </row>
    <row r="8" spans="1:31" ht="15.75" customHeight="1">
      <c r="B8" s="17">
        <v>3</v>
      </c>
      <c r="C8" s="18" t="s">
        <v>14</v>
      </c>
      <c r="D8" s="18" t="s">
        <v>15</v>
      </c>
      <c r="E8" s="43">
        <f t="shared" si="0"/>
        <v>0</v>
      </c>
      <c r="F8" s="32" t="str">
        <f t="shared" ref="F8:G8" si="4">IF(SUM(I8,L8,O8,R8,U8,X8,AA8)=0,"",SUM(I8,L8,O8,R8,U8,X8,AA8))</f>
        <v/>
      </c>
      <c r="G8" s="40" t="str">
        <f t="shared" si="4"/>
        <v/>
      </c>
      <c r="H8" s="39"/>
      <c r="I8" s="38"/>
      <c r="J8" s="73"/>
      <c r="K8" s="39"/>
      <c r="L8" s="38"/>
      <c r="M8" s="73"/>
      <c r="N8" s="39"/>
      <c r="O8" s="38"/>
      <c r="P8" s="73"/>
      <c r="Q8" s="39"/>
      <c r="R8" s="38"/>
      <c r="S8" s="73"/>
      <c r="T8" s="39"/>
      <c r="U8" s="38"/>
      <c r="V8" s="73"/>
      <c r="W8" s="39"/>
      <c r="X8" s="38"/>
      <c r="Y8" s="73"/>
      <c r="Z8" s="39"/>
      <c r="AA8" s="38"/>
      <c r="AB8" s="73"/>
    </row>
    <row r="9" spans="1:31" ht="15.75" customHeight="1">
      <c r="B9" s="8">
        <v>3</v>
      </c>
      <c r="C9" s="9" t="s">
        <v>14</v>
      </c>
      <c r="D9" s="9" t="s">
        <v>16</v>
      </c>
      <c r="E9" s="43">
        <f t="shared" si="0"/>
        <v>3</v>
      </c>
      <c r="F9" s="32" t="str">
        <f t="shared" ref="F9:G9" si="5">IF(SUM(I9,L9,O9,R9,U9,X9,AA9)=0,"",SUM(I9,L9,O9,R9,U9,X9,AA9))</f>
        <v/>
      </c>
      <c r="G9" s="40" t="str">
        <f t="shared" si="5"/>
        <v/>
      </c>
      <c r="H9" s="39"/>
      <c r="I9" s="38"/>
      <c r="J9" s="73"/>
      <c r="K9" s="39"/>
      <c r="L9" s="38"/>
      <c r="M9" s="73"/>
      <c r="N9" s="39"/>
      <c r="O9" s="38"/>
      <c r="P9" s="73"/>
      <c r="Q9" s="39"/>
      <c r="R9" s="38"/>
      <c r="S9" s="73"/>
      <c r="T9" s="39">
        <v>1</v>
      </c>
      <c r="U9" s="38"/>
      <c r="V9" s="73"/>
      <c r="W9" s="39">
        <v>1</v>
      </c>
      <c r="X9" s="38"/>
      <c r="Y9" s="73"/>
      <c r="Z9" s="39">
        <v>1</v>
      </c>
      <c r="AA9" s="38"/>
      <c r="AB9" s="73"/>
    </row>
    <row r="10" spans="1:31" ht="15.75" customHeight="1">
      <c r="B10" s="8">
        <v>4</v>
      </c>
      <c r="C10" s="9" t="s">
        <v>14</v>
      </c>
      <c r="D10" s="9" t="s">
        <v>17</v>
      </c>
      <c r="E10" s="43">
        <f t="shared" si="0"/>
        <v>6</v>
      </c>
      <c r="F10" s="32" t="str">
        <f t="shared" ref="F10:G10" si="6">IF(SUM(I10,L10,O10,R10,U10,X10,AA10)=0,"",SUM(I10,L10,O10,R10,U10,X10,AA10))</f>
        <v/>
      </c>
      <c r="G10" s="40" t="str">
        <f t="shared" si="6"/>
        <v/>
      </c>
      <c r="H10" s="39">
        <v>1</v>
      </c>
      <c r="I10" s="38"/>
      <c r="J10" s="73"/>
      <c r="K10" s="39">
        <v>1</v>
      </c>
      <c r="L10" s="38"/>
      <c r="M10" s="73"/>
      <c r="N10" s="39">
        <v>1</v>
      </c>
      <c r="O10" s="38"/>
      <c r="P10" s="73"/>
      <c r="Q10" s="39"/>
      <c r="R10" s="38"/>
      <c r="S10" s="73"/>
      <c r="T10" s="39">
        <v>1</v>
      </c>
      <c r="U10" s="38"/>
      <c r="V10" s="73"/>
      <c r="W10" s="39">
        <v>1</v>
      </c>
      <c r="X10" s="38"/>
      <c r="Y10" s="73"/>
      <c r="Z10" s="39">
        <v>1</v>
      </c>
      <c r="AA10" s="38"/>
      <c r="AB10" s="73"/>
    </row>
    <row r="11" spans="1:31" ht="15.75" customHeight="1">
      <c r="B11" s="8">
        <v>6</v>
      </c>
      <c r="C11" s="9" t="s">
        <v>14</v>
      </c>
      <c r="D11" s="9" t="s">
        <v>18</v>
      </c>
      <c r="E11" s="43">
        <f t="shared" si="0"/>
        <v>4</v>
      </c>
      <c r="F11" s="32" t="str">
        <f t="shared" ref="F11:G11" si="7">IF(SUM(I11,L11,O11,R11,U11,X11,AA11)=0,"",SUM(I11,L11,O11,R11,U11,X11,AA11))</f>
        <v/>
      </c>
      <c r="G11" s="40" t="str">
        <f t="shared" si="7"/>
        <v/>
      </c>
      <c r="H11" s="39">
        <v>1</v>
      </c>
      <c r="I11" s="38"/>
      <c r="J11" s="73"/>
      <c r="K11" s="39">
        <v>1</v>
      </c>
      <c r="L11" s="38"/>
      <c r="M11" s="73"/>
      <c r="N11" s="39"/>
      <c r="O11" s="38"/>
      <c r="P11" s="73"/>
      <c r="Q11" s="39"/>
      <c r="R11" s="38"/>
      <c r="S11" s="73"/>
      <c r="T11" s="39"/>
      <c r="U11" s="38"/>
      <c r="V11" s="73"/>
      <c r="W11" s="39">
        <v>1</v>
      </c>
      <c r="X11" s="38"/>
      <c r="Y11" s="73"/>
      <c r="Z11" s="39">
        <v>1</v>
      </c>
      <c r="AA11" s="38"/>
      <c r="AB11" s="73"/>
    </row>
    <row r="12" spans="1:31" ht="15.75" customHeight="1">
      <c r="B12" s="8">
        <v>12</v>
      </c>
      <c r="C12" s="9" t="s">
        <v>14</v>
      </c>
      <c r="D12" s="9" t="s">
        <v>19</v>
      </c>
      <c r="E12" s="43">
        <f t="shared" si="0"/>
        <v>3</v>
      </c>
      <c r="F12" s="32" t="str">
        <f t="shared" ref="F12:G12" si="8">IF(SUM(I12,L12,O12,R12,U12,X12,AA12)=0,"",SUM(I12,L12,O12,R12,U12,X12,AA12))</f>
        <v/>
      </c>
      <c r="G12" s="40" t="str">
        <f t="shared" si="8"/>
        <v/>
      </c>
      <c r="H12" s="39"/>
      <c r="I12" s="38"/>
      <c r="J12" s="73"/>
      <c r="K12" s="39">
        <v>1</v>
      </c>
      <c r="L12" s="38"/>
      <c r="M12" s="73"/>
      <c r="N12" s="39"/>
      <c r="O12" s="38"/>
      <c r="P12" s="73"/>
      <c r="Q12" s="39"/>
      <c r="R12" s="38"/>
      <c r="S12" s="73"/>
      <c r="T12" s="39"/>
      <c r="U12" s="38"/>
      <c r="V12" s="73"/>
      <c r="W12" s="39">
        <v>1</v>
      </c>
      <c r="X12" s="38"/>
      <c r="Y12" s="73"/>
      <c r="Z12" s="39">
        <v>1</v>
      </c>
      <c r="AA12" s="38"/>
      <c r="AB12" s="73"/>
    </row>
    <row r="13" spans="1:31" ht="15.75" customHeight="1">
      <c r="B13" s="8">
        <v>13</v>
      </c>
      <c r="C13" s="9" t="s">
        <v>14</v>
      </c>
      <c r="D13" s="9" t="s">
        <v>20</v>
      </c>
      <c r="E13" s="43">
        <f t="shared" si="0"/>
        <v>2</v>
      </c>
      <c r="F13" s="32" t="str">
        <f t="shared" ref="F13:G13" si="9">IF(SUM(I13,L13,O13,R13,U13,X13,AA13)=0,"",SUM(I13,L13,O13,R13,U13,X13,AA13))</f>
        <v/>
      </c>
      <c r="G13" s="40" t="str">
        <f t="shared" si="9"/>
        <v/>
      </c>
      <c r="H13" s="39"/>
      <c r="I13" s="38"/>
      <c r="J13" s="73"/>
      <c r="K13" s="39"/>
      <c r="L13" s="38"/>
      <c r="M13" s="73"/>
      <c r="N13" s="39"/>
      <c r="O13" s="38"/>
      <c r="P13" s="73"/>
      <c r="Q13" s="39">
        <v>1</v>
      </c>
      <c r="R13" s="38"/>
      <c r="S13" s="73"/>
      <c r="T13" s="39">
        <v>1</v>
      </c>
      <c r="U13" s="38"/>
      <c r="V13" s="73"/>
      <c r="W13" s="39"/>
      <c r="X13" s="38"/>
      <c r="Y13" s="73"/>
      <c r="Z13" s="39"/>
      <c r="AA13" s="38"/>
      <c r="AB13" s="73"/>
    </row>
    <row r="14" spans="1:31" ht="15.75" customHeight="1">
      <c r="B14" s="17">
        <v>20</v>
      </c>
      <c r="C14" s="18" t="s">
        <v>14</v>
      </c>
      <c r="D14" s="18" t="s">
        <v>21</v>
      </c>
      <c r="E14" s="43">
        <f t="shared" si="0"/>
        <v>0</v>
      </c>
      <c r="F14" s="32" t="str">
        <f t="shared" ref="F14:G14" si="10">IF(SUM(I14,L14,O14,R14,U14,X14,AA14)=0,"",SUM(I14,L14,O14,R14,U14,X14,AA14))</f>
        <v/>
      </c>
      <c r="G14" s="40" t="str">
        <f t="shared" si="10"/>
        <v/>
      </c>
      <c r="H14" s="39"/>
      <c r="I14" s="38"/>
      <c r="J14" s="73"/>
      <c r="K14" s="39"/>
      <c r="L14" s="38"/>
      <c r="M14" s="73"/>
      <c r="N14" s="39"/>
      <c r="O14" s="38"/>
      <c r="P14" s="73"/>
      <c r="Q14" s="39"/>
      <c r="R14" s="38"/>
      <c r="S14" s="73"/>
      <c r="T14" s="39"/>
      <c r="U14" s="38"/>
      <c r="V14" s="73"/>
      <c r="W14" s="39"/>
      <c r="X14" s="38"/>
      <c r="Y14" s="73"/>
      <c r="Z14" s="39"/>
      <c r="AA14" s="38"/>
      <c r="AB14" s="73"/>
    </row>
    <row r="15" spans="1:31" ht="15.75" customHeight="1">
      <c r="B15" s="8">
        <v>23</v>
      </c>
      <c r="C15" s="9" t="s">
        <v>14</v>
      </c>
      <c r="D15" s="9" t="s">
        <v>22</v>
      </c>
      <c r="E15" s="43">
        <f t="shared" si="0"/>
        <v>6</v>
      </c>
      <c r="F15" s="32" t="str">
        <f t="shared" ref="F15:G15" si="11">IF(SUM(I15,L15,O15,R15,U15,X15,AA15)=0,"",SUM(I15,L15,O15,R15,U15,X15,AA15))</f>
        <v/>
      </c>
      <c r="G15" s="40" t="str">
        <f t="shared" si="11"/>
        <v/>
      </c>
      <c r="H15" s="39">
        <v>1</v>
      </c>
      <c r="I15" s="38"/>
      <c r="J15" s="73"/>
      <c r="K15" s="39">
        <v>1</v>
      </c>
      <c r="L15" s="38"/>
      <c r="M15" s="73"/>
      <c r="N15" s="39">
        <v>1</v>
      </c>
      <c r="O15" s="38"/>
      <c r="P15" s="73"/>
      <c r="Q15" s="39"/>
      <c r="R15" s="38"/>
      <c r="S15" s="73"/>
      <c r="T15" s="39">
        <v>1</v>
      </c>
      <c r="U15" s="38"/>
      <c r="V15" s="73"/>
      <c r="W15" s="39">
        <v>1</v>
      </c>
      <c r="X15" s="38"/>
      <c r="Y15" s="73"/>
      <c r="Z15" s="39">
        <v>1</v>
      </c>
      <c r="AA15" s="38"/>
      <c r="AB15" s="73"/>
    </row>
    <row r="16" spans="1:31" ht="15.75" customHeight="1">
      <c r="B16" s="19">
        <v>26</v>
      </c>
      <c r="C16" s="20" t="s">
        <v>14</v>
      </c>
      <c r="D16" s="20" t="s">
        <v>23</v>
      </c>
      <c r="E16" s="43">
        <f t="shared" si="0"/>
        <v>3</v>
      </c>
      <c r="F16" s="32">
        <f t="shared" ref="F16:G16" si="12">IF(SUM(I16,L16,O16,R16,U16,X16,AA16)=0,"",SUM(I16,L16,O16,R16,U16,X16,AA16))</f>
        <v>1</v>
      </c>
      <c r="G16" s="40" t="str">
        <f t="shared" si="12"/>
        <v/>
      </c>
      <c r="H16" s="39">
        <v>1</v>
      </c>
      <c r="I16" s="38"/>
      <c r="J16" s="73"/>
      <c r="K16" s="39"/>
      <c r="L16" s="38"/>
      <c r="M16" s="73"/>
      <c r="N16" s="39">
        <v>1</v>
      </c>
      <c r="O16" s="38"/>
      <c r="P16" s="73"/>
      <c r="Q16" s="39"/>
      <c r="R16" s="38"/>
      <c r="S16" s="73"/>
      <c r="T16" s="39"/>
      <c r="U16" s="38"/>
      <c r="V16" s="73"/>
      <c r="W16" s="39">
        <v>1</v>
      </c>
      <c r="X16" s="38">
        <v>1</v>
      </c>
      <c r="Y16" s="73"/>
      <c r="Z16" s="39"/>
      <c r="AA16" s="38"/>
      <c r="AB16" s="73"/>
    </row>
    <row r="17" spans="2:31" ht="15.75" customHeight="1">
      <c r="B17" s="8">
        <v>30</v>
      </c>
      <c r="C17" s="9" t="s">
        <v>14</v>
      </c>
      <c r="D17" s="9" t="s">
        <v>24</v>
      </c>
      <c r="E17" s="43">
        <f t="shared" si="0"/>
        <v>1</v>
      </c>
      <c r="F17" s="32" t="str">
        <f t="shared" ref="F17:G17" si="13">IF(SUM(I17,L17,O17,R17,U17,X17,AA17)=0,"",SUM(I17,L17,O17,R17,U17,X17,AA17))</f>
        <v/>
      </c>
      <c r="G17" s="40" t="str">
        <f t="shared" si="13"/>
        <v/>
      </c>
      <c r="H17" s="39"/>
      <c r="I17" s="38"/>
      <c r="J17" s="73"/>
      <c r="K17" s="39"/>
      <c r="L17" s="38"/>
      <c r="M17" s="73"/>
      <c r="N17" s="39"/>
      <c r="O17" s="38"/>
      <c r="P17" s="73"/>
      <c r="Q17" s="39"/>
      <c r="R17" s="38"/>
      <c r="S17" s="73"/>
      <c r="T17" s="39"/>
      <c r="U17" s="38"/>
      <c r="V17" s="73"/>
      <c r="W17" s="39"/>
      <c r="X17" s="38"/>
      <c r="Y17" s="73"/>
      <c r="Z17" s="39">
        <v>1</v>
      </c>
      <c r="AA17" s="38"/>
      <c r="AB17" s="73"/>
    </row>
    <row r="18" spans="2:31" ht="15.75" customHeight="1">
      <c r="B18" s="8">
        <v>45</v>
      </c>
      <c r="C18" s="9" t="s">
        <v>14</v>
      </c>
      <c r="D18" s="9" t="s">
        <v>25</v>
      </c>
      <c r="E18" s="43">
        <f t="shared" si="0"/>
        <v>5</v>
      </c>
      <c r="F18" s="32" t="str">
        <f t="shared" ref="F18:G18" si="14">IF(SUM(I18,L18,O18,R18,U18,X18,AA18)=0,"",SUM(I18,L18,O18,R18,U18,X18,AA18))</f>
        <v/>
      </c>
      <c r="G18" s="40" t="str">
        <f t="shared" si="14"/>
        <v/>
      </c>
      <c r="H18" s="39">
        <v>1</v>
      </c>
      <c r="I18" s="38"/>
      <c r="J18" s="73"/>
      <c r="K18" s="39"/>
      <c r="L18" s="38"/>
      <c r="M18" s="73"/>
      <c r="N18" s="39">
        <v>1</v>
      </c>
      <c r="O18" s="38"/>
      <c r="P18" s="73"/>
      <c r="Q18" s="39">
        <v>1</v>
      </c>
      <c r="R18" s="38"/>
      <c r="S18" s="73"/>
      <c r="T18" s="39">
        <v>1</v>
      </c>
      <c r="U18" s="38"/>
      <c r="V18" s="73"/>
      <c r="W18" s="39">
        <v>1</v>
      </c>
      <c r="X18" s="38"/>
      <c r="Y18" s="73"/>
      <c r="Z18" s="39"/>
      <c r="AA18" s="38"/>
      <c r="AB18" s="73"/>
    </row>
    <row r="19" spans="2:31" ht="15.75" customHeight="1">
      <c r="B19" s="19">
        <v>70</v>
      </c>
      <c r="C19" s="20" t="s">
        <v>14</v>
      </c>
      <c r="D19" s="20" t="s">
        <v>26</v>
      </c>
      <c r="E19" s="43">
        <f t="shared" si="0"/>
        <v>3</v>
      </c>
      <c r="F19" s="32" t="str">
        <f t="shared" ref="F19:G19" si="15">IF(SUM(I19,L19,O19,R19,U19,X19,AA19)=0,"",SUM(I19,L19,O19,R19,U19,X19,AA19))</f>
        <v/>
      </c>
      <c r="G19" s="40" t="str">
        <f t="shared" si="15"/>
        <v/>
      </c>
      <c r="H19" s="39"/>
      <c r="I19" s="38"/>
      <c r="J19" s="73"/>
      <c r="K19" s="39">
        <v>1</v>
      </c>
      <c r="L19" s="38"/>
      <c r="M19" s="73"/>
      <c r="N19" s="39"/>
      <c r="O19" s="38"/>
      <c r="P19" s="73"/>
      <c r="Q19" s="39"/>
      <c r="R19" s="38"/>
      <c r="S19" s="73"/>
      <c r="T19" s="39">
        <v>1</v>
      </c>
      <c r="U19" s="38"/>
      <c r="V19" s="73"/>
      <c r="W19" s="39">
        <v>1</v>
      </c>
      <c r="X19" s="38"/>
      <c r="Y19" s="73"/>
      <c r="Z19" s="39"/>
      <c r="AA19" s="38"/>
      <c r="AB19" s="73"/>
    </row>
    <row r="20" spans="2:31" ht="15.75" customHeight="1">
      <c r="B20" s="8">
        <v>2</v>
      </c>
      <c r="C20" s="9" t="s">
        <v>27</v>
      </c>
      <c r="D20" s="9" t="s">
        <v>28</v>
      </c>
      <c r="E20" s="43">
        <f t="shared" si="0"/>
        <v>7</v>
      </c>
      <c r="F20" s="32" t="str">
        <f t="shared" ref="F20:G20" si="16">IF(SUM(I20,L20,O20,R20,U20,X20,AA20)=0,"",SUM(I20,L20,O20,R20,U20,X20,AA20))</f>
        <v/>
      </c>
      <c r="G20" s="40">
        <f t="shared" si="16"/>
        <v>7</v>
      </c>
      <c r="H20" s="39">
        <v>1</v>
      </c>
      <c r="I20" s="38"/>
      <c r="J20" s="73"/>
      <c r="K20" s="39">
        <v>1</v>
      </c>
      <c r="L20" s="38"/>
      <c r="M20" s="73">
        <v>1</v>
      </c>
      <c r="N20" s="39">
        <v>1</v>
      </c>
      <c r="O20" s="38"/>
      <c r="P20" s="73">
        <v>3</v>
      </c>
      <c r="Q20" s="39">
        <v>1</v>
      </c>
      <c r="R20" s="38"/>
      <c r="S20" s="73">
        <v>1</v>
      </c>
      <c r="T20" s="39">
        <v>1</v>
      </c>
      <c r="U20" s="38"/>
      <c r="V20" s="73">
        <v>1</v>
      </c>
      <c r="W20" s="39">
        <v>1</v>
      </c>
      <c r="X20" s="38"/>
      <c r="Y20" s="73"/>
      <c r="Z20" s="39">
        <v>1</v>
      </c>
      <c r="AA20" s="38"/>
      <c r="AB20" s="73">
        <v>1</v>
      </c>
    </row>
    <row r="21" spans="2:31" ht="15.75" customHeight="1">
      <c r="B21" s="8">
        <v>5</v>
      </c>
      <c r="C21" s="9" t="s">
        <v>27</v>
      </c>
      <c r="D21" s="9" t="s">
        <v>29</v>
      </c>
      <c r="E21" s="43">
        <f t="shared" si="0"/>
        <v>5</v>
      </c>
      <c r="F21" s="32" t="str">
        <f t="shared" ref="F21:G21" si="17">IF(SUM(I21,L21,O21,R21,U21,X21,AA21)=0,"",SUM(I21,L21,O21,R21,U21,X21,AA21))</f>
        <v/>
      </c>
      <c r="G21" s="40" t="str">
        <f t="shared" si="17"/>
        <v/>
      </c>
      <c r="H21" s="39">
        <v>1</v>
      </c>
      <c r="I21" s="38"/>
      <c r="J21" s="73"/>
      <c r="K21" s="39">
        <v>1</v>
      </c>
      <c r="L21" s="38"/>
      <c r="M21" s="73"/>
      <c r="N21" s="39"/>
      <c r="O21" s="38"/>
      <c r="P21" s="73"/>
      <c r="Q21" s="39">
        <v>1</v>
      </c>
      <c r="R21" s="38"/>
      <c r="S21" s="73"/>
      <c r="T21" s="39"/>
      <c r="U21" s="38"/>
      <c r="V21" s="73"/>
      <c r="W21" s="39">
        <v>1</v>
      </c>
      <c r="X21" s="38"/>
      <c r="Y21" s="73"/>
      <c r="Z21" s="39">
        <v>1</v>
      </c>
      <c r="AA21" s="38"/>
      <c r="AB21" s="73"/>
    </row>
    <row r="22" spans="2:31" ht="15.75" customHeight="1">
      <c r="B22" s="17">
        <v>13</v>
      </c>
      <c r="C22" s="18" t="s">
        <v>27</v>
      </c>
      <c r="D22" s="18" t="s">
        <v>30</v>
      </c>
      <c r="E22" s="43">
        <f t="shared" si="0"/>
        <v>0</v>
      </c>
      <c r="F22" s="32" t="str">
        <f t="shared" ref="F22:G22" si="18">IF(SUM(I22,L22,O22,R22,U22,X22,AA22)=0,"",SUM(I22,L22,O22,R22,U22,X22,AA22))</f>
        <v/>
      </c>
      <c r="G22" s="40" t="str">
        <f t="shared" si="18"/>
        <v/>
      </c>
      <c r="H22" s="39"/>
      <c r="I22" s="38"/>
      <c r="J22" s="73"/>
      <c r="K22" s="39"/>
      <c r="L22" s="38"/>
      <c r="M22" s="73"/>
      <c r="N22" s="39"/>
      <c r="O22" s="38"/>
      <c r="P22" s="73"/>
      <c r="Q22" s="39"/>
      <c r="R22" s="38"/>
      <c r="S22" s="73"/>
      <c r="T22" s="39"/>
      <c r="U22" s="38"/>
      <c r="V22" s="73"/>
      <c r="W22" s="39"/>
      <c r="X22" s="38"/>
      <c r="Y22" s="73"/>
      <c r="Z22" s="39"/>
      <c r="AA22" s="38"/>
      <c r="AB22" s="73"/>
    </row>
    <row r="23" spans="2:31" ht="15.75" customHeight="1">
      <c r="B23" s="19">
        <v>17</v>
      </c>
      <c r="C23" s="20" t="s">
        <v>27</v>
      </c>
      <c r="D23" s="20" t="s">
        <v>31</v>
      </c>
      <c r="E23" s="43">
        <f t="shared" si="0"/>
        <v>0</v>
      </c>
      <c r="F23" s="32" t="str">
        <f t="shared" ref="F23:G23" si="19">IF(SUM(I23,L23,O23,R23,U23,X23,AA23)=0,"",SUM(I23,L23,O23,R23,U23,X23,AA23))</f>
        <v/>
      </c>
      <c r="G23" s="40" t="str">
        <f t="shared" si="19"/>
        <v/>
      </c>
      <c r="H23" s="39"/>
      <c r="I23" s="38"/>
      <c r="J23" s="73"/>
      <c r="K23" s="39"/>
      <c r="L23" s="38"/>
      <c r="M23" s="73"/>
      <c r="N23" s="39"/>
      <c r="O23" s="38"/>
      <c r="P23" s="73"/>
      <c r="Q23" s="39"/>
      <c r="R23" s="38"/>
      <c r="S23" s="73"/>
      <c r="T23" s="39"/>
      <c r="U23" s="38"/>
      <c r="V23" s="73"/>
      <c r="W23" s="39"/>
      <c r="X23" s="38"/>
      <c r="Y23" s="73"/>
      <c r="Z23" s="39"/>
      <c r="AA23" s="38"/>
      <c r="AB23" s="73"/>
    </row>
    <row r="24" spans="2:31" ht="15.75" customHeight="1">
      <c r="B24" s="8">
        <v>18</v>
      </c>
      <c r="C24" s="9" t="s">
        <v>27</v>
      </c>
      <c r="D24" s="9" t="s">
        <v>32</v>
      </c>
      <c r="E24" s="43">
        <f t="shared" si="0"/>
        <v>4</v>
      </c>
      <c r="F24" s="32" t="str">
        <f t="shared" ref="F24:G24" si="20">IF(SUM(I24,L24,O24,R24,U24,X24,AA24)=0,"",SUM(I24,L24,O24,R24,U24,X24,AA24))</f>
        <v/>
      </c>
      <c r="G24" s="40">
        <f t="shared" si="20"/>
        <v>1</v>
      </c>
      <c r="H24" s="39">
        <v>1</v>
      </c>
      <c r="I24" s="38"/>
      <c r="J24" s="73"/>
      <c r="K24" s="39"/>
      <c r="L24" s="38"/>
      <c r="M24" s="73"/>
      <c r="N24" s="39">
        <v>1</v>
      </c>
      <c r="O24" s="38"/>
      <c r="P24" s="73"/>
      <c r="Q24" s="39"/>
      <c r="R24" s="38"/>
      <c r="S24" s="73"/>
      <c r="T24" s="39">
        <v>1</v>
      </c>
      <c r="U24" s="38"/>
      <c r="V24" s="73">
        <v>1</v>
      </c>
      <c r="W24" s="39"/>
      <c r="X24" s="38"/>
      <c r="Y24" s="73"/>
      <c r="Z24" s="39">
        <v>1</v>
      </c>
      <c r="AA24" s="38"/>
      <c r="AB24" s="73"/>
    </row>
    <row r="25" spans="2:31" ht="15.75" customHeight="1">
      <c r="B25" s="8">
        <v>19</v>
      </c>
      <c r="C25" s="9" t="s">
        <v>27</v>
      </c>
      <c r="D25" s="9" t="s">
        <v>33</v>
      </c>
      <c r="E25" s="43">
        <f t="shared" si="0"/>
        <v>1</v>
      </c>
      <c r="F25" s="32" t="str">
        <f t="shared" ref="F25:G25" si="21">IF(SUM(I25,L25,O25,R25,U25,X25,AA25)=0,"",SUM(I25,L25,O25,R25,U25,X25,AA25))</f>
        <v/>
      </c>
      <c r="G25" s="40" t="str">
        <f t="shared" si="21"/>
        <v/>
      </c>
      <c r="H25" s="39"/>
      <c r="I25" s="38"/>
      <c r="J25" s="73"/>
      <c r="K25" s="39"/>
      <c r="L25" s="38"/>
      <c r="M25" s="73"/>
      <c r="N25" s="39"/>
      <c r="O25" s="38"/>
      <c r="P25" s="73"/>
      <c r="Q25" s="39"/>
      <c r="R25" s="38"/>
      <c r="S25" s="73"/>
      <c r="T25" s="39"/>
      <c r="U25" s="38"/>
      <c r="V25" s="73"/>
      <c r="W25" s="39">
        <v>1</v>
      </c>
      <c r="X25" s="38"/>
      <c r="Y25" s="73"/>
      <c r="Z25" s="39"/>
      <c r="AA25" s="38"/>
      <c r="AB25" s="73"/>
    </row>
    <row r="26" spans="2:31" ht="15.75" customHeight="1">
      <c r="B26" s="8">
        <v>20</v>
      </c>
      <c r="C26" s="9" t="s">
        <v>27</v>
      </c>
      <c r="D26" s="9" t="s">
        <v>34</v>
      </c>
      <c r="E26" s="43">
        <f t="shared" si="0"/>
        <v>2</v>
      </c>
      <c r="F26" s="32" t="str">
        <f t="shared" ref="F26:G26" si="22">IF(SUM(I26,L26,O26,R26,U26,X26,AA26)=0,"",SUM(I26,L26,O26,R26,U26,X26,AA26))</f>
        <v/>
      </c>
      <c r="G26" s="40" t="str">
        <f t="shared" si="22"/>
        <v/>
      </c>
      <c r="H26" s="39"/>
      <c r="I26" s="38"/>
      <c r="J26" s="73"/>
      <c r="K26" s="39"/>
      <c r="L26" s="38"/>
      <c r="M26" s="73"/>
      <c r="N26" s="39"/>
      <c r="O26" s="38"/>
      <c r="P26" s="73"/>
      <c r="Q26" s="39">
        <v>1</v>
      </c>
      <c r="R26" s="38"/>
      <c r="S26" s="73"/>
      <c r="T26" s="39"/>
      <c r="U26" s="38"/>
      <c r="V26" s="73"/>
      <c r="W26" s="39">
        <v>1</v>
      </c>
      <c r="X26" s="38"/>
      <c r="Y26" s="73"/>
      <c r="Z26" s="39"/>
      <c r="AA26" s="38"/>
      <c r="AB26" s="73"/>
    </row>
    <row r="27" spans="2:31" ht="15.75" customHeight="1">
      <c r="B27" s="19">
        <v>21</v>
      </c>
      <c r="C27" s="20" t="s">
        <v>27</v>
      </c>
      <c r="D27" s="20" t="s">
        <v>35</v>
      </c>
      <c r="E27" s="43">
        <f t="shared" si="0"/>
        <v>0</v>
      </c>
      <c r="F27" s="32" t="str">
        <f t="shared" ref="F27:G27" si="23">IF(SUM(I27,L27,O27,R27,U27,X27,AA27)=0,"",SUM(I27,L27,O27,R27,U27,X27,AA27))</f>
        <v/>
      </c>
      <c r="G27" s="40" t="str">
        <f t="shared" si="23"/>
        <v/>
      </c>
      <c r="H27" s="39"/>
      <c r="I27" s="38"/>
      <c r="J27" s="73"/>
      <c r="K27" s="39"/>
      <c r="L27" s="38"/>
      <c r="M27" s="73"/>
      <c r="N27" s="39"/>
      <c r="O27" s="38"/>
      <c r="P27" s="73"/>
      <c r="Q27" s="39"/>
      <c r="R27" s="38"/>
      <c r="S27" s="73"/>
      <c r="T27" s="39"/>
      <c r="U27" s="38"/>
      <c r="V27" s="73"/>
      <c r="W27" s="39"/>
      <c r="X27" s="38"/>
      <c r="Y27" s="73"/>
      <c r="Z27" s="39"/>
      <c r="AA27" s="38"/>
      <c r="AB27" s="73"/>
    </row>
    <row r="28" spans="2:31" ht="15.75" customHeight="1">
      <c r="B28" s="8">
        <v>22</v>
      </c>
      <c r="C28" s="9" t="s">
        <v>27</v>
      </c>
      <c r="D28" s="9" t="s">
        <v>36</v>
      </c>
      <c r="E28" s="43">
        <f t="shared" si="0"/>
        <v>3</v>
      </c>
      <c r="F28" s="32" t="str">
        <f t="shared" ref="F28:G28" si="24">IF(SUM(I28,L28,O28,R28,U28,X28,AA28)=0,"",SUM(I28,L28,O28,R28,U28,X28,AA28))</f>
        <v/>
      </c>
      <c r="G28" s="40">
        <f t="shared" si="24"/>
        <v>1</v>
      </c>
      <c r="H28" s="39">
        <v>1</v>
      </c>
      <c r="I28" s="38"/>
      <c r="J28" s="73">
        <v>1</v>
      </c>
      <c r="K28" s="39">
        <v>1</v>
      </c>
      <c r="L28" s="38"/>
      <c r="M28" s="73"/>
      <c r="N28" s="39"/>
      <c r="O28" s="38"/>
      <c r="P28" s="73"/>
      <c r="Q28" s="39"/>
      <c r="R28" s="38"/>
      <c r="S28" s="73"/>
      <c r="T28" s="39"/>
      <c r="U28" s="38"/>
      <c r="V28" s="73"/>
      <c r="W28" s="39"/>
      <c r="X28" s="38"/>
      <c r="Y28" s="73"/>
      <c r="Z28" s="39">
        <v>1</v>
      </c>
      <c r="AA28" s="38"/>
      <c r="AB28" s="73"/>
    </row>
    <row r="29" spans="2:31" ht="15.75" customHeight="1">
      <c r="B29" s="8">
        <v>24</v>
      </c>
      <c r="C29" s="9" t="s">
        <v>27</v>
      </c>
      <c r="D29" s="9" t="s">
        <v>37</v>
      </c>
      <c r="E29" s="43">
        <f t="shared" si="0"/>
        <v>2</v>
      </c>
      <c r="F29" s="32" t="str">
        <f t="shared" ref="F29:G29" si="25">IF(SUM(I29,L29,O29,R29,U29,X29,AA29)=0,"",SUM(I29,L29,O29,R29,U29,X29,AA29))</f>
        <v/>
      </c>
      <c r="G29" s="40" t="str">
        <f t="shared" si="25"/>
        <v/>
      </c>
      <c r="H29" s="39"/>
      <c r="I29" s="38"/>
      <c r="J29" s="73"/>
      <c r="K29" s="39"/>
      <c r="L29" s="38"/>
      <c r="M29" s="73"/>
      <c r="N29" s="39"/>
      <c r="O29" s="38"/>
      <c r="P29" s="73"/>
      <c r="Q29" s="39"/>
      <c r="R29" s="38"/>
      <c r="S29" s="73"/>
      <c r="T29" s="39">
        <v>1</v>
      </c>
      <c r="U29" s="38"/>
      <c r="V29" s="73"/>
      <c r="W29" s="39"/>
      <c r="X29" s="38"/>
      <c r="Y29" s="73"/>
      <c r="Z29" s="39">
        <v>1</v>
      </c>
      <c r="AA29" s="38"/>
      <c r="AB29" s="73"/>
    </row>
    <row r="30" spans="2:31" ht="15.75" customHeight="1">
      <c r="B30" s="8">
        <v>28</v>
      </c>
      <c r="C30" s="9" t="s">
        <v>27</v>
      </c>
      <c r="D30" s="9" t="s">
        <v>38</v>
      </c>
      <c r="E30" s="43">
        <f t="shared" si="0"/>
        <v>3</v>
      </c>
      <c r="F30" s="32" t="str">
        <f t="shared" ref="F30:G30" si="26">IF(SUM(I30,L30,O30,R30,U30,X30,AA30)=0,"",SUM(I30,L30,O30,R30,U30,X30,AA30))</f>
        <v/>
      </c>
      <c r="G30" s="40" t="str">
        <f t="shared" si="26"/>
        <v/>
      </c>
      <c r="H30" s="39"/>
      <c r="I30" s="38"/>
      <c r="J30" s="73"/>
      <c r="K30" s="39"/>
      <c r="L30" s="38"/>
      <c r="M30" s="73"/>
      <c r="N30" s="39">
        <v>1</v>
      </c>
      <c r="O30" s="38"/>
      <c r="P30" s="73"/>
      <c r="Q30" s="39"/>
      <c r="R30" s="38"/>
      <c r="S30" s="73"/>
      <c r="T30" s="39"/>
      <c r="U30" s="38"/>
      <c r="V30" s="73"/>
      <c r="W30" s="39">
        <v>1</v>
      </c>
      <c r="X30" s="38"/>
      <c r="Y30" s="73"/>
      <c r="Z30" s="39">
        <v>1</v>
      </c>
      <c r="AA30" s="38"/>
      <c r="AB30" s="73"/>
    </row>
    <row r="31" spans="2:31" ht="15.75" customHeight="1">
      <c r="B31" s="8">
        <v>33</v>
      </c>
      <c r="C31" s="9" t="s">
        <v>27</v>
      </c>
      <c r="D31" s="9" t="s">
        <v>39</v>
      </c>
      <c r="E31" s="43">
        <f t="shared" si="0"/>
        <v>2</v>
      </c>
      <c r="F31" s="32" t="str">
        <f t="shared" ref="F31:G31" si="27">IF(SUM(I31,L31,O31,R31,U31,X31,AA31)=0,"",SUM(I31,L31,O31,R31,U31,X31,AA31))</f>
        <v/>
      </c>
      <c r="G31" s="40" t="str">
        <f t="shared" si="27"/>
        <v/>
      </c>
      <c r="H31" s="53"/>
      <c r="I31" s="54"/>
      <c r="J31" s="59"/>
      <c r="K31" s="53"/>
      <c r="L31" s="54"/>
      <c r="M31" s="59"/>
      <c r="N31" s="53"/>
      <c r="O31" s="54"/>
      <c r="P31" s="59"/>
      <c r="Q31" s="53">
        <v>1</v>
      </c>
      <c r="R31" s="54"/>
      <c r="S31" s="59"/>
      <c r="T31" s="53">
        <v>1</v>
      </c>
      <c r="U31" s="54"/>
      <c r="V31" s="59"/>
      <c r="W31" s="53"/>
      <c r="X31" s="54"/>
      <c r="Y31" s="59"/>
      <c r="Z31" s="53"/>
      <c r="AA31" s="54"/>
      <c r="AB31" s="59"/>
      <c r="AC31" s="32"/>
      <c r="AD31" s="32"/>
      <c r="AE31" s="32"/>
    </row>
    <row r="32" spans="2:31" ht="15.75" customHeight="1">
      <c r="B32" s="8">
        <v>69</v>
      </c>
      <c r="C32" s="9" t="s">
        <v>27</v>
      </c>
      <c r="D32" s="9" t="s">
        <v>40</v>
      </c>
      <c r="E32" s="43">
        <f t="shared" si="0"/>
        <v>4</v>
      </c>
      <c r="F32" s="32" t="str">
        <f t="shared" ref="F32:G32" si="28">IF(SUM(I32,L32,O32,R32,U32,X32,AA32)=0,"",SUM(I32,L32,O32,R32,U32,X32,AA32))</f>
        <v/>
      </c>
      <c r="G32" s="40" t="str">
        <f t="shared" si="28"/>
        <v/>
      </c>
      <c r="H32" s="53">
        <v>1</v>
      </c>
      <c r="I32" s="54"/>
      <c r="J32" s="59"/>
      <c r="K32" s="53">
        <v>1</v>
      </c>
      <c r="L32" s="54"/>
      <c r="M32" s="59"/>
      <c r="N32" s="53">
        <v>1</v>
      </c>
      <c r="O32" s="54"/>
      <c r="P32" s="59"/>
      <c r="Q32" s="53">
        <v>1</v>
      </c>
      <c r="R32" s="54"/>
      <c r="S32" s="59"/>
      <c r="T32" s="53"/>
      <c r="U32" s="54"/>
      <c r="V32" s="59"/>
      <c r="W32" s="53"/>
      <c r="X32" s="54"/>
      <c r="Y32" s="59"/>
      <c r="Z32" s="53"/>
      <c r="AA32" s="54"/>
      <c r="AB32" s="59"/>
    </row>
    <row r="33" spans="2:28" ht="15.75" customHeight="1">
      <c r="B33" s="8">
        <v>7</v>
      </c>
      <c r="C33" s="9" t="s">
        <v>41</v>
      </c>
      <c r="D33" s="9" t="s">
        <v>42</v>
      </c>
      <c r="E33" s="43">
        <f t="shared" si="0"/>
        <v>6</v>
      </c>
      <c r="F33" s="32">
        <f t="shared" ref="F33:G33" si="29">IF(SUM(I33,L33,O33,R33,U33,X33,AA33)=0,"",SUM(I33,L33,O33,R33,U33,X33,AA33))</f>
        <v>3</v>
      </c>
      <c r="G33" s="40">
        <f t="shared" si="29"/>
        <v>4</v>
      </c>
      <c r="H33" s="53">
        <v>1</v>
      </c>
      <c r="I33" s="54"/>
      <c r="J33" s="59"/>
      <c r="K33" s="53">
        <v>1</v>
      </c>
      <c r="L33" s="54"/>
      <c r="M33" s="59">
        <v>1</v>
      </c>
      <c r="N33" s="53">
        <v>1</v>
      </c>
      <c r="O33" s="54"/>
      <c r="P33" s="59">
        <v>1</v>
      </c>
      <c r="Q33" s="53"/>
      <c r="R33" s="54"/>
      <c r="S33" s="59"/>
      <c r="T33" s="53">
        <v>1</v>
      </c>
      <c r="U33" s="54">
        <v>2</v>
      </c>
      <c r="V33" s="59">
        <v>1</v>
      </c>
      <c r="W33" s="53">
        <v>1</v>
      </c>
      <c r="X33" s="54">
        <v>1</v>
      </c>
      <c r="Y33" s="59">
        <v>1</v>
      </c>
      <c r="Z33" s="53">
        <v>1</v>
      </c>
      <c r="AA33" s="54"/>
      <c r="AB33" s="59"/>
    </row>
    <row r="34" spans="2:28" ht="15.75" customHeight="1">
      <c r="B34" s="8">
        <v>9</v>
      </c>
      <c r="C34" s="9" t="s">
        <v>41</v>
      </c>
      <c r="D34" s="9" t="s">
        <v>43</v>
      </c>
      <c r="E34" s="43">
        <f t="shared" si="0"/>
        <v>4</v>
      </c>
      <c r="F34" s="32">
        <f t="shared" ref="F34:G34" si="30">IF(SUM(I34,L34,O34,R34,U34,X34,AA34)=0,"",SUM(I34,L34,O34,R34,U34,X34,AA34))</f>
        <v>1</v>
      </c>
      <c r="G34" s="40" t="str">
        <f t="shared" si="30"/>
        <v/>
      </c>
      <c r="H34" s="53">
        <v>1</v>
      </c>
      <c r="I34" s="54"/>
      <c r="J34" s="59"/>
      <c r="K34" s="53"/>
      <c r="L34" s="54"/>
      <c r="M34" s="59"/>
      <c r="N34" s="53">
        <v>1</v>
      </c>
      <c r="O34" s="54">
        <v>1</v>
      </c>
      <c r="P34" s="59"/>
      <c r="Q34" s="53"/>
      <c r="R34" s="54"/>
      <c r="S34" s="59"/>
      <c r="T34" s="53">
        <v>1</v>
      </c>
      <c r="U34" s="54"/>
      <c r="V34" s="59"/>
      <c r="W34" s="53"/>
      <c r="X34" s="54"/>
      <c r="Y34" s="59"/>
      <c r="Z34" s="53">
        <v>1</v>
      </c>
      <c r="AA34" s="54"/>
      <c r="AB34" s="59"/>
    </row>
    <row r="35" spans="2:28" ht="15.75" customHeight="1">
      <c r="B35" s="8">
        <v>10</v>
      </c>
      <c r="C35" s="9" t="s">
        <v>41</v>
      </c>
      <c r="D35" s="9" t="s">
        <v>44</v>
      </c>
      <c r="E35" s="43">
        <f t="shared" si="0"/>
        <v>7</v>
      </c>
      <c r="F35" s="32">
        <f t="shared" ref="F35:G35" si="31">IF(SUM(I35,L35,O35,R35,U35,X35,AA35)=0,"",SUM(I35,L35,O35,R35,U35,X35,AA35))</f>
        <v>10</v>
      </c>
      <c r="G35" s="40">
        <f t="shared" si="31"/>
        <v>5</v>
      </c>
      <c r="H35" s="53">
        <v>1</v>
      </c>
      <c r="I35" s="54">
        <v>2</v>
      </c>
      <c r="J35" s="59"/>
      <c r="K35" s="53">
        <v>1</v>
      </c>
      <c r="L35" s="54"/>
      <c r="M35" s="59">
        <v>1</v>
      </c>
      <c r="N35" s="53">
        <v>1</v>
      </c>
      <c r="O35" s="54">
        <v>3</v>
      </c>
      <c r="P35" s="59">
        <v>2</v>
      </c>
      <c r="Q35" s="53">
        <v>1</v>
      </c>
      <c r="R35" s="54"/>
      <c r="S35" s="59"/>
      <c r="T35" s="53">
        <v>1</v>
      </c>
      <c r="U35" s="54">
        <v>3</v>
      </c>
      <c r="V35" s="59">
        <v>1</v>
      </c>
      <c r="W35" s="53">
        <v>1</v>
      </c>
      <c r="X35" s="54"/>
      <c r="Y35" s="59">
        <v>1</v>
      </c>
      <c r="Z35" s="53">
        <v>1</v>
      </c>
      <c r="AA35" s="54">
        <v>2</v>
      </c>
      <c r="AB35" s="59"/>
    </row>
    <row r="36" spans="2:28" ht="15.75" customHeight="1">
      <c r="B36" s="8">
        <v>15</v>
      </c>
      <c r="C36" s="9" t="s">
        <v>41</v>
      </c>
      <c r="D36" s="9" t="s">
        <v>45</v>
      </c>
      <c r="E36" s="43">
        <f t="shared" si="0"/>
        <v>2</v>
      </c>
      <c r="F36" s="32" t="str">
        <f t="shared" ref="F36:G36" si="32">IF(SUM(I36,L36,O36,R36,U36,X36,AA36)=0,"",SUM(I36,L36,O36,R36,U36,X36,AA36))</f>
        <v/>
      </c>
      <c r="G36" s="40" t="str">
        <f t="shared" si="32"/>
        <v/>
      </c>
      <c r="H36" s="53"/>
      <c r="I36" s="54"/>
      <c r="J36" s="59"/>
      <c r="K36" s="53"/>
      <c r="L36" s="54"/>
      <c r="M36" s="59"/>
      <c r="N36" s="53"/>
      <c r="O36" s="54"/>
      <c r="P36" s="59"/>
      <c r="Q36" s="53"/>
      <c r="R36" s="54"/>
      <c r="S36" s="59"/>
      <c r="T36" s="53">
        <v>1</v>
      </c>
      <c r="U36" s="54"/>
      <c r="V36" s="59"/>
      <c r="W36" s="53">
        <v>1</v>
      </c>
      <c r="X36" s="54"/>
      <c r="Y36" s="59"/>
      <c r="Z36" s="53"/>
      <c r="AA36" s="54"/>
      <c r="AB36" s="59"/>
    </row>
    <row r="37" spans="2:28" ht="15.75" customHeight="1">
      <c r="B37" s="8">
        <v>27</v>
      </c>
      <c r="C37" s="9" t="s">
        <v>41</v>
      </c>
      <c r="D37" s="9" t="s">
        <v>46</v>
      </c>
      <c r="E37" s="43">
        <f t="shared" si="0"/>
        <v>3</v>
      </c>
      <c r="F37" s="32">
        <f t="shared" ref="F37:G37" si="33">IF(SUM(I37,L37,O37,R37,U37,X37,AA37)=0,"",SUM(I37,L37,O37,R37,U37,X37,AA37))</f>
        <v>6</v>
      </c>
      <c r="G37" s="40">
        <f t="shared" si="33"/>
        <v>1</v>
      </c>
      <c r="H37" s="53"/>
      <c r="I37" s="54"/>
      <c r="J37" s="59"/>
      <c r="K37" s="53">
        <v>1</v>
      </c>
      <c r="L37" s="54">
        <v>2</v>
      </c>
      <c r="M37" s="59"/>
      <c r="N37" s="53">
        <v>1</v>
      </c>
      <c r="O37" s="54">
        <v>3</v>
      </c>
      <c r="P37" s="59"/>
      <c r="Q37" s="53"/>
      <c r="R37" s="54"/>
      <c r="S37" s="59"/>
      <c r="T37" s="53"/>
      <c r="U37" s="54"/>
      <c r="V37" s="59"/>
      <c r="W37" s="53">
        <v>1</v>
      </c>
      <c r="X37" s="54">
        <v>1</v>
      </c>
      <c r="Y37" s="59">
        <v>1</v>
      </c>
      <c r="Z37" s="53"/>
      <c r="AA37" s="54"/>
      <c r="AB37" s="59"/>
    </row>
    <row r="38" spans="2:28" ht="15.75" customHeight="1">
      <c r="B38" s="19">
        <v>71</v>
      </c>
      <c r="C38" s="20" t="s">
        <v>41</v>
      </c>
      <c r="D38" s="20" t="s">
        <v>47</v>
      </c>
      <c r="E38" s="43">
        <f t="shared" si="0"/>
        <v>3</v>
      </c>
      <c r="F38" s="32">
        <f t="shared" ref="F38:G38" si="34">IF(SUM(I38,L38,O38,R38,U38,X38,AA38)=0,"",SUM(I38,L38,O38,R38,U38,X38,AA38))</f>
        <v>1</v>
      </c>
      <c r="G38" s="40" t="str">
        <f t="shared" si="34"/>
        <v/>
      </c>
      <c r="H38" s="53"/>
      <c r="I38" s="54"/>
      <c r="J38" s="59"/>
      <c r="K38" s="53">
        <v>1</v>
      </c>
      <c r="L38" s="54">
        <v>1</v>
      </c>
      <c r="M38" s="59"/>
      <c r="N38" s="53">
        <v>1</v>
      </c>
      <c r="O38" s="54"/>
      <c r="P38" s="59"/>
      <c r="Q38" s="53">
        <v>1</v>
      </c>
      <c r="R38" s="54"/>
      <c r="S38" s="59"/>
      <c r="T38" s="53"/>
      <c r="U38" s="54"/>
      <c r="V38" s="59"/>
      <c r="W38" s="53"/>
      <c r="X38" s="54"/>
      <c r="Y38" s="59"/>
      <c r="Z38" s="53"/>
      <c r="AA38" s="54"/>
      <c r="AB38" s="59"/>
    </row>
    <row r="39" spans="2:28" ht="15.75" customHeight="1">
      <c r="B39" s="21">
        <v>99</v>
      </c>
      <c r="C39" s="22" t="s">
        <v>41</v>
      </c>
      <c r="D39" s="22" t="s">
        <v>73</v>
      </c>
      <c r="E39" s="48">
        <f t="shared" si="0"/>
        <v>2</v>
      </c>
      <c r="F39" s="49" t="str">
        <f t="shared" ref="F39:G39" si="35">IF(SUM(I39,L39,O39,R39,U39,X39,AA39)=0,"",SUM(I39,L39,O39,R39,U39,X39,AA39))</f>
        <v/>
      </c>
      <c r="G39" s="50">
        <f t="shared" si="35"/>
        <v>1</v>
      </c>
      <c r="H39" s="62"/>
      <c r="I39" s="61"/>
      <c r="J39" s="77"/>
      <c r="K39" s="62"/>
      <c r="L39" s="61"/>
      <c r="M39" s="77"/>
      <c r="N39" s="62"/>
      <c r="O39" s="61"/>
      <c r="P39" s="77"/>
      <c r="Q39" s="62"/>
      <c r="R39" s="61"/>
      <c r="S39" s="77"/>
      <c r="T39" s="62"/>
      <c r="U39" s="61"/>
      <c r="V39" s="77"/>
      <c r="W39" s="62">
        <v>1</v>
      </c>
      <c r="X39" s="61"/>
      <c r="Y39" s="77"/>
      <c r="Z39" s="62">
        <v>1</v>
      </c>
      <c r="AA39" s="61"/>
      <c r="AB39" s="77">
        <v>1</v>
      </c>
    </row>
    <row r="40" spans="2:28" ht="15.75" customHeight="1">
      <c r="E40" s="53"/>
      <c r="F40" s="54">
        <f t="shared" ref="F40:G40" si="36">SUM(F5:F39)</f>
        <v>22</v>
      </c>
      <c r="G40" s="54">
        <f t="shared" si="36"/>
        <v>20</v>
      </c>
      <c r="H40" s="53">
        <f>SUM(H3:H39)</f>
        <v>14</v>
      </c>
      <c r="I40" s="128" t="str">
        <f>IF(H42="","",(IF(H42="Local","Wallace "&amp;H44&amp;" - "&amp;H45,(H45&amp;" - "&amp;H44&amp;" Wallace"))))</f>
        <v>Wallace 2 - 2</v>
      </c>
      <c r="J40" s="93"/>
      <c r="K40" s="54">
        <f>SUM(K5:K39)</f>
        <v>14</v>
      </c>
      <c r="L40" s="126" t="str">
        <f>IF(K42="","",(IF(K42="Local","Wallace "&amp;K44&amp;" - "&amp;K45,(K45&amp;" - "&amp;K44&amp;" Wallace"))))</f>
        <v>Wallace 4 - 8</v>
      </c>
      <c r="M40" s="93"/>
      <c r="N40" s="54">
        <f>SUM(N5:N39)</f>
        <v>15</v>
      </c>
      <c r="O40" s="113" t="str">
        <f>IF(N42="","",(IF(N42="Local","Wallace "&amp;N44&amp;" - "&amp;N45,(N45&amp;" - "&amp;N44&amp;" Wallace"))))</f>
        <v>Wallace 7 - 1</v>
      </c>
      <c r="P40" s="93"/>
      <c r="Q40" s="54">
        <f>SUM(Q5:Q39)</f>
        <v>10</v>
      </c>
      <c r="R40" s="113" t="str">
        <f>IF(Q42="","",(IF(Q42="Local","Wallace "&amp;Q44&amp;" - "&amp;Q45,(Q45&amp;" - "&amp;Q44&amp;" Wallace"))))</f>
        <v>Wallace 2 - 1</v>
      </c>
      <c r="S40" s="93"/>
      <c r="T40" s="32">
        <f>SUM(T5:T39)</f>
        <v>15</v>
      </c>
      <c r="U40" s="111" t="str">
        <f>IF(T42="","",(IF(T42="Local","Wallace "&amp;T44&amp;" - "&amp;T45,(T45&amp;" - "&amp;T44&amp;" Wallace"))))</f>
        <v>Wallace 5 - 2</v>
      </c>
      <c r="V40" s="93"/>
      <c r="W40" s="32">
        <f>SUM(W5:W39)</f>
        <v>21</v>
      </c>
      <c r="X40" s="111" t="str">
        <f>IF(W42="","",(IF(W42="Local","Wallace "&amp;W44&amp;" - "&amp;W45,(W45&amp;" - "&amp;W44&amp;" Wallace"))))</f>
        <v>Wallace 3 - 2</v>
      </c>
      <c r="Y40" s="93"/>
      <c r="Z40" s="32">
        <f>SUM(Z5:Z39)</f>
        <v>18</v>
      </c>
      <c r="AA40" s="127" t="str">
        <f>IF(Z42="","",(IF(Z42="Local","Wallace "&amp;Z44&amp;" - "&amp;Z45,(Z45&amp;" - "&amp;Z44&amp;" Wallace"))))</f>
        <v>Wallace 2 - 4</v>
      </c>
      <c r="AB40" s="93"/>
    </row>
    <row r="42" spans="2:28" ht="15.75" customHeight="1">
      <c r="D42" s="55" t="s">
        <v>63</v>
      </c>
      <c r="E42" s="122" t="s">
        <v>64</v>
      </c>
      <c r="F42" s="108"/>
      <c r="G42" s="56" t="s">
        <v>65</v>
      </c>
      <c r="H42" s="118" t="s">
        <v>66</v>
      </c>
      <c r="I42" s="108"/>
      <c r="J42" s="91"/>
      <c r="K42" s="118" t="s">
        <v>66</v>
      </c>
      <c r="L42" s="108"/>
      <c r="M42" s="91"/>
      <c r="N42" s="118" t="s">
        <v>66</v>
      </c>
      <c r="O42" s="108"/>
      <c r="P42" s="91"/>
      <c r="Q42" s="118" t="s">
        <v>66</v>
      </c>
      <c r="R42" s="108"/>
      <c r="S42" s="91"/>
      <c r="T42" s="118" t="s">
        <v>66</v>
      </c>
      <c r="U42" s="108"/>
      <c r="V42" s="91"/>
      <c r="W42" s="118" t="s">
        <v>66</v>
      </c>
      <c r="X42" s="108"/>
      <c r="Y42" s="91"/>
      <c r="Z42" s="118" t="s">
        <v>66</v>
      </c>
      <c r="AA42" s="108"/>
      <c r="AB42" s="91"/>
    </row>
    <row r="43" spans="2:28" ht="15.75" customHeight="1">
      <c r="D43" s="58" t="s">
        <v>68</v>
      </c>
      <c r="E43" s="116">
        <f t="shared" ref="E43:E45" si="37">SUM(H43:AB43)</f>
        <v>13</v>
      </c>
      <c r="F43" s="115"/>
      <c r="G43" s="59">
        <f>COUNTIF(H43:AB43,"&lt;&gt;")*3</f>
        <v>21</v>
      </c>
      <c r="H43" s="114">
        <v>1</v>
      </c>
      <c r="I43" s="115"/>
      <c r="J43" s="93"/>
      <c r="K43" s="114">
        <v>0</v>
      </c>
      <c r="L43" s="115"/>
      <c r="M43" s="93"/>
      <c r="N43" s="114">
        <v>3</v>
      </c>
      <c r="O43" s="115"/>
      <c r="P43" s="93"/>
      <c r="Q43" s="116">
        <v>3</v>
      </c>
      <c r="R43" s="115"/>
      <c r="S43" s="93"/>
      <c r="T43" s="114">
        <v>3</v>
      </c>
      <c r="U43" s="115"/>
      <c r="V43" s="93"/>
      <c r="W43" s="114">
        <v>3</v>
      </c>
      <c r="X43" s="115"/>
      <c r="Y43" s="93"/>
      <c r="Z43" s="114">
        <v>0</v>
      </c>
      <c r="AA43" s="115"/>
      <c r="AB43" s="93"/>
    </row>
    <row r="44" spans="2:28" ht="15.75" customHeight="1">
      <c r="D44" s="58" t="s">
        <v>50</v>
      </c>
      <c r="E44" s="116">
        <f t="shared" si="37"/>
        <v>25</v>
      </c>
      <c r="F44" s="115"/>
      <c r="G44" s="93"/>
      <c r="H44" s="114">
        <v>2</v>
      </c>
      <c r="I44" s="115"/>
      <c r="J44" s="93"/>
      <c r="K44" s="114">
        <v>4</v>
      </c>
      <c r="L44" s="115"/>
      <c r="M44" s="93"/>
      <c r="N44" s="114">
        <v>7</v>
      </c>
      <c r="O44" s="115"/>
      <c r="P44" s="93"/>
      <c r="Q44" s="116">
        <v>2</v>
      </c>
      <c r="R44" s="115"/>
      <c r="S44" s="93"/>
      <c r="T44" s="114">
        <v>5</v>
      </c>
      <c r="U44" s="115"/>
      <c r="V44" s="93"/>
      <c r="W44" s="114">
        <v>3</v>
      </c>
      <c r="X44" s="115"/>
      <c r="Y44" s="93"/>
      <c r="Z44" s="114">
        <v>2</v>
      </c>
      <c r="AA44" s="115"/>
      <c r="AB44" s="93"/>
    </row>
    <row r="45" spans="2:28" ht="15.75" customHeight="1">
      <c r="D45" s="60" t="s">
        <v>51</v>
      </c>
      <c r="E45" s="121">
        <f t="shared" si="37"/>
        <v>20</v>
      </c>
      <c r="F45" s="120"/>
      <c r="G45" s="95"/>
      <c r="H45" s="119">
        <v>2</v>
      </c>
      <c r="I45" s="120"/>
      <c r="J45" s="95"/>
      <c r="K45" s="119">
        <v>8</v>
      </c>
      <c r="L45" s="120"/>
      <c r="M45" s="95"/>
      <c r="N45" s="119">
        <v>1</v>
      </c>
      <c r="O45" s="120"/>
      <c r="P45" s="95"/>
      <c r="Q45" s="121">
        <v>1</v>
      </c>
      <c r="R45" s="120"/>
      <c r="S45" s="95"/>
      <c r="T45" s="119">
        <v>2</v>
      </c>
      <c r="U45" s="120"/>
      <c r="V45" s="95"/>
      <c r="W45" s="119">
        <v>2</v>
      </c>
      <c r="X45" s="120"/>
      <c r="Y45" s="95"/>
      <c r="Z45" s="119">
        <v>4</v>
      </c>
      <c r="AA45" s="120"/>
      <c r="AB45" s="95"/>
    </row>
    <row r="47" spans="2:28" ht="15.75" customHeight="1">
      <c r="I47" s="66" t="s">
        <v>82</v>
      </c>
      <c r="L47" s="66" t="s">
        <v>83</v>
      </c>
      <c r="O47" s="66" t="s">
        <v>84</v>
      </c>
      <c r="R47" s="66" t="s">
        <v>85</v>
      </c>
    </row>
    <row r="48" spans="2:28" ht="15.75" customHeight="1">
      <c r="I48" s="66" t="s">
        <v>86</v>
      </c>
      <c r="R48" s="66" t="s">
        <v>87</v>
      </c>
      <c r="U48" s="66" t="s">
        <v>88</v>
      </c>
    </row>
    <row r="49" spans="18:21" ht="15.75" customHeight="1">
      <c r="R49" s="66" t="s">
        <v>89</v>
      </c>
      <c r="U49" s="66" t="s">
        <v>90</v>
      </c>
    </row>
    <row r="50" spans="18:21" ht="15.75" customHeight="1">
      <c r="R50" s="66" t="s">
        <v>91</v>
      </c>
      <c r="S50" s="66">
        <v>1</v>
      </c>
    </row>
    <row r="51" spans="18:21" ht="15.75" customHeight="1">
      <c r="R51" s="66" t="s">
        <v>92</v>
      </c>
    </row>
    <row r="52" spans="18:21" ht="15.75" customHeight="1">
      <c r="R52" s="66" t="s">
        <v>93</v>
      </c>
      <c r="S52" s="66">
        <v>1</v>
      </c>
    </row>
    <row r="53" spans="18:21" ht="15.75" customHeight="1">
      <c r="R53" s="66" t="s">
        <v>94</v>
      </c>
    </row>
  </sheetData>
  <mergeCells count="47">
    <mergeCell ref="Z45:AB45"/>
    <mergeCell ref="H42:J42"/>
    <mergeCell ref="H43:J43"/>
    <mergeCell ref="E44:G44"/>
    <mergeCell ref="H44:J44"/>
    <mergeCell ref="E45:G45"/>
    <mergeCell ref="H45:J45"/>
    <mergeCell ref="K45:M45"/>
    <mergeCell ref="E43:F43"/>
    <mergeCell ref="N45:P45"/>
    <mergeCell ref="Q45:S45"/>
    <mergeCell ref="T45:V45"/>
    <mergeCell ref="W45:Y45"/>
    <mergeCell ref="E42:F42"/>
    <mergeCell ref="K42:M42"/>
    <mergeCell ref="N42:P42"/>
    <mergeCell ref="Q42:S42"/>
    <mergeCell ref="T42:V42"/>
    <mergeCell ref="W42:Y42"/>
    <mergeCell ref="Z42:AB42"/>
    <mergeCell ref="K43:M43"/>
    <mergeCell ref="N43:P43"/>
    <mergeCell ref="K44:M44"/>
    <mergeCell ref="N44:P44"/>
    <mergeCell ref="Q44:S44"/>
    <mergeCell ref="T44:V44"/>
    <mergeCell ref="W44:Y44"/>
    <mergeCell ref="Z44:AB44"/>
    <mergeCell ref="Q43:S43"/>
    <mergeCell ref="T43:V43"/>
    <mergeCell ref="W43:Y43"/>
    <mergeCell ref="Z43:AB43"/>
    <mergeCell ref="W3:Y3"/>
    <mergeCell ref="Z3:AB3"/>
    <mergeCell ref="H3:J3"/>
    <mergeCell ref="L40:M40"/>
    <mergeCell ref="O40:P40"/>
    <mergeCell ref="R40:S40"/>
    <mergeCell ref="U40:V40"/>
    <mergeCell ref="X40:Y40"/>
    <mergeCell ref="AA40:AB40"/>
    <mergeCell ref="I40:J40"/>
    <mergeCell ref="E3:G3"/>
    <mergeCell ref="K3:M3"/>
    <mergeCell ref="N3:P3"/>
    <mergeCell ref="Q3:S3"/>
    <mergeCell ref="T3:V3"/>
  </mergeCells>
  <conditionalFormatting sqref="E5:E39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5:F39">
    <cfRule type="colorScale" priority="4">
      <colorScale>
        <cfvo type="min"/>
        <cfvo type="max"/>
        <color rgb="FFE0F8ED"/>
        <color rgb="FF57BB8A"/>
      </colorScale>
    </cfRule>
  </conditionalFormatting>
  <conditionalFormatting sqref="G5:G39">
    <cfRule type="colorScale" priority="5">
      <colorScale>
        <cfvo type="min"/>
        <cfvo type="max"/>
        <color rgb="FFE0F8ED"/>
        <color rgb="FF57BB8A"/>
      </colorScale>
    </cfRule>
  </conditionalFormatting>
  <conditionalFormatting sqref="H5:H39 K5:K39 N5:N39 Q5:Q39 T5:T39 W5:W39 Z5:Z39">
    <cfRule type="cellIs" dxfId="3" priority="6" operator="equal">
      <formula>1</formula>
    </cfRule>
  </conditionalFormatting>
  <conditionalFormatting sqref="H43:Z43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5"/>
  <sheetViews>
    <sheetView showGridLines="0" tabSelected="1" workbookViewId="0">
      <selection activeCell="E3" sqref="E3"/>
    </sheetView>
  </sheetViews>
  <sheetFormatPr defaultColWidth="12.7109375" defaultRowHeight="15.75" customHeight="1"/>
  <cols>
    <col min="5" max="7" width="10.140625" customWidth="1"/>
    <col min="8" max="8" width="15.140625" customWidth="1"/>
    <col min="11" max="11" width="10.140625" bestFit="1" customWidth="1"/>
    <col min="12" max="12" width="6.140625" customWidth="1"/>
  </cols>
  <sheetData>
    <row r="1" spans="1:12" ht="15.75" customHeight="1">
      <c r="A1" s="78" t="s">
        <v>95</v>
      </c>
      <c r="B1" s="78" t="s">
        <v>96</v>
      </c>
      <c r="C1" s="78" t="s">
        <v>97</v>
      </c>
      <c r="D1" s="78" t="s">
        <v>98</v>
      </c>
      <c r="E1" s="78" t="s">
        <v>99</v>
      </c>
      <c r="F1" s="78" t="s">
        <v>100</v>
      </c>
      <c r="G1" s="78" t="s">
        <v>101</v>
      </c>
      <c r="H1" s="78" t="s">
        <v>102</v>
      </c>
      <c r="I1" s="78" t="s">
        <v>103</v>
      </c>
      <c r="J1" s="78" t="s">
        <v>104</v>
      </c>
      <c r="K1" s="78" t="s">
        <v>105</v>
      </c>
      <c r="L1" s="78" t="s">
        <v>106</v>
      </c>
    </row>
    <row r="2" spans="1:12" ht="15.75" customHeight="1">
      <c r="A2" s="79">
        <v>1</v>
      </c>
      <c r="B2" s="80">
        <v>1</v>
      </c>
      <c r="C2" s="80" t="s">
        <v>11</v>
      </c>
      <c r="D2" s="80" t="s">
        <v>10</v>
      </c>
      <c r="E2" s="80">
        <v>8</v>
      </c>
      <c r="F2" s="80">
        <f ca="1">IF(L2="Si",COUNTIFS(Matches!$B$2:$B$991,"&gt;="&amp;J2,Matches!$B$2:$B$991,"&lt;="&amp;TODAY()),COUNTIFS(Matches!$B$2:$B$991,"&gt;="&amp;J2,Matches!$B$2:$B$991,"&lt;="&amp;K2))</f>
        <v>18</v>
      </c>
      <c r="G2" s="81">
        <f t="shared" ref="G2:G35" ca="1" si="0">E2/F2</f>
        <v>0.44444444444444442</v>
      </c>
      <c r="H2" s="82">
        <v>36161</v>
      </c>
      <c r="I2" s="79">
        <f t="shared" ref="I2:I35" ca="1" si="1">ROUNDDOWN((TODAY()-H2)/365,0)</f>
        <v>25</v>
      </c>
      <c r="J2" s="82">
        <v>45340</v>
      </c>
      <c r="K2" s="82"/>
      <c r="L2" s="79" t="str">
        <f t="shared" ref="L2:L35" si="2">IF(K2,"No","Si")</f>
        <v>Si</v>
      </c>
    </row>
    <row r="3" spans="1:12" ht="15.75" customHeight="1">
      <c r="A3" s="79">
        <v>2</v>
      </c>
      <c r="B3" s="80">
        <v>11</v>
      </c>
      <c r="C3" s="80" t="s">
        <v>12</v>
      </c>
      <c r="D3" s="80" t="s">
        <v>10</v>
      </c>
      <c r="E3" s="80">
        <v>15</v>
      </c>
      <c r="F3" s="80">
        <f ca="1">IF(L3="Si",COUNTIFS(Matches!$B$2:$B$991,"&gt;="&amp;J3,Matches!$B$2:$B$991,"&lt;="&amp;TODAY()),COUNTIFS(Matches!$B$2:$B$991,"&gt;="&amp;J3,Matches!$B$2:$B$991,"&lt;="&amp;K3))</f>
        <v>18</v>
      </c>
      <c r="G3" s="81">
        <f t="shared" ca="1" si="0"/>
        <v>0.83333333333333337</v>
      </c>
      <c r="H3" s="82">
        <v>36161</v>
      </c>
      <c r="I3" s="79">
        <f t="shared" ca="1" si="1"/>
        <v>25</v>
      </c>
      <c r="J3" s="82">
        <v>45340</v>
      </c>
      <c r="K3" s="82"/>
      <c r="L3" s="79" t="str">
        <f t="shared" si="2"/>
        <v>Si</v>
      </c>
    </row>
    <row r="4" spans="1:12" ht="15.75" customHeight="1">
      <c r="A4" s="79">
        <v>3</v>
      </c>
      <c r="B4" s="80">
        <v>16</v>
      </c>
      <c r="C4" s="80" t="s">
        <v>13</v>
      </c>
      <c r="D4" s="80" t="s">
        <v>10</v>
      </c>
      <c r="E4" s="80">
        <v>9</v>
      </c>
      <c r="F4" s="80">
        <f ca="1">IF(L4="Si",COUNTIFS(Matches!$B$2:$B$991,"&gt;="&amp;J4,Matches!$B$2:$B$991,"&lt;="&amp;TODAY()),COUNTIFS(Matches!$B$2:$B$991,"&gt;="&amp;J4,Matches!$B$2:$B$991,"&lt;="&amp;K4))</f>
        <v>18</v>
      </c>
      <c r="G4" s="81">
        <f t="shared" ca="1" si="0"/>
        <v>0.5</v>
      </c>
      <c r="H4" s="82">
        <v>36235</v>
      </c>
      <c r="I4" s="79">
        <f t="shared" ca="1" si="1"/>
        <v>25</v>
      </c>
      <c r="J4" s="82">
        <v>45340</v>
      </c>
      <c r="K4" s="82"/>
      <c r="L4" s="79" t="str">
        <f t="shared" si="2"/>
        <v>Si</v>
      </c>
    </row>
    <row r="5" spans="1:12" ht="15.75" customHeight="1">
      <c r="A5" s="83">
        <v>4</v>
      </c>
      <c r="B5" s="84">
        <v>3</v>
      </c>
      <c r="C5" s="84" t="s">
        <v>15</v>
      </c>
      <c r="D5" s="84" t="s">
        <v>14</v>
      </c>
      <c r="E5" s="84">
        <v>2</v>
      </c>
      <c r="F5" s="84">
        <f ca="1">IF(L5="Si",COUNTIFS(Matches!$B$2:$B$991,"&gt;="&amp;J5,Matches!$B$2:$B$991,"&lt;="&amp;TODAY()),COUNTIFS(Matches!$B$2:$B$991,"&gt;="&amp;J5,Matches!$B$2:$B$991,"&lt;="&amp;K5))</f>
        <v>7</v>
      </c>
      <c r="G5" s="85">
        <f t="shared" ca="1" si="0"/>
        <v>0.2857142857142857</v>
      </c>
      <c r="H5" s="86">
        <v>36161</v>
      </c>
      <c r="I5" s="83">
        <f t="shared" ca="1" si="1"/>
        <v>25</v>
      </c>
      <c r="J5" s="86">
        <v>45340</v>
      </c>
      <c r="K5" s="86">
        <v>45396</v>
      </c>
      <c r="L5" s="79" t="str">
        <f t="shared" si="2"/>
        <v>No</v>
      </c>
    </row>
    <row r="6" spans="1:12" ht="15.75" customHeight="1">
      <c r="A6" s="79">
        <v>5</v>
      </c>
      <c r="B6" s="80">
        <v>4</v>
      </c>
      <c r="C6" s="80" t="s">
        <v>17</v>
      </c>
      <c r="D6" s="80" t="s">
        <v>14</v>
      </c>
      <c r="E6" s="80">
        <v>11</v>
      </c>
      <c r="F6" s="80">
        <f ca="1">IF(L6="Si",COUNTIFS(Matches!$B$2:$B$991,"&gt;="&amp;J6,Matches!$B$2:$B$991,"&lt;="&amp;TODAY()),COUNTIFS(Matches!$B$2:$B$991,"&gt;="&amp;J6,Matches!$B$2:$B$991,"&lt;="&amp;K6))</f>
        <v>18</v>
      </c>
      <c r="G6" s="81">
        <f t="shared" ca="1" si="0"/>
        <v>0.61111111111111116</v>
      </c>
      <c r="H6" s="82">
        <v>36436</v>
      </c>
      <c r="I6" s="79">
        <f t="shared" ca="1" si="1"/>
        <v>24</v>
      </c>
      <c r="J6" s="82">
        <v>45340</v>
      </c>
      <c r="K6" s="82"/>
      <c r="L6" s="79" t="str">
        <f t="shared" si="2"/>
        <v>Si</v>
      </c>
    </row>
    <row r="7" spans="1:12" ht="15.75" customHeight="1">
      <c r="A7" s="79">
        <v>6</v>
      </c>
      <c r="B7" s="80">
        <v>6</v>
      </c>
      <c r="C7" s="80" t="s">
        <v>18</v>
      </c>
      <c r="D7" s="80" t="s">
        <v>14</v>
      </c>
      <c r="E7" s="80">
        <v>12</v>
      </c>
      <c r="F7" s="80">
        <f ca="1">IF(L7="Si",COUNTIFS(Matches!$B$2:$B$991,"&gt;="&amp;J7,Matches!$B$2:$B$991,"&lt;="&amp;TODAY()),COUNTIFS(Matches!$B$2:$B$991,"&gt;="&amp;J7,Matches!$B$2:$B$991,"&lt;="&amp;K7))</f>
        <v>18</v>
      </c>
      <c r="G7" s="81">
        <f t="shared" ca="1" si="0"/>
        <v>0.66666666666666663</v>
      </c>
      <c r="H7" s="82">
        <v>36161</v>
      </c>
      <c r="I7" s="79">
        <f t="shared" ca="1" si="1"/>
        <v>25</v>
      </c>
      <c r="J7" s="82">
        <v>45340</v>
      </c>
      <c r="K7" s="82"/>
      <c r="L7" s="79" t="str">
        <f t="shared" si="2"/>
        <v>Si</v>
      </c>
    </row>
    <row r="8" spans="1:12" ht="15.75" customHeight="1">
      <c r="A8" s="79">
        <v>7</v>
      </c>
      <c r="B8" s="80">
        <v>12</v>
      </c>
      <c r="C8" s="80" t="s">
        <v>19</v>
      </c>
      <c r="D8" s="80" t="s">
        <v>14</v>
      </c>
      <c r="E8" s="80">
        <v>12</v>
      </c>
      <c r="F8" s="80">
        <f ca="1">IF(L8="Si",COUNTIFS(Matches!$B$2:$B$991,"&gt;="&amp;J8,Matches!$B$2:$B$991,"&lt;="&amp;TODAY()),COUNTIFS(Matches!$B$2:$B$991,"&gt;="&amp;J8,Matches!$B$2:$B$991,"&lt;="&amp;K8))</f>
        <v>18</v>
      </c>
      <c r="G8" s="81">
        <f t="shared" ca="1" si="0"/>
        <v>0.66666666666666663</v>
      </c>
      <c r="H8" s="82">
        <v>36161</v>
      </c>
      <c r="I8" s="79">
        <f t="shared" ca="1" si="1"/>
        <v>25</v>
      </c>
      <c r="J8" s="82">
        <v>45340</v>
      </c>
      <c r="K8" s="82"/>
      <c r="L8" s="79" t="str">
        <f t="shared" si="2"/>
        <v>Si</v>
      </c>
    </row>
    <row r="9" spans="1:12" ht="15.75" customHeight="1">
      <c r="A9" s="83">
        <v>8</v>
      </c>
      <c r="B9" s="84">
        <v>20</v>
      </c>
      <c r="C9" s="84" t="s">
        <v>21</v>
      </c>
      <c r="D9" s="84" t="s">
        <v>14</v>
      </c>
      <c r="E9" s="84">
        <v>5</v>
      </c>
      <c r="F9" s="84">
        <f ca="1">IF(L9="Si",COUNTIFS(Matches!$B$2:$B$991,"&gt;="&amp;J9,Matches!$B$2:$B$991,"&lt;="&amp;TODAY()),COUNTIFS(Matches!$B$2:$B$991,"&gt;="&amp;J9,Matches!$B$2:$B$991,"&lt;="&amp;K9))</f>
        <v>11</v>
      </c>
      <c r="G9" s="85">
        <f t="shared" ca="1" si="0"/>
        <v>0.45454545454545453</v>
      </c>
      <c r="H9" s="86">
        <v>36161</v>
      </c>
      <c r="I9" s="83">
        <f t="shared" ca="1" si="1"/>
        <v>25</v>
      </c>
      <c r="J9" s="86">
        <v>45340</v>
      </c>
      <c r="K9" s="86">
        <v>45438</v>
      </c>
      <c r="L9" s="79" t="str">
        <f t="shared" si="2"/>
        <v>No</v>
      </c>
    </row>
    <row r="10" spans="1:12" ht="15.75" customHeight="1">
      <c r="A10" s="79">
        <v>9</v>
      </c>
      <c r="B10" s="80">
        <v>23</v>
      </c>
      <c r="C10" s="80" t="s">
        <v>22</v>
      </c>
      <c r="D10" s="80" t="s">
        <v>14</v>
      </c>
      <c r="E10" s="80">
        <v>9</v>
      </c>
      <c r="F10" s="80">
        <f ca="1">IF(L10="Si",COUNTIFS(Matches!$B$2:$B$991,"&gt;="&amp;J10,Matches!$B$2:$B$991,"&lt;="&amp;TODAY()),COUNTIFS(Matches!$B$2:$B$991,"&gt;="&amp;J10,Matches!$B$2:$B$991,"&lt;="&amp;K10))</f>
        <v>18</v>
      </c>
      <c r="G10" s="81">
        <f t="shared" ca="1" si="0"/>
        <v>0.5</v>
      </c>
      <c r="H10" s="82">
        <v>36161</v>
      </c>
      <c r="I10" s="79">
        <f t="shared" ca="1" si="1"/>
        <v>25</v>
      </c>
      <c r="J10" s="82">
        <v>45340</v>
      </c>
      <c r="K10" s="82"/>
      <c r="L10" s="79" t="str">
        <f t="shared" si="2"/>
        <v>Si</v>
      </c>
    </row>
    <row r="11" spans="1:12" ht="15.75" customHeight="1">
      <c r="A11" s="83">
        <v>10</v>
      </c>
      <c r="B11" s="84">
        <v>26</v>
      </c>
      <c r="C11" s="84" t="s">
        <v>23</v>
      </c>
      <c r="D11" s="84" t="s">
        <v>14</v>
      </c>
      <c r="E11" s="84">
        <v>12</v>
      </c>
      <c r="F11" s="84">
        <f ca="1">IF(L11="Si",COUNTIFS(Matches!$B$2:$B$991,"&gt;="&amp;J11,Matches!$B$2:$B$991,"&lt;="&amp;TODAY()),COUNTIFS(Matches!$B$2:$B$991,"&gt;="&amp;J11,Matches!$B$2:$B$991,"&lt;="&amp;K11))</f>
        <v>17</v>
      </c>
      <c r="G11" s="85">
        <f t="shared" ca="1" si="0"/>
        <v>0.70588235294117652</v>
      </c>
      <c r="H11" s="86">
        <v>37266</v>
      </c>
      <c r="I11" s="83">
        <f t="shared" ca="1" si="1"/>
        <v>22</v>
      </c>
      <c r="J11" s="86">
        <v>45340</v>
      </c>
      <c r="K11" s="86">
        <v>45508</v>
      </c>
      <c r="L11" s="79" t="str">
        <f t="shared" si="2"/>
        <v>No</v>
      </c>
    </row>
    <row r="12" spans="1:12" ht="15.75" customHeight="1">
      <c r="A12" s="79">
        <v>11</v>
      </c>
      <c r="B12" s="80">
        <v>30</v>
      </c>
      <c r="C12" s="80" t="s">
        <v>24</v>
      </c>
      <c r="D12" s="80" t="s">
        <v>14</v>
      </c>
      <c r="E12" s="80">
        <v>9</v>
      </c>
      <c r="F12" s="80">
        <f ca="1">IF(L12="Si",COUNTIFS(Matches!$B$2:$B$991,"&gt;="&amp;J12,Matches!$B$2:$B$991,"&lt;="&amp;TODAY()),COUNTIFS(Matches!$B$2:$B$991,"&gt;="&amp;J12,Matches!$B$2:$B$991,"&lt;="&amp;K12))</f>
        <v>18</v>
      </c>
      <c r="G12" s="81">
        <f t="shared" ca="1" si="0"/>
        <v>0.5</v>
      </c>
      <c r="H12" s="82">
        <v>36902</v>
      </c>
      <c r="I12" s="79">
        <f t="shared" ca="1" si="1"/>
        <v>23</v>
      </c>
      <c r="J12" s="82">
        <v>45340</v>
      </c>
      <c r="K12" s="82"/>
      <c r="L12" s="79" t="str">
        <f t="shared" si="2"/>
        <v>Si</v>
      </c>
    </row>
    <row r="13" spans="1:12" ht="15.75" customHeight="1">
      <c r="A13" s="83">
        <v>12</v>
      </c>
      <c r="B13" s="84">
        <v>70</v>
      </c>
      <c r="C13" s="84" t="s">
        <v>26</v>
      </c>
      <c r="D13" s="84" t="s">
        <v>14</v>
      </c>
      <c r="E13" s="84">
        <v>13</v>
      </c>
      <c r="F13" s="84">
        <f ca="1">IF(L13="Si",COUNTIFS(Matches!$B$2:$B$991,"&gt;="&amp;J13,Matches!$B$2:$B$991,"&lt;="&amp;TODAY()),COUNTIFS(Matches!$B$2:$B$991,"&gt;="&amp;J13,Matches!$B$2:$B$991,"&lt;="&amp;K13))</f>
        <v>17</v>
      </c>
      <c r="G13" s="85">
        <f t="shared" ca="1" si="0"/>
        <v>0.76470588235294112</v>
      </c>
      <c r="H13" s="86">
        <v>37268</v>
      </c>
      <c r="I13" s="83">
        <f t="shared" ca="1" si="1"/>
        <v>22</v>
      </c>
      <c r="J13" s="86">
        <v>45340</v>
      </c>
      <c r="K13" s="86">
        <v>45508</v>
      </c>
      <c r="L13" s="79" t="str">
        <f t="shared" si="2"/>
        <v>No</v>
      </c>
    </row>
    <row r="14" spans="1:12" ht="15.75" customHeight="1">
      <c r="A14" s="79">
        <v>13</v>
      </c>
      <c r="B14" s="80">
        <v>2</v>
      </c>
      <c r="C14" s="80" t="s">
        <v>28</v>
      </c>
      <c r="D14" s="80" t="s">
        <v>27</v>
      </c>
      <c r="E14" s="80">
        <v>18</v>
      </c>
      <c r="F14" s="80">
        <f ca="1">IF(L14="Si",COUNTIFS(Matches!$B$2:$B$991,"&gt;="&amp;J14,Matches!$B$2:$B$991,"&lt;="&amp;TODAY()),COUNTIFS(Matches!$B$2:$B$991,"&gt;="&amp;J14,Matches!$B$2:$B$991,"&lt;="&amp;K14))</f>
        <v>18</v>
      </c>
      <c r="G14" s="81">
        <f t="shared" ca="1" si="0"/>
        <v>1</v>
      </c>
      <c r="H14" s="82">
        <v>36440</v>
      </c>
      <c r="I14" s="79">
        <f t="shared" ca="1" si="1"/>
        <v>24</v>
      </c>
      <c r="J14" s="82">
        <v>45340</v>
      </c>
      <c r="K14" s="82"/>
      <c r="L14" s="79" t="str">
        <f t="shared" si="2"/>
        <v>Si</v>
      </c>
    </row>
    <row r="15" spans="1:12" ht="15.75" customHeight="1">
      <c r="A15" s="79">
        <v>14</v>
      </c>
      <c r="B15" s="80">
        <v>5</v>
      </c>
      <c r="C15" s="80" t="s">
        <v>29</v>
      </c>
      <c r="D15" s="80" t="s">
        <v>27</v>
      </c>
      <c r="E15" s="80">
        <v>14</v>
      </c>
      <c r="F15" s="80">
        <f ca="1">IF(L15="Si",COUNTIFS(Matches!$B$2:$B$991,"&gt;="&amp;J15,Matches!$B$2:$B$991,"&lt;="&amp;TODAY()),COUNTIFS(Matches!$B$2:$B$991,"&gt;="&amp;J15,Matches!$B$2:$B$991,"&lt;="&amp;K15))</f>
        <v>18</v>
      </c>
      <c r="G15" s="81">
        <f t="shared" ca="1" si="0"/>
        <v>0.77777777777777779</v>
      </c>
      <c r="H15" s="82">
        <v>36161</v>
      </c>
      <c r="I15" s="79">
        <f t="shared" ca="1" si="1"/>
        <v>25</v>
      </c>
      <c r="J15" s="82">
        <v>45340</v>
      </c>
      <c r="K15" s="82"/>
      <c r="L15" s="79" t="str">
        <f t="shared" si="2"/>
        <v>Si</v>
      </c>
    </row>
    <row r="16" spans="1:12" ht="15.75" customHeight="1">
      <c r="A16" s="83">
        <v>15</v>
      </c>
      <c r="B16" s="84">
        <v>13</v>
      </c>
      <c r="C16" s="84" t="s">
        <v>30</v>
      </c>
      <c r="D16" s="84" t="s">
        <v>27</v>
      </c>
      <c r="E16" s="84">
        <v>5</v>
      </c>
      <c r="F16" s="84">
        <f ca="1">IF(L16="Si",COUNTIFS(Matches!$B$2:$B$991,"&gt;="&amp;J16,Matches!$B$2:$B$991,"&lt;="&amp;TODAY()),COUNTIFS(Matches!$B$2:$B$991,"&gt;="&amp;J16,Matches!$B$2:$B$991,"&lt;="&amp;K16))</f>
        <v>7</v>
      </c>
      <c r="G16" s="85">
        <f t="shared" ca="1" si="0"/>
        <v>0.7142857142857143</v>
      </c>
      <c r="H16" s="86">
        <v>36161</v>
      </c>
      <c r="I16" s="83">
        <f t="shared" ca="1" si="1"/>
        <v>25</v>
      </c>
      <c r="J16" s="86">
        <v>45340</v>
      </c>
      <c r="K16" s="86">
        <v>45396</v>
      </c>
      <c r="L16" s="79" t="str">
        <f t="shared" si="2"/>
        <v>No</v>
      </c>
    </row>
    <row r="17" spans="1:12" ht="15.75" customHeight="1">
      <c r="A17" s="83">
        <v>16</v>
      </c>
      <c r="B17" s="84">
        <v>17</v>
      </c>
      <c r="C17" s="84" t="s">
        <v>31</v>
      </c>
      <c r="D17" s="84" t="s">
        <v>27</v>
      </c>
      <c r="E17" s="84">
        <v>5</v>
      </c>
      <c r="F17" s="84">
        <f ca="1">IF(L17="Si",COUNTIFS(Matches!$B$2:$B$991,"&gt;="&amp;J17,Matches!$B$2:$B$991,"&lt;="&amp;TODAY()),COUNTIFS(Matches!$B$2:$B$991,"&gt;="&amp;J17,Matches!$B$2:$B$991,"&lt;="&amp;K17))</f>
        <v>11</v>
      </c>
      <c r="G17" s="85">
        <f t="shared" ca="1" si="0"/>
        <v>0.45454545454545453</v>
      </c>
      <c r="H17" s="86">
        <v>37272</v>
      </c>
      <c r="I17" s="83">
        <f t="shared" ca="1" si="1"/>
        <v>22</v>
      </c>
      <c r="J17" s="86">
        <v>45340</v>
      </c>
      <c r="K17" s="86">
        <v>45438</v>
      </c>
      <c r="L17" s="79" t="str">
        <f t="shared" si="2"/>
        <v>No</v>
      </c>
    </row>
    <row r="18" spans="1:12" ht="15.75" customHeight="1">
      <c r="A18" s="79">
        <v>17</v>
      </c>
      <c r="B18" s="80">
        <v>18</v>
      </c>
      <c r="C18" s="80" t="s">
        <v>32</v>
      </c>
      <c r="D18" s="80" t="s">
        <v>27</v>
      </c>
      <c r="E18" s="80">
        <v>13</v>
      </c>
      <c r="F18" s="80">
        <f ca="1">IF(L18="Si",COUNTIFS(Matches!$B$2:$B$991,"&gt;="&amp;J18,Matches!$B$2:$B$991,"&lt;="&amp;TODAY()),COUNTIFS(Matches!$B$2:$B$991,"&gt;="&amp;J18,Matches!$B$2:$B$991,"&lt;="&amp;K18))</f>
        <v>18</v>
      </c>
      <c r="G18" s="81">
        <f t="shared" ca="1" si="0"/>
        <v>0.72222222222222221</v>
      </c>
      <c r="H18" s="82">
        <v>36161</v>
      </c>
      <c r="I18" s="79">
        <f t="shared" ca="1" si="1"/>
        <v>25</v>
      </c>
      <c r="J18" s="82">
        <v>45340</v>
      </c>
      <c r="K18" s="82"/>
      <c r="L18" s="79" t="str">
        <f t="shared" si="2"/>
        <v>Si</v>
      </c>
    </row>
    <row r="19" spans="1:12" ht="15.75" customHeight="1">
      <c r="A19" s="79">
        <v>18</v>
      </c>
      <c r="B19" s="80">
        <v>19</v>
      </c>
      <c r="C19" s="80" t="s">
        <v>33</v>
      </c>
      <c r="D19" s="80" t="s">
        <v>27</v>
      </c>
      <c r="E19" s="80">
        <v>5</v>
      </c>
      <c r="F19" s="80">
        <f ca="1">IF(L19="Si",COUNTIFS(Matches!$B$2:$B$991,"&gt;="&amp;J19,Matches!$B$2:$B$991,"&lt;="&amp;TODAY()),COUNTIFS(Matches!$B$2:$B$991,"&gt;="&amp;J19,Matches!$B$2:$B$991,"&lt;="&amp;K19))</f>
        <v>18</v>
      </c>
      <c r="G19" s="81">
        <f t="shared" ca="1" si="0"/>
        <v>0.27777777777777779</v>
      </c>
      <c r="H19" s="82">
        <v>36161</v>
      </c>
      <c r="I19" s="79">
        <f t="shared" ca="1" si="1"/>
        <v>25</v>
      </c>
      <c r="J19" s="82">
        <v>45340</v>
      </c>
      <c r="K19" s="82"/>
      <c r="L19" s="79" t="str">
        <f t="shared" si="2"/>
        <v>Si</v>
      </c>
    </row>
    <row r="20" spans="1:12" ht="15.75" customHeight="1">
      <c r="A20" s="83">
        <v>19</v>
      </c>
      <c r="B20" s="84">
        <v>21</v>
      </c>
      <c r="C20" s="84" t="s">
        <v>35</v>
      </c>
      <c r="D20" s="84" t="s">
        <v>27</v>
      </c>
      <c r="E20" s="84">
        <v>4</v>
      </c>
      <c r="F20" s="84">
        <f ca="1">IF(L20="Si",COUNTIFS(Matches!$B$2:$B$991,"&gt;="&amp;J20,Matches!$B$2:$B$991,"&lt;="&amp;TODAY()),COUNTIFS(Matches!$B$2:$B$991,"&gt;="&amp;J20,Matches!$B$2:$B$991,"&lt;="&amp;K20))</f>
        <v>11</v>
      </c>
      <c r="G20" s="85">
        <f t="shared" ca="1" si="0"/>
        <v>0.36363636363636365</v>
      </c>
      <c r="H20" s="86">
        <v>37268</v>
      </c>
      <c r="I20" s="83">
        <f t="shared" ca="1" si="1"/>
        <v>22</v>
      </c>
      <c r="J20" s="86">
        <v>45340</v>
      </c>
      <c r="K20" s="86">
        <v>45438</v>
      </c>
      <c r="L20" s="79" t="str">
        <f t="shared" si="2"/>
        <v>No</v>
      </c>
    </row>
    <row r="21" spans="1:12" ht="15.75" customHeight="1">
      <c r="A21" s="79">
        <v>20</v>
      </c>
      <c r="B21" s="80">
        <v>22</v>
      </c>
      <c r="C21" s="80" t="s">
        <v>36</v>
      </c>
      <c r="D21" s="80" t="s">
        <v>27</v>
      </c>
      <c r="E21" s="80">
        <v>7</v>
      </c>
      <c r="F21" s="80">
        <f ca="1">IF(L21="Si",COUNTIFS(Matches!$B$2:$B$991,"&gt;="&amp;J21,Matches!$B$2:$B$991,"&lt;="&amp;TODAY()),COUNTIFS(Matches!$B$2:$B$991,"&gt;="&amp;J21,Matches!$B$2:$B$991,"&lt;="&amp;K21))</f>
        <v>18</v>
      </c>
      <c r="G21" s="81">
        <f t="shared" ca="1" si="0"/>
        <v>0.3888888888888889</v>
      </c>
      <c r="H21" s="82">
        <v>36248</v>
      </c>
      <c r="I21" s="79">
        <f t="shared" ca="1" si="1"/>
        <v>25</v>
      </c>
      <c r="J21" s="82">
        <v>45340</v>
      </c>
      <c r="K21" s="82"/>
      <c r="L21" s="79" t="str">
        <f t="shared" si="2"/>
        <v>Si</v>
      </c>
    </row>
    <row r="22" spans="1:12" ht="15.75" customHeight="1">
      <c r="A22" s="79">
        <v>21</v>
      </c>
      <c r="B22" s="80">
        <v>28</v>
      </c>
      <c r="C22" s="80" t="s">
        <v>38</v>
      </c>
      <c r="D22" s="80" t="s">
        <v>27</v>
      </c>
      <c r="E22" s="80">
        <v>12</v>
      </c>
      <c r="F22" s="80">
        <f ca="1">IF(L22="Si",COUNTIFS(Matches!$B$2:$B$991,"&gt;="&amp;J22,Matches!$B$2:$B$991,"&lt;="&amp;TODAY()),COUNTIFS(Matches!$B$2:$B$991,"&gt;="&amp;J22,Matches!$B$2:$B$991,"&lt;="&amp;K22))</f>
        <v>18</v>
      </c>
      <c r="G22" s="81">
        <f t="shared" ca="1" si="0"/>
        <v>0.66666666666666663</v>
      </c>
      <c r="H22" s="82">
        <v>36161</v>
      </c>
      <c r="I22" s="79">
        <f t="shared" ca="1" si="1"/>
        <v>25</v>
      </c>
      <c r="J22" s="82">
        <v>45340</v>
      </c>
      <c r="K22" s="82"/>
      <c r="L22" s="79" t="str">
        <f t="shared" si="2"/>
        <v>Si</v>
      </c>
    </row>
    <row r="23" spans="1:12" ht="15.75" customHeight="1">
      <c r="A23" s="79">
        <v>22</v>
      </c>
      <c r="B23" s="80">
        <v>33</v>
      </c>
      <c r="C23" s="80" t="s">
        <v>39</v>
      </c>
      <c r="D23" s="80" t="s">
        <v>27</v>
      </c>
      <c r="E23" s="80">
        <v>8</v>
      </c>
      <c r="F23" s="80">
        <f ca="1">IF(L23="Si",COUNTIFS(Matches!$B$2:$B$991,"&gt;="&amp;J23,Matches!$B$2:$B$991,"&lt;="&amp;TODAY()),COUNTIFS(Matches!$B$2:$B$991,"&gt;="&amp;J23,Matches!$B$2:$B$991,"&lt;="&amp;K23))</f>
        <v>18</v>
      </c>
      <c r="G23" s="81">
        <f t="shared" ca="1" si="0"/>
        <v>0.44444444444444442</v>
      </c>
      <c r="H23" s="82">
        <v>36161</v>
      </c>
      <c r="I23" s="79">
        <f t="shared" ca="1" si="1"/>
        <v>25</v>
      </c>
      <c r="J23" s="82">
        <v>45340</v>
      </c>
      <c r="K23" s="82"/>
      <c r="L23" s="79" t="str">
        <f t="shared" si="2"/>
        <v>Si</v>
      </c>
    </row>
    <row r="24" spans="1:12" ht="15.75" customHeight="1">
      <c r="A24" s="79">
        <v>23</v>
      </c>
      <c r="B24" s="80">
        <v>9</v>
      </c>
      <c r="C24" s="80" t="s">
        <v>43</v>
      </c>
      <c r="D24" s="80" t="s">
        <v>41</v>
      </c>
      <c r="E24" s="80">
        <v>11</v>
      </c>
      <c r="F24" s="80">
        <f ca="1">IF(L24="Si",COUNTIFS(Matches!$B$2:$B$991,"&gt;="&amp;J24,Matches!$B$2:$B$991,"&lt;="&amp;TODAY()),COUNTIFS(Matches!$B$2:$B$991,"&gt;="&amp;J24,Matches!$B$2:$B$991,"&lt;="&amp;K24))</f>
        <v>18</v>
      </c>
      <c r="G24" s="81">
        <f t="shared" ca="1" si="0"/>
        <v>0.61111111111111116</v>
      </c>
      <c r="H24" s="82">
        <v>36161</v>
      </c>
      <c r="I24" s="79">
        <f t="shared" ca="1" si="1"/>
        <v>25</v>
      </c>
      <c r="J24" s="82">
        <v>45340</v>
      </c>
      <c r="K24" s="82"/>
      <c r="L24" s="79" t="str">
        <f t="shared" si="2"/>
        <v>Si</v>
      </c>
    </row>
    <row r="25" spans="1:12" ht="15.75" customHeight="1">
      <c r="A25" s="79">
        <v>24</v>
      </c>
      <c r="B25" s="80">
        <v>10</v>
      </c>
      <c r="C25" s="80" t="s">
        <v>44</v>
      </c>
      <c r="D25" s="80" t="s">
        <v>41</v>
      </c>
      <c r="E25" s="80">
        <v>18</v>
      </c>
      <c r="F25" s="80">
        <f ca="1">IF(L25="Si",COUNTIFS(Matches!$B$2:$B$991,"&gt;="&amp;J25,Matches!$B$2:$B$991,"&lt;="&amp;TODAY()),COUNTIFS(Matches!$B$2:$B$991,"&gt;="&amp;J25,Matches!$B$2:$B$991,"&lt;="&amp;K25))</f>
        <v>18</v>
      </c>
      <c r="G25" s="81">
        <f t="shared" ca="1" si="0"/>
        <v>1</v>
      </c>
      <c r="H25" s="82">
        <v>36158</v>
      </c>
      <c r="I25" s="79">
        <f t="shared" ca="1" si="1"/>
        <v>25</v>
      </c>
      <c r="J25" s="82">
        <v>45340</v>
      </c>
      <c r="K25" s="82"/>
      <c r="L25" s="79" t="str">
        <f t="shared" si="2"/>
        <v>Si</v>
      </c>
    </row>
    <row r="26" spans="1:12" ht="15.75" customHeight="1">
      <c r="A26" s="79">
        <v>25</v>
      </c>
      <c r="B26" s="80">
        <v>15</v>
      </c>
      <c r="C26" s="80" t="s">
        <v>45</v>
      </c>
      <c r="D26" s="80" t="s">
        <v>41</v>
      </c>
      <c r="E26" s="80">
        <v>9</v>
      </c>
      <c r="F26" s="80">
        <f ca="1">IF(L26="Si",COUNTIFS(Matches!$B$2:$B$991,"&gt;="&amp;J26,Matches!$B$2:$B$991,"&lt;="&amp;TODAY()),COUNTIFS(Matches!$B$2:$B$991,"&gt;="&amp;J26,Matches!$B$2:$B$991,"&lt;="&amp;K26))</f>
        <v>18</v>
      </c>
      <c r="G26" s="81">
        <f t="shared" ca="1" si="0"/>
        <v>0.5</v>
      </c>
      <c r="H26" s="82">
        <v>36161</v>
      </c>
      <c r="I26" s="79">
        <f t="shared" ca="1" si="1"/>
        <v>25</v>
      </c>
      <c r="J26" s="82">
        <v>45340</v>
      </c>
      <c r="K26" s="82"/>
      <c r="L26" s="79" t="str">
        <f t="shared" si="2"/>
        <v>Si</v>
      </c>
    </row>
    <row r="27" spans="1:12" ht="15.75" customHeight="1">
      <c r="A27" s="79">
        <v>26</v>
      </c>
      <c r="B27" s="80">
        <v>27</v>
      </c>
      <c r="C27" s="80" t="s">
        <v>46</v>
      </c>
      <c r="D27" s="80" t="s">
        <v>41</v>
      </c>
      <c r="E27" s="80">
        <v>10</v>
      </c>
      <c r="F27" s="80">
        <f ca="1">IF(L27="Si",COUNTIFS(Matches!$B$2:$B$991,"&gt;="&amp;J27,Matches!$B$2:$B$991,"&lt;="&amp;TODAY()),COUNTIFS(Matches!$B$2:$B$991,"&gt;="&amp;J27,Matches!$B$2:$B$991,"&lt;="&amp;K27))</f>
        <v>18</v>
      </c>
      <c r="G27" s="81">
        <f t="shared" ca="1" si="0"/>
        <v>0.55555555555555558</v>
      </c>
      <c r="H27" s="82">
        <v>36320</v>
      </c>
      <c r="I27" s="79">
        <f t="shared" ca="1" si="1"/>
        <v>25</v>
      </c>
      <c r="J27" s="82">
        <v>45340</v>
      </c>
      <c r="K27" s="82"/>
      <c r="L27" s="79" t="str">
        <f t="shared" si="2"/>
        <v>Si</v>
      </c>
    </row>
    <row r="28" spans="1:12" ht="15.75" customHeight="1">
      <c r="A28" s="83">
        <v>27</v>
      </c>
      <c r="B28" s="84">
        <v>71</v>
      </c>
      <c r="C28" s="84" t="s">
        <v>47</v>
      </c>
      <c r="D28" s="84" t="s">
        <v>41</v>
      </c>
      <c r="E28" s="84">
        <v>7</v>
      </c>
      <c r="F28" s="84">
        <f ca="1">IF(L28="Si",COUNTIFS(Matches!$B$2:$B$991,"&gt;="&amp;J28,Matches!$B$2:$B$991,"&lt;="&amp;TODAY()),COUNTIFS(Matches!$B$2:$B$991,"&gt;="&amp;J28,Matches!$B$2:$B$991,"&lt;="&amp;K28))</f>
        <v>15</v>
      </c>
      <c r="G28" s="85">
        <f t="shared" ca="1" si="0"/>
        <v>0.46666666666666667</v>
      </c>
      <c r="H28" s="86">
        <v>36161</v>
      </c>
      <c r="I28" s="83">
        <f t="shared" ca="1" si="1"/>
        <v>25</v>
      </c>
      <c r="J28" s="86">
        <v>45340</v>
      </c>
      <c r="K28" s="86">
        <v>45487</v>
      </c>
      <c r="L28" s="79" t="str">
        <f t="shared" si="2"/>
        <v>No</v>
      </c>
    </row>
    <row r="29" spans="1:12" ht="15.75" customHeight="1">
      <c r="A29" s="79">
        <v>28</v>
      </c>
      <c r="B29" s="79">
        <v>20</v>
      </c>
      <c r="C29" s="79" t="s">
        <v>34</v>
      </c>
      <c r="D29" s="79" t="s">
        <v>27</v>
      </c>
      <c r="E29" s="80">
        <v>2</v>
      </c>
      <c r="F29" s="80">
        <f ca="1">IF(L29="Si",COUNTIFS(Matches!$B$2:$B$991,"&gt;="&amp;J29,Matches!$B$2:$B$991,"&lt;="&amp;TODAY()),COUNTIFS(Matches!$B$2:$B$991,"&gt;="&amp;J29,Matches!$B$2:$B$991,"&lt;="&amp;K29))</f>
        <v>4</v>
      </c>
      <c r="G29" s="81">
        <f t="shared" ca="1" si="0"/>
        <v>0.5</v>
      </c>
      <c r="H29" s="82">
        <v>36161</v>
      </c>
      <c r="I29" s="79">
        <f t="shared" ca="1" si="1"/>
        <v>25</v>
      </c>
      <c r="J29" s="82">
        <v>45487</v>
      </c>
      <c r="K29" s="82"/>
      <c r="L29" s="79" t="str">
        <f t="shared" si="2"/>
        <v>Si</v>
      </c>
    </row>
    <row r="30" spans="1:12" ht="15.75" customHeight="1">
      <c r="A30" s="79">
        <v>29</v>
      </c>
      <c r="B30" s="79">
        <v>99</v>
      </c>
      <c r="C30" s="79" t="s">
        <v>73</v>
      </c>
      <c r="D30" s="79" t="s">
        <v>41</v>
      </c>
      <c r="E30" s="80">
        <v>2</v>
      </c>
      <c r="F30" s="80">
        <f ca="1">IF(L30="Si",COUNTIFS(Matches!$B$2:$B$991,"&gt;="&amp;J30,Matches!$B$2:$B$991,"&lt;="&amp;TODAY()),COUNTIFS(Matches!$B$2:$B$991,"&gt;="&amp;J30,Matches!$B$2:$B$991,"&lt;="&amp;K30))</f>
        <v>2</v>
      </c>
      <c r="G30" s="81">
        <f t="shared" ca="1" si="0"/>
        <v>1</v>
      </c>
      <c r="H30" s="82">
        <v>36161</v>
      </c>
      <c r="I30" s="79">
        <f t="shared" ca="1" si="1"/>
        <v>25</v>
      </c>
      <c r="J30" s="82">
        <v>45508</v>
      </c>
      <c r="K30" s="82"/>
      <c r="L30" s="79" t="str">
        <f t="shared" si="2"/>
        <v>Si</v>
      </c>
    </row>
    <row r="31" spans="1:12" ht="15.75" customHeight="1">
      <c r="A31" s="79">
        <v>30</v>
      </c>
      <c r="B31" s="79">
        <v>24</v>
      </c>
      <c r="C31" s="79" t="s">
        <v>37</v>
      </c>
      <c r="D31" s="79" t="s">
        <v>27</v>
      </c>
      <c r="E31" s="80">
        <v>2</v>
      </c>
      <c r="F31" s="80">
        <f ca="1">IF(L31="Si",COUNTIFS(Matches!$B$2:$B$991,"&gt;="&amp;J31,Matches!$B$2:$B$991,"&lt;="&amp;TODAY()),COUNTIFS(Matches!$B$2:$B$991,"&gt;="&amp;J31,Matches!$B$2:$B$991,"&lt;="&amp;K31))</f>
        <v>3</v>
      </c>
      <c r="G31" s="81">
        <f t="shared" ca="1" si="0"/>
        <v>0.66666666666666663</v>
      </c>
      <c r="H31" s="82">
        <v>36161</v>
      </c>
      <c r="I31" s="79">
        <f t="shared" ca="1" si="1"/>
        <v>25</v>
      </c>
      <c r="J31" s="82">
        <v>45501</v>
      </c>
      <c r="K31" s="82"/>
      <c r="L31" s="79" t="str">
        <f t="shared" si="2"/>
        <v>Si</v>
      </c>
    </row>
    <row r="32" spans="1:12" ht="15.75" customHeight="1">
      <c r="A32" s="79">
        <v>31</v>
      </c>
      <c r="B32" s="79">
        <v>3</v>
      </c>
      <c r="C32" s="79" t="s">
        <v>16</v>
      </c>
      <c r="D32" s="79" t="s">
        <v>14</v>
      </c>
      <c r="E32" s="80">
        <v>3</v>
      </c>
      <c r="F32" s="80">
        <f ca="1">IF(L32="Si",COUNTIFS(Matches!$B$2:$B$991,"&gt;="&amp;J32,Matches!$B$2:$B$991,"&lt;="&amp;TODAY()),COUNTIFS(Matches!$B$2:$B$991,"&gt;="&amp;J32,Matches!$B$2:$B$991,"&lt;="&amp;K32))</f>
        <v>3</v>
      </c>
      <c r="G32" s="81">
        <f t="shared" ca="1" si="0"/>
        <v>1</v>
      </c>
      <c r="H32" s="82">
        <v>36161</v>
      </c>
      <c r="I32" s="79">
        <f t="shared" ca="1" si="1"/>
        <v>25</v>
      </c>
      <c r="J32" s="82">
        <v>45501</v>
      </c>
      <c r="K32" s="82"/>
      <c r="L32" s="79" t="str">
        <f t="shared" si="2"/>
        <v>Si</v>
      </c>
    </row>
    <row r="33" spans="1:12" ht="15.75" customHeight="1">
      <c r="A33" s="79">
        <v>32</v>
      </c>
      <c r="B33" s="79">
        <v>69</v>
      </c>
      <c r="C33" s="79" t="s">
        <v>40</v>
      </c>
      <c r="D33" s="79" t="s">
        <v>14</v>
      </c>
      <c r="E33" s="80">
        <v>4</v>
      </c>
      <c r="F33" s="80">
        <f ca="1">IF(L33="Si",COUNTIFS(Matches!$B$2:$B$991,"&gt;="&amp;J33,Matches!$B$2:$B$991,"&lt;="&amp;TODAY()),COUNTIFS(Matches!$B$2:$B$991,"&gt;="&amp;J33,Matches!$B$2:$B$991,"&lt;="&amp;K33))</f>
        <v>7</v>
      </c>
      <c r="G33" s="81">
        <f t="shared" ca="1" si="0"/>
        <v>0.5714285714285714</v>
      </c>
      <c r="H33" s="82">
        <v>36161</v>
      </c>
      <c r="I33" s="79">
        <f t="shared" ca="1" si="1"/>
        <v>25</v>
      </c>
      <c r="J33" s="82">
        <v>45466</v>
      </c>
      <c r="K33" s="82"/>
      <c r="L33" s="79" t="str">
        <f t="shared" si="2"/>
        <v>Si</v>
      </c>
    </row>
    <row r="34" spans="1:12" ht="15.75" customHeight="1">
      <c r="A34" s="79">
        <v>33</v>
      </c>
      <c r="B34" s="79">
        <v>13</v>
      </c>
      <c r="C34" s="79" t="s">
        <v>20</v>
      </c>
      <c r="D34" s="79" t="s">
        <v>14</v>
      </c>
      <c r="E34" s="80">
        <v>2</v>
      </c>
      <c r="F34" s="80">
        <f ca="1">IF(L34="Si",COUNTIFS(Matches!$B$2:$B$991,"&gt;="&amp;J34,Matches!$B$2:$B$991,"&lt;="&amp;TODAY()),COUNTIFS(Matches!$B$2:$B$991,"&gt;="&amp;J34,Matches!$B$2:$B$991,"&lt;="&amp;K34))</f>
        <v>4</v>
      </c>
      <c r="G34" s="81">
        <f t="shared" ca="1" si="0"/>
        <v>0.5</v>
      </c>
      <c r="H34" s="82">
        <v>36161</v>
      </c>
      <c r="I34" s="79">
        <f t="shared" ca="1" si="1"/>
        <v>25</v>
      </c>
      <c r="J34" s="82">
        <v>45487</v>
      </c>
      <c r="K34" s="82"/>
      <c r="L34" s="79" t="str">
        <f t="shared" si="2"/>
        <v>Si</v>
      </c>
    </row>
    <row r="35" spans="1:12" ht="15.75" customHeight="1">
      <c r="A35" s="79">
        <v>34</v>
      </c>
      <c r="B35" s="79">
        <v>7</v>
      </c>
      <c r="C35" s="80" t="s">
        <v>42</v>
      </c>
      <c r="D35" s="80" t="s">
        <v>41</v>
      </c>
      <c r="E35" s="80">
        <v>17</v>
      </c>
      <c r="F35" s="80">
        <f ca="1">IF(L35="Si",COUNTIFS(Matches!$B$2:$B$991,"&gt;="&amp;J35,Matches!$B$2:$B$991,"&lt;="&amp;TODAY()),COUNTIFS(Matches!$B$2:$B$991,"&gt;="&amp;J35,Matches!$B$2:$B$991,"&lt;="&amp;K35))</f>
        <v>18</v>
      </c>
      <c r="G35" s="81">
        <f t="shared" ca="1" si="0"/>
        <v>0.94444444444444442</v>
      </c>
      <c r="H35" s="82">
        <v>36162</v>
      </c>
      <c r="I35" s="79">
        <f t="shared" ca="1" si="1"/>
        <v>25</v>
      </c>
      <c r="J35" s="82">
        <v>45340</v>
      </c>
      <c r="K35" s="82"/>
      <c r="L35" s="79" t="str">
        <f t="shared" si="2"/>
        <v>Si</v>
      </c>
    </row>
  </sheetData>
  <dataValidations count="1">
    <dataValidation type="list" allowBlank="1" showDropDown="1" showErrorMessage="1" sqref="L2:L35" xr:uid="{00000000-0002-0000-0500-000000000000}">
      <formula1>"Si,No"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55"/>
  <sheetViews>
    <sheetView showGridLines="0" workbookViewId="0">
      <selection activeCell="F27" sqref="F27"/>
    </sheetView>
  </sheetViews>
  <sheetFormatPr defaultColWidth="12.7109375" defaultRowHeight="15.75" customHeight="1"/>
  <cols>
    <col min="2" max="2" width="16" customWidth="1"/>
    <col min="3" max="3" width="15.7109375" customWidth="1"/>
    <col min="4" max="4" width="33.7109375" customWidth="1"/>
    <col min="5" max="5" width="7.7109375" customWidth="1"/>
    <col min="6" max="6" width="10.140625" customWidth="1"/>
    <col min="7" max="8" width="9.28515625" customWidth="1"/>
    <col min="9" max="9" width="7.7109375" customWidth="1"/>
    <col min="10" max="10" width="12.140625" customWidth="1"/>
  </cols>
  <sheetData>
    <row r="1" spans="1:12" ht="15.75" customHeight="1">
      <c r="A1" s="78" t="s">
        <v>107</v>
      </c>
      <c r="B1" s="78" t="s">
        <v>7</v>
      </c>
      <c r="C1" s="78" t="s">
        <v>108</v>
      </c>
      <c r="D1" s="78" t="s">
        <v>109</v>
      </c>
      <c r="E1" s="78" t="s">
        <v>8</v>
      </c>
      <c r="F1" s="78" t="s">
        <v>9</v>
      </c>
      <c r="G1" s="78" t="s">
        <v>110</v>
      </c>
      <c r="H1" s="78" t="s">
        <v>111</v>
      </c>
      <c r="I1" s="54"/>
      <c r="K1" s="54"/>
      <c r="L1" s="54"/>
    </row>
    <row r="2" spans="1:12" ht="15.75" customHeight="1">
      <c r="A2" s="79">
        <v>1</v>
      </c>
      <c r="B2" s="79" t="s">
        <v>23</v>
      </c>
      <c r="C2" s="79">
        <v>1</v>
      </c>
      <c r="D2" s="79" t="str">
        <f>_xlfn.XLOOKUP(C2,Matches!$A$2:$A$991,Matches!$I$2:$I$991)</f>
        <v>Copa Tradicional - Fiorentina</v>
      </c>
      <c r="E2" s="79">
        <v>1</v>
      </c>
      <c r="F2" s="79">
        <v>0</v>
      </c>
      <c r="G2" s="79">
        <v>0</v>
      </c>
      <c r="H2" s="79">
        <v>0</v>
      </c>
      <c r="I2" s="54"/>
    </row>
    <row r="3" spans="1:12" ht="15.75" customHeight="1">
      <c r="A3" s="79">
        <v>2</v>
      </c>
      <c r="B3" s="79" t="s">
        <v>31</v>
      </c>
      <c r="C3" s="79">
        <v>1</v>
      </c>
      <c r="D3" s="79" t="str">
        <f>_xlfn.XLOOKUP(C3,Matches!$A$2:$A$991,Matches!$I$2:$I$991)</f>
        <v>Copa Tradicional - Fiorentina</v>
      </c>
      <c r="E3" s="79">
        <v>1</v>
      </c>
      <c r="F3" s="79">
        <v>0</v>
      </c>
      <c r="G3" s="79">
        <v>0</v>
      </c>
      <c r="H3" s="79">
        <v>0</v>
      </c>
      <c r="I3" s="54"/>
    </row>
    <row r="4" spans="1:12" ht="15.75" customHeight="1">
      <c r="A4" s="79">
        <v>3</v>
      </c>
      <c r="B4" s="79" t="s">
        <v>33</v>
      </c>
      <c r="C4" s="79">
        <v>1</v>
      </c>
      <c r="D4" s="79" t="str">
        <f>_xlfn.XLOOKUP(C4,Matches!$A$2:$A$991,Matches!$I$2:$I$991)</f>
        <v>Copa Tradicional - Fiorentina</v>
      </c>
      <c r="E4" s="79">
        <v>2</v>
      </c>
      <c r="F4" s="79">
        <v>0</v>
      </c>
      <c r="G4" s="79">
        <v>0</v>
      </c>
      <c r="H4" s="79">
        <v>0</v>
      </c>
      <c r="I4" s="54"/>
    </row>
    <row r="5" spans="1:12" ht="15.75" customHeight="1">
      <c r="A5" s="79">
        <v>4</v>
      </c>
      <c r="B5" s="79" t="s">
        <v>28</v>
      </c>
      <c r="C5" s="79">
        <v>2</v>
      </c>
      <c r="D5" s="79" t="str">
        <f>_xlfn.XLOOKUP(C5,Matches!$A$2:$A$991,Matches!$I$2:$I$991)</f>
        <v>Copa Tradicional - Rayo Valletenzano</v>
      </c>
      <c r="E5" s="79">
        <v>0</v>
      </c>
      <c r="F5" s="79">
        <v>1</v>
      </c>
      <c r="G5" s="79">
        <v>0</v>
      </c>
      <c r="H5" s="79">
        <v>0</v>
      </c>
      <c r="I5" s="54"/>
    </row>
    <row r="6" spans="1:12" ht="15.75" customHeight="1">
      <c r="A6" s="79">
        <v>5</v>
      </c>
      <c r="B6" s="79" t="s">
        <v>44</v>
      </c>
      <c r="C6" s="79">
        <v>2</v>
      </c>
      <c r="D6" s="79" t="str">
        <f>_xlfn.XLOOKUP(C6,Matches!$A$2:$A$991,Matches!$I$2:$I$991)</f>
        <v>Copa Tradicional - Rayo Valletenzano</v>
      </c>
      <c r="E6" s="79">
        <v>2</v>
      </c>
      <c r="F6" s="79">
        <v>1</v>
      </c>
      <c r="G6" s="79">
        <v>0</v>
      </c>
      <c r="H6" s="79">
        <v>0</v>
      </c>
      <c r="I6" s="54"/>
    </row>
    <row r="7" spans="1:12" ht="15.75" customHeight="1">
      <c r="A7" s="79">
        <v>6</v>
      </c>
      <c r="B7" s="79" t="s">
        <v>36</v>
      </c>
      <c r="C7" s="79">
        <v>2</v>
      </c>
      <c r="D7" s="79" t="str">
        <f>_xlfn.XLOOKUP(C7,Matches!$A$2:$A$991,Matches!$I$2:$I$991)</f>
        <v>Copa Tradicional - Rayo Valletenzano</v>
      </c>
      <c r="E7" s="79">
        <v>1</v>
      </c>
      <c r="F7" s="79">
        <v>0</v>
      </c>
      <c r="G7" s="79">
        <v>0</v>
      </c>
      <c r="H7" s="79">
        <v>0</v>
      </c>
      <c r="I7" s="54"/>
    </row>
    <row r="8" spans="1:12" ht="15.75" customHeight="1">
      <c r="A8" s="79">
        <v>7</v>
      </c>
      <c r="B8" s="79" t="s">
        <v>45</v>
      </c>
      <c r="C8" s="79">
        <v>2</v>
      </c>
      <c r="D8" s="79" t="str">
        <f>_xlfn.XLOOKUP(C8,Matches!$A$2:$A$991,Matches!$I$2:$I$991)</f>
        <v>Copa Tradicional - Rayo Valletenzano</v>
      </c>
      <c r="E8" s="79">
        <v>0</v>
      </c>
      <c r="F8" s="79">
        <v>1</v>
      </c>
      <c r="G8" s="79">
        <v>0</v>
      </c>
      <c r="H8" s="79">
        <v>0</v>
      </c>
      <c r="I8" s="54"/>
    </row>
    <row r="9" spans="1:12" ht="15.75" customHeight="1">
      <c r="A9" s="79">
        <v>8</v>
      </c>
      <c r="B9" s="79" t="s">
        <v>44</v>
      </c>
      <c r="C9" s="79">
        <v>3</v>
      </c>
      <c r="D9" s="79" t="str">
        <f>_xlfn.XLOOKUP(C9,Matches!$A$2:$A$991,Matches!$I$2:$I$991)</f>
        <v>Copa Tradicional - Espartanos</v>
      </c>
      <c r="E9" s="79">
        <v>0</v>
      </c>
      <c r="F9" s="79">
        <v>1</v>
      </c>
      <c r="G9" s="79">
        <v>0</v>
      </c>
      <c r="H9" s="79">
        <v>0</v>
      </c>
      <c r="I9" s="54"/>
    </row>
    <row r="10" spans="1:12" ht="15.75" customHeight="1">
      <c r="A10" s="79">
        <v>9</v>
      </c>
      <c r="B10" s="79" t="s">
        <v>33</v>
      </c>
      <c r="C10" s="79">
        <v>3</v>
      </c>
      <c r="D10" s="79" t="str">
        <f>_xlfn.XLOOKUP(C10,Matches!$A$2:$A$991,Matches!$I$2:$I$991)</f>
        <v>Copa Tradicional - Espartanos</v>
      </c>
      <c r="E10" s="79">
        <v>1</v>
      </c>
      <c r="F10" s="79">
        <v>0</v>
      </c>
      <c r="G10" s="79">
        <v>0</v>
      </c>
      <c r="H10" s="79">
        <v>0</v>
      </c>
      <c r="I10" s="54"/>
    </row>
    <row r="11" spans="1:12" ht="15.75" customHeight="1">
      <c r="A11" s="79">
        <v>10</v>
      </c>
      <c r="B11" s="79" t="s">
        <v>28</v>
      </c>
      <c r="C11" s="79">
        <v>5</v>
      </c>
      <c r="D11" s="79" t="str">
        <f>_xlfn.XLOOKUP(C11,Matches!$A$2:$A$991,Matches!$I$2:$I$991)</f>
        <v>Copa Tradicional - Imperial</v>
      </c>
      <c r="E11" s="79">
        <v>0</v>
      </c>
      <c r="F11" s="79">
        <v>1</v>
      </c>
      <c r="G11" s="79">
        <v>0</v>
      </c>
      <c r="H11" s="79">
        <v>0</v>
      </c>
      <c r="I11" s="54"/>
    </row>
    <row r="12" spans="1:12" ht="15.75" customHeight="1">
      <c r="A12" s="79">
        <v>11</v>
      </c>
      <c r="B12" s="79" t="s">
        <v>19</v>
      </c>
      <c r="C12" s="79">
        <v>5</v>
      </c>
      <c r="D12" s="79" t="str">
        <f>_xlfn.XLOOKUP(C12,Matches!$A$2:$A$991,Matches!$I$2:$I$991)</f>
        <v>Copa Tradicional - Imperial</v>
      </c>
      <c r="E12" s="79">
        <v>1</v>
      </c>
      <c r="F12" s="79">
        <v>0</v>
      </c>
      <c r="G12" s="79">
        <v>0</v>
      </c>
      <c r="H12" s="79">
        <v>0</v>
      </c>
      <c r="I12" s="54"/>
    </row>
    <row r="13" spans="1:12" ht="15.75" customHeight="1">
      <c r="A13" s="79">
        <v>12</v>
      </c>
      <c r="B13" s="79" t="s">
        <v>30</v>
      </c>
      <c r="C13" s="79">
        <v>5</v>
      </c>
      <c r="D13" s="79" t="str">
        <f>_xlfn.XLOOKUP(C13,Matches!$A$2:$A$991,Matches!$I$2:$I$991)</f>
        <v>Copa Tradicional - Imperial</v>
      </c>
      <c r="E13" s="79">
        <v>1</v>
      </c>
      <c r="F13" s="79">
        <v>0</v>
      </c>
      <c r="G13" s="79">
        <v>0</v>
      </c>
      <c r="H13" s="79">
        <v>0</v>
      </c>
      <c r="I13" s="54"/>
    </row>
    <row r="14" spans="1:12" ht="15.75" customHeight="1">
      <c r="A14" s="79">
        <v>13</v>
      </c>
      <c r="B14" s="79" t="s">
        <v>32</v>
      </c>
      <c r="C14" s="79">
        <v>5</v>
      </c>
      <c r="D14" s="79" t="str">
        <f>_xlfn.XLOOKUP(C14,Matches!$A$2:$A$991,Matches!$I$2:$I$991)</f>
        <v>Copa Tradicional - Imperial</v>
      </c>
      <c r="E14" s="79">
        <v>0</v>
      </c>
      <c r="F14" s="79">
        <v>1</v>
      </c>
      <c r="G14" s="79">
        <v>0</v>
      </c>
      <c r="H14" s="79">
        <v>0</v>
      </c>
      <c r="I14" s="54"/>
    </row>
    <row r="15" spans="1:12" ht="15.75" customHeight="1">
      <c r="A15" s="79">
        <v>14</v>
      </c>
      <c r="B15" s="79" t="s">
        <v>44</v>
      </c>
      <c r="C15" s="79">
        <v>5</v>
      </c>
      <c r="D15" s="79" t="str">
        <f>_xlfn.XLOOKUP(C15,Matches!$A$2:$A$991,Matches!$I$2:$I$991)</f>
        <v>Copa Tradicional - Imperial</v>
      </c>
      <c r="E15" s="79">
        <v>3</v>
      </c>
      <c r="F15" s="79">
        <v>0</v>
      </c>
      <c r="G15" s="79">
        <v>0</v>
      </c>
      <c r="H15" s="79">
        <v>0</v>
      </c>
      <c r="I15" s="54"/>
    </row>
    <row r="16" spans="1:12" ht="15.75" customHeight="1">
      <c r="A16" s="79">
        <v>15</v>
      </c>
      <c r="B16" s="79" t="s">
        <v>46</v>
      </c>
      <c r="C16" s="79">
        <v>5</v>
      </c>
      <c r="D16" s="79" t="str">
        <f>_xlfn.XLOOKUP(C16,Matches!$A$2:$A$991,Matches!$I$2:$I$991)</f>
        <v>Copa Tradicional - Imperial</v>
      </c>
      <c r="E16" s="79">
        <v>0</v>
      </c>
      <c r="F16" s="79">
        <v>2</v>
      </c>
      <c r="G16" s="79">
        <v>0</v>
      </c>
      <c r="H16" s="79">
        <v>0</v>
      </c>
      <c r="I16" s="54"/>
    </row>
    <row r="17" spans="1:9" ht="15.75" customHeight="1">
      <c r="A17" s="79">
        <v>16</v>
      </c>
      <c r="B17" s="79" t="s">
        <v>28</v>
      </c>
      <c r="C17" s="79">
        <v>6</v>
      </c>
      <c r="D17" s="79" t="str">
        <f>_xlfn.XLOOKUP(C17,Matches!$A$2:$A$991,Matches!$I$2:$I$991)</f>
        <v>Copa Tradicional - Lear</v>
      </c>
      <c r="E17" s="79">
        <v>0</v>
      </c>
      <c r="F17" s="79">
        <v>1</v>
      </c>
      <c r="G17" s="79">
        <v>0</v>
      </c>
      <c r="H17" s="79">
        <v>0</v>
      </c>
      <c r="I17" s="54"/>
    </row>
    <row r="18" spans="1:9" ht="15.75" customHeight="1">
      <c r="A18" s="79">
        <v>17</v>
      </c>
      <c r="B18" s="79" t="s">
        <v>44</v>
      </c>
      <c r="C18" s="79">
        <v>6</v>
      </c>
      <c r="D18" s="79" t="str">
        <f>_xlfn.XLOOKUP(C18,Matches!$A$2:$A$991,Matches!$I$2:$I$991)</f>
        <v>Copa Tradicional - Lear</v>
      </c>
      <c r="E18" s="79">
        <v>1</v>
      </c>
      <c r="F18" s="79">
        <v>0</v>
      </c>
      <c r="G18" s="79">
        <v>0</v>
      </c>
      <c r="H18" s="79">
        <v>0</v>
      </c>
      <c r="I18" s="54"/>
    </row>
    <row r="19" spans="1:9" ht="15.75" customHeight="1">
      <c r="A19" s="79">
        <v>18</v>
      </c>
      <c r="B19" s="79" t="s">
        <v>31</v>
      </c>
      <c r="C19" s="79">
        <v>7</v>
      </c>
      <c r="D19" s="79" t="str">
        <f>_xlfn.XLOOKUP(C19,Matches!$A$2:$A$991,Matches!$I$2:$I$991)</f>
        <v>Copa Tradicional - Imperial</v>
      </c>
      <c r="E19" s="79">
        <v>0</v>
      </c>
      <c r="F19" s="79">
        <v>3</v>
      </c>
      <c r="G19" s="79">
        <v>0</v>
      </c>
      <c r="H19" s="79">
        <v>0</v>
      </c>
      <c r="I19" s="54"/>
    </row>
    <row r="20" spans="1:9" ht="15.75" customHeight="1">
      <c r="A20" s="79">
        <v>19</v>
      </c>
      <c r="B20" s="79" t="s">
        <v>32</v>
      </c>
      <c r="C20" s="79">
        <v>7</v>
      </c>
      <c r="D20" s="79" t="str">
        <f>_xlfn.XLOOKUP(C20,Matches!$A$2:$A$991,Matches!$I$2:$I$991)</f>
        <v>Copa Tradicional - Imperial</v>
      </c>
      <c r="E20" s="79">
        <v>1</v>
      </c>
      <c r="F20" s="79">
        <v>0</v>
      </c>
      <c r="G20" s="79">
        <v>0</v>
      </c>
      <c r="H20" s="79">
        <v>0</v>
      </c>
      <c r="I20" s="54"/>
    </row>
    <row r="21" spans="1:9" ht="15.75" customHeight="1">
      <c r="A21" s="79">
        <v>20</v>
      </c>
      <c r="B21" s="79" t="s">
        <v>44</v>
      </c>
      <c r="C21" s="79">
        <v>7</v>
      </c>
      <c r="D21" s="79" t="str">
        <f>_xlfn.XLOOKUP(C21,Matches!$A$2:$A$991,Matches!$I$2:$I$991)</f>
        <v>Copa Tradicional - Imperial</v>
      </c>
      <c r="E21" s="79">
        <v>5</v>
      </c>
      <c r="F21" s="79">
        <v>0</v>
      </c>
      <c r="G21" s="79">
        <v>0</v>
      </c>
      <c r="H21" s="79">
        <v>0</v>
      </c>
      <c r="I21" s="54"/>
    </row>
    <row r="22" spans="1:9" ht="15.75" customHeight="1">
      <c r="A22" s="79">
        <v>21</v>
      </c>
      <c r="B22" s="79" t="s">
        <v>46</v>
      </c>
      <c r="C22" s="79">
        <v>7</v>
      </c>
      <c r="D22" s="79" t="str">
        <f>_xlfn.XLOOKUP(C22,Matches!$A$2:$A$991,Matches!$I$2:$I$991)</f>
        <v>Copa Tradicional - Imperial</v>
      </c>
      <c r="E22" s="79">
        <v>0</v>
      </c>
      <c r="F22" s="79">
        <v>1</v>
      </c>
      <c r="G22" s="79">
        <v>0</v>
      </c>
      <c r="H22" s="79">
        <v>0</v>
      </c>
      <c r="I22" s="54"/>
    </row>
    <row r="23" spans="1:9" ht="15.75" customHeight="1">
      <c r="A23" s="79">
        <v>22</v>
      </c>
      <c r="B23" s="79" t="s">
        <v>47</v>
      </c>
      <c r="C23" s="79">
        <v>7</v>
      </c>
      <c r="D23" s="79" t="str">
        <f>_xlfn.XLOOKUP(C23,Matches!$A$2:$A$991,Matches!$I$2:$I$991)</f>
        <v>Copa Tradicional - Imperial</v>
      </c>
      <c r="E23" s="79">
        <v>0</v>
      </c>
      <c r="F23" s="79">
        <v>1</v>
      </c>
      <c r="G23" s="79">
        <v>0</v>
      </c>
      <c r="H23" s="79">
        <v>0</v>
      </c>
      <c r="I23" s="54"/>
    </row>
    <row r="24" spans="1:9" ht="15.75" customHeight="1">
      <c r="A24" s="79">
        <v>23</v>
      </c>
      <c r="B24" s="79" t="s">
        <v>28</v>
      </c>
      <c r="C24" s="79">
        <v>8</v>
      </c>
      <c r="D24" s="79" t="str">
        <f>_xlfn.XLOOKUP(C24,Matches!$A$2:$A$991,Matches!$I$2:$I$991)</f>
        <v>Copa Millon - Imperio FC</v>
      </c>
      <c r="E24" s="79">
        <v>1</v>
      </c>
      <c r="F24" s="79">
        <v>0</v>
      </c>
      <c r="G24" s="79">
        <v>0</v>
      </c>
      <c r="H24" s="79">
        <v>0</v>
      </c>
      <c r="I24" s="54"/>
    </row>
    <row r="25" spans="1:9" ht="15.75" customHeight="1">
      <c r="A25" s="79">
        <v>24</v>
      </c>
      <c r="B25" s="79" t="s">
        <v>44</v>
      </c>
      <c r="C25" s="79">
        <v>8</v>
      </c>
      <c r="D25" s="79" t="str">
        <f>_xlfn.XLOOKUP(C25,Matches!$A$2:$A$991,Matches!$I$2:$I$991)</f>
        <v>Copa Millon - Imperio FC</v>
      </c>
      <c r="E25" s="79">
        <v>2</v>
      </c>
      <c r="F25" s="79">
        <v>0</v>
      </c>
      <c r="G25" s="79">
        <v>0</v>
      </c>
      <c r="H25" s="79">
        <v>0</v>
      </c>
      <c r="I25" s="54"/>
    </row>
    <row r="26" spans="1:9" ht="15.75" customHeight="1">
      <c r="A26" s="79">
        <v>25</v>
      </c>
      <c r="B26" s="79" t="s">
        <v>45</v>
      </c>
      <c r="C26" s="79">
        <v>8</v>
      </c>
      <c r="D26" s="79" t="str">
        <f>_xlfn.XLOOKUP(C26,Matches!$A$2:$A$991,Matches!$I$2:$I$991)</f>
        <v>Copa Millon - Imperio FC</v>
      </c>
      <c r="E26" s="79">
        <v>1</v>
      </c>
      <c r="F26" s="79">
        <v>0</v>
      </c>
      <c r="G26" s="79">
        <v>0</v>
      </c>
      <c r="H26" s="79">
        <v>0</v>
      </c>
      <c r="I26" s="54"/>
    </row>
    <row r="27" spans="1:9" ht="15.75" customHeight="1">
      <c r="A27" s="79">
        <v>26</v>
      </c>
      <c r="B27" s="79" t="s">
        <v>38</v>
      </c>
      <c r="C27" s="79">
        <v>8</v>
      </c>
      <c r="D27" s="79" t="str">
        <f>_xlfn.XLOOKUP(C27,Matches!$A$2:$A$991,Matches!$I$2:$I$991)</f>
        <v>Copa Millon - Imperio FC</v>
      </c>
      <c r="E27" s="79">
        <v>0</v>
      </c>
      <c r="F27" s="79">
        <v>1</v>
      </c>
      <c r="G27" s="79">
        <v>0</v>
      </c>
      <c r="H27" s="79">
        <v>0</v>
      </c>
      <c r="I27" s="54"/>
    </row>
    <row r="28" spans="1:9" ht="15.75" customHeight="1">
      <c r="A28" s="79">
        <v>27</v>
      </c>
      <c r="B28" s="79" t="s">
        <v>28</v>
      </c>
      <c r="C28" s="79">
        <v>9</v>
      </c>
      <c r="D28" s="79" t="str">
        <f>_xlfn.XLOOKUP(C28,Matches!$A$2:$A$991,Matches!$I$2:$I$991)</f>
        <v>Copa Millon - Vittoria</v>
      </c>
      <c r="E28" s="79">
        <v>0</v>
      </c>
      <c r="F28" s="79">
        <v>1</v>
      </c>
      <c r="G28" s="79">
        <v>0</v>
      </c>
      <c r="H28" s="79">
        <v>0</v>
      </c>
      <c r="I28" s="54"/>
    </row>
    <row r="29" spans="1:9" ht="15.75" customHeight="1">
      <c r="A29" s="79">
        <v>28</v>
      </c>
      <c r="B29" s="79" t="s">
        <v>44</v>
      </c>
      <c r="C29" s="79">
        <v>9</v>
      </c>
      <c r="D29" s="79" t="str">
        <f>_xlfn.XLOOKUP(C29,Matches!$A$2:$A$991,Matches!$I$2:$I$991)</f>
        <v>Copa Millon - Vittoria</v>
      </c>
      <c r="E29" s="79">
        <v>1</v>
      </c>
      <c r="F29" s="79">
        <v>0</v>
      </c>
      <c r="G29" s="79">
        <v>0</v>
      </c>
      <c r="H29" s="79">
        <v>0</v>
      </c>
      <c r="I29" s="54"/>
    </row>
    <row r="30" spans="1:9" ht="15.75" customHeight="1">
      <c r="A30" s="79">
        <v>29</v>
      </c>
      <c r="B30" s="79" t="s">
        <v>45</v>
      </c>
      <c r="C30" s="79">
        <v>9</v>
      </c>
      <c r="D30" s="79" t="str">
        <f>_xlfn.XLOOKUP(C30,Matches!$A$2:$A$991,Matches!$I$2:$I$991)</f>
        <v>Copa Millon - Vittoria</v>
      </c>
      <c r="E30" s="79">
        <v>1</v>
      </c>
      <c r="F30" s="79">
        <v>0</v>
      </c>
      <c r="G30" s="79">
        <v>0</v>
      </c>
      <c r="H30" s="79">
        <v>0</v>
      </c>
      <c r="I30" s="54"/>
    </row>
    <row r="31" spans="1:9" ht="15.75" customHeight="1">
      <c r="A31" s="79">
        <v>30</v>
      </c>
      <c r="B31" s="79" t="s">
        <v>44</v>
      </c>
      <c r="C31" s="79">
        <v>11</v>
      </c>
      <c r="D31" s="79" t="str">
        <f>_xlfn.XLOOKUP(C31,Matches!$A$2:$A$991,Matches!$I$2:$I$991)</f>
        <v>Copa Millon - AFA Capitalino</v>
      </c>
      <c r="E31" s="79">
        <v>1</v>
      </c>
      <c r="F31" s="79">
        <v>0</v>
      </c>
      <c r="G31" s="79">
        <v>0</v>
      </c>
      <c r="H31" s="79">
        <v>0</v>
      </c>
      <c r="I31" s="54"/>
    </row>
    <row r="32" spans="1:9" ht="15.75" customHeight="1">
      <c r="A32" s="79">
        <v>31</v>
      </c>
      <c r="B32" s="79" t="s">
        <v>36</v>
      </c>
      <c r="C32" s="79">
        <v>12</v>
      </c>
      <c r="D32" s="79" t="str">
        <f>_xlfn.XLOOKUP(C32,Matches!$A$2:$A$991,Matches!$I$2:$I$991)</f>
        <v>Amistoso - Dream Team</v>
      </c>
      <c r="E32" s="79">
        <v>0</v>
      </c>
      <c r="F32" s="79">
        <v>1</v>
      </c>
      <c r="G32" s="79">
        <v>0</v>
      </c>
      <c r="H32" s="79">
        <v>0</v>
      </c>
      <c r="I32" s="54"/>
    </row>
    <row r="33" spans="1:9" ht="15.75" customHeight="1">
      <c r="A33" s="79">
        <v>32</v>
      </c>
      <c r="B33" s="79" t="s">
        <v>44</v>
      </c>
      <c r="C33" s="79">
        <v>12</v>
      </c>
      <c r="D33" s="79" t="str">
        <f>_xlfn.XLOOKUP(C33,Matches!$A$2:$A$991,Matches!$I$2:$I$991)</f>
        <v>Amistoso - Dream Team</v>
      </c>
      <c r="E33" s="79">
        <v>2</v>
      </c>
      <c r="F33" s="79">
        <v>0</v>
      </c>
      <c r="G33" s="79">
        <v>0</v>
      </c>
      <c r="H33" s="79">
        <v>0</v>
      </c>
      <c r="I33" s="54"/>
    </row>
    <row r="34" spans="1:9" ht="15.75" customHeight="1">
      <c r="A34" s="79">
        <v>33</v>
      </c>
      <c r="B34" s="79" t="s">
        <v>28</v>
      </c>
      <c r="C34" s="79">
        <v>13</v>
      </c>
      <c r="D34" s="79" t="str">
        <f>_xlfn.XLOOKUP(C34,Matches!$A$2:$A$991,Matches!$I$2:$I$991)</f>
        <v>Amistoso - Dream Team</v>
      </c>
      <c r="E34" s="79">
        <v>0</v>
      </c>
      <c r="F34" s="79">
        <v>1</v>
      </c>
      <c r="G34" s="79">
        <v>0</v>
      </c>
      <c r="H34" s="79">
        <v>0</v>
      </c>
      <c r="I34" s="54"/>
    </row>
    <row r="35" spans="1:9" ht="15.75" customHeight="1">
      <c r="A35" s="79">
        <v>34</v>
      </c>
      <c r="B35" s="79" t="s">
        <v>42</v>
      </c>
      <c r="C35" s="79">
        <v>13</v>
      </c>
      <c r="D35" s="79" t="str">
        <f>_xlfn.XLOOKUP(C35,Matches!$A$2:$A$991,Matches!$I$2:$I$991)</f>
        <v>Amistoso - Dream Team</v>
      </c>
      <c r="E35" s="79">
        <v>0</v>
      </c>
      <c r="F35" s="79">
        <v>1</v>
      </c>
      <c r="G35" s="79">
        <v>0</v>
      </c>
      <c r="H35" s="79">
        <v>0</v>
      </c>
      <c r="I35" s="54"/>
    </row>
    <row r="36" spans="1:9" ht="15.75" customHeight="1">
      <c r="A36" s="79">
        <v>35</v>
      </c>
      <c r="B36" s="79" t="s">
        <v>44</v>
      </c>
      <c r="C36" s="79">
        <v>13</v>
      </c>
      <c r="D36" s="79" t="str">
        <f>_xlfn.XLOOKUP(C36,Matches!$A$2:$A$991,Matches!$I$2:$I$991)</f>
        <v>Amistoso - Dream Team</v>
      </c>
      <c r="E36" s="79">
        <v>0</v>
      </c>
      <c r="F36" s="79">
        <v>1</v>
      </c>
      <c r="G36" s="79">
        <v>0</v>
      </c>
      <c r="H36" s="79">
        <v>0</v>
      </c>
      <c r="I36" s="54"/>
    </row>
    <row r="37" spans="1:9" ht="15.75" customHeight="1">
      <c r="A37" s="79">
        <v>36</v>
      </c>
      <c r="B37" s="79" t="s">
        <v>46</v>
      </c>
      <c r="C37" s="79">
        <v>13</v>
      </c>
      <c r="D37" s="79" t="str">
        <f>_xlfn.XLOOKUP(C37,Matches!$A$2:$A$991,Matches!$I$2:$I$991)</f>
        <v>Amistoso - Dream Team</v>
      </c>
      <c r="E37" s="79">
        <v>2</v>
      </c>
      <c r="F37" s="79">
        <v>0</v>
      </c>
      <c r="G37" s="79">
        <v>0</v>
      </c>
      <c r="H37" s="79">
        <v>0</v>
      </c>
      <c r="I37" s="54"/>
    </row>
    <row r="38" spans="1:9" ht="15.75" customHeight="1">
      <c r="A38" s="79">
        <v>37</v>
      </c>
      <c r="B38" s="79" t="s">
        <v>47</v>
      </c>
      <c r="C38" s="79">
        <v>13</v>
      </c>
      <c r="D38" s="79" t="str">
        <f>_xlfn.XLOOKUP(C38,Matches!$A$2:$A$991,Matches!$I$2:$I$991)</f>
        <v>Amistoso - Dream Team</v>
      </c>
      <c r="E38" s="79">
        <v>1</v>
      </c>
      <c r="F38" s="79">
        <v>0</v>
      </c>
      <c r="G38" s="79">
        <v>0</v>
      </c>
      <c r="H38" s="79">
        <v>0</v>
      </c>
      <c r="I38" s="54"/>
    </row>
    <row r="39" spans="1:9" ht="15.75" customHeight="1">
      <c r="A39" s="79">
        <v>38</v>
      </c>
      <c r="B39" s="79" t="s">
        <v>28</v>
      </c>
      <c r="C39" s="79">
        <v>14</v>
      </c>
      <c r="D39" s="79" t="str">
        <f>_xlfn.XLOOKUP(C39,Matches!$A$2:$A$991,Matches!$I$2:$I$991)</f>
        <v>Amistoso - Dream Team</v>
      </c>
      <c r="E39" s="79">
        <v>0</v>
      </c>
      <c r="F39" s="79">
        <v>3</v>
      </c>
      <c r="G39" s="79">
        <v>0</v>
      </c>
      <c r="H39" s="79">
        <v>0</v>
      </c>
      <c r="I39" s="54"/>
    </row>
    <row r="40" spans="1:9" ht="15.75" customHeight="1">
      <c r="A40" s="79">
        <v>39</v>
      </c>
      <c r="B40" s="79" t="s">
        <v>42</v>
      </c>
      <c r="C40" s="79">
        <v>14</v>
      </c>
      <c r="D40" s="79" t="str">
        <f>_xlfn.XLOOKUP(C40,Matches!$A$2:$A$991,Matches!$I$2:$I$991)</f>
        <v>Amistoso - Dream Team</v>
      </c>
      <c r="E40" s="79">
        <v>0</v>
      </c>
      <c r="F40" s="79">
        <v>1</v>
      </c>
      <c r="G40" s="79">
        <v>0</v>
      </c>
      <c r="H40" s="79">
        <v>0</v>
      </c>
      <c r="I40" s="54"/>
    </row>
    <row r="41" spans="1:9" ht="15.75" customHeight="1">
      <c r="A41" s="79">
        <v>40</v>
      </c>
      <c r="B41" s="79" t="s">
        <v>44</v>
      </c>
      <c r="C41" s="79">
        <v>14</v>
      </c>
      <c r="D41" s="79" t="str">
        <f>_xlfn.XLOOKUP(C41,Matches!$A$2:$A$991,Matches!$I$2:$I$991)</f>
        <v>Amistoso - Dream Team</v>
      </c>
      <c r="E41" s="79">
        <v>3</v>
      </c>
      <c r="F41" s="79">
        <v>2</v>
      </c>
      <c r="G41" s="79">
        <v>0</v>
      </c>
      <c r="H41" s="79">
        <v>0</v>
      </c>
      <c r="I41" s="54"/>
    </row>
    <row r="42" spans="1:9" ht="15.75" customHeight="1">
      <c r="A42" s="79">
        <v>41</v>
      </c>
      <c r="B42" s="79" t="s">
        <v>46</v>
      </c>
      <c r="C42" s="79">
        <v>14</v>
      </c>
      <c r="D42" s="79" t="str">
        <f>_xlfn.XLOOKUP(C42,Matches!$A$2:$A$991,Matches!$I$2:$I$991)</f>
        <v>Amistoso - Dream Team</v>
      </c>
      <c r="E42" s="79">
        <v>3</v>
      </c>
      <c r="F42" s="79">
        <v>0</v>
      </c>
      <c r="G42" s="79">
        <v>0</v>
      </c>
      <c r="H42" s="79">
        <v>0</v>
      </c>
      <c r="I42" s="54"/>
    </row>
    <row r="43" spans="1:9" ht="15.75" customHeight="1">
      <c r="A43" s="79">
        <v>42</v>
      </c>
      <c r="B43" s="79" t="s">
        <v>43</v>
      </c>
      <c r="C43" s="79">
        <v>14</v>
      </c>
      <c r="D43" s="79" t="str">
        <f>_xlfn.XLOOKUP(C43,Matches!$A$2:$A$991,Matches!$I$2:$I$991)</f>
        <v>Amistoso - Dream Team</v>
      </c>
      <c r="E43" s="79">
        <v>1</v>
      </c>
      <c r="F43" s="79">
        <v>0</v>
      </c>
      <c r="G43" s="79">
        <v>0</v>
      </c>
      <c r="H43" s="79">
        <v>0</v>
      </c>
      <c r="I43" s="54"/>
    </row>
    <row r="44" spans="1:9" ht="15.75" customHeight="1">
      <c r="A44" s="79">
        <v>43</v>
      </c>
      <c r="B44" s="79" t="s">
        <v>28</v>
      </c>
      <c r="C44" s="79">
        <v>15</v>
      </c>
      <c r="D44" s="79" t="str">
        <f>_xlfn.XLOOKUP(C44,Matches!$A$2:$A$991,Matches!$I$2:$I$991)</f>
        <v>Amistoso - Dream Team</v>
      </c>
      <c r="E44" s="79">
        <v>0</v>
      </c>
      <c r="F44" s="79">
        <v>1</v>
      </c>
      <c r="G44" s="79">
        <v>0</v>
      </c>
      <c r="H44" s="79">
        <v>0</v>
      </c>
      <c r="I44" s="54"/>
    </row>
    <row r="45" spans="1:9" ht="15.75" customHeight="1">
      <c r="A45" s="79">
        <v>44</v>
      </c>
      <c r="B45" s="79" t="s">
        <v>28</v>
      </c>
      <c r="C45" s="79">
        <v>16</v>
      </c>
      <c r="D45" s="79" t="str">
        <f>_xlfn.XLOOKUP(C45,Matches!$A$2:$A$991,Matches!$I$2:$I$991)</f>
        <v>Amistoso - Dream Team</v>
      </c>
      <c r="E45" s="79">
        <v>0</v>
      </c>
      <c r="F45" s="79">
        <v>1</v>
      </c>
      <c r="G45" s="79">
        <v>0</v>
      </c>
      <c r="H45" s="79">
        <v>0</v>
      </c>
      <c r="I45" s="54"/>
    </row>
    <row r="46" spans="1:9" ht="15.75" customHeight="1">
      <c r="A46" s="79">
        <v>45</v>
      </c>
      <c r="B46" s="79" t="s">
        <v>32</v>
      </c>
      <c r="C46" s="79">
        <v>16</v>
      </c>
      <c r="D46" s="79" t="str">
        <f>_xlfn.XLOOKUP(C46,Matches!$A$2:$A$991,Matches!$I$2:$I$991)</f>
        <v>Amistoso - Dream Team</v>
      </c>
      <c r="E46" s="79">
        <v>0</v>
      </c>
      <c r="F46" s="79">
        <v>1</v>
      </c>
      <c r="G46" s="79">
        <v>0</v>
      </c>
      <c r="H46" s="79">
        <v>0</v>
      </c>
      <c r="I46" s="54"/>
    </row>
    <row r="47" spans="1:9" ht="15.75" customHeight="1">
      <c r="A47" s="79">
        <v>46</v>
      </c>
      <c r="B47" s="79" t="s">
        <v>42</v>
      </c>
      <c r="C47" s="79">
        <v>16</v>
      </c>
      <c r="D47" s="79" t="str">
        <f>_xlfn.XLOOKUP(C47,Matches!$A$2:$A$991,Matches!$I$2:$I$991)</f>
        <v>Amistoso - Dream Team</v>
      </c>
      <c r="E47" s="79">
        <v>2</v>
      </c>
      <c r="F47" s="79">
        <v>1</v>
      </c>
      <c r="G47" s="79">
        <v>0</v>
      </c>
      <c r="H47" s="79">
        <v>0</v>
      </c>
      <c r="I47" s="54"/>
    </row>
    <row r="48" spans="1:9" ht="15.75" customHeight="1">
      <c r="A48" s="79">
        <v>47</v>
      </c>
      <c r="B48" s="79" t="s">
        <v>44</v>
      </c>
      <c r="C48" s="79">
        <v>16</v>
      </c>
      <c r="D48" s="79" t="str">
        <f>_xlfn.XLOOKUP(C48,Matches!$A$2:$A$991,Matches!$I$2:$I$991)</f>
        <v>Amistoso - Dream Team</v>
      </c>
      <c r="E48" s="79">
        <v>3</v>
      </c>
      <c r="F48" s="79">
        <v>1</v>
      </c>
      <c r="G48" s="79">
        <v>0</v>
      </c>
      <c r="H48" s="79">
        <v>0</v>
      </c>
      <c r="I48" s="54"/>
    </row>
    <row r="49" spans="1:9" ht="15.75" customHeight="1">
      <c r="A49" s="79">
        <v>48</v>
      </c>
      <c r="B49" s="79" t="s">
        <v>42</v>
      </c>
      <c r="C49" s="79">
        <v>17</v>
      </c>
      <c r="D49" s="79" t="str">
        <f>_xlfn.XLOOKUP(C49,Matches!$A$2:$A$991,Matches!$I$2:$I$991)</f>
        <v>Amistoso - Dream Team</v>
      </c>
      <c r="E49" s="79">
        <v>1</v>
      </c>
      <c r="F49" s="79">
        <v>1</v>
      </c>
      <c r="G49" s="79">
        <v>0</v>
      </c>
      <c r="H49" s="79">
        <v>0</v>
      </c>
      <c r="I49" s="54"/>
    </row>
    <row r="50" spans="1:9" ht="15.75" customHeight="1">
      <c r="A50" s="79">
        <v>49</v>
      </c>
      <c r="B50" s="79" t="s">
        <v>44</v>
      </c>
      <c r="C50" s="79">
        <v>17</v>
      </c>
      <c r="D50" s="79" t="str">
        <f>_xlfn.XLOOKUP(C50,Matches!$A$2:$A$991,Matches!$I$2:$I$991)</f>
        <v>Amistoso - Dream Team</v>
      </c>
      <c r="E50" s="79">
        <v>0</v>
      </c>
      <c r="F50" s="79">
        <v>1</v>
      </c>
      <c r="G50" s="79">
        <v>0</v>
      </c>
      <c r="H50" s="79">
        <v>0</v>
      </c>
      <c r="I50" s="54"/>
    </row>
    <row r="51" spans="1:9" ht="15.75" customHeight="1">
      <c r="A51" s="79">
        <v>50</v>
      </c>
      <c r="B51" s="79" t="s">
        <v>23</v>
      </c>
      <c r="C51" s="79">
        <v>17</v>
      </c>
      <c r="D51" s="79" t="str">
        <f>_xlfn.XLOOKUP(C51,Matches!$A$2:$A$991,Matches!$I$2:$I$991)</f>
        <v>Amistoso - Dream Team</v>
      </c>
      <c r="E51" s="79">
        <v>1</v>
      </c>
      <c r="F51" s="79">
        <v>0</v>
      </c>
      <c r="G51" s="79">
        <v>0</v>
      </c>
      <c r="H51" s="79">
        <v>0</v>
      </c>
      <c r="I51" s="54"/>
    </row>
    <row r="52" spans="1:9" ht="15.75" customHeight="1">
      <c r="A52" s="79">
        <v>51</v>
      </c>
      <c r="B52" s="79" t="s">
        <v>46</v>
      </c>
      <c r="C52" s="79">
        <v>17</v>
      </c>
      <c r="D52" s="79" t="str">
        <f>_xlfn.XLOOKUP(C52,Matches!$A$2:$A$991,Matches!$I$2:$I$991)</f>
        <v>Amistoso - Dream Team</v>
      </c>
      <c r="E52" s="79">
        <v>1</v>
      </c>
      <c r="F52" s="79">
        <v>1</v>
      </c>
      <c r="G52" s="79">
        <v>0</v>
      </c>
      <c r="H52" s="79">
        <v>0</v>
      </c>
    </row>
    <row r="53" spans="1:9" ht="15.75" customHeight="1">
      <c r="A53" s="79">
        <v>52</v>
      </c>
      <c r="B53" s="79" t="s">
        <v>28</v>
      </c>
      <c r="C53" s="79">
        <v>18</v>
      </c>
      <c r="D53" s="79" t="str">
        <f>_xlfn.XLOOKUP(C53,Matches!$A$2:$A$991,Matches!$I$2:$I$991)</f>
        <v>Amistoso - Dream Team</v>
      </c>
      <c r="E53" s="79">
        <v>0</v>
      </c>
      <c r="F53" s="79">
        <v>1</v>
      </c>
      <c r="G53" s="79">
        <v>0</v>
      </c>
      <c r="H53" s="79">
        <v>0</v>
      </c>
    </row>
    <row r="54" spans="1:9" ht="15.75" customHeight="1">
      <c r="A54" s="79">
        <v>53</v>
      </c>
      <c r="B54" s="79" t="s">
        <v>44</v>
      </c>
      <c r="C54" s="79">
        <v>18</v>
      </c>
      <c r="D54" s="79" t="str">
        <f>_xlfn.XLOOKUP(C54,Matches!$A$2:$A$991,Matches!$I$2:$I$991)</f>
        <v>Amistoso - Dream Team</v>
      </c>
      <c r="E54" s="79">
        <v>2</v>
      </c>
      <c r="F54" s="79">
        <v>0</v>
      </c>
      <c r="G54" s="79">
        <v>0</v>
      </c>
      <c r="H54" s="79">
        <v>0</v>
      </c>
    </row>
    <row r="55" spans="1:9" ht="15.75" customHeight="1">
      <c r="A55" s="79">
        <v>54</v>
      </c>
      <c r="B55" s="79" t="s">
        <v>73</v>
      </c>
      <c r="C55" s="79">
        <v>18</v>
      </c>
      <c r="D55" s="79" t="str">
        <f>_xlfn.XLOOKUP(C55,Matches!$A$2:$A$991,Matches!$I$2:$I$991)</f>
        <v>Amistoso - Dream Team</v>
      </c>
      <c r="E55" s="79">
        <v>0</v>
      </c>
      <c r="F55" s="79">
        <v>1</v>
      </c>
      <c r="G55" s="79">
        <v>0</v>
      </c>
      <c r="H55" s="7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Players!$C$2:$C$60</xm:f>
          </x14:formula1>
          <xm:sqref>B2:B55</xm:sqref>
        </x14:dataValidation>
        <x14:dataValidation type="list" allowBlank="1" showErrorMessage="1" xr:uid="{00000000-0002-0000-0600-000001000000}">
          <x14:formula1>
            <xm:f>Matches!$I$2:$I$991</xm:f>
          </x14:formula1>
          <xm:sqref>D2:D55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36"/>
  <sheetViews>
    <sheetView showGridLines="0" workbookViewId="0">
      <selection activeCell="G31" sqref="G31"/>
    </sheetView>
  </sheetViews>
  <sheetFormatPr defaultColWidth="12.7109375" defaultRowHeight="15.75" customHeight="1"/>
  <cols>
    <col min="3" max="3" width="15.85546875" bestFit="1" customWidth="1"/>
    <col min="4" max="4" width="17.140625" customWidth="1"/>
    <col min="5" max="5" width="12.7109375" customWidth="1"/>
    <col min="6" max="6" width="18.28515625" customWidth="1"/>
    <col min="9" max="9" width="31.28515625" customWidth="1"/>
  </cols>
  <sheetData>
    <row r="1" spans="1:11" ht="15.75" customHeight="1">
      <c r="A1" s="78" t="s">
        <v>112</v>
      </c>
      <c r="B1" s="78" t="s">
        <v>113</v>
      </c>
      <c r="C1" s="78" t="s">
        <v>114</v>
      </c>
      <c r="D1" s="78" t="s">
        <v>115</v>
      </c>
      <c r="E1" s="78" t="s">
        <v>116</v>
      </c>
      <c r="F1" s="78" t="s">
        <v>117</v>
      </c>
      <c r="G1" s="78" t="s">
        <v>50</v>
      </c>
      <c r="H1" s="78" t="s">
        <v>51</v>
      </c>
      <c r="I1" s="78" t="s">
        <v>97</v>
      </c>
      <c r="J1" s="78" t="s">
        <v>118</v>
      </c>
      <c r="K1" s="88" t="s">
        <v>143</v>
      </c>
    </row>
    <row r="2" spans="1:11" ht="15.75" customHeight="1">
      <c r="A2" s="79">
        <v>1</v>
      </c>
      <c r="B2" s="82">
        <v>45340</v>
      </c>
      <c r="C2" s="79" t="s">
        <v>119</v>
      </c>
      <c r="D2" s="79" t="s">
        <v>120</v>
      </c>
      <c r="E2" s="79" t="s">
        <v>117</v>
      </c>
      <c r="F2" s="79" t="s">
        <v>121</v>
      </c>
      <c r="G2" s="79">
        <v>2</v>
      </c>
      <c r="H2" s="79">
        <v>0</v>
      </c>
      <c r="I2" s="79" t="str">
        <f t="shared" ref="I2:I19" si="0">CONCATENATE(F2," - ",C2)</f>
        <v>Copa Tradicional - Fiorentina</v>
      </c>
      <c r="J2" s="79"/>
      <c r="K2" s="89" t="s">
        <v>141</v>
      </c>
    </row>
    <row r="3" spans="1:11" ht="15.75" customHeight="1">
      <c r="A3" s="79">
        <v>2</v>
      </c>
      <c r="B3" s="82">
        <v>45347</v>
      </c>
      <c r="C3" s="79" t="s">
        <v>122</v>
      </c>
      <c r="D3" s="79" t="s">
        <v>123</v>
      </c>
      <c r="E3" s="79" t="s">
        <v>117</v>
      </c>
      <c r="F3" s="79" t="s">
        <v>121</v>
      </c>
      <c r="G3" s="79">
        <v>3</v>
      </c>
      <c r="H3" s="79">
        <v>0</v>
      </c>
      <c r="I3" s="79" t="str">
        <f t="shared" si="0"/>
        <v>Copa Tradicional - Rayo Valletenzano</v>
      </c>
      <c r="J3" s="79"/>
      <c r="K3" s="89" t="s">
        <v>141</v>
      </c>
    </row>
    <row r="4" spans="1:11" ht="15.75" customHeight="1">
      <c r="A4" s="79">
        <v>3</v>
      </c>
      <c r="B4" s="82">
        <v>45354</v>
      </c>
      <c r="C4" s="79" t="s">
        <v>124</v>
      </c>
      <c r="D4" s="79" t="s">
        <v>125</v>
      </c>
      <c r="E4" s="79" t="s">
        <v>117</v>
      </c>
      <c r="F4" s="79" t="s">
        <v>121</v>
      </c>
      <c r="G4" s="79">
        <v>1</v>
      </c>
      <c r="H4" s="79">
        <v>3</v>
      </c>
      <c r="I4" s="79" t="str">
        <f t="shared" si="0"/>
        <v>Copa Tradicional - Espartanos</v>
      </c>
      <c r="J4" s="79"/>
      <c r="K4" s="89" t="s">
        <v>141</v>
      </c>
    </row>
    <row r="5" spans="1:11" ht="15.75" customHeight="1">
      <c r="A5" s="79">
        <v>4</v>
      </c>
      <c r="B5" s="82">
        <v>45361</v>
      </c>
      <c r="C5" s="79" t="s">
        <v>126</v>
      </c>
      <c r="D5" s="79" t="s">
        <v>125</v>
      </c>
      <c r="E5" s="79" t="s">
        <v>117</v>
      </c>
      <c r="F5" s="79" t="s">
        <v>121</v>
      </c>
      <c r="G5" s="79">
        <v>0</v>
      </c>
      <c r="H5" s="79">
        <v>1</v>
      </c>
      <c r="I5" s="79" t="str">
        <f t="shared" si="0"/>
        <v>Copa Tradicional - Club Colombia</v>
      </c>
      <c r="J5" s="79"/>
      <c r="K5" s="89" t="s">
        <v>141</v>
      </c>
    </row>
    <row r="6" spans="1:11" ht="15.75" customHeight="1">
      <c r="A6" s="79">
        <v>5</v>
      </c>
      <c r="B6" s="82">
        <v>45368</v>
      </c>
      <c r="C6" s="79" t="s">
        <v>127</v>
      </c>
      <c r="D6" s="79" t="s">
        <v>123</v>
      </c>
      <c r="E6" s="79" t="s">
        <v>117</v>
      </c>
      <c r="F6" s="79" t="s">
        <v>121</v>
      </c>
      <c r="G6" s="79">
        <v>5</v>
      </c>
      <c r="H6" s="79">
        <v>4</v>
      </c>
      <c r="I6" s="79" t="str">
        <f t="shared" si="0"/>
        <v>Copa Tradicional - Imperial</v>
      </c>
      <c r="J6" s="79"/>
      <c r="K6" s="89" t="s">
        <v>141</v>
      </c>
    </row>
    <row r="7" spans="1:11" ht="15.75" customHeight="1">
      <c r="A7" s="79">
        <v>6</v>
      </c>
      <c r="B7" s="82">
        <v>45389</v>
      </c>
      <c r="C7" s="79" t="s">
        <v>128</v>
      </c>
      <c r="D7" s="79" t="s">
        <v>129</v>
      </c>
      <c r="E7" s="79" t="s">
        <v>117</v>
      </c>
      <c r="F7" s="79" t="s">
        <v>121</v>
      </c>
      <c r="G7" s="79">
        <v>1</v>
      </c>
      <c r="H7" s="79">
        <v>1</v>
      </c>
      <c r="I7" s="79" t="str">
        <f t="shared" si="0"/>
        <v>Copa Tradicional - Lear</v>
      </c>
      <c r="J7" s="79"/>
      <c r="K7" s="89" t="s">
        <v>141</v>
      </c>
    </row>
    <row r="8" spans="1:11" ht="15.75" customHeight="1">
      <c r="A8" s="79">
        <v>7</v>
      </c>
      <c r="B8" s="82">
        <v>45396</v>
      </c>
      <c r="C8" s="79" t="s">
        <v>127</v>
      </c>
      <c r="D8" s="79" t="s">
        <v>123</v>
      </c>
      <c r="E8" s="79" t="s">
        <v>117</v>
      </c>
      <c r="F8" s="79" t="s">
        <v>121</v>
      </c>
      <c r="G8" s="79">
        <v>6</v>
      </c>
      <c r="H8" s="79">
        <v>2</v>
      </c>
      <c r="I8" s="79" t="str">
        <f t="shared" si="0"/>
        <v>Copa Tradicional - Imperial</v>
      </c>
      <c r="J8" s="79"/>
      <c r="K8" s="89" t="s">
        <v>141</v>
      </c>
    </row>
    <row r="9" spans="1:11" ht="15.75" customHeight="1">
      <c r="A9" s="79">
        <v>8</v>
      </c>
      <c r="B9" s="82">
        <v>45410</v>
      </c>
      <c r="C9" s="79" t="s">
        <v>130</v>
      </c>
      <c r="D9" s="79" t="s">
        <v>125</v>
      </c>
      <c r="E9" s="79" t="s">
        <v>117</v>
      </c>
      <c r="F9" s="79" t="s">
        <v>131</v>
      </c>
      <c r="G9" s="79">
        <v>4</v>
      </c>
      <c r="H9" s="79">
        <v>2</v>
      </c>
      <c r="I9" s="79" t="str">
        <f t="shared" si="0"/>
        <v>Copa Millon - Imperio FC</v>
      </c>
      <c r="J9" s="79"/>
      <c r="K9" s="89" t="s">
        <v>141</v>
      </c>
    </row>
    <row r="10" spans="1:11" ht="15.75" customHeight="1">
      <c r="A10" s="79">
        <v>9</v>
      </c>
      <c r="B10" s="82">
        <v>45417</v>
      </c>
      <c r="C10" s="79" t="s">
        <v>132</v>
      </c>
      <c r="D10" s="79" t="s">
        <v>123</v>
      </c>
      <c r="E10" s="79" t="s">
        <v>117</v>
      </c>
      <c r="F10" s="79" t="s">
        <v>131</v>
      </c>
      <c r="G10" s="79">
        <v>2</v>
      </c>
      <c r="H10" s="79">
        <v>2</v>
      </c>
      <c r="I10" s="79" t="str">
        <f t="shared" si="0"/>
        <v>Copa Millon - Vittoria</v>
      </c>
      <c r="J10" s="79"/>
      <c r="K10" s="89" t="s">
        <v>141</v>
      </c>
    </row>
    <row r="11" spans="1:11" ht="15.75" customHeight="1">
      <c r="A11" s="79">
        <v>10</v>
      </c>
      <c r="B11" s="82">
        <v>45431</v>
      </c>
      <c r="C11" s="79" t="s">
        <v>133</v>
      </c>
      <c r="D11" s="79" t="s">
        <v>125</v>
      </c>
      <c r="E11" s="79" t="s">
        <v>117</v>
      </c>
      <c r="F11" s="79" t="s">
        <v>131</v>
      </c>
      <c r="G11" s="79">
        <v>0</v>
      </c>
      <c r="H11" s="79">
        <v>2</v>
      </c>
      <c r="I11" s="79" t="str">
        <f t="shared" si="0"/>
        <v>Copa Millon - Alianza Sur</v>
      </c>
      <c r="J11" s="79"/>
      <c r="K11" s="89" t="s">
        <v>141</v>
      </c>
    </row>
    <row r="12" spans="1:11" ht="15.75" customHeight="1">
      <c r="A12" s="79">
        <v>11</v>
      </c>
      <c r="B12" s="82">
        <v>45438</v>
      </c>
      <c r="C12" s="79" t="s">
        <v>134</v>
      </c>
      <c r="D12" s="79" t="s">
        <v>120</v>
      </c>
      <c r="E12" s="79" t="s">
        <v>117</v>
      </c>
      <c r="F12" s="79" t="s">
        <v>131</v>
      </c>
      <c r="G12" s="79">
        <v>1</v>
      </c>
      <c r="H12" s="79">
        <v>4</v>
      </c>
      <c r="I12" s="79" t="str">
        <f t="shared" si="0"/>
        <v>Copa Millon - AFA Capitalino</v>
      </c>
      <c r="J12" s="79"/>
      <c r="K12" s="89" t="s">
        <v>141</v>
      </c>
    </row>
    <row r="13" spans="1:11" ht="15.75" customHeight="1">
      <c r="A13" s="79">
        <v>12</v>
      </c>
      <c r="B13" s="82">
        <v>45466</v>
      </c>
      <c r="C13" s="79" t="s">
        <v>135</v>
      </c>
      <c r="D13" s="79" t="s">
        <v>120</v>
      </c>
      <c r="E13" s="79" t="s">
        <v>136</v>
      </c>
      <c r="F13" s="79" t="s">
        <v>136</v>
      </c>
      <c r="G13" s="79">
        <v>2</v>
      </c>
      <c r="H13" s="79">
        <v>2</v>
      </c>
      <c r="I13" s="79" t="str">
        <f t="shared" si="0"/>
        <v>Amistoso - Dream Team</v>
      </c>
      <c r="J13" s="79"/>
      <c r="K13" s="89" t="s">
        <v>141</v>
      </c>
    </row>
    <row r="14" spans="1:11" ht="15.75" customHeight="1">
      <c r="A14" s="79">
        <v>13</v>
      </c>
      <c r="B14" s="82">
        <v>45474</v>
      </c>
      <c r="C14" s="79" t="s">
        <v>135</v>
      </c>
      <c r="D14" s="79" t="s">
        <v>129</v>
      </c>
      <c r="E14" s="79" t="s">
        <v>136</v>
      </c>
      <c r="F14" s="79" t="s">
        <v>136</v>
      </c>
      <c r="G14" s="79">
        <v>4</v>
      </c>
      <c r="H14" s="79">
        <v>8</v>
      </c>
      <c r="I14" s="79" t="str">
        <f t="shared" si="0"/>
        <v>Amistoso - Dream Team</v>
      </c>
      <c r="J14" s="79"/>
      <c r="K14" s="89" t="s">
        <v>141</v>
      </c>
    </row>
    <row r="15" spans="1:11" ht="15.75" customHeight="1">
      <c r="A15" s="79">
        <v>14</v>
      </c>
      <c r="B15" s="82">
        <v>45480</v>
      </c>
      <c r="C15" s="79" t="s">
        <v>135</v>
      </c>
      <c r="D15" s="79" t="s">
        <v>125</v>
      </c>
      <c r="E15" s="79" t="s">
        <v>136</v>
      </c>
      <c r="F15" s="79" t="s">
        <v>136</v>
      </c>
      <c r="G15" s="79">
        <v>7</v>
      </c>
      <c r="H15" s="79">
        <v>1</v>
      </c>
      <c r="I15" s="79" t="str">
        <f t="shared" si="0"/>
        <v>Amistoso - Dream Team</v>
      </c>
      <c r="J15" s="79"/>
      <c r="K15" s="89" t="s">
        <v>141</v>
      </c>
    </row>
    <row r="16" spans="1:11" ht="15.75" customHeight="1">
      <c r="A16" s="79">
        <v>15</v>
      </c>
      <c r="B16" s="82">
        <v>45487</v>
      </c>
      <c r="C16" s="79" t="s">
        <v>135</v>
      </c>
      <c r="D16" s="79" t="s">
        <v>123</v>
      </c>
      <c r="E16" s="79" t="s">
        <v>136</v>
      </c>
      <c r="F16" s="79" t="s">
        <v>136</v>
      </c>
      <c r="G16" s="79">
        <v>2</v>
      </c>
      <c r="H16" s="79">
        <v>1</v>
      </c>
      <c r="I16" s="79" t="str">
        <f t="shared" si="0"/>
        <v>Amistoso - Dream Team</v>
      </c>
      <c r="J16" s="79"/>
      <c r="K16" s="89" t="s">
        <v>141</v>
      </c>
    </row>
    <row r="17" spans="1:11" ht="15.75" customHeight="1">
      <c r="A17" s="79">
        <v>16</v>
      </c>
      <c r="B17" s="82">
        <v>45501</v>
      </c>
      <c r="C17" s="79" t="s">
        <v>135</v>
      </c>
      <c r="D17" s="79" t="s">
        <v>125</v>
      </c>
      <c r="E17" s="79" t="s">
        <v>136</v>
      </c>
      <c r="F17" s="79" t="s">
        <v>136</v>
      </c>
      <c r="G17" s="79">
        <v>5</v>
      </c>
      <c r="H17" s="79">
        <v>2</v>
      </c>
      <c r="I17" s="79" t="str">
        <f t="shared" si="0"/>
        <v>Amistoso - Dream Team</v>
      </c>
      <c r="J17" s="79"/>
      <c r="K17" s="89" t="s">
        <v>141</v>
      </c>
    </row>
    <row r="18" spans="1:11" ht="15.75" customHeight="1">
      <c r="A18" s="79">
        <v>17</v>
      </c>
      <c r="B18" s="82">
        <v>45508</v>
      </c>
      <c r="C18" s="79" t="s">
        <v>135</v>
      </c>
      <c r="D18" s="79" t="s">
        <v>129</v>
      </c>
      <c r="E18" s="79" t="s">
        <v>136</v>
      </c>
      <c r="F18" s="79" t="s">
        <v>136</v>
      </c>
      <c r="G18" s="79">
        <v>3</v>
      </c>
      <c r="H18" s="79">
        <v>2</v>
      </c>
      <c r="I18" s="79" t="str">
        <f t="shared" si="0"/>
        <v>Amistoso - Dream Team</v>
      </c>
      <c r="J18" s="79"/>
      <c r="K18" s="89" t="s">
        <v>141</v>
      </c>
    </row>
    <row r="19" spans="1:11" ht="15.75" customHeight="1">
      <c r="A19" s="79">
        <v>18</v>
      </c>
      <c r="B19" s="82">
        <v>45515</v>
      </c>
      <c r="C19" s="79" t="s">
        <v>135</v>
      </c>
      <c r="D19" s="79" t="s">
        <v>125</v>
      </c>
      <c r="E19" s="79" t="s">
        <v>136</v>
      </c>
      <c r="F19" s="79" t="s">
        <v>136</v>
      </c>
      <c r="G19" s="79">
        <v>2</v>
      </c>
      <c r="H19" s="79">
        <v>4</v>
      </c>
      <c r="I19" s="79" t="str">
        <f t="shared" si="0"/>
        <v>Amistoso - Dream Team</v>
      </c>
      <c r="J19" s="79"/>
      <c r="K19" s="89" t="s">
        <v>141</v>
      </c>
    </row>
    <row r="20" spans="1:11" ht="15.75" customHeight="1">
      <c r="A20" s="54"/>
      <c r="B20" s="87"/>
      <c r="C20" s="54"/>
      <c r="D20" s="54"/>
      <c r="E20" s="54"/>
      <c r="F20" s="54"/>
      <c r="G20" s="54"/>
      <c r="H20" s="54"/>
    </row>
    <row r="21" spans="1:11" ht="15.75" customHeight="1">
      <c r="A21" s="54"/>
      <c r="B21" s="87"/>
      <c r="C21" s="54"/>
      <c r="D21" s="54"/>
      <c r="E21" s="54"/>
      <c r="F21" s="54"/>
      <c r="G21" s="54"/>
      <c r="H21" s="54"/>
    </row>
    <row r="22" spans="1:11" ht="15.75" customHeight="1">
      <c r="A22" s="54"/>
      <c r="B22" s="87"/>
      <c r="C22" s="54"/>
      <c r="D22" s="54"/>
      <c r="E22" s="54"/>
      <c r="F22" s="54"/>
      <c r="G22" s="54"/>
      <c r="H22" s="54"/>
    </row>
    <row r="23" spans="1:11" ht="15.75" customHeight="1">
      <c r="A23" s="54"/>
      <c r="B23" s="87"/>
      <c r="C23" s="54"/>
      <c r="D23" s="54"/>
      <c r="E23" s="54"/>
      <c r="F23" s="54"/>
      <c r="G23" s="54"/>
      <c r="H23" s="54"/>
    </row>
    <row r="24" spans="1:11" ht="15.75" customHeight="1">
      <c r="A24" s="54"/>
      <c r="B24" s="87"/>
      <c r="C24" s="54"/>
      <c r="D24" s="54"/>
      <c r="E24" s="54"/>
      <c r="F24" s="54"/>
      <c r="G24" s="54"/>
      <c r="H24" s="54"/>
    </row>
    <row r="25" spans="1:11" ht="15.75" customHeight="1">
      <c r="A25" s="54"/>
      <c r="B25" s="87"/>
      <c r="C25" s="54"/>
      <c r="D25" s="54"/>
      <c r="E25" s="54"/>
      <c r="F25" s="54"/>
      <c r="G25" s="54"/>
      <c r="H25" s="54"/>
    </row>
    <row r="26" spans="1:11" ht="15.75" customHeight="1">
      <c r="A26" s="54"/>
      <c r="B26" s="87"/>
      <c r="C26" s="54"/>
      <c r="D26" s="54"/>
      <c r="E26" s="54"/>
      <c r="F26" s="54"/>
      <c r="G26" s="54"/>
      <c r="H26" s="54"/>
    </row>
    <row r="27" spans="1:11" ht="15.75" customHeight="1">
      <c r="A27" s="54"/>
      <c r="B27" s="87"/>
      <c r="C27" s="54"/>
      <c r="D27" s="54"/>
      <c r="E27" s="54"/>
      <c r="F27" s="54"/>
      <c r="G27" s="54"/>
      <c r="H27" s="54"/>
    </row>
    <row r="28" spans="1:11" ht="15.75" customHeight="1">
      <c r="A28" s="54"/>
      <c r="B28" s="87"/>
      <c r="C28" s="54"/>
      <c r="D28" s="54"/>
      <c r="E28" s="54"/>
      <c r="F28" s="54"/>
      <c r="G28" s="54"/>
      <c r="H28" s="54"/>
    </row>
    <row r="29" spans="1:11" ht="15.75" customHeight="1">
      <c r="A29" s="54"/>
      <c r="B29" s="87"/>
      <c r="C29" s="54"/>
      <c r="D29" s="54"/>
      <c r="E29" s="54"/>
      <c r="F29" s="54"/>
      <c r="G29" s="54"/>
      <c r="H29" s="54"/>
    </row>
    <row r="30" spans="1:11" ht="15.75" customHeight="1">
      <c r="A30" s="54"/>
      <c r="B30" s="87"/>
      <c r="C30" s="54"/>
      <c r="D30" s="54"/>
      <c r="E30" s="54"/>
      <c r="F30" s="54"/>
      <c r="G30" s="54"/>
      <c r="H30" s="54"/>
    </row>
    <row r="31" spans="1:11" ht="15.75" customHeight="1">
      <c r="A31" s="54"/>
      <c r="B31" s="87"/>
      <c r="C31" s="54"/>
      <c r="D31" s="54"/>
      <c r="E31" s="54"/>
      <c r="F31" s="54"/>
      <c r="G31" s="54"/>
      <c r="H31" s="54"/>
    </row>
    <row r="32" spans="1:11" ht="15.75" customHeight="1">
      <c r="A32" s="54"/>
      <c r="B32" s="54"/>
      <c r="C32" s="54"/>
      <c r="D32" s="54"/>
      <c r="E32" s="54"/>
      <c r="F32" s="54"/>
      <c r="G32" s="54"/>
      <c r="H32" s="54"/>
    </row>
    <row r="33" spans="1:8" ht="15.75" customHeight="1">
      <c r="A33" s="54"/>
      <c r="B33" s="54"/>
      <c r="C33" s="54"/>
      <c r="D33" s="54"/>
      <c r="E33" s="54"/>
      <c r="F33" s="54"/>
      <c r="G33" s="54"/>
      <c r="H33" s="54"/>
    </row>
    <row r="34" spans="1:8" ht="15.75" customHeight="1">
      <c r="A34" s="54"/>
      <c r="B34" s="54"/>
      <c r="C34" s="54"/>
      <c r="D34" s="54"/>
      <c r="E34" s="54"/>
      <c r="F34" s="54"/>
      <c r="G34" s="54"/>
      <c r="H34" s="54"/>
    </row>
    <row r="35" spans="1:8" ht="15.75" customHeight="1">
      <c r="A35" s="54"/>
      <c r="B35" s="54"/>
      <c r="C35" s="54"/>
      <c r="D35" s="54"/>
      <c r="E35" s="54"/>
      <c r="F35" s="54"/>
      <c r="G35" s="54"/>
      <c r="H35" s="54"/>
    </row>
    <row r="36" spans="1:8" ht="15.75" customHeight="1">
      <c r="A36" s="54"/>
      <c r="B36" s="54"/>
      <c r="C36" s="54"/>
      <c r="D36" s="54"/>
      <c r="E36" s="54"/>
      <c r="F36" s="54"/>
      <c r="G36" s="54"/>
      <c r="H36" s="54"/>
    </row>
  </sheetData>
  <dataValidations count="2">
    <dataValidation type="list" allowBlank="1" showErrorMessage="1" sqref="E2:E19" xr:uid="{00000000-0002-0000-0700-000000000000}">
      <formula1>"Torneo,Amistoso"</formula1>
    </dataValidation>
    <dataValidation type="list" allowBlank="1" showErrorMessage="1" sqref="D2:D19" xr:uid="{00000000-0002-0000-0700-000002000000}">
      <formula1>"La Reserva,La Neta,Campus Prince,Xcoli"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1000000}">
          <x14:formula1>
            <xm:f>Tournaments!$B$2:$B$100</xm:f>
          </x14:formula1>
          <xm:sqref>F2:F19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5"/>
  <sheetViews>
    <sheetView showGridLines="0" workbookViewId="0"/>
  </sheetViews>
  <sheetFormatPr defaultColWidth="12.7109375" defaultRowHeight="15.75" customHeight="1"/>
  <cols>
    <col min="2" max="2" width="13.42578125" customWidth="1"/>
  </cols>
  <sheetData>
    <row r="1" spans="1:7" ht="15.75" customHeight="1">
      <c r="A1" s="78" t="s">
        <v>137</v>
      </c>
      <c r="B1" s="78" t="s">
        <v>97</v>
      </c>
      <c r="C1" s="78" t="s">
        <v>138</v>
      </c>
      <c r="D1" s="78" t="s">
        <v>139</v>
      </c>
      <c r="E1" s="78" t="s">
        <v>104</v>
      </c>
      <c r="F1" s="78" t="s">
        <v>105</v>
      </c>
      <c r="G1" s="78" t="s">
        <v>68</v>
      </c>
    </row>
    <row r="2" spans="1:7" ht="15.75" customHeight="1">
      <c r="A2" s="79">
        <v>1</v>
      </c>
      <c r="B2" s="79" t="s">
        <v>136</v>
      </c>
      <c r="C2" s="79"/>
      <c r="D2" s="79"/>
      <c r="E2" s="82"/>
      <c r="F2" s="82"/>
      <c r="G2" s="79"/>
    </row>
    <row r="3" spans="1:7" ht="15.75" customHeight="1">
      <c r="A3" s="79">
        <v>2</v>
      </c>
      <c r="B3" s="79" t="s">
        <v>121</v>
      </c>
      <c r="C3" s="79">
        <v>2024</v>
      </c>
      <c r="D3" s="79">
        <v>1</v>
      </c>
      <c r="E3" s="82">
        <v>45340</v>
      </c>
      <c r="F3" s="82">
        <v>45396</v>
      </c>
      <c r="G3" s="79" t="s">
        <v>140</v>
      </c>
    </row>
    <row r="4" spans="1:7" ht="15.75" customHeight="1">
      <c r="A4" s="79">
        <v>3</v>
      </c>
      <c r="B4" s="79" t="s">
        <v>131</v>
      </c>
      <c r="C4" s="79">
        <v>2024</v>
      </c>
      <c r="D4" s="79">
        <v>1</v>
      </c>
      <c r="E4" s="82">
        <v>45410</v>
      </c>
      <c r="F4" s="87">
        <v>45438</v>
      </c>
      <c r="G4" s="79" t="s">
        <v>141</v>
      </c>
    </row>
    <row r="5" spans="1:7" ht="15.75" customHeight="1">
      <c r="A5" s="79">
        <v>4</v>
      </c>
      <c r="B5" s="79" t="s">
        <v>142</v>
      </c>
      <c r="C5" s="79">
        <v>2024</v>
      </c>
      <c r="D5" s="79">
        <v>2</v>
      </c>
      <c r="E5" s="82">
        <v>45529</v>
      </c>
      <c r="F5" s="79"/>
      <c r="G5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Tradicional 2024-1</vt:lpstr>
      <vt:lpstr>Copa Millon 2024-1</vt:lpstr>
      <vt:lpstr>Anglo 2024-2</vt:lpstr>
      <vt:lpstr>Amistosos</vt:lpstr>
      <vt:lpstr>Players</vt:lpstr>
      <vt:lpstr>Stats</vt:lpstr>
      <vt:lpstr>Matches</vt:lpstr>
      <vt:lpstr>Tournaments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Cifuentes</cp:lastModifiedBy>
  <dcterms:modified xsi:type="dcterms:W3CDTF">2024-08-18T02:45:03Z</dcterms:modified>
</cp:coreProperties>
</file>