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cace64c79232c3/Desktop/FRANCESCO/Lavoro/Vari lavori/2022vs2023/"/>
    </mc:Choice>
  </mc:AlternateContent>
  <xr:revisionPtr revIDLastSave="1685" documentId="8_{FC867AFD-E996-4548-9BC0-7ED0767731E7}" xr6:coauthVersionLast="47" xr6:coauthVersionMax="47" xr10:uidLastSave="{A5CE993F-38D8-4EDA-B12A-77F29EB1BAC8}"/>
  <bookViews>
    <workbookView xWindow="-103" yWindow="-103" windowWidth="24892" windowHeight="14914" tabRatio="699" xr2:uid="{12CEC539-8B2D-47F6-BD74-F0799CEDFB6E}"/>
  </bookViews>
  <sheets>
    <sheet name="Gardaland e BusMare 2023 " sheetId="1" r:id="rId1"/>
    <sheet name="Gardaland e BusMare 2022" sheetId="2" r:id="rId2"/>
    <sheet name="dati 22 (NON TOCCARE)" sheetId="3" state="hidden" r:id="rId3"/>
    <sheet name="dati 23 (NON TOCCARE)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3" i="1" l="1"/>
  <c r="H133" i="1"/>
  <c r="G133" i="1"/>
  <c r="F133" i="1"/>
  <c r="E133" i="1"/>
  <c r="D133" i="1"/>
  <c r="C133" i="1"/>
  <c r="D40" i="1"/>
  <c r="E40" i="1"/>
  <c r="F40" i="1"/>
  <c r="C40" i="1"/>
  <c r="D128" i="2"/>
  <c r="E128" i="2"/>
  <c r="F128" i="2"/>
  <c r="G128" i="2"/>
  <c r="H128" i="2"/>
  <c r="I128" i="2"/>
  <c r="J128" i="2"/>
  <c r="C128" i="2"/>
  <c r="D36" i="2"/>
  <c r="E36" i="2"/>
  <c r="F36" i="2"/>
  <c r="G36" i="2"/>
  <c r="H36" i="2"/>
  <c r="I36" i="2"/>
  <c r="C36" i="2"/>
  <c r="D17" i="2"/>
  <c r="E17" i="2"/>
  <c r="F17" i="2"/>
  <c r="G17" i="2"/>
  <c r="H17" i="2"/>
  <c r="I17" i="2"/>
  <c r="C17" i="2"/>
  <c r="D17" i="1"/>
  <c r="E17" i="1"/>
  <c r="F17" i="1"/>
  <c r="C17" i="1"/>
  <c r="C108" i="1"/>
  <c r="D108" i="1"/>
  <c r="E108" i="1"/>
  <c r="F108" i="1"/>
  <c r="G108" i="1"/>
  <c r="H108" i="1"/>
  <c r="I108" i="1"/>
  <c r="K19" i="5" l="1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J3" i="5"/>
  <c r="C185" i="1"/>
  <c r="D185" i="1" s="1"/>
  <c r="E185" i="1" s="1"/>
  <c r="F185" i="1" s="1"/>
  <c r="G185" i="1" s="1"/>
  <c r="H185" i="1" s="1"/>
  <c r="I185" i="1" s="1"/>
  <c r="J185" i="1" s="1"/>
  <c r="K185" i="1" s="1"/>
  <c r="C186" i="1"/>
  <c r="D186" i="1" s="1"/>
  <c r="E186" i="1" s="1"/>
  <c r="F186" i="1" s="1"/>
  <c r="G186" i="1" s="1"/>
  <c r="H186" i="1" s="1"/>
  <c r="I186" i="1" s="1"/>
  <c r="J186" i="1" s="1"/>
  <c r="K186" i="1" s="1"/>
  <c r="C187" i="1"/>
  <c r="D187" i="1" s="1"/>
  <c r="E187" i="1" s="1"/>
  <c r="F187" i="1" s="1"/>
  <c r="G187" i="1" s="1"/>
  <c r="H187" i="1" s="1"/>
  <c r="I187" i="1" s="1"/>
  <c r="J187" i="1" s="1"/>
  <c r="K187" i="1" s="1"/>
  <c r="C188" i="1"/>
  <c r="D188" i="1" s="1"/>
  <c r="E188" i="1" s="1"/>
  <c r="F188" i="1" s="1"/>
  <c r="G188" i="1" s="1"/>
  <c r="H188" i="1" s="1"/>
  <c r="I188" i="1" s="1"/>
  <c r="J188" i="1" s="1"/>
  <c r="K188" i="1" s="1"/>
  <c r="C189" i="1"/>
  <c r="D189" i="1" s="1"/>
  <c r="E189" i="1" s="1"/>
  <c r="F189" i="1" s="1"/>
  <c r="G189" i="1" s="1"/>
  <c r="H189" i="1" s="1"/>
  <c r="I189" i="1" s="1"/>
  <c r="J189" i="1" s="1"/>
  <c r="K189" i="1" s="1"/>
  <c r="C190" i="1"/>
  <c r="D190" i="1" s="1"/>
  <c r="E190" i="1" s="1"/>
  <c r="F190" i="1" s="1"/>
  <c r="G190" i="1" s="1"/>
  <c r="H190" i="1" s="1"/>
  <c r="I190" i="1" s="1"/>
  <c r="J190" i="1" s="1"/>
  <c r="K190" i="1" s="1"/>
  <c r="C191" i="1"/>
  <c r="D191" i="1" s="1"/>
  <c r="E191" i="1" s="1"/>
  <c r="F191" i="1" s="1"/>
  <c r="G191" i="1" s="1"/>
  <c r="H191" i="1" s="1"/>
  <c r="I191" i="1" s="1"/>
  <c r="J191" i="1" s="1"/>
  <c r="K191" i="1" s="1"/>
  <c r="C192" i="1"/>
  <c r="D192" i="1" s="1"/>
  <c r="E192" i="1" s="1"/>
  <c r="F192" i="1" s="1"/>
  <c r="G192" i="1" s="1"/>
  <c r="H192" i="1" s="1"/>
  <c r="I192" i="1" s="1"/>
  <c r="J192" i="1" s="1"/>
  <c r="K192" i="1" s="1"/>
  <c r="C193" i="1"/>
  <c r="D193" i="1" s="1"/>
  <c r="E193" i="1" s="1"/>
  <c r="F193" i="1" s="1"/>
  <c r="G193" i="1" s="1"/>
  <c r="H193" i="1" s="1"/>
  <c r="I193" i="1" s="1"/>
  <c r="J193" i="1" s="1"/>
  <c r="K193" i="1" s="1"/>
  <c r="C194" i="1"/>
  <c r="D194" i="1" s="1"/>
  <c r="E194" i="1" s="1"/>
  <c r="F194" i="1" s="1"/>
  <c r="G194" i="1" s="1"/>
  <c r="H194" i="1" s="1"/>
  <c r="I194" i="1" s="1"/>
  <c r="J194" i="1" s="1"/>
  <c r="K194" i="1" s="1"/>
  <c r="C195" i="1"/>
  <c r="D195" i="1" s="1"/>
  <c r="E195" i="1" s="1"/>
  <c r="F195" i="1" s="1"/>
  <c r="G195" i="1" s="1"/>
  <c r="H195" i="1" s="1"/>
  <c r="I195" i="1" s="1"/>
  <c r="J195" i="1" s="1"/>
  <c r="K195" i="1" s="1"/>
  <c r="C196" i="1"/>
  <c r="D196" i="1" s="1"/>
  <c r="E196" i="1" s="1"/>
  <c r="F196" i="1" s="1"/>
  <c r="G196" i="1" s="1"/>
  <c r="H196" i="1" s="1"/>
  <c r="I196" i="1" s="1"/>
  <c r="J196" i="1" s="1"/>
  <c r="K196" i="1" s="1"/>
  <c r="C197" i="1"/>
  <c r="D197" i="1" s="1"/>
  <c r="E197" i="1" s="1"/>
  <c r="F197" i="1" s="1"/>
  <c r="G197" i="1" s="1"/>
  <c r="H197" i="1" s="1"/>
  <c r="I197" i="1" s="1"/>
  <c r="J197" i="1" s="1"/>
  <c r="K197" i="1" s="1"/>
  <c r="C198" i="1"/>
  <c r="D198" i="1" s="1"/>
  <c r="E198" i="1" s="1"/>
  <c r="F198" i="1" s="1"/>
  <c r="G198" i="1" s="1"/>
  <c r="H198" i="1" s="1"/>
  <c r="I198" i="1" s="1"/>
  <c r="J198" i="1" s="1"/>
  <c r="K198" i="1" s="1"/>
  <c r="C199" i="1"/>
  <c r="D199" i="1" s="1"/>
  <c r="E199" i="1" s="1"/>
  <c r="F199" i="1" s="1"/>
  <c r="G199" i="1" s="1"/>
  <c r="H199" i="1" s="1"/>
  <c r="I199" i="1" s="1"/>
  <c r="J199" i="1" s="1"/>
  <c r="K199" i="1" s="1"/>
  <c r="C200" i="1"/>
  <c r="D200" i="1" s="1"/>
  <c r="E200" i="1" s="1"/>
  <c r="F200" i="1" s="1"/>
  <c r="G200" i="1" s="1"/>
  <c r="H200" i="1" s="1"/>
  <c r="I200" i="1" s="1"/>
  <c r="J200" i="1" s="1"/>
  <c r="K200" i="1" s="1"/>
  <c r="C201" i="1"/>
  <c r="D201" i="1" s="1"/>
  <c r="E201" i="1" s="1"/>
  <c r="F201" i="1" s="1"/>
  <c r="G201" i="1" s="1"/>
  <c r="H201" i="1" s="1"/>
  <c r="I201" i="1" s="1"/>
  <c r="J201" i="1" s="1"/>
  <c r="K201" i="1" s="1"/>
  <c r="C202" i="1"/>
  <c r="D202" i="1" s="1"/>
  <c r="E202" i="1" s="1"/>
  <c r="F202" i="1" s="1"/>
  <c r="G202" i="1" s="1"/>
  <c r="H202" i="1" s="1"/>
  <c r="I202" i="1" s="1"/>
  <c r="J202" i="1" s="1"/>
  <c r="K202" i="1" s="1"/>
  <c r="C203" i="1"/>
  <c r="D203" i="1" s="1"/>
  <c r="E203" i="1" s="1"/>
  <c r="F203" i="1" s="1"/>
  <c r="G203" i="1" s="1"/>
  <c r="H203" i="1" s="1"/>
  <c r="I203" i="1" s="1"/>
  <c r="J203" i="1" s="1"/>
  <c r="K203" i="1" s="1"/>
  <c r="C184" i="1"/>
  <c r="D184" i="1" s="1"/>
  <c r="E184" i="1" s="1"/>
  <c r="F184" i="1" s="1"/>
  <c r="G184" i="1" s="1"/>
  <c r="H184" i="1" s="1"/>
  <c r="I184" i="1" s="1"/>
  <c r="J184" i="1" s="1"/>
  <c r="K184" i="1" s="1"/>
  <c r="K8" i="5"/>
  <c r="L8" i="5"/>
  <c r="M8" i="5"/>
  <c r="N8" i="5"/>
  <c r="O8" i="5"/>
  <c r="K7" i="5"/>
  <c r="L7" i="5"/>
  <c r="M7" i="5"/>
  <c r="N7" i="5"/>
  <c r="O7" i="5"/>
  <c r="K6" i="5"/>
  <c r="L6" i="5"/>
  <c r="M6" i="5"/>
  <c r="N6" i="5"/>
  <c r="O6" i="5"/>
  <c r="O5" i="5"/>
  <c r="K5" i="5"/>
  <c r="L5" i="5"/>
  <c r="M5" i="5"/>
  <c r="N5" i="5"/>
  <c r="K4" i="5"/>
  <c r="L4" i="5"/>
  <c r="M4" i="5"/>
  <c r="N4" i="5"/>
  <c r="O4" i="5"/>
  <c r="K3" i="5"/>
  <c r="L3" i="5"/>
  <c r="M3" i="5"/>
  <c r="N3" i="5"/>
  <c r="O3" i="5"/>
  <c r="J8" i="5"/>
  <c r="J7" i="5"/>
  <c r="J6" i="5"/>
  <c r="J5" i="5"/>
  <c r="J4" i="5"/>
  <c r="C70" i="1"/>
  <c r="D70" i="1" s="1"/>
  <c r="E70" i="1" s="1"/>
  <c r="F70" i="1" s="1"/>
  <c r="G70" i="1" s="1"/>
  <c r="H70" i="1" s="1"/>
  <c r="C71" i="1"/>
  <c r="D71" i="1" s="1"/>
  <c r="E71" i="1" s="1"/>
  <c r="F71" i="1" s="1"/>
  <c r="G71" i="1" s="1"/>
  <c r="H71" i="1" s="1"/>
  <c r="C72" i="1"/>
  <c r="D72" i="1" s="1"/>
  <c r="E72" i="1" s="1"/>
  <c r="F72" i="1" s="1"/>
  <c r="G72" i="1" s="1"/>
  <c r="H72" i="1" s="1"/>
  <c r="C73" i="1"/>
  <c r="D73" i="1" s="1"/>
  <c r="E73" i="1" s="1"/>
  <c r="F73" i="1" s="1"/>
  <c r="G73" i="1" s="1"/>
  <c r="H73" i="1" s="1"/>
  <c r="C74" i="1"/>
  <c r="D74" i="1" s="1"/>
  <c r="E74" i="1" s="1"/>
  <c r="F74" i="1" s="1"/>
  <c r="G74" i="1" s="1"/>
  <c r="H74" i="1" s="1"/>
  <c r="C75" i="1"/>
  <c r="D75" i="1" s="1"/>
  <c r="E75" i="1" s="1"/>
  <c r="F75" i="1" s="1"/>
  <c r="G75" i="1" s="1"/>
  <c r="H75" i="1" s="1"/>
  <c r="C76" i="1"/>
  <c r="D76" i="1" s="1"/>
  <c r="E76" i="1" s="1"/>
  <c r="F76" i="1" s="1"/>
  <c r="G76" i="1" s="1"/>
  <c r="H76" i="1" s="1"/>
  <c r="C69" i="1"/>
  <c r="D69" i="1" s="1"/>
  <c r="E69" i="1" s="1"/>
  <c r="C12" i="5"/>
  <c r="D12" i="5"/>
  <c r="E12" i="5"/>
  <c r="F12" i="5"/>
  <c r="G12" i="5"/>
  <c r="B12" i="5"/>
  <c r="N76" i="3"/>
  <c r="O76" i="3"/>
  <c r="P76" i="3"/>
  <c r="Q76" i="3"/>
  <c r="R76" i="3"/>
  <c r="S76" i="3"/>
  <c r="M70" i="3"/>
  <c r="M76" i="3" s="1"/>
  <c r="M69" i="3"/>
  <c r="M75" i="3" s="1"/>
  <c r="N38" i="3"/>
  <c r="O38" i="3"/>
  <c r="P38" i="3"/>
  <c r="Q38" i="3"/>
  <c r="R38" i="3"/>
  <c r="S38" i="3"/>
  <c r="M38" i="3"/>
  <c r="D23" i="3"/>
  <c r="E23" i="3"/>
  <c r="F23" i="3"/>
  <c r="G23" i="3"/>
  <c r="H23" i="3"/>
  <c r="I23" i="3"/>
  <c r="D22" i="3"/>
  <c r="E22" i="3"/>
  <c r="F22" i="3"/>
  <c r="G22" i="3"/>
  <c r="H22" i="3"/>
  <c r="I22" i="3"/>
  <c r="D21" i="3"/>
  <c r="E21" i="3"/>
  <c r="F21" i="3"/>
  <c r="G21" i="3"/>
  <c r="H21" i="3"/>
  <c r="I21" i="3"/>
  <c r="C23" i="3"/>
  <c r="C22" i="3"/>
  <c r="C21" i="3"/>
  <c r="D20" i="3"/>
  <c r="E20" i="3"/>
  <c r="F20" i="3"/>
  <c r="G20" i="3"/>
  <c r="H20" i="3"/>
  <c r="I20" i="3"/>
  <c r="D19" i="3"/>
  <c r="E19" i="3"/>
  <c r="F19" i="3"/>
  <c r="G19" i="3"/>
  <c r="H19" i="3"/>
  <c r="I19" i="3"/>
  <c r="D18" i="3"/>
  <c r="E18" i="3"/>
  <c r="F18" i="3"/>
  <c r="G18" i="3"/>
  <c r="H18" i="3"/>
  <c r="I18" i="3"/>
  <c r="I17" i="3"/>
  <c r="D17" i="3"/>
  <c r="E17" i="3"/>
  <c r="F17" i="3"/>
  <c r="G17" i="3"/>
  <c r="H17" i="3"/>
  <c r="C20" i="3"/>
  <c r="C19" i="3"/>
  <c r="C18" i="3"/>
  <c r="C17" i="3"/>
  <c r="N69" i="3" l="1"/>
  <c r="F69" i="1"/>
  <c r="Q17" i="3"/>
  <c r="N17" i="3"/>
  <c r="O17" i="3"/>
  <c r="S17" i="3"/>
  <c r="M17" i="3"/>
  <c r="P17" i="3"/>
  <c r="R17" i="3"/>
  <c r="N75" i="3" l="1"/>
  <c r="O69" i="3"/>
  <c r="G69" i="1"/>
  <c r="P69" i="3" l="1"/>
  <c r="O75" i="3"/>
  <c r="H69" i="1"/>
  <c r="Q69" i="3" l="1"/>
  <c r="P75" i="3"/>
  <c r="R69" i="3" l="1"/>
  <c r="Q75" i="3"/>
  <c r="S69" i="3" l="1"/>
  <c r="S75" i="3" s="1"/>
  <c r="R75" i="3"/>
  <c r="J101" i="2"/>
  <c r="E101" i="2"/>
  <c r="F101" i="2"/>
  <c r="I101" i="2"/>
  <c r="H101" i="2"/>
  <c r="D101" i="2"/>
  <c r="G101" i="2"/>
  <c r="C101" i="2"/>
</calcChain>
</file>

<file path=xl/sharedStrings.xml><?xml version="1.0" encoding="utf-8"?>
<sst xmlns="http://schemas.openxmlformats.org/spreadsheetml/2006/main" count="575" uniqueCount="124">
  <si>
    <t>BUSMARE FATTURATO 2023</t>
  </si>
  <si>
    <t xml:space="preserve">Bus Mare </t>
  </si>
  <si>
    <t>mag</t>
  </si>
  <si>
    <t>giu</t>
  </si>
  <si>
    <t>lug</t>
  </si>
  <si>
    <t>ago</t>
  </si>
  <si>
    <t>Totale complessivo</t>
  </si>
  <si>
    <t>Bus Mare - Albissola</t>
  </si>
  <si>
    <t>Bus Mare - Finale Ligure</t>
  </si>
  <si>
    <t>Bus Mare - Noli</t>
  </si>
  <si>
    <t>Bus Mare - Pietra Ligure</t>
  </si>
  <si>
    <t>Bus Mare - Savona</t>
  </si>
  <si>
    <t>Bus Mare - Sestri Levante</t>
  </si>
  <si>
    <t>Bus Mare - Spotorno</t>
  </si>
  <si>
    <t>Bus Mare - Varazze</t>
  </si>
  <si>
    <t>GARDALAND FATTURATO 2023</t>
  </si>
  <si>
    <t>Gardaland</t>
  </si>
  <si>
    <t>apr</t>
  </si>
  <si>
    <t xml:space="preserve">Gardaland ATV </t>
  </si>
  <si>
    <t>Gardaland Park 01/05/2023</t>
  </si>
  <si>
    <t>Gardaland Park 02/07/2023</t>
  </si>
  <si>
    <t>Gardaland Park 09/09/2023</t>
  </si>
  <si>
    <t>Gardaland Park 15/07/2023</t>
  </si>
  <si>
    <t>Gardaland Park 23/09/2023</t>
  </si>
  <si>
    <t>Gardaland Park 25/07/2023</t>
  </si>
  <si>
    <t>Gardaland Park 27/08/2023</t>
  </si>
  <si>
    <t>Gardaland Park 30/06/2023</t>
  </si>
  <si>
    <t>GARDALAND FATTURATO 2022</t>
  </si>
  <si>
    <t xml:space="preserve">Gardaland </t>
  </si>
  <si>
    <t>GARDALAND PAX 2022</t>
  </si>
  <si>
    <t>BUSMARE FATTURATO 2022</t>
  </si>
  <si>
    <t>Bus Mare - Recco</t>
  </si>
  <si>
    <t>BUSMARE PAX 2022</t>
  </si>
  <si>
    <t>Eventi</t>
  </si>
  <si>
    <t>6_set</t>
  </si>
  <si>
    <t>5_set</t>
  </si>
  <si>
    <t>4_set</t>
  </si>
  <si>
    <t>3_set</t>
  </si>
  <si>
    <t>2_set</t>
  </si>
  <si>
    <t>1_set</t>
  </si>
  <si>
    <t>1_giorno</t>
  </si>
  <si>
    <t>Bus Mare - Albissola</t>
  </si>
  <si>
    <t>Bus Mare - Finale Ligure</t>
  </si>
  <si>
    <t>Bus Mare - Noli</t>
  </si>
  <si>
    <t>Bus Mare - Recco</t>
  </si>
  <si>
    <t>Bus Mare - Savona</t>
  </si>
  <si>
    <t>Bus Mare - Sestri Levante</t>
  </si>
  <si>
    <t>Bus Mare - Spotorno</t>
  </si>
  <si>
    <t>Bus Mare - Varazze</t>
  </si>
  <si>
    <t>BUSMARE PRENOTAZIONI 2022</t>
  </si>
  <si>
    <t>BUSMARE PRENOTAZIONI progressivo 2022</t>
  </si>
  <si>
    <t>Gardaland ATV</t>
  </si>
  <si>
    <t>Totale</t>
  </si>
  <si>
    <t>Gardaland Park 2022-04-25</t>
  </si>
  <si>
    <t>Gardaland Park 2022-05-22</t>
  </si>
  <si>
    <t>Gardaland Park 2022-06-02</t>
  </si>
  <si>
    <t>Gardaland Park 2022-06-17</t>
  </si>
  <si>
    <t>Gardaland Park 2022-06-18</t>
  </si>
  <si>
    <t>Gardaland Park 2022-06-24</t>
  </si>
  <si>
    <t>Gardaland Park 2022-06-25</t>
  </si>
  <si>
    <t>Gardaland Park 2022-07-14</t>
  </si>
  <si>
    <t>Gardaland Park 2022-07-22</t>
  </si>
  <si>
    <t>Gardaland Park 2022-07-25</t>
  </si>
  <si>
    <t>Gardaland Park 2022-07-30</t>
  </si>
  <si>
    <t>Gardaland Park 2022-08-03</t>
  </si>
  <si>
    <t>Gardaland Park 2022-08-24</t>
  </si>
  <si>
    <t>Gardaland Park 2022-09-03</t>
  </si>
  <si>
    <t>Gardaland Park 2022-09-10</t>
  </si>
  <si>
    <t>Gardaland Park 2022-09-24</t>
  </si>
  <si>
    <t xml:space="preserve">bs </t>
  </si>
  <si>
    <t>GARDALAND PRENOTAZIONI 2022</t>
  </si>
  <si>
    <t>Gardaland Park </t>
  </si>
  <si>
    <t>Bus Mare - Pietra Ligure</t>
  </si>
  <si>
    <t>BUSMARE PRENOTAZIONI 2023</t>
  </si>
  <si>
    <t>8_set</t>
  </si>
  <si>
    <t>7_set</t>
  </si>
  <si>
    <t>Gardaland Park 2023-05-01</t>
  </si>
  <si>
    <t>Gardaland Park 2023-06-30</t>
  </si>
  <si>
    <t>Gardaland Park 2023-07-02</t>
  </si>
  <si>
    <t>Gardaland Park 2023-07-15</t>
  </si>
  <si>
    <t>Gardaland Park 2023-07-25</t>
  </si>
  <si>
    <t>Gardaland Park 2023-08-27</t>
  </si>
  <si>
    <t>Gardaland Park 2023-09-09</t>
  </si>
  <si>
    <t>Gardaland Park 2023-09-23</t>
  </si>
  <si>
    <t>Gardaland Park 2023-10-15</t>
  </si>
  <si>
    <t>GARDALAND PRENOTAZIONI 2023</t>
  </si>
  <si>
    <t>Gardaland ATV 2023-07-05</t>
  </si>
  <si>
    <t>Gardaland ATV 2023-07-20</t>
  </si>
  <si>
    <t>Gardaland ATV 2023-07-18</t>
  </si>
  <si>
    <t>Gardaland ATV 2023-07-24</t>
  </si>
  <si>
    <t>Gardaland ATV 2023-08-02</t>
  </si>
  <si>
    <t>Gardaland ATV 2023-08-04</t>
  </si>
  <si>
    <t>Gardaland ATV 2023-08-08</t>
  </si>
  <si>
    <t>Gardaland ATV 2023-08-09</t>
  </si>
  <si>
    <t>Gardaland ATV 2023-08-16</t>
  </si>
  <si>
    <t>Gardaland ATV 2023-08-21</t>
  </si>
  <si>
    <t>Gardaland ATV 2023-08-24</t>
  </si>
  <si>
    <t>GARDALAND PROGRESSIVO PRENOTAZIONI 2022</t>
  </si>
  <si>
    <t>GARDALAND 2023</t>
  </si>
  <si>
    <t>BUS MARE 2023</t>
  </si>
  <si>
    <t>BUS MARE 2022</t>
  </si>
  <si>
    <t>GARDALAND 2022</t>
  </si>
  <si>
    <t>Gardaland Park 15/10/2023</t>
  </si>
  <si>
    <t>set</t>
  </si>
  <si>
    <t>ott</t>
  </si>
  <si>
    <t>Gardaland Park 31/10/2022</t>
  </si>
  <si>
    <t>Gardaland Park 24/09/2022</t>
  </si>
  <si>
    <t>Gardaland Park 30/07/2022</t>
  </si>
  <si>
    <t>Gardaland Park 25/07/2022</t>
  </si>
  <si>
    <t>Gardaland Park 22/07/2022</t>
  </si>
  <si>
    <t>Gardaland Park 14/07/2022</t>
  </si>
  <si>
    <t>Gardaland Park 24/06/2022</t>
  </si>
  <si>
    <t>Gardaland Park 02/06/2022</t>
  </si>
  <si>
    <t>Gardaland Park 18/06/2022</t>
  </si>
  <si>
    <t>Gardaland Park 22/05/2022</t>
  </si>
  <si>
    <t>Gardaland Park 15/10/2022</t>
  </si>
  <si>
    <t>Gardaland Park 24/08/2022</t>
  </si>
  <si>
    <t>Gardaland Park 03/08/2022</t>
  </si>
  <si>
    <t>Gardaland Park 25/06/2022</t>
  </si>
  <si>
    <t>Gardaland Park 03/09/2022</t>
  </si>
  <si>
    <t>Gardaland Park 25/04/2022</t>
  </si>
  <si>
    <t>Gardaland Park 18/09/2022</t>
  </si>
  <si>
    <t>Gardaland Park 17/06/2022</t>
  </si>
  <si>
    <t>Gardaland Park 10/09/2022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</si>
</sst>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4" xfId="0" applyFill="1" applyBorder="1"/>
    <xf numFmtId="44" fontId="0" fillId="0" borderId="4" xfId="1" applyFont="1" applyBorder="1"/>
    <xf numFmtId="0" fontId="2" fillId="0" borderId="4" xfId="0" applyFont="1" applyBorder="1"/>
    <xf numFmtId="44" fontId="2" fillId="0" borderId="4" xfId="1" applyFont="1" applyBorder="1"/>
    <xf numFmtId="0" fontId="0" fillId="0" borderId="4" xfId="1" applyNumberFormat="1" applyFont="1" applyBorder="1" applyAlignment="1">
      <alignment horizontal="center"/>
    </xf>
    <xf numFmtId="0" fontId="2" fillId="0" borderId="4" xfId="1" applyNumberFormat="1" applyFont="1" applyBorder="1" applyAlignment="1">
      <alignment horizontal="center"/>
    </xf>
    <xf numFmtId="44" fontId="0" fillId="0" borderId="4" xfId="0" applyNumberFormat="1" applyBorder="1"/>
    <xf numFmtId="44" fontId="2" fillId="0" borderId="4" xfId="0" applyNumberFormat="1" applyFont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2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6" borderId="0" xfId="0" applyFill="1"/>
    <xf numFmtId="9" fontId="0" fillId="0" borderId="0" xfId="2" applyFont="1"/>
    <xf numFmtId="0" fontId="4" fillId="0" borderId="0" xfId="0" applyFont="1"/>
    <xf numFmtId="0" fontId="2" fillId="4" borderId="11" xfId="0" applyFont="1" applyFill="1" applyBorder="1" applyAlignment="1">
      <alignment horizontal="center"/>
    </xf>
    <xf numFmtId="0" fontId="2" fillId="0" borderId="0" xfId="0" applyFont="1"/>
    <xf numFmtId="44" fontId="2" fillId="0" borderId="0" xfId="1" applyFont="1" applyFill="1" applyBorder="1"/>
    <xf numFmtId="44" fontId="2" fillId="0" borderId="0" xfId="1" applyFont="1" applyBorder="1"/>
    <xf numFmtId="0" fontId="2" fillId="0" borderId="4" xfId="0" applyFont="1" applyBorder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Gardaland</a:t>
            </a:r>
            <a:r>
              <a:rPr lang="it-IT" b="1" baseline="0"/>
              <a:t> 2023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'Gardaland e BusMare 2023 '!$B$123</c:f>
              <c:strCache>
                <c:ptCount val="1"/>
                <c:pt idx="0">
                  <c:v>Gardaland ATV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'Gardaland e BusMare 2023 '!$C$122:$G$122</c:f>
              <c:strCache>
                <c:ptCount val="5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</c:strCache>
            </c:strRef>
          </c:cat>
          <c:val>
            <c:numRef>
              <c:f>'Gardaland e BusMare 2023 '!$C$123:$G$123</c:f>
              <c:numCache>
                <c:formatCode>General</c:formatCode>
                <c:ptCount val="5"/>
                <c:pt idx="2">
                  <c:v>10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B-4EDB-A5B8-EE39B4D33DF2}"/>
            </c:ext>
          </c:extLst>
        </c:ser>
        <c:ser>
          <c:idx val="1"/>
          <c:order val="1"/>
          <c:tx>
            <c:strRef>
              <c:f>'Gardaland e BusMare 2023 '!$B$124</c:f>
              <c:strCache>
                <c:ptCount val="1"/>
                <c:pt idx="0">
                  <c:v>Gardaland Park 01/05/2023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'Gardaland e BusMare 2023 '!$C$122:$G$122</c:f>
              <c:strCache>
                <c:ptCount val="5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</c:strCache>
            </c:strRef>
          </c:cat>
          <c:val>
            <c:numRef>
              <c:f>'Gardaland e BusMare 2023 '!$C$124:$G$124</c:f>
              <c:numCache>
                <c:formatCode>General</c:formatCode>
                <c:ptCount val="5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B-4EDB-A5B8-EE39B4D33DF2}"/>
            </c:ext>
          </c:extLst>
        </c:ser>
        <c:ser>
          <c:idx val="2"/>
          <c:order val="2"/>
          <c:tx>
            <c:strRef>
              <c:f>'Gardaland e BusMare 2023 '!$B$125</c:f>
              <c:strCache>
                <c:ptCount val="1"/>
                <c:pt idx="0">
                  <c:v>Gardaland Park 15/07/2023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'Gardaland e BusMare 2023 '!$C$122:$G$122</c:f>
              <c:strCache>
                <c:ptCount val="5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</c:strCache>
            </c:strRef>
          </c:cat>
          <c:val>
            <c:numRef>
              <c:f>'Gardaland e BusMare 2023 '!$C$125:$G$125</c:f>
              <c:numCache>
                <c:formatCode>General</c:formatCode>
                <c:ptCount val="5"/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B-4EDB-A5B8-EE39B4D33DF2}"/>
            </c:ext>
          </c:extLst>
        </c:ser>
        <c:ser>
          <c:idx val="3"/>
          <c:order val="3"/>
          <c:tx>
            <c:strRef>
              <c:f>'Gardaland e BusMare 2023 '!$B$126</c:f>
              <c:strCache>
                <c:ptCount val="1"/>
                <c:pt idx="0">
                  <c:v>Gardaland Park 27/08/2023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'Gardaland e BusMare 2023 '!$C$122:$G$122</c:f>
              <c:strCache>
                <c:ptCount val="5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</c:strCache>
            </c:strRef>
          </c:cat>
          <c:val>
            <c:numRef>
              <c:f>'Gardaland e BusMare 2023 '!$C$126:$G$126</c:f>
              <c:numCache>
                <c:formatCode>General</c:formatCode>
                <c:ptCount val="5"/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B-4EDB-A5B8-EE39B4D33DF2}"/>
            </c:ext>
          </c:extLst>
        </c:ser>
        <c:ser>
          <c:idx val="4"/>
          <c:order val="4"/>
          <c:tx>
            <c:strRef>
              <c:f>'Gardaland e BusMare 2023 '!$B$127</c:f>
              <c:strCache>
                <c:ptCount val="1"/>
                <c:pt idx="0">
                  <c:v>Gardaland Park 09/09/2023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'Gardaland e BusMare 2023 '!$C$122:$G$122</c:f>
              <c:strCache>
                <c:ptCount val="5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</c:strCache>
            </c:strRef>
          </c:cat>
          <c:val>
            <c:numRef>
              <c:f>'Gardaland e BusMare 2023 '!$C$127:$G$127</c:f>
              <c:numCache>
                <c:formatCode>General</c:formatCode>
                <c:ptCount val="5"/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B-4EDB-A5B8-EE39B4D33DF2}"/>
            </c:ext>
          </c:extLst>
        </c:ser>
        <c:ser>
          <c:idx val="5"/>
          <c:order val="5"/>
          <c:tx>
            <c:strRef>
              <c:f>'Gardaland e BusMare 2023 '!$B$128</c:f>
              <c:strCache>
                <c:ptCount val="1"/>
                <c:pt idx="0">
                  <c:v>Gardaland Park 23/09/2023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'Gardaland e BusMare 2023 '!$C$122:$G$122</c:f>
              <c:strCache>
                <c:ptCount val="5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</c:strCache>
            </c:strRef>
          </c:cat>
          <c:val>
            <c:numRef>
              <c:f>'Gardaland e BusMare 2023 '!$C$128:$G$128</c:f>
              <c:numCache>
                <c:formatCode>General</c:formatCode>
                <c:ptCount val="5"/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EB-4EDB-A5B8-EE39B4D33DF2}"/>
            </c:ext>
          </c:extLst>
        </c:ser>
        <c:ser>
          <c:idx val="6"/>
          <c:order val="6"/>
          <c:tx>
            <c:strRef>
              <c:f>'Gardaland e BusMare 2023 '!$B$129</c:f>
              <c:strCache>
                <c:ptCount val="1"/>
                <c:pt idx="0">
                  <c:v>Gardaland Park 02/07/2023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2023 '!$C$122:$G$122</c:f>
              <c:strCache>
                <c:ptCount val="5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</c:strCache>
            </c:strRef>
          </c:cat>
          <c:val>
            <c:numRef>
              <c:f>'Gardaland e BusMare 2023 '!$C$129:$G$129</c:f>
              <c:numCache>
                <c:formatCode>General</c:formatCode>
                <c:ptCount val="5"/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EB-4EDB-A5B8-EE39B4D33DF2}"/>
            </c:ext>
          </c:extLst>
        </c:ser>
        <c:ser>
          <c:idx val="7"/>
          <c:order val="7"/>
          <c:tx>
            <c:strRef>
              <c:f>'Gardaland e BusMare 2023 '!$B$130</c:f>
              <c:strCache>
                <c:ptCount val="1"/>
                <c:pt idx="0">
                  <c:v>Gardaland Park 30/06/2023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2023 '!$C$122:$G$122</c:f>
              <c:strCache>
                <c:ptCount val="5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</c:strCache>
            </c:strRef>
          </c:cat>
          <c:val>
            <c:numRef>
              <c:f>'Gardaland e BusMare 2023 '!$C$130:$G$130</c:f>
              <c:numCache>
                <c:formatCode>General</c:formatCode>
                <c:ptCount val="5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EB-4EDB-A5B8-EE39B4D33DF2}"/>
            </c:ext>
          </c:extLst>
        </c:ser>
        <c:ser>
          <c:idx val="8"/>
          <c:order val="8"/>
          <c:tx>
            <c:strRef>
              <c:f>'Gardaland e BusMare 2023 '!$B$131</c:f>
              <c:strCache>
                <c:ptCount val="1"/>
                <c:pt idx="0">
                  <c:v>Gardaland Park 15/10/2023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2023 '!$C$122:$G$122</c:f>
              <c:strCache>
                <c:ptCount val="5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</c:strCache>
            </c:strRef>
          </c:cat>
          <c:val>
            <c:numRef>
              <c:f>'Gardaland e BusMare 2023 '!$C$131:$G$131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26EB-4EDB-A5B8-EE39B4D3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74267807"/>
        <c:axId val="867898623"/>
      </c:barChart>
      <c:catAx>
        <c:axId val="9742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898623"/>
        <c:crosses val="autoZero"/>
        <c:auto val="1"/>
        <c:lblAlgn val="ctr"/>
        <c:lblOffset val="100"/>
        <c:noMultiLvlLbl val="0"/>
      </c:catAx>
      <c:valAx>
        <c:axId val="86789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26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Gardaland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'Gardaland e BusMare 2023 '!$B$97</c:f>
              <c:strCache>
                <c:ptCount val="1"/>
                <c:pt idx="0">
                  <c:v>Gardaland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'Gardaland e BusMare 2023 '!$B$98:$B$107</c:f>
              <c:strCache>
                <c:ptCount val="10"/>
                <c:pt idx="0">
                  <c:v>Gardaland Park 01/05/2023</c:v>
                </c:pt>
                <c:pt idx="1">
                  <c:v>Gardaland ATV </c:v>
                </c:pt>
                <c:pt idx="2">
                  <c:v>Gardaland Park 15/07/2023</c:v>
                </c:pt>
                <c:pt idx="3">
                  <c:v>Gardaland Park 27/08/2023</c:v>
                </c:pt>
                <c:pt idx="4">
                  <c:v>Gardaland Park 09/09/2023</c:v>
                </c:pt>
                <c:pt idx="5">
                  <c:v>Gardaland Park 23/09/2023</c:v>
                </c:pt>
                <c:pt idx="6">
                  <c:v>Gardaland Park 02/07/2023</c:v>
                </c:pt>
                <c:pt idx="7">
                  <c:v>Gardaland Park 15/10/2023</c:v>
                </c:pt>
                <c:pt idx="8">
                  <c:v>Gardaland Park 25/07/2023</c:v>
                </c:pt>
                <c:pt idx="9">
                  <c:v>Gardaland Park 30/06/2023</c:v>
                </c:pt>
              </c:strCache>
            </c:strRef>
          </c:cat>
          <c:val>
            <c:numRef>
              <c:f>'Gardaland e BusMare 2023 '!$I$98:$I$107</c:f>
              <c:numCache>
                <c:formatCode>_("€"* #,##0.00_);_("€"* \(#,##0.00\);_("€"* "-"??_);_(@_)</c:formatCode>
                <c:ptCount val="10"/>
                <c:pt idx="0">
                  <c:v>1636</c:v>
                </c:pt>
                <c:pt idx="1">
                  <c:v>1617</c:v>
                </c:pt>
                <c:pt idx="2">
                  <c:v>1344.6</c:v>
                </c:pt>
                <c:pt idx="3">
                  <c:v>1339.8</c:v>
                </c:pt>
                <c:pt idx="4">
                  <c:v>1285</c:v>
                </c:pt>
                <c:pt idx="5">
                  <c:v>808</c:v>
                </c:pt>
                <c:pt idx="6">
                  <c:v>532.1</c:v>
                </c:pt>
                <c:pt idx="7">
                  <c:v>130</c:v>
                </c:pt>
                <c:pt idx="8">
                  <c:v>130</c:v>
                </c:pt>
                <c:pt idx="9">
                  <c:v>120.9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6-4F9E-9325-15EFABBEF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53290607"/>
        <c:axId val="1013810415"/>
      </c:barChart>
      <c:catAx>
        <c:axId val="95329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810415"/>
        <c:crosses val="autoZero"/>
        <c:auto val="1"/>
        <c:lblAlgn val="ctr"/>
        <c:lblOffset val="100"/>
        <c:noMultiLvlLbl val="0"/>
      </c:catAx>
      <c:valAx>
        <c:axId val="10138104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9532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% Progressivo Andamento Prenotazioni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23 (NON TOCCARE)'!$I$3</c:f>
              <c:strCache>
                <c:ptCount val="1"/>
                <c:pt idx="0">
                  <c:v>Bus Mare - Albissola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'dati 23 (NON TOCCARE)'!$J$2:$O$2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TOCCARE)'!$J$3:$O$3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0.10344827586206896</c:v>
                </c:pt>
                <c:pt idx="3">
                  <c:v>0.37931034482758619</c:v>
                </c:pt>
                <c:pt idx="4">
                  <c:v>0.93103448275862066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5-469C-A7B8-668F9F1AABFF}"/>
            </c:ext>
          </c:extLst>
        </c:ser>
        <c:ser>
          <c:idx val="1"/>
          <c:order val="1"/>
          <c:tx>
            <c:strRef>
              <c:f>'dati 23 (NON TOCCARE)'!$I$4</c:f>
              <c:strCache>
                <c:ptCount val="1"/>
                <c:pt idx="0">
                  <c:v>Bus Mare - Finale Ligure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'dati 23 (NON TOCCARE)'!$J$2:$O$2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TOCCARE)'!$J$4:$O$4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0.17142857142857143</c:v>
                </c:pt>
                <c:pt idx="3">
                  <c:v>0.5714285714285714</c:v>
                </c:pt>
                <c:pt idx="4">
                  <c:v>0.91428571428571426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5-469C-A7B8-668F9F1AABFF}"/>
            </c:ext>
          </c:extLst>
        </c:ser>
        <c:ser>
          <c:idx val="2"/>
          <c:order val="2"/>
          <c:tx>
            <c:strRef>
              <c:f>'dati 23 (NON TOCCARE)'!$I$5</c:f>
              <c:strCache>
                <c:ptCount val="1"/>
                <c:pt idx="0">
                  <c:v>Bus Mare - 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'dati 23 (NON TOCCARE)'!$J$2:$O$2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TOCCARE)'!$J$5:$O$5</c:f>
              <c:numCache>
                <c:formatCode>0%</c:formatCode>
                <c:ptCount val="6"/>
                <c:pt idx="0">
                  <c:v>3.896103896103896E-2</c:v>
                </c:pt>
                <c:pt idx="1">
                  <c:v>0.14285714285714285</c:v>
                </c:pt>
                <c:pt idx="2">
                  <c:v>0.15584415584415584</c:v>
                </c:pt>
                <c:pt idx="3">
                  <c:v>0.46753246753246752</c:v>
                </c:pt>
                <c:pt idx="4">
                  <c:v>0.96103896103896103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5-469C-A7B8-668F9F1AABFF}"/>
            </c:ext>
          </c:extLst>
        </c:ser>
        <c:ser>
          <c:idx val="3"/>
          <c:order val="3"/>
          <c:tx>
            <c:strRef>
              <c:f>'dati 23 (NON TOCCARE)'!$I$6</c:f>
              <c:strCache>
                <c:ptCount val="1"/>
                <c:pt idx="0">
                  <c:v>Bus Mare - Savona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'dati 23 (NON TOCCARE)'!$J$2:$O$2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TOCCARE)'!$J$6:$O$6</c:f>
              <c:numCache>
                <c:formatCode>0%</c:formatCode>
                <c:ptCount val="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5-469C-A7B8-668F9F1AABFF}"/>
            </c:ext>
          </c:extLst>
        </c:ser>
        <c:ser>
          <c:idx val="4"/>
          <c:order val="4"/>
          <c:tx>
            <c:strRef>
              <c:f>'dati 23 (NON TOCCARE)'!$I$7</c:f>
              <c:strCache>
                <c:ptCount val="1"/>
                <c:pt idx="0">
                  <c:v>Bus Mare - Sestri Levante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'dati 23 (NON TOCCARE)'!$J$2:$O$2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TOCCARE)'!$J$7:$O$7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0.36842105263157893</c:v>
                </c:pt>
                <c:pt idx="3">
                  <c:v>0.52631578947368418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5-469C-A7B8-668F9F1AABFF}"/>
            </c:ext>
          </c:extLst>
        </c:ser>
        <c:ser>
          <c:idx val="5"/>
          <c:order val="5"/>
          <c:tx>
            <c:strRef>
              <c:f>'dati 23 (NON TOCCARE)'!$I$8</c:f>
              <c:strCache>
                <c:ptCount val="1"/>
                <c:pt idx="0">
                  <c:v>Bus Mare - Varazze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'dati 23 (NON TOCCARE)'!$J$2:$O$2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TOCCARE)'!$J$8:$O$8</c:f>
              <c:numCache>
                <c:formatCode>0%</c:formatCode>
                <c:ptCount val="6"/>
                <c:pt idx="0">
                  <c:v>0.08</c:v>
                </c:pt>
                <c:pt idx="1">
                  <c:v>0.2</c:v>
                </c:pt>
                <c:pt idx="2">
                  <c:v>0.2</c:v>
                </c:pt>
                <c:pt idx="3">
                  <c:v>0.48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5-469C-A7B8-668F9F1A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74064"/>
        <c:axId val="1575438832"/>
      </c:lineChart>
      <c:catAx>
        <c:axId val="11413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5438832"/>
        <c:crosses val="autoZero"/>
        <c:auto val="1"/>
        <c:lblAlgn val="ctr"/>
        <c:lblOffset val="100"/>
        <c:noMultiLvlLbl val="0"/>
      </c:catAx>
      <c:valAx>
        <c:axId val="1575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13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%</a:t>
            </a:r>
            <a:r>
              <a:rPr lang="it-IT" b="1" baseline="0"/>
              <a:t> Andamento Prenotazioni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23 (NON TOCCARE)'!$I$15</c:f>
              <c:strCache>
                <c:ptCount val="1"/>
                <c:pt idx="0">
                  <c:v>Bus Mare - Albissola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'dati 23 (NON TOCCARE)'!$J$14:$O$14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TOCCARE)'!$J$15:$O$15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0.10344827586206896</c:v>
                </c:pt>
                <c:pt idx="3">
                  <c:v>0.27586206896551724</c:v>
                </c:pt>
                <c:pt idx="4">
                  <c:v>0.55172413793103448</c:v>
                </c:pt>
                <c:pt idx="5">
                  <c:v>6.8965517241379309E-2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7-4135-B81A-79C13260FE2F}"/>
            </c:ext>
          </c:extLst>
        </c:ser>
        <c:ser>
          <c:idx val="1"/>
          <c:order val="1"/>
          <c:tx>
            <c:strRef>
              <c:f>'dati 23 (NON TOCCARE)'!$I$16</c:f>
              <c:strCache>
                <c:ptCount val="1"/>
                <c:pt idx="0">
                  <c:v>Bus Mare - Finale Ligure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'dati 23 (NON TOCCARE)'!$J$14:$O$14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TOCCARE)'!$J$16:$O$16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0.17142857142857143</c:v>
                </c:pt>
                <c:pt idx="3">
                  <c:v>0.4</c:v>
                </c:pt>
                <c:pt idx="4">
                  <c:v>0.34285714285714286</c:v>
                </c:pt>
                <c:pt idx="5">
                  <c:v>8.5714285714285715E-2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7-4135-B81A-79C13260FE2F}"/>
            </c:ext>
          </c:extLst>
        </c:ser>
        <c:ser>
          <c:idx val="2"/>
          <c:order val="2"/>
          <c:tx>
            <c:strRef>
              <c:f>'dati 23 (NON TOCCARE)'!$I$17</c:f>
              <c:strCache>
                <c:ptCount val="1"/>
                <c:pt idx="0">
                  <c:v>Bus Mare - 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'dati 23 (NON TOCCARE)'!$J$14:$O$14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TOCCARE)'!$J$17:$O$17</c:f>
              <c:numCache>
                <c:formatCode>0%</c:formatCode>
                <c:ptCount val="6"/>
                <c:pt idx="0">
                  <c:v>3.896103896103896E-2</c:v>
                </c:pt>
                <c:pt idx="1">
                  <c:v>0.1038961038961039</c:v>
                </c:pt>
                <c:pt idx="2">
                  <c:v>1.2987012987012988E-2</c:v>
                </c:pt>
                <c:pt idx="3">
                  <c:v>0.31168831168831168</c:v>
                </c:pt>
                <c:pt idx="4">
                  <c:v>0.4935064935064935</c:v>
                </c:pt>
                <c:pt idx="5">
                  <c:v>3.896103896103896E-2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7-4135-B81A-79C13260FE2F}"/>
            </c:ext>
          </c:extLst>
        </c:ser>
        <c:ser>
          <c:idx val="3"/>
          <c:order val="3"/>
          <c:tx>
            <c:strRef>
              <c:f>'dati 23 (NON TOCCARE)'!$I$18</c:f>
              <c:strCache>
                <c:ptCount val="1"/>
                <c:pt idx="0">
                  <c:v>Bus Mare - Sestri Levante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'dati 23 (NON TOCCARE)'!$J$14:$O$14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TOCCARE)'!$J$18:$O$18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0.36842105263157893</c:v>
                </c:pt>
                <c:pt idx="3">
                  <c:v>0.15789473684210525</c:v>
                </c:pt>
                <c:pt idx="4">
                  <c:v>0.47368421052631576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7-4135-B81A-79C13260FE2F}"/>
            </c:ext>
          </c:extLst>
        </c:ser>
        <c:ser>
          <c:idx val="4"/>
          <c:order val="4"/>
          <c:tx>
            <c:strRef>
              <c:f>'dati 23 (NON TOCCARE)'!$I$19</c:f>
              <c:strCache>
                <c:ptCount val="1"/>
                <c:pt idx="0">
                  <c:v>Bus Mare - Varazze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'dati 23 (NON TOCCARE)'!$J$14:$O$14</c:f>
              <c:strCache>
                <c:ptCount val="6"/>
                <c:pt idx="0">
                  <c:v>5_set</c:v>
                </c:pt>
                <c:pt idx="1">
                  <c:v>4_set</c:v>
                </c:pt>
                <c:pt idx="2">
                  <c:v>3_set</c:v>
                </c:pt>
                <c:pt idx="3">
                  <c:v>2_set</c:v>
                </c:pt>
                <c:pt idx="4">
                  <c:v>1_set</c:v>
                </c:pt>
                <c:pt idx="5">
                  <c:v>1_giorno</c:v>
                </c:pt>
              </c:strCache>
            </c:strRef>
          </c:cat>
          <c:val>
            <c:numRef>
              <c:f>'dati 23 (NON TOCCARE)'!$J$19:$O$19</c:f>
              <c:numCache>
                <c:formatCode>0%</c:formatCode>
                <c:ptCount val="6"/>
                <c:pt idx="0">
                  <c:v>0.08</c:v>
                </c:pt>
                <c:pt idx="1">
                  <c:v>0.12</c:v>
                </c:pt>
                <c:pt idx="2">
                  <c:v>0</c:v>
                </c:pt>
                <c:pt idx="3">
                  <c:v>0.28000000000000003</c:v>
                </c:pt>
                <c:pt idx="4">
                  <c:v>0.52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C7-4135-B81A-79C13260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13120"/>
        <c:axId val="279868320"/>
      </c:lineChart>
      <c:catAx>
        <c:axId val="7688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868320"/>
        <c:crosses val="autoZero"/>
        <c:auto val="1"/>
        <c:lblAlgn val="ctr"/>
        <c:lblOffset val="100"/>
        <c:noMultiLvlLbl val="0"/>
      </c:catAx>
      <c:valAx>
        <c:axId val="2798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8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Bus Mare</a:t>
            </a:r>
            <a:r>
              <a:rPr lang="en-US" b="1" baseline="0"/>
              <a:t> PAX</a:t>
            </a:r>
            <a:r>
              <a:rPr lang="en-US" b="1"/>
              <a:t>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'Gardaland e BusMare 2023 '!$B$31</c:f>
              <c:strCache>
                <c:ptCount val="1"/>
                <c:pt idx="0">
                  <c:v>Bus Mare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'Gardaland e BusMare 2023 '!$B$32:$B$39</c:f>
              <c:strCache>
                <c:ptCount val="8"/>
                <c:pt idx="0">
                  <c:v>Bus Mare - Noli</c:v>
                </c:pt>
                <c:pt idx="1">
                  <c:v>Bus Mare - Finale Ligure</c:v>
                </c:pt>
                <c:pt idx="2">
                  <c:v>Bus Mare - Albissola</c:v>
                </c:pt>
                <c:pt idx="3">
                  <c:v>Bus Mare - Varazze</c:v>
                </c:pt>
                <c:pt idx="4">
                  <c:v>Bus Mare - Sestri Levante</c:v>
                </c:pt>
                <c:pt idx="5">
                  <c:v>Bus Mare - Pietra Ligure</c:v>
                </c:pt>
                <c:pt idx="6">
                  <c:v>Bus Mare - Savona</c:v>
                </c:pt>
                <c:pt idx="7">
                  <c:v>Bus Mare - Spotorno</c:v>
                </c:pt>
              </c:strCache>
            </c:strRef>
          </c:cat>
          <c:val>
            <c:numRef>
              <c:f>'Gardaland e BusMare 2023 '!$F$32:$F$39</c:f>
              <c:numCache>
                <c:formatCode>General</c:formatCode>
                <c:ptCount val="8"/>
                <c:pt idx="0">
                  <c:v>77</c:v>
                </c:pt>
                <c:pt idx="1">
                  <c:v>35</c:v>
                </c:pt>
                <c:pt idx="2">
                  <c:v>29</c:v>
                </c:pt>
                <c:pt idx="3">
                  <c:v>25</c:v>
                </c:pt>
                <c:pt idx="4">
                  <c:v>19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B-4DC2-89CD-2D4B17D183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566463"/>
        <c:axId val="97410175"/>
      </c:barChart>
      <c:catAx>
        <c:axId val="2145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10175"/>
        <c:crosses val="autoZero"/>
        <c:auto val="1"/>
        <c:lblAlgn val="ctr"/>
        <c:lblOffset val="100"/>
        <c:noMultiLvlLbl val="0"/>
      </c:catAx>
      <c:valAx>
        <c:axId val="97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Bus MAre PAX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'Gardaland e BusMare 2023 '!$B$32</c:f>
              <c:strCache>
                <c:ptCount val="1"/>
                <c:pt idx="0">
                  <c:v>Bus Mare - Noli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'Gardaland e BusMare 2023 '!$C$31:$E$31</c:f>
              <c:strCache>
                <c:ptCount val="3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</c:strCache>
            </c:strRef>
          </c:cat>
          <c:val>
            <c:numRef>
              <c:f>'Gardaland e BusMare 2023 '!$C$32:$E$32</c:f>
              <c:numCache>
                <c:formatCode>General</c:formatCode>
                <c:ptCount val="3"/>
                <c:pt idx="1">
                  <c:v>45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B-4655-966A-21D6D41F7B93}"/>
            </c:ext>
          </c:extLst>
        </c:ser>
        <c:ser>
          <c:idx val="1"/>
          <c:order val="1"/>
          <c:tx>
            <c:strRef>
              <c:f>'Gardaland e BusMare 2023 '!$B$33</c:f>
              <c:strCache>
                <c:ptCount val="1"/>
                <c:pt idx="0">
                  <c:v>Bus Mare - Finale Ligure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'Gardaland e BusMare 2023 '!$C$31:$E$31</c:f>
              <c:strCache>
                <c:ptCount val="3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</c:strCache>
            </c:strRef>
          </c:cat>
          <c:val>
            <c:numRef>
              <c:f>'Gardaland e BusMare 2023 '!$C$33:$E$33</c:f>
              <c:numCache>
                <c:formatCode>General</c:formatCode>
                <c:ptCount val="3"/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B-4655-966A-21D6D41F7B93}"/>
            </c:ext>
          </c:extLst>
        </c:ser>
        <c:ser>
          <c:idx val="2"/>
          <c:order val="2"/>
          <c:tx>
            <c:strRef>
              <c:f>'Gardaland e BusMare 2023 '!$B$34</c:f>
              <c:strCache>
                <c:ptCount val="1"/>
                <c:pt idx="0">
                  <c:v>Bus Mare - Albissola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'Gardaland e BusMare 2023 '!$C$31:$E$31</c:f>
              <c:strCache>
                <c:ptCount val="3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</c:strCache>
            </c:strRef>
          </c:cat>
          <c:val>
            <c:numRef>
              <c:f>'Gardaland e BusMare 2023 '!$C$34:$E$34</c:f>
              <c:numCache>
                <c:formatCode>General</c:formatCode>
                <c:ptCount val="3"/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B-4655-966A-21D6D41F7B93}"/>
            </c:ext>
          </c:extLst>
        </c:ser>
        <c:ser>
          <c:idx val="3"/>
          <c:order val="3"/>
          <c:tx>
            <c:strRef>
              <c:f>'Gardaland e BusMare 2023 '!$B$35</c:f>
              <c:strCache>
                <c:ptCount val="1"/>
                <c:pt idx="0">
                  <c:v>Bus Mare - Varazze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'Gardaland e BusMare 2023 '!$C$31:$E$31</c:f>
              <c:strCache>
                <c:ptCount val="3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</c:strCache>
            </c:strRef>
          </c:cat>
          <c:val>
            <c:numRef>
              <c:f>'Gardaland e BusMare 2023 '!$C$35:$E$35</c:f>
              <c:numCache>
                <c:formatCode>General</c:formatCode>
                <c:ptCount val="3"/>
                <c:pt idx="0">
                  <c:v>23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B-4655-966A-21D6D41F7B93}"/>
            </c:ext>
          </c:extLst>
        </c:ser>
        <c:ser>
          <c:idx val="4"/>
          <c:order val="4"/>
          <c:tx>
            <c:strRef>
              <c:f>'Gardaland e BusMare 2023 '!$B$36</c:f>
              <c:strCache>
                <c:ptCount val="1"/>
                <c:pt idx="0">
                  <c:v>Bus Mare - Sestri Levante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'Gardaland e BusMare 2023 '!$C$31:$E$31</c:f>
              <c:strCache>
                <c:ptCount val="3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</c:strCache>
            </c:strRef>
          </c:cat>
          <c:val>
            <c:numRef>
              <c:f>'Gardaland e BusMare 2023 '!$C$36:$E$36</c:f>
              <c:numCache>
                <c:formatCode>General</c:formatCode>
                <c:ptCount val="3"/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B-4655-966A-21D6D41F7B93}"/>
            </c:ext>
          </c:extLst>
        </c:ser>
        <c:ser>
          <c:idx val="5"/>
          <c:order val="5"/>
          <c:tx>
            <c:strRef>
              <c:f>'Gardaland e BusMare 2023 '!$B$37</c:f>
              <c:strCache>
                <c:ptCount val="1"/>
                <c:pt idx="0">
                  <c:v>Bus Mare - Pietra Ligure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'Gardaland e BusMare 2023 '!$C$31:$E$31</c:f>
              <c:strCache>
                <c:ptCount val="3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</c:strCache>
            </c:strRef>
          </c:cat>
          <c:val>
            <c:numRef>
              <c:f>'Gardaland e BusMare 2023 '!$C$37:$E$37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6B-4655-966A-21D6D41F7B93}"/>
            </c:ext>
          </c:extLst>
        </c:ser>
        <c:ser>
          <c:idx val="6"/>
          <c:order val="6"/>
          <c:tx>
            <c:strRef>
              <c:f>'Gardaland e BusMare 2023 '!$B$38</c:f>
              <c:strCache>
                <c:ptCount val="1"/>
                <c:pt idx="0">
                  <c:v>Bus Mare - Savona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2023 '!$C$31:$E$31</c:f>
              <c:strCache>
                <c:ptCount val="3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</c:strCache>
            </c:strRef>
          </c:cat>
          <c:val>
            <c:numRef>
              <c:f>'Gardaland e BusMare 2023 '!$C$38:$E$38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B-4655-966A-21D6D41F7B93}"/>
            </c:ext>
          </c:extLst>
        </c:ser>
        <c:ser>
          <c:idx val="7"/>
          <c:order val="7"/>
          <c:tx>
            <c:strRef>
              <c:f>'Gardaland e BusMare 2023 '!$B$39</c:f>
              <c:strCache>
                <c:ptCount val="1"/>
                <c:pt idx="0">
                  <c:v>Bus Mare - Spotorno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2023 '!$C$31:$E$31</c:f>
              <c:strCache>
                <c:ptCount val="3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</c:strCache>
            </c:strRef>
          </c:cat>
          <c:val>
            <c:numRef>
              <c:f>'Gardaland e BusMare 2023 '!$C$39:$E$39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6B-4655-966A-21D6D41F7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47399328"/>
        <c:axId val="1270907504"/>
      </c:barChart>
      <c:catAx>
        <c:axId val="16473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907504"/>
        <c:crosses val="autoZero"/>
        <c:auto val="1"/>
        <c:lblAlgn val="ctr"/>
        <c:lblOffset val="100"/>
        <c:noMultiLvlLbl val="0"/>
      </c:catAx>
      <c:valAx>
        <c:axId val="12709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73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Gardaland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'Gardaland e BusMare 2022'!$B$81</c:f>
              <c:strCache>
                <c:ptCount val="1"/>
                <c:pt idx="0">
                  <c:v>Gardaland 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'Gardaland e BusMare 2022'!$B$82:$B$91</c:f>
              <c:strCache>
                <c:ptCount val="10"/>
                <c:pt idx="0">
                  <c:v>Gardaland ATV </c:v>
                </c:pt>
                <c:pt idx="1">
                  <c:v>Gardaland Park 31/10/2022</c:v>
                </c:pt>
                <c:pt idx="2">
                  <c:v>Gardaland Park 24/09/2022</c:v>
                </c:pt>
                <c:pt idx="3">
                  <c:v>Gardaland Park 30/07/2022</c:v>
                </c:pt>
                <c:pt idx="4">
                  <c:v>Gardaland Park 25/07/2022</c:v>
                </c:pt>
                <c:pt idx="5">
                  <c:v>Gardaland Park 22/07/2022</c:v>
                </c:pt>
                <c:pt idx="6">
                  <c:v>Gardaland Park 14/07/2022</c:v>
                </c:pt>
                <c:pt idx="7">
                  <c:v>Gardaland Park 24/06/2022</c:v>
                </c:pt>
                <c:pt idx="8">
                  <c:v>Gardaland Park 02/06/2022</c:v>
                </c:pt>
                <c:pt idx="9">
                  <c:v>Gardaland Park 18/06/2022</c:v>
                </c:pt>
              </c:strCache>
            </c:strRef>
          </c:cat>
          <c:val>
            <c:numRef>
              <c:f>'Gardaland e BusMare 2022'!$J$82:$J$91</c:f>
              <c:numCache>
                <c:formatCode>_("€"* #,##0.00_);_("€"* \(#,##0.00\);_("€"* "-"??_);_(@_)</c:formatCode>
                <c:ptCount val="10"/>
                <c:pt idx="0">
                  <c:v>3435.2000000000003</c:v>
                </c:pt>
                <c:pt idx="1">
                  <c:v>3405.25</c:v>
                </c:pt>
                <c:pt idx="2">
                  <c:v>2441.8000000000002</c:v>
                </c:pt>
                <c:pt idx="3">
                  <c:v>2191.1</c:v>
                </c:pt>
                <c:pt idx="4">
                  <c:v>1748.8000000000002</c:v>
                </c:pt>
                <c:pt idx="5">
                  <c:v>1726.3</c:v>
                </c:pt>
                <c:pt idx="6">
                  <c:v>1656.6</c:v>
                </c:pt>
                <c:pt idx="7">
                  <c:v>1466.7</c:v>
                </c:pt>
                <c:pt idx="8">
                  <c:v>1302.3000000000002</c:v>
                </c:pt>
                <c:pt idx="9">
                  <c:v>1078.9000000000001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F-4374-8EEB-0D29DEC6B6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50872319"/>
        <c:axId val="1013797455"/>
      </c:barChart>
      <c:valAx>
        <c:axId val="1013797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950872319"/>
        <c:crosses val="autoZero"/>
        <c:crossBetween val="between"/>
      </c:valAx>
      <c:catAx>
        <c:axId val="950872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797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Gardaland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'Gardaland e BusMare 2022'!$B$81</c:f>
              <c:strCache>
                <c:ptCount val="1"/>
                <c:pt idx="0">
                  <c:v>Gardaland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A8F-4D8F-BBA6-FD435A6D16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8F-4D8F-BBA6-FD435A6D16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65-40FB-977F-F9742F519A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65-40FB-977F-F9742F519A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65-40FB-977F-F9742F519A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65-40FB-977F-F9742F519A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65-40FB-977F-F9742F519A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8F-4D8F-BBA6-FD435A6D16B3}"/>
                </c:ext>
              </c:extLst>
            </c:dLbl>
            <c:dLbl>
              <c:idx val="1"/>
              <c:layout>
                <c:manualLayout>
                  <c:x val="0.20600839804138812"/>
                  <c:y val="-1.960375107743451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8F-4D8F-BBA6-FD435A6D16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'Gardaland e BusMare 2022'!$C$81:$I$81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2022'!$C$101:$I$101</c:f>
              <c:numCache>
                <c:formatCode>_("€"* #,##0.00_);_("€"* \(#,##0.00\);_("€"* "-"??_);_(@_)</c:formatCode>
                <c:ptCount val="7"/>
                <c:pt idx="0">
                  <c:v>122.8</c:v>
                </c:pt>
                <c:pt idx="1">
                  <c:v>969.39999999999986</c:v>
                </c:pt>
                <c:pt idx="2">
                  <c:v>4151.1499999999996</c:v>
                </c:pt>
                <c:pt idx="3">
                  <c:v>7498.7999999999993</c:v>
                </c:pt>
                <c:pt idx="4">
                  <c:v>3418.63</c:v>
                </c:pt>
                <c:pt idx="5">
                  <c:v>3962.8000000000006</c:v>
                </c:pt>
                <c:pt idx="6">
                  <c:v>4590.55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8F-4D8F-BBA6-FD435A6D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% Andamento prenotazioni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22 (NON TOCCARE)'!$L$63</c:f>
              <c:strCache>
                <c:ptCount val="1"/>
                <c:pt idx="0">
                  <c:v>Gardaland Park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'dati 22 (NON TOCCARE)'!$M$62:$S$62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TOCCARE)'!$M$63:$S$63</c:f>
              <c:numCache>
                <c:formatCode>0%</c:formatCode>
                <c:ptCount val="7"/>
                <c:pt idx="0">
                  <c:v>4.9295774647887321E-2</c:v>
                </c:pt>
                <c:pt idx="1">
                  <c:v>6.6901408450704219E-2</c:v>
                </c:pt>
                <c:pt idx="2">
                  <c:v>3.5211267605633804E-2</c:v>
                </c:pt>
                <c:pt idx="3">
                  <c:v>0.14436619718309859</c:v>
                </c:pt>
                <c:pt idx="4">
                  <c:v>0.25352112676056338</c:v>
                </c:pt>
                <c:pt idx="5">
                  <c:v>0.38380281690140844</c:v>
                </c:pt>
                <c:pt idx="6">
                  <c:v>6.6901408450704219E-2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A-440A-A30D-737FF555FEDC}"/>
            </c:ext>
          </c:extLst>
        </c:ser>
        <c:ser>
          <c:idx val="1"/>
          <c:order val="1"/>
          <c:tx>
            <c:strRef>
              <c:f>'dati 22 (NON TOCCARE)'!$L$64</c:f>
              <c:strCache>
                <c:ptCount val="1"/>
                <c:pt idx="0">
                  <c:v>Gardaland ATV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'dati 22 (NON TOCCARE)'!$M$62:$S$62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TOCCARE)'!$M$64:$S$64</c:f>
              <c:numCache>
                <c:formatCode>0%</c:formatCode>
                <c:ptCount val="7"/>
                <c:pt idx="0">
                  <c:v>8.1632653061224483E-2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4.0816326530612242E-2</c:v>
                </c:pt>
                <c:pt idx="5">
                  <c:v>8.1632653061224483E-2</c:v>
                </c:pt>
                <c:pt idx="6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A-440A-A30D-737FF555F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16832"/>
        <c:axId val="1065366192"/>
      </c:lineChart>
      <c:catAx>
        <c:axId val="8377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5366192"/>
        <c:crosses val="autoZero"/>
        <c:auto val="1"/>
        <c:lblAlgn val="ctr"/>
        <c:lblOffset val="100"/>
        <c:noMultiLvlLbl val="0"/>
      </c:catAx>
      <c:valAx>
        <c:axId val="10653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77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% Progressivo Andamento prenotazioni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22 (NON TOCCARE)'!$L$75</c:f>
              <c:strCache>
                <c:ptCount val="1"/>
                <c:pt idx="0">
                  <c:v>Gardaland Park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'dati 22 (NON TOCCARE)'!$M$74:$S$74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TOCCARE)'!$M$75:$S$75</c:f>
              <c:numCache>
                <c:formatCode>0%</c:formatCode>
                <c:ptCount val="7"/>
                <c:pt idx="0">
                  <c:v>4.9295774647887321E-2</c:v>
                </c:pt>
                <c:pt idx="1">
                  <c:v>0.11619718309859155</c:v>
                </c:pt>
                <c:pt idx="2">
                  <c:v>0.15140845070422534</c:v>
                </c:pt>
                <c:pt idx="3">
                  <c:v>0.29577464788732394</c:v>
                </c:pt>
                <c:pt idx="4">
                  <c:v>0.54929577464788737</c:v>
                </c:pt>
                <c:pt idx="5">
                  <c:v>0.93309859154929575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1-4AB0-ABFE-A69C0086325F}"/>
            </c:ext>
          </c:extLst>
        </c:ser>
        <c:ser>
          <c:idx val="1"/>
          <c:order val="1"/>
          <c:tx>
            <c:strRef>
              <c:f>'dati 22 (NON TOCCARE)'!$L$76</c:f>
              <c:strCache>
                <c:ptCount val="1"/>
                <c:pt idx="0">
                  <c:v>Gardaland ATV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'dati 22 (NON TOCCARE)'!$M$74:$S$74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TOCCARE)'!$M$76:$S$76</c:f>
              <c:numCache>
                <c:formatCode>0%</c:formatCode>
                <c:ptCount val="7"/>
                <c:pt idx="0">
                  <c:v>8.1632653061224483E-2</c:v>
                </c:pt>
                <c:pt idx="1">
                  <c:v>8.1632653061224483E-2</c:v>
                </c:pt>
                <c:pt idx="2">
                  <c:v>8.1632653061224483E-2</c:v>
                </c:pt>
                <c:pt idx="3">
                  <c:v>8.1632653061224483E-2</c:v>
                </c:pt>
                <c:pt idx="4">
                  <c:v>0.12244897959183673</c:v>
                </c:pt>
                <c:pt idx="5">
                  <c:v>0.20408163265306123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1-4AB0-ABFE-A69C0086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90864"/>
        <c:axId val="1406106672"/>
      </c:lineChart>
      <c:catAx>
        <c:axId val="12409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6106672"/>
        <c:crosses val="autoZero"/>
        <c:auto val="1"/>
        <c:lblAlgn val="ctr"/>
        <c:lblOffset val="100"/>
        <c:noMultiLvlLbl val="0"/>
      </c:catAx>
      <c:valAx>
        <c:axId val="14061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09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Bus Mare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'Gardaland e BusMare 2022'!$B$8</c:f>
              <c:strCache>
                <c:ptCount val="1"/>
                <c:pt idx="0">
                  <c:v>Bus Mare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6FF-4FA2-B5BD-DB018F58F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6FF-4FA2-B5BD-DB018F58FE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6B-4D6C-8C25-B01DEAE1C7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6B-4D6C-8C25-B01DEAE1C7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FF-4FA2-B5BD-DB018F58FE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FF-4FA2-B5BD-DB018F58FE7B}"/>
              </c:ext>
            </c:extLst>
          </c:dPt>
          <c:dLbls>
            <c:dLbl>
              <c:idx val="0"/>
              <c:layout>
                <c:manualLayout>
                  <c:x val="-0.29987285991773138"/>
                  <c:y val="-1.32524504859231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FF-4FA2-B5BD-DB018F58FE7B}"/>
                </c:ext>
              </c:extLst>
            </c:dLbl>
            <c:dLbl>
              <c:idx val="1"/>
              <c:layout>
                <c:manualLayout>
                  <c:x val="0.12812749469212159"/>
                  <c:y val="3.975735145776955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FF-4FA2-B5BD-DB018F58FE7B}"/>
                </c:ext>
              </c:extLst>
            </c:dLbl>
            <c:dLbl>
              <c:idx val="4"/>
              <c:layout>
                <c:manualLayout>
                  <c:x val="-0.1117707932420635"/>
                  <c:y val="0.10160212039207775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8107"/>
                        <a:gd name="adj2" fmla="val 5252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66FF-4FA2-B5BD-DB018F58FE7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FF-4FA2-B5BD-DB018F58FE7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'Gardaland e BusMare 2022'!$C$8:$H$8</c:f>
              <c:strCache>
                <c:ptCount val="6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'Gardaland e BusMare 2022'!$C$17:$H$17</c:f>
              <c:numCache>
                <c:formatCode>_("€"* #,##0.00_);_("€"* \(#,##0.00\);_("€"* "-"??_);_(@_)</c:formatCode>
                <c:ptCount val="6"/>
                <c:pt idx="0">
                  <c:v>473.70000000000005</c:v>
                </c:pt>
                <c:pt idx="1">
                  <c:v>604.59999999999991</c:v>
                </c:pt>
                <c:pt idx="2">
                  <c:v>3968.1</c:v>
                </c:pt>
                <c:pt idx="3">
                  <c:v>5548.5100000000011</c:v>
                </c:pt>
                <c:pt idx="4">
                  <c:v>2082.1699999999996</c:v>
                </c:pt>
                <c:pt idx="5">
                  <c:v>43.04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FF-4FA2-B5BD-DB018F58F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Gardaland</a:t>
            </a:r>
            <a:r>
              <a:rPr lang="it-IT" b="1" baseline="0"/>
              <a:t> 2023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'Gardaland e BusMare 2023 '!$B$123:$B$129</c:f>
              <c:strCache>
                <c:ptCount val="7"/>
                <c:pt idx="0">
                  <c:v>Gardaland ATV </c:v>
                </c:pt>
                <c:pt idx="1">
                  <c:v>Gardaland Park 01/05/2023</c:v>
                </c:pt>
                <c:pt idx="2">
                  <c:v>Gardaland Park 15/07/2023</c:v>
                </c:pt>
                <c:pt idx="3">
                  <c:v>Gardaland Park 27/08/2023</c:v>
                </c:pt>
                <c:pt idx="4">
                  <c:v>Gardaland Park 09/09/2023</c:v>
                </c:pt>
                <c:pt idx="5">
                  <c:v>Gardaland Park 23/09/2023</c:v>
                </c:pt>
                <c:pt idx="6">
                  <c:v>Gardaland Park 02/07/2023</c:v>
                </c:pt>
              </c:strCache>
            </c:strRef>
          </c:cat>
          <c:val>
            <c:numRef>
              <c:f>'Gardaland e BusMare 2023 '!$I$123:$I$129</c:f>
              <c:numCache>
                <c:formatCode>General</c:formatCode>
                <c:ptCount val="7"/>
                <c:pt idx="0">
                  <c:v>33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44-4082-B421-97F0138AC4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4131391"/>
        <c:axId val="31238367"/>
      </c:barChart>
      <c:catAx>
        <c:axId val="97413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38367"/>
        <c:crosses val="autoZero"/>
        <c:auto val="1"/>
        <c:lblAlgn val="ctr"/>
        <c:lblOffset val="100"/>
        <c:noMultiLvlLbl val="0"/>
      </c:catAx>
      <c:valAx>
        <c:axId val="312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13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Bus Mare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'Gardaland e BusMare 2022'!$B$8</c:f>
              <c:strCache>
                <c:ptCount val="1"/>
                <c:pt idx="0">
                  <c:v>Bus Mare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'Gardaland e BusMare 2022'!$B$9:$B$16</c:f>
              <c:strCache>
                <c:ptCount val="8"/>
                <c:pt idx="0">
                  <c:v>Bus Mare - Spotorno</c:v>
                </c:pt>
                <c:pt idx="1">
                  <c:v>Bus Mare - Noli</c:v>
                </c:pt>
                <c:pt idx="2">
                  <c:v>Bus Mare - Sestri Levante</c:v>
                </c:pt>
                <c:pt idx="3">
                  <c:v>Bus Mare - Varazze</c:v>
                </c:pt>
                <c:pt idx="4">
                  <c:v>Bus Mare - Finale Ligure</c:v>
                </c:pt>
                <c:pt idx="5">
                  <c:v>Bus Mare - Albissola</c:v>
                </c:pt>
                <c:pt idx="6">
                  <c:v>Bus Mare - Recco</c:v>
                </c:pt>
                <c:pt idx="7">
                  <c:v>Bus Mare - Savona</c:v>
                </c:pt>
              </c:strCache>
            </c:strRef>
          </c:cat>
          <c:val>
            <c:numRef>
              <c:f>'Gardaland e BusMare 2022'!$I$9:$I$15</c:f>
              <c:numCache>
                <c:formatCode>_("€"* #,##0.00_);_("€"* \(#,##0.00\);_("€"* "-"??_);_(@_)</c:formatCode>
                <c:ptCount val="7"/>
                <c:pt idx="0">
                  <c:v>3620.6400000000003</c:v>
                </c:pt>
                <c:pt idx="1">
                  <c:v>2351.0699999999997</c:v>
                </c:pt>
                <c:pt idx="2">
                  <c:v>1892.9999999999998</c:v>
                </c:pt>
                <c:pt idx="3">
                  <c:v>1843.2</c:v>
                </c:pt>
                <c:pt idx="4">
                  <c:v>1654.1100000000006</c:v>
                </c:pt>
                <c:pt idx="5">
                  <c:v>753.5</c:v>
                </c:pt>
                <c:pt idx="6">
                  <c:v>604.59999999999991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0CA-90FD-DA49A7867A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1707599"/>
        <c:axId val="1013857455"/>
      </c:barChart>
      <c:catAx>
        <c:axId val="93170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857455"/>
        <c:crosses val="autoZero"/>
        <c:auto val="1"/>
        <c:lblAlgn val="ctr"/>
        <c:lblOffset val="100"/>
        <c:noMultiLvlLbl val="0"/>
      </c:catAx>
      <c:valAx>
        <c:axId val="1013857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93170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% Progressivo Andamento prenotazioni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22 (NON TOCCARE)'!$B$38</c:f>
              <c:strCache>
                <c:ptCount val="1"/>
                <c:pt idx="0">
                  <c:v>Bus Mare - Albissola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'dati 22 (NON TOCCARE)'!$C$37:$I$37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TOCCARE)'!$C$38:$I$38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0.2857142857142857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D-47B4-A6A0-69A427D754E5}"/>
            </c:ext>
          </c:extLst>
        </c:ser>
        <c:ser>
          <c:idx val="1"/>
          <c:order val="1"/>
          <c:tx>
            <c:strRef>
              <c:f>'dati 22 (NON TOCCARE)'!$B$39</c:f>
              <c:strCache>
                <c:ptCount val="1"/>
                <c:pt idx="0">
                  <c:v>Bus Mare - Finale Ligure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'dati 22 (NON TOCCARE)'!$C$37:$I$37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TOCCARE)'!$C$39:$I$39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0.31666666666666665</c:v>
                </c:pt>
                <c:pt idx="5">
                  <c:v>0.8833333333333333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D-47B4-A6A0-69A427D754E5}"/>
            </c:ext>
          </c:extLst>
        </c:ser>
        <c:ser>
          <c:idx val="2"/>
          <c:order val="2"/>
          <c:tx>
            <c:strRef>
              <c:f>'dati 22 (NON TOCCARE)'!$B$40</c:f>
              <c:strCache>
                <c:ptCount val="1"/>
                <c:pt idx="0">
                  <c:v>Bus Mare - 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'dati 22 (NON TOCCARE)'!$C$37:$I$37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TOCCARE)'!$C$40:$I$40</c:f>
              <c:numCache>
                <c:formatCode>0%</c:formatCode>
                <c:ptCount val="7"/>
                <c:pt idx="0">
                  <c:v>0</c:v>
                </c:pt>
                <c:pt idx="1">
                  <c:v>1.1764705882352941E-2</c:v>
                </c:pt>
                <c:pt idx="2">
                  <c:v>7.0588235294117646E-2</c:v>
                </c:pt>
                <c:pt idx="3">
                  <c:v>0.24705882352941178</c:v>
                </c:pt>
                <c:pt idx="4">
                  <c:v>0.30588235294117649</c:v>
                </c:pt>
                <c:pt idx="5">
                  <c:v>0.96470588235294119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D-47B4-A6A0-69A427D754E5}"/>
            </c:ext>
          </c:extLst>
        </c:ser>
        <c:ser>
          <c:idx val="3"/>
          <c:order val="3"/>
          <c:tx>
            <c:strRef>
              <c:f>'dati 22 (NON TOCCARE)'!$B$41</c:f>
              <c:strCache>
                <c:ptCount val="1"/>
                <c:pt idx="0">
                  <c:v>Bus Mare - Recco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'dati 22 (NON TOCCARE)'!$C$37:$I$37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TOCCARE)'!$C$41:$I$41</c:f>
              <c:numCache>
                <c:formatCode>0%</c:formatCode>
                <c:ptCount val="7"/>
                <c:pt idx="0">
                  <c:v>0</c:v>
                </c:pt>
                <c:pt idx="1">
                  <c:v>3.8461538461538464E-2</c:v>
                </c:pt>
                <c:pt idx="2">
                  <c:v>0.19230769230769232</c:v>
                </c:pt>
                <c:pt idx="3">
                  <c:v>0.19230769230769232</c:v>
                </c:pt>
                <c:pt idx="4">
                  <c:v>0.57692307692307687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D-47B4-A6A0-69A427D754E5}"/>
            </c:ext>
          </c:extLst>
        </c:ser>
        <c:ser>
          <c:idx val="5"/>
          <c:order val="5"/>
          <c:tx>
            <c:strRef>
              <c:f>'dati 22 (NON TOCCARE)'!$B$43</c:f>
              <c:strCache>
                <c:ptCount val="1"/>
                <c:pt idx="0">
                  <c:v>Bus Mare - Sestri Levante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'dati 22 (NON TOCCARE)'!$C$37:$I$37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TOCCARE)'!$C$43:$I$43</c:f>
              <c:numCache>
                <c:formatCode>0%</c:formatCode>
                <c:ptCount val="7"/>
                <c:pt idx="0">
                  <c:v>0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0.11290322580645161</c:v>
                </c:pt>
                <c:pt idx="4">
                  <c:v>0.27419354838709675</c:v>
                </c:pt>
                <c:pt idx="5">
                  <c:v>0.95161290322580649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D-47B4-A6A0-69A427D754E5}"/>
            </c:ext>
          </c:extLst>
        </c:ser>
        <c:ser>
          <c:idx val="6"/>
          <c:order val="6"/>
          <c:tx>
            <c:strRef>
              <c:f>'dati 22 (NON TOCCARE)'!$B$44</c:f>
              <c:strCache>
                <c:ptCount val="1"/>
                <c:pt idx="0">
                  <c:v>Bus Mare - Spotorno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'dati 22 (NON TOCCARE)'!$C$37:$I$37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TOCCARE)'!$C$44:$I$44</c:f>
              <c:numCache>
                <c:formatCode>0%</c:formatCode>
                <c:ptCount val="7"/>
                <c:pt idx="0">
                  <c:v>7.874015748031496E-3</c:v>
                </c:pt>
                <c:pt idx="1">
                  <c:v>3.937007874015748E-2</c:v>
                </c:pt>
                <c:pt idx="2">
                  <c:v>7.874015748031496E-2</c:v>
                </c:pt>
                <c:pt idx="3">
                  <c:v>0.15748031496062992</c:v>
                </c:pt>
                <c:pt idx="4">
                  <c:v>0.29921259842519687</c:v>
                </c:pt>
                <c:pt idx="5">
                  <c:v>0.87401574803149606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D-47B4-A6A0-69A427D754E5}"/>
            </c:ext>
          </c:extLst>
        </c:ser>
        <c:ser>
          <c:idx val="7"/>
          <c:order val="7"/>
          <c:tx>
            <c:strRef>
              <c:f>'dati 22 (NON TOCCARE)'!$B$45</c:f>
              <c:strCache>
                <c:ptCount val="1"/>
                <c:pt idx="0">
                  <c:v>Bus Mare - Varazze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'dati 22 (NON TOCCARE)'!$C$37:$I$37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TOCCARE)'!$C$45:$I$45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0.23333333333333334</c:v>
                </c:pt>
                <c:pt idx="4">
                  <c:v>0.46666666666666667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4D-47B4-A6A0-69A427D7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220992"/>
        <c:axId val="8633912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'dati 22 (NON TOCCARE)'!$B$42</c15:sqref>
                        </c15:formulaRef>
                      </c:ext>
                    </c:extLst>
                    <c:strCache>
                      <c:ptCount val="1"/>
                      <c:pt idx="0">
                        <c:v>Bus Mare - Savona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'dati 22 (NON TOCCARE)'!$C$37:$I$37</c15:sqref>
                        </c15:formulaRef>
                      </c:ext>
                    </c:extLst>
                    <c:strCache>
                      <c:ptCount val="7"/>
                      <c:pt idx="0">
                        <c:v>6_set</c:v>
                      </c:pt>
                      <c:pt idx="1">
                        <c:v>5_set</c:v>
                      </c:pt>
                      <c:pt idx="2">
                        <c:v>4_set</c:v>
                      </c:pt>
                      <c:pt idx="3">
                        <c:v>3_set</c:v>
                      </c:pt>
                      <c:pt idx="4">
                        <c:v>2_set</c:v>
                      </c:pt>
                      <c:pt idx="5">
                        <c:v>1_set</c:v>
                      </c:pt>
                      <c:pt idx="6">
                        <c:v>1_giorno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'dati 22 (NON TOCCARE)'!$C$42:$I$42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74D-47B4-A6A0-69A427D754E5}"/>
                  </c:ext>
                </c:extLst>
              </c15:ser>
            </c15:filteredLineSeries>
          </c:ext>
        </c:extLst>
      </c:lineChart>
      <c:catAx>
        <c:axId val="10652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391264"/>
        <c:crosses val="autoZero"/>
        <c:auto val="1"/>
        <c:lblAlgn val="ctr"/>
        <c:lblOffset val="100"/>
        <c:noMultiLvlLbl val="0"/>
      </c:catAx>
      <c:valAx>
        <c:axId val="86339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52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% Andamento Prenotazioni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22 (NON TOCCARE)'!$B$17</c:f>
              <c:strCache>
                <c:ptCount val="1"/>
                <c:pt idx="0">
                  <c:v>Bus Mare - Albissola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'dati 22 (NON TOCCARE)'!$C$16:$I$16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TOCCARE)'!$C$17:$I$17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0.2857142857142857</c:v>
                </c:pt>
                <c:pt idx="5">
                  <c:v>0.7142857142857143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B6-AC16-038062023501}"/>
            </c:ext>
          </c:extLst>
        </c:ser>
        <c:ser>
          <c:idx val="1"/>
          <c:order val="1"/>
          <c:tx>
            <c:strRef>
              <c:f>'dati 22 (NON TOCCARE)'!$B$18</c:f>
              <c:strCache>
                <c:ptCount val="1"/>
                <c:pt idx="0">
                  <c:v>Bus Mare - Finale Ligure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'dati 22 (NON TOCCARE)'!$C$16:$I$16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TOCCARE)'!$C$18:$I$18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0.31666666666666665</c:v>
                </c:pt>
                <c:pt idx="5">
                  <c:v>0.56666666666666665</c:v>
                </c:pt>
                <c:pt idx="6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B6-AC16-038062023501}"/>
            </c:ext>
          </c:extLst>
        </c:ser>
        <c:ser>
          <c:idx val="2"/>
          <c:order val="2"/>
          <c:tx>
            <c:strRef>
              <c:f>'dati 22 (NON TOCCARE)'!$B$19</c:f>
              <c:strCache>
                <c:ptCount val="1"/>
                <c:pt idx="0">
                  <c:v>Bus Mare - 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'dati 22 (NON TOCCARE)'!$C$16:$I$16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TOCCARE)'!$C$19:$I$19</c:f>
              <c:numCache>
                <c:formatCode>0%</c:formatCode>
                <c:ptCount val="7"/>
                <c:pt idx="0">
                  <c:v>0</c:v>
                </c:pt>
                <c:pt idx="1">
                  <c:v>1.1764705882352941E-2</c:v>
                </c:pt>
                <c:pt idx="2">
                  <c:v>5.8823529411764705E-2</c:v>
                </c:pt>
                <c:pt idx="3">
                  <c:v>0.17647058823529413</c:v>
                </c:pt>
                <c:pt idx="4">
                  <c:v>5.8823529411764705E-2</c:v>
                </c:pt>
                <c:pt idx="5">
                  <c:v>0.6588235294117647</c:v>
                </c:pt>
                <c:pt idx="6">
                  <c:v>3.5294117647058823E-2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0-4BB6-AC16-038062023501}"/>
            </c:ext>
          </c:extLst>
        </c:ser>
        <c:ser>
          <c:idx val="3"/>
          <c:order val="3"/>
          <c:tx>
            <c:strRef>
              <c:f>'dati 22 (NON TOCCARE)'!$B$20</c:f>
              <c:strCache>
                <c:ptCount val="1"/>
                <c:pt idx="0">
                  <c:v>Bus Mare - Recco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'dati 22 (NON TOCCARE)'!$C$16:$I$16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TOCCARE)'!$C$20:$I$20</c:f>
              <c:numCache>
                <c:formatCode>0%</c:formatCode>
                <c:ptCount val="7"/>
                <c:pt idx="0">
                  <c:v>0</c:v>
                </c:pt>
                <c:pt idx="1">
                  <c:v>3.8461538461538464E-2</c:v>
                </c:pt>
                <c:pt idx="2">
                  <c:v>0.15384615384615385</c:v>
                </c:pt>
                <c:pt idx="3">
                  <c:v>0</c:v>
                </c:pt>
                <c:pt idx="4">
                  <c:v>0.38461538461538464</c:v>
                </c:pt>
                <c:pt idx="5">
                  <c:v>0.42307692307692307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0-4BB6-AC16-038062023501}"/>
            </c:ext>
          </c:extLst>
        </c:ser>
        <c:ser>
          <c:idx val="4"/>
          <c:order val="4"/>
          <c:tx>
            <c:strRef>
              <c:f>'dati 22 (NON TOCCARE)'!$B$21</c:f>
              <c:strCache>
                <c:ptCount val="1"/>
                <c:pt idx="0">
                  <c:v>Bus Mare - Sestri Levante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'dati 22 (NON TOCCARE)'!$C$16:$I$16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TOCCARE)'!$C$21:$I$21</c:f>
              <c:numCache>
                <c:formatCode>0%</c:formatCode>
                <c:ptCount val="7"/>
                <c:pt idx="0">
                  <c:v>0</c:v>
                </c:pt>
                <c:pt idx="1">
                  <c:v>1.6129032258064516E-2</c:v>
                </c:pt>
                <c:pt idx="2">
                  <c:v>0</c:v>
                </c:pt>
                <c:pt idx="3">
                  <c:v>9.6774193548387094E-2</c:v>
                </c:pt>
                <c:pt idx="4">
                  <c:v>0.16129032258064516</c:v>
                </c:pt>
                <c:pt idx="5">
                  <c:v>0.67741935483870963</c:v>
                </c:pt>
                <c:pt idx="6">
                  <c:v>4.8387096774193547E-2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0-4BB6-AC16-038062023501}"/>
            </c:ext>
          </c:extLst>
        </c:ser>
        <c:ser>
          <c:idx val="5"/>
          <c:order val="5"/>
          <c:tx>
            <c:strRef>
              <c:f>'dati 22 (NON TOCCARE)'!$B$22</c:f>
              <c:strCache>
                <c:ptCount val="1"/>
                <c:pt idx="0">
                  <c:v>Bus Mare - Spotorno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'dati 22 (NON TOCCARE)'!$C$16:$I$16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TOCCARE)'!$C$22:$I$22</c:f>
              <c:numCache>
                <c:formatCode>0%</c:formatCode>
                <c:ptCount val="7"/>
                <c:pt idx="0">
                  <c:v>7.874015748031496E-3</c:v>
                </c:pt>
                <c:pt idx="1">
                  <c:v>3.1496062992125984E-2</c:v>
                </c:pt>
                <c:pt idx="2">
                  <c:v>3.937007874015748E-2</c:v>
                </c:pt>
                <c:pt idx="3">
                  <c:v>7.874015748031496E-2</c:v>
                </c:pt>
                <c:pt idx="4">
                  <c:v>0.14173228346456693</c:v>
                </c:pt>
                <c:pt idx="5">
                  <c:v>0.57480314960629919</c:v>
                </c:pt>
                <c:pt idx="6">
                  <c:v>0.12598425196850394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C0-4BB6-AC16-038062023501}"/>
            </c:ext>
          </c:extLst>
        </c:ser>
        <c:ser>
          <c:idx val="6"/>
          <c:order val="6"/>
          <c:tx>
            <c:strRef>
              <c:f>'dati 22 (NON TOCCARE)'!$B$23</c:f>
              <c:strCache>
                <c:ptCount val="1"/>
                <c:pt idx="0">
                  <c:v>Bus Mare - Varazze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'dati 22 (NON TOCCARE)'!$C$16:$I$16</c:f>
              <c:strCache>
                <c:ptCount val="7"/>
                <c:pt idx="0">
                  <c:v>6_set</c:v>
                </c:pt>
                <c:pt idx="1">
                  <c:v>5_set</c:v>
                </c:pt>
                <c:pt idx="2">
                  <c:v>4_set</c:v>
                </c:pt>
                <c:pt idx="3">
                  <c:v>3_set</c:v>
                </c:pt>
                <c:pt idx="4">
                  <c:v>2_set</c:v>
                </c:pt>
                <c:pt idx="5">
                  <c:v>1_set</c:v>
                </c:pt>
                <c:pt idx="6">
                  <c:v>1_giorno</c:v>
                </c:pt>
              </c:strCache>
            </c:strRef>
          </c:cat>
          <c:val>
            <c:numRef>
              <c:f>'dati 22 (NON TOCCARE)'!$C$23:$I$23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0.15</c:v>
                </c:pt>
                <c:pt idx="4">
                  <c:v>0.23333333333333334</c:v>
                </c:pt>
                <c:pt idx="5">
                  <c:v>0.36666666666666664</c:v>
                </c:pt>
                <c:pt idx="6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C0-4BB6-AC16-03806202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92848"/>
        <c:axId val="279884160"/>
      </c:lineChart>
      <c:catAx>
        <c:axId val="135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884160"/>
        <c:crosses val="autoZero"/>
        <c:auto val="1"/>
        <c:lblAlgn val="ctr"/>
        <c:lblOffset val="100"/>
        <c:noMultiLvlLbl val="0"/>
      </c:catAx>
      <c:valAx>
        <c:axId val="279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Bus Mare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'Gardaland e BusMare 2022'!$B$27</c:f>
              <c:strCache>
                <c:ptCount val="1"/>
                <c:pt idx="0">
                  <c:v>Bus Mare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'Gardaland e BusMare 2022'!$B$28:$B$35</c:f>
              <c:strCache>
                <c:ptCount val="8"/>
                <c:pt idx="0">
                  <c:v>Bus Mare - Spotorno</c:v>
                </c:pt>
                <c:pt idx="1">
                  <c:v>Bus Mare - Noli</c:v>
                </c:pt>
                <c:pt idx="2">
                  <c:v>Bus Mare - Sestri Levante</c:v>
                </c:pt>
                <c:pt idx="3">
                  <c:v>Bus Mare - Finale Ligure</c:v>
                </c:pt>
                <c:pt idx="4">
                  <c:v>Bus Mare - Varazze</c:v>
                </c:pt>
                <c:pt idx="5">
                  <c:v>Bus Mare - Albissola</c:v>
                </c:pt>
                <c:pt idx="6">
                  <c:v>Bus Mare - Recco</c:v>
                </c:pt>
                <c:pt idx="7">
                  <c:v>Bus Mare - Savona</c:v>
                </c:pt>
              </c:strCache>
            </c:strRef>
          </c:cat>
          <c:val>
            <c:numRef>
              <c:f>'Gardaland e BusMare 2022'!$I$28:$I$34</c:f>
              <c:numCache>
                <c:formatCode>General</c:formatCode>
                <c:ptCount val="7"/>
                <c:pt idx="0">
                  <c:v>127</c:v>
                </c:pt>
                <c:pt idx="1">
                  <c:v>85</c:v>
                </c:pt>
                <c:pt idx="2">
                  <c:v>62</c:v>
                </c:pt>
                <c:pt idx="3">
                  <c:v>60</c:v>
                </c:pt>
                <c:pt idx="4">
                  <c:v>60</c:v>
                </c:pt>
                <c:pt idx="5">
                  <c:v>35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D-46CF-9051-893FB4BFE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566463"/>
        <c:axId val="97410175"/>
      </c:barChart>
      <c:catAx>
        <c:axId val="2145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10175"/>
        <c:crosses val="autoZero"/>
        <c:auto val="1"/>
        <c:lblAlgn val="ctr"/>
        <c:lblOffset val="100"/>
        <c:noMultiLvlLbl val="0"/>
      </c:catAx>
      <c:valAx>
        <c:axId val="97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Bus Mare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'Gardaland e BusMare 2022'!$B$28</c:f>
              <c:strCache>
                <c:ptCount val="1"/>
                <c:pt idx="0">
                  <c:v>Bus Mare - Spotorno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'Gardaland e BusMare 2022'!$C$27:$H$27</c:f>
              <c:strCache>
                <c:ptCount val="6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'Gardaland e BusMare 2022'!$C$28:$H$28</c:f>
              <c:numCache>
                <c:formatCode>General</c:formatCode>
                <c:ptCount val="6"/>
                <c:pt idx="2">
                  <c:v>57</c:v>
                </c:pt>
                <c:pt idx="3">
                  <c:v>65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1-4325-81E3-4D6D398B8CA6}"/>
            </c:ext>
          </c:extLst>
        </c:ser>
        <c:ser>
          <c:idx val="1"/>
          <c:order val="1"/>
          <c:tx>
            <c:strRef>
              <c:f>'Gardaland e BusMare 2022'!$B$29</c:f>
              <c:strCache>
                <c:ptCount val="1"/>
                <c:pt idx="0">
                  <c:v>Bus Mare - Noli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'Gardaland e BusMare 2022'!$C$27:$H$27</c:f>
              <c:strCache>
                <c:ptCount val="6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'Gardaland e BusMare 2022'!$C$29:$H$29</c:f>
              <c:numCache>
                <c:formatCode>General</c:formatCode>
                <c:ptCount val="6"/>
                <c:pt idx="2">
                  <c:v>45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1-4325-81E3-4D6D398B8CA6}"/>
            </c:ext>
          </c:extLst>
        </c:ser>
        <c:ser>
          <c:idx val="2"/>
          <c:order val="2"/>
          <c:tx>
            <c:strRef>
              <c:f>'Gardaland e BusMare 2022'!$B$30</c:f>
              <c:strCache>
                <c:ptCount val="1"/>
                <c:pt idx="0">
                  <c:v>Bus Mare - Sestri Levante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'Gardaland e BusMare 2022'!$C$27:$H$27</c:f>
              <c:strCache>
                <c:ptCount val="6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'Gardaland e BusMare 2022'!$C$30:$H$30</c:f>
              <c:numCache>
                <c:formatCode>General</c:formatCode>
                <c:ptCount val="6"/>
                <c:pt idx="2">
                  <c:v>30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1-4325-81E3-4D6D398B8CA6}"/>
            </c:ext>
          </c:extLst>
        </c:ser>
        <c:ser>
          <c:idx val="3"/>
          <c:order val="3"/>
          <c:tx>
            <c:strRef>
              <c:f>'Gardaland e BusMare 2022'!$B$31</c:f>
              <c:strCache>
                <c:ptCount val="1"/>
                <c:pt idx="0">
                  <c:v>Bus Mare - Finale Ligure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'Gardaland e BusMare 2022'!$C$27:$H$27</c:f>
              <c:strCache>
                <c:ptCount val="6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'Gardaland e BusMare 2022'!$C$31:$H$31</c:f>
              <c:numCache>
                <c:formatCode>General</c:formatCode>
                <c:ptCount val="6"/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21-4325-81E3-4D6D398B8CA6}"/>
            </c:ext>
          </c:extLst>
        </c:ser>
        <c:ser>
          <c:idx val="4"/>
          <c:order val="4"/>
          <c:tx>
            <c:strRef>
              <c:f>'Gardaland e BusMare 2022'!$B$32</c:f>
              <c:strCache>
                <c:ptCount val="1"/>
                <c:pt idx="0">
                  <c:v>Bus Mare - Varazze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'Gardaland e BusMare 2022'!$C$27:$H$27</c:f>
              <c:strCache>
                <c:ptCount val="6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'Gardaland e BusMare 2022'!$C$32:$H$32</c:f>
              <c:numCache>
                <c:formatCode>General</c:formatCode>
                <c:ptCount val="6"/>
                <c:pt idx="0">
                  <c:v>1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21-4325-81E3-4D6D398B8CA6}"/>
            </c:ext>
          </c:extLst>
        </c:ser>
        <c:ser>
          <c:idx val="5"/>
          <c:order val="5"/>
          <c:tx>
            <c:strRef>
              <c:f>'Gardaland e BusMare 2022'!$B$33</c:f>
              <c:strCache>
                <c:ptCount val="1"/>
                <c:pt idx="0">
                  <c:v>Bus Mare - Albissola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'Gardaland e BusMare 2022'!$C$27:$H$27</c:f>
              <c:strCache>
                <c:ptCount val="6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'Gardaland e BusMare 2022'!$C$33:$H$33</c:f>
              <c:numCache>
                <c:formatCode>General</c:formatCode>
                <c:ptCount val="6"/>
                <c:pt idx="0">
                  <c:v>20</c:v>
                </c:pt>
                <c:pt idx="2">
                  <c:v>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21-4325-81E3-4D6D398B8CA6}"/>
            </c:ext>
          </c:extLst>
        </c:ser>
        <c:ser>
          <c:idx val="6"/>
          <c:order val="6"/>
          <c:tx>
            <c:strRef>
              <c:f>'Gardaland e BusMare 2022'!$B$34</c:f>
              <c:strCache>
                <c:ptCount val="1"/>
                <c:pt idx="0">
                  <c:v>Bus Mare - Recco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2022'!$C$27:$H$27</c:f>
              <c:strCache>
                <c:ptCount val="6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'Gardaland e BusMare 2022'!$C$34:$H$34</c:f>
              <c:numCache>
                <c:formatCode>General</c:formatCode>
                <c:ptCount val="6"/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1-4325-81E3-4D6D398B8CA6}"/>
            </c:ext>
          </c:extLst>
        </c:ser>
        <c:ser>
          <c:idx val="7"/>
          <c:order val="7"/>
          <c:tx>
            <c:strRef>
              <c:f>'Gardaland e BusMare 2022'!$B$35</c:f>
              <c:strCache>
                <c:ptCount val="1"/>
                <c:pt idx="0">
                  <c:v>Bus Mare - Savona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2022'!$C$27:$H$27</c:f>
              <c:strCache>
                <c:ptCount val="6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'Gardaland e BusMare 2022'!$C$35:$H$35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21-4325-81E3-4D6D398B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62258608"/>
        <c:axId val="1638424224"/>
      </c:barChart>
      <c:catAx>
        <c:axId val="16622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8424224"/>
        <c:crosses val="autoZero"/>
        <c:auto val="1"/>
        <c:lblAlgn val="ctr"/>
        <c:lblOffset val="100"/>
        <c:noMultiLvlLbl val="0"/>
      </c:catAx>
      <c:valAx>
        <c:axId val="16384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2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Gardaland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'Gardaland e BusMare 2022'!$B$107</c:f>
              <c:strCache>
                <c:ptCount val="1"/>
                <c:pt idx="0">
                  <c:v>Gardaland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'Gardaland e BusMare 2022'!$B$108:$B$124</c:f>
              <c:strCache>
                <c:ptCount val="17"/>
                <c:pt idx="0">
                  <c:v>Gardaland ATV </c:v>
                </c:pt>
                <c:pt idx="1">
                  <c:v>Gardaland Park 31/10/2022</c:v>
                </c:pt>
                <c:pt idx="2">
                  <c:v>Gardaland Park 14/07/2022</c:v>
                </c:pt>
                <c:pt idx="3">
                  <c:v>Gardaland Park 24/09/2022</c:v>
                </c:pt>
                <c:pt idx="4">
                  <c:v>Gardaland Park 30/07/2022</c:v>
                </c:pt>
                <c:pt idx="5">
                  <c:v>Gardaland Park 22/07/2022</c:v>
                </c:pt>
                <c:pt idx="6">
                  <c:v>Gardaland Park 25/07/2022</c:v>
                </c:pt>
                <c:pt idx="7">
                  <c:v>Gardaland Park 24/06/2022</c:v>
                </c:pt>
                <c:pt idx="8">
                  <c:v>Gardaland Park 02/06/2022</c:v>
                </c:pt>
                <c:pt idx="9">
                  <c:v>Gardaland Park 03/08/2022</c:v>
                </c:pt>
                <c:pt idx="10">
                  <c:v>Gardaland Park 18/06/2022</c:v>
                </c:pt>
                <c:pt idx="11">
                  <c:v>Gardaland Park 15/10/2022</c:v>
                </c:pt>
                <c:pt idx="12">
                  <c:v>Gardaland Park 22/05/2022</c:v>
                </c:pt>
                <c:pt idx="13">
                  <c:v>Gardaland Park 24/08/2022</c:v>
                </c:pt>
                <c:pt idx="14">
                  <c:v>Gardaland Park 03/09/2022</c:v>
                </c:pt>
                <c:pt idx="15">
                  <c:v>Gardaland Park 10/09/2022</c:v>
                </c:pt>
                <c:pt idx="16">
                  <c:v>Gardaland Park 25/06/2022</c:v>
                </c:pt>
              </c:strCache>
            </c:strRef>
          </c:cat>
          <c:val>
            <c:numRef>
              <c:f>'Gardaland e BusMare 2022'!$J$108:$J$121</c:f>
              <c:numCache>
                <c:formatCode>General</c:formatCode>
                <c:ptCount val="14"/>
                <c:pt idx="0">
                  <c:v>90</c:v>
                </c:pt>
                <c:pt idx="1">
                  <c:v>54</c:v>
                </c:pt>
                <c:pt idx="2">
                  <c:v>45</c:v>
                </c:pt>
                <c:pt idx="3">
                  <c:v>45</c:v>
                </c:pt>
                <c:pt idx="4">
                  <c:v>36</c:v>
                </c:pt>
                <c:pt idx="5">
                  <c:v>28</c:v>
                </c:pt>
                <c:pt idx="6">
                  <c:v>28</c:v>
                </c:pt>
                <c:pt idx="7">
                  <c:v>23</c:v>
                </c:pt>
                <c:pt idx="8">
                  <c:v>21</c:v>
                </c:pt>
                <c:pt idx="9">
                  <c:v>21</c:v>
                </c:pt>
                <c:pt idx="10">
                  <c:v>19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F-4C17-9FF9-745A4F49A2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7849600"/>
        <c:axId val="1296979632"/>
      </c:barChart>
      <c:catAx>
        <c:axId val="777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6979632"/>
        <c:crosses val="autoZero"/>
        <c:auto val="1"/>
        <c:lblAlgn val="ctr"/>
        <c:lblOffset val="100"/>
        <c:noMultiLvlLbl val="0"/>
      </c:catAx>
      <c:valAx>
        <c:axId val="12969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Gardanland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'Gardaland e BusMare 2022'!$B$108</c:f>
              <c:strCache>
                <c:ptCount val="1"/>
                <c:pt idx="0">
                  <c:v>Gardaland ATV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2022'!$C$108:$I$108</c:f>
              <c:numCache>
                <c:formatCode>General</c:formatCode>
                <c:ptCount val="7"/>
                <c:pt idx="3">
                  <c:v>4</c:v>
                </c:pt>
                <c:pt idx="4">
                  <c:v>41</c:v>
                </c:pt>
                <c:pt idx="5">
                  <c:v>39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1-4624-A69E-9A6C097634AF}"/>
            </c:ext>
          </c:extLst>
        </c:ser>
        <c:ser>
          <c:idx val="1"/>
          <c:order val="1"/>
          <c:tx>
            <c:strRef>
              <c:f>'Gardaland e BusMare 2022'!$B$109</c:f>
              <c:strCache>
                <c:ptCount val="1"/>
                <c:pt idx="0">
                  <c:v>Gardaland Park 31/10/2022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2022'!$C$109:$I$109</c:f>
              <c:numCache>
                <c:formatCode>General</c:formatCode>
                <c:ptCount val="7"/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1-4624-A69E-9A6C097634AF}"/>
            </c:ext>
          </c:extLst>
        </c:ser>
        <c:ser>
          <c:idx val="2"/>
          <c:order val="2"/>
          <c:tx>
            <c:strRef>
              <c:f>'Gardaland e BusMare 2022'!$B$110</c:f>
              <c:strCache>
                <c:ptCount val="1"/>
                <c:pt idx="0">
                  <c:v>Gardaland Park 14/07/2022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2022'!$C$110:$I$110</c:f>
              <c:numCache>
                <c:formatCode>General</c:formatCode>
                <c:ptCount val="7"/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1-4624-A69E-9A6C097634AF}"/>
            </c:ext>
          </c:extLst>
        </c:ser>
        <c:ser>
          <c:idx val="3"/>
          <c:order val="3"/>
          <c:tx>
            <c:strRef>
              <c:f>'Gardaland e BusMare 2022'!$B$111</c:f>
              <c:strCache>
                <c:ptCount val="1"/>
                <c:pt idx="0">
                  <c:v>Gardaland Park 24/09/2022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2022'!$C$111:$I$111</c:f>
              <c:numCache>
                <c:formatCode>General</c:formatCode>
                <c:ptCount val="7"/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1-4624-A69E-9A6C097634AF}"/>
            </c:ext>
          </c:extLst>
        </c:ser>
        <c:ser>
          <c:idx val="4"/>
          <c:order val="4"/>
          <c:tx>
            <c:strRef>
              <c:f>'Gardaland e BusMare 2022'!$B$112</c:f>
              <c:strCache>
                <c:ptCount val="1"/>
                <c:pt idx="0">
                  <c:v>Gardaland Park 30/07/2022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2022'!$C$112:$I$112</c:f>
              <c:numCache>
                <c:formatCode>General</c:formatCode>
                <c:ptCount val="7"/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11-4624-A69E-9A6C097634AF}"/>
            </c:ext>
          </c:extLst>
        </c:ser>
        <c:ser>
          <c:idx val="5"/>
          <c:order val="5"/>
          <c:tx>
            <c:strRef>
              <c:f>'Gardaland e BusMare 2022'!$B$113</c:f>
              <c:strCache>
                <c:ptCount val="1"/>
                <c:pt idx="0">
                  <c:v>Gardaland Park 22/07/2022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2022'!$C$113:$I$113</c:f>
              <c:numCache>
                <c:formatCode>General</c:formatCode>
                <c:ptCount val="7"/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11-4624-A69E-9A6C097634AF}"/>
            </c:ext>
          </c:extLst>
        </c:ser>
        <c:ser>
          <c:idx val="6"/>
          <c:order val="6"/>
          <c:tx>
            <c:strRef>
              <c:f>'Gardaland e BusMare 2022'!$B$114</c:f>
              <c:strCache>
                <c:ptCount val="1"/>
                <c:pt idx="0">
                  <c:v>Gardaland Park 25/07/2022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2022'!$C$114:$I$114</c:f>
              <c:numCache>
                <c:formatCode>General</c:formatCode>
                <c:ptCount val="7"/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11-4624-A69E-9A6C097634AF}"/>
            </c:ext>
          </c:extLst>
        </c:ser>
        <c:ser>
          <c:idx val="7"/>
          <c:order val="7"/>
          <c:tx>
            <c:strRef>
              <c:f>'Gardaland e BusMare 2022'!$B$115</c:f>
              <c:strCache>
                <c:ptCount val="1"/>
                <c:pt idx="0">
                  <c:v>Gardaland Park 24/06/2022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2022'!$C$115:$I$115</c:f>
              <c:numCache>
                <c:formatCode>General</c:formatCode>
                <c:ptCount val="7"/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11-4624-A69E-9A6C097634AF}"/>
            </c:ext>
          </c:extLst>
        </c:ser>
        <c:ser>
          <c:idx val="8"/>
          <c:order val="8"/>
          <c:tx>
            <c:strRef>
              <c:f>'Gardaland e BusMare 2022'!$B$116</c:f>
              <c:strCache>
                <c:ptCount val="1"/>
                <c:pt idx="0">
                  <c:v>Gardaland Park 02/06/2022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2022'!$C$116:$I$116</c:f>
              <c:numCache>
                <c:formatCode>General</c:formatCode>
                <c:ptCount val="7"/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11-4624-A69E-9A6C097634AF}"/>
            </c:ext>
          </c:extLst>
        </c:ser>
        <c:ser>
          <c:idx val="9"/>
          <c:order val="9"/>
          <c:tx>
            <c:strRef>
              <c:f>'Gardaland e BusMare 2022'!$B$117</c:f>
              <c:strCache>
                <c:ptCount val="1"/>
                <c:pt idx="0">
                  <c:v>Gardaland Park 03/08/2022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2022'!$C$117:$I$117</c:f>
              <c:numCache>
                <c:formatCode>General</c:formatCode>
                <c:ptCount val="7"/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11-4624-A69E-9A6C097634AF}"/>
            </c:ext>
          </c:extLst>
        </c:ser>
        <c:ser>
          <c:idx val="10"/>
          <c:order val="10"/>
          <c:tx>
            <c:strRef>
              <c:f>'Gardaland e BusMare 2022'!$B$118</c:f>
              <c:strCache>
                <c:ptCount val="1"/>
                <c:pt idx="0">
                  <c:v>Gardaland Park 18/06/2022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2022'!$C$118:$I$118</c:f>
              <c:numCache>
                <c:formatCode>General</c:formatCode>
                <c:ptCount val="7"/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11-4624-A69E-9A6C097634AF}"/>
            </c:ext>
          </c:extLst>
        </c:ser>
        <c:ser>
          <c:idx val="11"/>
          <c:order val="11"/>
          <c:tx>
            <c:strRef>
              <c:f>'Gardaland e BusMare 2022'!$B$119</c:f>
              <c:strCache>
                <c:ptCount val="1"/>
                <c:pt idx="0">
                  <c:v>Gardaland Park 15/10/2022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2022'!$C$119:$I$119</c:f>
              <c:numCache>
                <c:formatCode>General</c:formatCode>
                <c:ptCount val="7"/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11-4624-A69E-9A6C097634AF}"/>
            </c:ext>
          </c:extLst>
        </c:ser>
        <c:ser>
          <c:idx val="12"/>
          <c:order val="12"/>
          <c:tx>
            <c:strRef>
              <c:f>'Gardaland e BusMare 2022'!$B$120</c:f>
              <c:strCache>
                <c:ptCount val="1"/>
                <c:pt idx="0">
                  <c:v>Gardaland Park 22/05/2022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2022'!$C$120:$I$120</c:f>
              <c:numCache>
                <c:formatCode>General</c:formatCode>
                <c:ptCount val="7"/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11-4624-A69E-9A6C097634AF}"/>
            </c:ext>
          </c:extLst>
        </c:ser>
        <c:ser>
          <c:idx val="13"/>
          <c:order val="13"/>
          <c:tx>
            <c:strRef>
              <c:f>'Gardaland e BusMare 2022'!$B$121</c:f>
              <c:strCache>
                <c:ptCount val="1"/>
                <c:pt idx="0">
                  <c:v>Gardaland Park 24/08/2022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2022'!$C$121:$I$121</c:f>
              <c:numCache>
                <c:formatCode>General</c:formatCode>
                <c:ptCount val="7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11-4624-A69E-9A6C097634AF}"/>
            </c:ext>
          </c:extLst>
        </c:ser>
        <c:ser>
          <c:idx val="14"/>
          <c:order val="14"/>
          <c:tx>
            <c:strRef>
              <c:f>'Gardaland e BusMare 2022'!$B$122</c:f>
              <c:strCache>
                <c:ptCount val="1"/>
                <c:pt idx="0">
                  <c:v>Gardaland Park 03/09/2022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2022'!$C$122:$I$122</c:f>
              <c:numCache>
                <c:formatCode>General</c:formatCode>
                <c:ptCount val="7"/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11-4624-A69E-9A6C097634AF}"/>
            </c:ext>
          </c:extLst>
        </c:ser>
        <c:ser>
          <c:idx val="15"/>
          <c:order val="15"/>
          <c:tx>
            <c:strRef>
              <c:f>'Gardaland e BusMare 2022'!$B$123</c:f>
              <c:strCache>
                <c:ptCount val="1"/>
                <c:pt idx="0">
                  <c:v>Gardaland Park 10/09/2022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2022'!$C$123:$I$123</c:f>
              <c:numCache>
                <c:formatCode>General</c:formatCode>
                <c:ptCount val="7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C11-4624-A69E-9A6C097634AF}"/>
            </c:ext>
          </c:extLst>
        </c:ser>
        <c:ser>
          <c:idx val="16"/>
          <c:order val="16"/>
          <c:tx>
            <c:strRef>
              <c:f>'Gardaland e BusMare 2022'!$B$124</c:f>
              <c:strCache>
                <c:ptCount val="1"/>
                <c:pt idx="0">
                  <c:v>Gardaland Park 25/06/2022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2022'!$C$124:$I$124</c:f>
              <c:numCache>
                <c:formatCode>General</c:formatCode>
                <c:ptCount val="7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C11-4624-A69E-9A6C097634AF}"/>
            </c:ext>
          </c:extLst>
        </c:ser>
        <c:ser>
          <c:idx val="17"/>
          <c:order val="17"/>
          <c:tx>
            <c:strRef>
              <c:f>'Gardaland e BusMare 2022'!$B$125</c:f>
              <c:strCache>
                <c:ptCount val="1"/>
                <c:pt idx="0">
                  <c:v>Gardaland Park 17/06/2022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2022'!$C$125:$I$125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11-4624-A69E-9A6C097634AF}"/>
            </c:ext>
          </c:extLst>
        </c:ser>
        <c:ser>
          <c:idx val="18"/>
          <c:order val="18"/>
          <c:tx>
            <c:strRef>
              <c:f>'Gardaland e BusMare 2022'!$B$126</c:f>
              <c:strCache>
                <c:ptCount val="1"/>
                <c:pt idx="0">
                  <c:v>Gardaland Park 18/09/2022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2022'!$C$126:$I$126</c:f>
              <c:numCache>
                <c:formatCode>General</c:formatCode>
                <c:ptCount val="7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11-4624-A69E-9A6C097634AF}"/>
            </c:ext>
          </c:extLst>
        </c:ser>
        <c:ser>
          <c:idx val="19"/>
          <c:order val="19"/>
          <c:tx>
            <c:strRef>
              <c:f>'Gardaland e BusMare 2022'!$B$127</c:f>
              <c:strCache>
                <c:ptCount val="1"/>
                <c:pt idx="0">
                  <c:v>Gardaland Park 25/04/2022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'Gardaland e BusMare 2022'!$C$107:$I$107</c:f>
              <c:strCache>
                <c:ptCount val="7"/>
                <c:pt idx="0">
                  <c:v>apr</c:v>
                </c:pt>
                <c:pt idx="1">
                  <c:v>mag</c:v>
                </c:pt>
                <c:pt idx="2">
                  <c:v>giu</c:v>
                </c:pt>
                <c:pt idx="3">
                  <c:v>lug</c:v>
                </c:pt>
                <c:pt idx="4">
                  <c:v>ago</c:v>
                </c:pt>
                <c:pt idx="5">
                  <c:v>set</c:v>
                </c:pt>
                <c:pt idx="6">
                  <c:v>ott</c:v>
                </c:pt>
              </c:strCache>
            </c:strRef>
          </c:cat>
          <c:val>
            <c:numRef>
              <c:f>'Gardaland e BusMare 2022'!$C$127:$I$127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C11-4624-A69E-9A6C0976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92875472"/>
        <c:axId val="1461203984"/>
      </c:barChart>
      <c:catAx>
        <c:axId val="17928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203984"/>
        <c:crosses val="autoZero"/>
        <c:auto val="1"/>
        <c:lblAlgn val="ctr"/>
        <c:lblOffset val="100"/>
        <c:noMultiLvlLbl val="0"/>
      </c:catAx>
      <c:valAx>
        <c:axId val="14612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8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Andamento Prenotazioni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'Gardaland e BusMare 2023 '!$B$148</c:f>
              <c:strCache>
                <c:ptCount val="1"/>
                <c:pt idx="0">
                  <c:v>Gardaland Park 2023-05-01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'!$C$148:$K$148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C-4D76-AD18-067E6317CA73}"/>
            </c:ext>
          </c:extLst>
        </c:ser>
        <c:ser>
          <c:idx val="1"/>
          <c:order val="1"/>
          <c:tx>
            <c:strRef>
              <c:f>'Gardaland e BusMare 2023 '!$B$149</c:f>
              <c:strCache>
                <c:ptCount val="1"/>
                <c:pt idx="0">
                  <c:v>Gardaland Park 2023-06-30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'!$C$149:$K$149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C-4D76-AD18-067E6317CA73}"/>
            </c:ext>
          </c:extLst>
        </c:ser>
        <c:ser>
          <c:idx val="2"/>
          <c:order val="2"/>
          <c:tx>
            <c:strRef>
              <c:f>'Gardaland e BusMare 2023 '!$B$150</c:f>
              <c:strCache>
                <c:ptCount val="1"/>
                <c:pt idx="0">
                  <c:v>Gardaland Park 2023-07-02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'!$C$150:$K$150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C-4D76-AD18-067E6317CA73}"/>
            </c:ext>
          </c:extLst>
        </c:ser>
        <c:ser>
          <c:idx val="3"/>
          <c:order val="3"/>
          <c:tx>
            <c:strRef>
              <c:f>'Gardaland e BusMare 2023 '!$B$151</c:f>
              <c:strCache>
                <c:ptCount val="1"/>
                <c:pt idx="0">
                  <c:v>Gardaland Park 2023-07-15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'!$C$151:$K$151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11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C-4D76-AD18-067E6317CA73}"/>
            </c:ext>
          </c:extLst>
        </c:ser>
        <c:ser>
          <c:idx val="4"/>
          <c:order val="4"/>
          <c:tx>
            <c:strRef>
              <c:f>'Gardaland e BusMare 2023 '!$B$152</c:f>
              <c:strCache>
                <c:ptCount val="1"/>
                <c:pt idx="0">
                  <c:v>Gardaland Park 2023-07-25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'!$C$152:$K$152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4C-4D76-AD18-067E6317CA73}"/>
            </c:ext>
          </c:extLst>
        </c:ser>
        <c:ser>
          <c:idx val="5"/>
          <c:order val="5"/>
          <c:tx>
            <c:strRef>
              <c:f>'Gardaland e BusMare 2023 '!$B$153</c:f>
              <c:strCache>
                <c:ptCount val="1"/>
                <c:pt idx="0">
                  <c:v>Gardaland Park 2023-08-27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'!$C$153:$K$153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4C-4D76-AD18-067E6317CA73}"/>
            </c:ext>
          </c:extLst>
        </c:ser>
        <c:ser>
          <c:idx val="6"/>
          <c:order val="6"/>
          <c:tx>
            <c:strRef>
              <c:f>'Gardaland e BusMare 2023 '!$B$154</c:f>
              <c:strCache>
                <c:ptCount val="1"/>
                <c:pt idx="0">
                  <c:v>Gardaland Park 2023-09-09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'!$C$154:$K$154</c:f>
              <c:numCache>
                <c:formatCode>General</c:formatCode>
                <c:ptCount val="9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4C-4D76-AD18-067E6317CA73}"/>
            </c:ext>
          </c:extLst>
        </c:ser>
        <c:ser>
          <c:idx val="7"/>
          <c:order val="7"/>
          <c:tx>
            <c:strRef>
              <c:f>'Gardaland e BusMare 2023 '!$B$155</c:f>
              <c:strCache>
                <c:ptCount val="1"/>
                <c:pt idx="0">
                  <c:v>Gardaland Park 2023-09-23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'!$C$155:$K$155</c:f>
              <c:numCache>
                <c:formatCode>General</c:formatCode>
                <c:ptCount val="9"/>
                <c:pt idx="0">
                  <c:v>8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4C-4D76-AD18-067E6317CA73}"/>
            </c:ext>
          </c:extLst>
        </c:ser>
        <c:ser>
          <c:idx val="8"/>
          <c:order val="8"/>
          <c:tx>
            <c:strRef>
              <c:f>'Gardaland e BusMare 2023 '!$B$156</c:f>
              <c:strCache>
                <c:ptCount val="1"/>
                <c:pt idx="0">
                  <c:v>Gardaland Park 2023-10-15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'!$C$156:$K$156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4C-4D76-AD18-067E6317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189855"/>
        <c:axId val="960609119"/>
      </c:lineChart>
      <c:catAx>
        <c:axId val="9741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609119"/>
        <c:crosses val="autoZero"/>
        <c:auto val="1"/>
        <c:lblAlgn val="ctr"/>
        <c:lblOffset val="100"/>
        <c:noMultiLvlLbl val="0"/>
      </c:catAx>
      <c:valAx>
        <c:axId val="9606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1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Andamento Prenotazioni ATV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'Gardaland e BusMare 2023 '!$B$157</c:f>
              <c:strCache>
                <c:ptCount val="1"/>
                <c:pt idx="0">
                  <c:v>Gardaland ATV 2023-07-05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'!$C$157:$K$157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2-4C06-865B-56E75A8B3154}"/>
            </c:ext>
          </c:extLst>
        </c:ser>
        <c:ser>
          <c:idx val="1"/>
          <c:order val="1"/>
          <c:tx>
            <c:strRef>
              <c:f>'Gardaland e BusMare 2023 '!$B$158</c:f>
              <c:strCache>
                <c:ptCount val="1"/>
                <c:pt idx="0">
                  <c:v>Gardaland ATV 2023-07-18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'!$C$158:$K$158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2-4C06-865B-56E75A8B3154}"/>
            </c:ext>
          </c:extLst>
        </c:ser>
        <c:ser>
          <c:idx val="2"/>
          <c:order val="2"/>
          <c:tx>
            <c:strRef>
              <c:f>'Gardaland e BusMare 2023 '!$B$159</c:f>
              <c:strCache>
                <c:ptCount val="1"/>
                <c:pt idx="0">
                  <c:v>Gardaland ATV 2023-07-20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'!$C$159:$K$159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2-4C06-865B-56E75A8B3154}"/>
            </c:ext>
          </c:extLst>
        </c:ser>
        <c:ser>
          <c:idx val="3"/>
          <c:order val="3"/>
          <c:tx>
            <c:strRef>
              <c:f>'Gardaland e BusMare 2023 '!$B$160</c:f>
              <c:strCache>
                <c:ptCount val="1"/>
                <c:pt idx="0">
                  <c:v>Gardaland ATV 2023-07-24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'!$C$160:$K$160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2-4C06-865B-56E75A8B3154}"/>
            </c:ext>
          </c:extLst>
        </c:ser>
        <c:ser>
          <c:idx val="4"/>
          <c:order val="4"/>
          <c:tx>
            <c:strRef>
              <c:f>'Gardaland e BusMare 2023 '!$B$161</c:f>
              <c:strCache>
                <c:ptCount val="1"/>
                <c:pt idx="0">
                  <c:v>Gardaland ATV 2023-08-02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'!$C$161:$K$161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2-4C06-865B-56E75A8B3154}"/>
            </c:ext>
          </c:extLst>
        </c:ser>
        <c:ser>
          <c:idx val="5"/>
          <c:order val="5"/>
          <c:tx>
            <c:strRef>
              <c:f>'Gardaland e BusMare 2023 '!$B$162</c:f>
              <c:strCache>
                <c:ptCount val="1"/>
                <c:pt idx="0">
                  <c:v>Gardaland ATV 2023-08-04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'!$C$162:$K$162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2-4C06-865B-56E75A8B3154}"/>
            </c:ext>
          </c:extLst>
        </c:ser>
        <c:ser>
          <c:idx val="6"/>
          <c:order val="6"/>
          <c:tx>
            <c:strRef>
              <c:f>'Gardaland e BusMare 2023 '!$B$163</c:f>
              <c:strCache>
                <c:ptCount val="1"/>
                <c:pt idx="0">
                  <c:v>Gardaland ATV 2023-08-08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'!$C$163:$K$163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2-4C06-865B-56E75A8B3154}"/>
            </c:ext>
          </c:extLst>
        </c:ser>
        <c:ser>
          <c:idx val="7"/>
          <c:order val="7"/>
          <c:tx>
            <c:strRef>
              <c:f>'Gardaland e BusMare 2023 '!$B$164</c:f>
              <c:strCache>
                <c:ptCount val="1"/>
                <c:pt idx="0">
                  <c:v>Gardaland ATV 2023-08-09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'!$C$164:$K$164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42-4C06-865B-56E75A8B3154}"/>
            </c:ext>
          </c:extLst>
        </c:ser>
        <c:ser>
          <c:idx val="8"/>
          <c:order val="8"/>
          <c:tx>
            <c:strRef>
              <c:f>'Gardaland e BusMare 2023 '!$B$165</c:f>
              <c:strCache>
                <c:ptCount val="1"/>
                <c:pt idx="0">
                  <c:v>Gardaland ATV 2023-08-16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'!$C$165:$K$165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42-4C06-865B-56E75A8B3154}"/>
            </c:ext>
          </c:extLst>
        </c:ser>
        <c:ser>
          <c:idx val="9"/>
          <c:order val="9"/>
          <c:tx>
            <c:strRef>
              <c:f>'Gardaland e BusMare 2023 '!$B$166</c:f>
              <c:strCache>
                <c:ptCount val="1"/>
                <c:pt idx="0">
                  <c:v>Gardaland ATV 2023-08-21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'!$C$166:$K$166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42-4C06-865B-56E75A8B3154}"/>
            </c:ext>
          </c:extLst>
        </c:ser>
        <c:ser>
          <c:idx val="10"/>
          <c:order val="10"/>
          <c:tx>
            <c:strRef>
              <c:f>'Gardaland e BusMare 2023 '!$B$167</c:f>
              <c:strCache>
                <c:ptCount val="1"/>
                <c:pt idx="0">
                  <c:v>Gardaland ATV 2023-08-24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'!$C$147:$K$147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'!$C$167:$K$167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42-4C06-865B-56E75A8B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842191"/>
        <c:axId val="867911103"/>
      </c:lineChart>
      <c:catAx>
        <c:axId val="972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911103"/>
        <c:crosses val="autoZero"/>
        <c:auto val="1"/>
        <c:lblAlgn val="ctr"/>
        <c:lblOffset val="100"/>
        <c:noMultiLvlLbl val="0"/>
      </c:catAx>
      <c:valAx>
        <c:axId val="8679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Andamento Progressivo Prenotazioni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'Gardaland e BusMare 2023 '!$B$184</c:f>
              <c:strCache>
                <c:ptCount val="1"/>
                <c:pt idx="0">
                  <c:v>Gardaland Park 2023-05-01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'!$C$184:$K$184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6-4493-AF70-9917042348C6}"/>
            </c:ext>
          </c:extLst>
        </c:ser>
        <c:ser>
          <c:idx val="1"/>
          <c:order val="1"/>
          <c:tx>
            <c:strRef>
              <c:f>'Gardaland e BusMare 2023 '!$B$185</c:f>
              <c:strCache>
                <c:ptCount val="1"/>
                <c:pt idx="0">
                  <c:v>Gardaland Park 2023-06-30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'!$C$185:$K$185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6-4493-AF70-9917042348C6}"/>
            </c:ext>
          </c:extLst>
        </c:ser>
        <c:ser>
          <c:idx val="2"/>
          <c:order val="2"/>
          <c:tx>
            <c:strRef>
              <c:f>'Gardaland e BusMare 2023 '!$B$186</c:f>
              <c:strCache>
                <c:ptCount val="1"/>
                <c:pt idx="0">
                  <c:v>Gardaland Park 2023-07-02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'!$C$186:$K$186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6-4493-AF70-9917042348C6}"/>
            </c:ext>
          </c:extLst>
        </c:ser>
        <c:ser>
          <c:idx val="3"/>
          <c:order val="3"/>
          <c:tx>
            <c:strRef>
              <c:f>'Gardaland e BusMare 2023 '!$B$187</c:f>
              <c:strCache>
                <c:ptCount val="1"/>
                <c:pt idx="0">
                  <c:v>Gardaland Park 2023-07-15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'!$C$187:$K$187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6-4493-AF70-9917042348C6}"/>
            </c:ext>
          </c:extLst>
        </c:ser>
        <c:ser>
          <c:idx val="4"/>
          <c:order val="4"/>
          <c:tx>
            <c:strRef>
              <c:f>'Gardaland e BusMare 2023 '!$B$188</c:f>
              <c:strCache>
                <c:ptCount val="1"/>
                <c:pt idx="0">
                  <c:v>Gardaland Park 2023-07-25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'!$C$188:$K$188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6-4493-AF70-9917042348C6}"/>
            </c:ext>
          </c:extLst>
        </c:ser>
        <c:ser>
          <c:idx val="5"/>
          <c:order val="5"/>
          <c:tx>
            <c:strRef>
              <c:f>'Gardaland e BusMare 2023 '!$B$189</c:f>
              <c:strCache>
                <c:ptCount val="1"/>
                <c:pt idx="0">
                  <c:v>Gardaland Park 2023-08-27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'!$C$189:$K$189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6-4493-AF70-9917042348C6}"/>
            </c:ext>
          </c:extLst>
        </c:ser>
        <c:ser>
          <c:idx val="6"/>
          <c:order val="6"/>
          <c:tx>
            <c:strRef>
              <c:f>'Gardaland e BusMare 2023 '!$B$190</c:f>
              <c:strCache>
                <c:ptCount val="1"/>
                <c:pt idx="0">
                  <c:v>Gardaland Park 2023-09-09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'!$C$190:$K$190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96-4493-AF70-9917042348C6}"/>
            </c:ext>
          </c:extLst>
        </c:ser>
        <c:ser>
          <c:idx val="7"/>
          <c:order val="7"/>
          <c:tx>
            <c:strRef>
              <c:f>'Gardaland e BusMare 2023 '!$B$191</c:f>
              <c:strCache>
                <c:ptCount val="1"/>
                <c:pt idx="0">
                  <c:v>Gardaland Park 2023-09-23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'!$C$191:$K$191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96-4493-AF70-9917042348C6}"/>
            </c:ext>
          </c:extLst>
        </c:ser>
        <c:ser>
          <c:idx val="8"/>
          <c:order val="8"/>
          <c:tx>
            <c:strRef>
              <c:f>'Gardaland e BusMare 2023 '!$B$192</c:f>
              <c:strCache>
                <c:ptCount val="1"/>
                <c:pt idx="0">
                  <c:v>Gardaland Park 2023-10-15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'!$C$192:$K$192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96-4493-AF70-99170423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043983"/>
        <c:axId val="960614399"/>
      </c:lineChart>
      <c:catAx>
        <c:axId val="9960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614399"/>
        <c:crosses val="autoZero"/>
        <c:auto val="1"/>
        <c:lblAlgn val="ctr"/>
        <c:lblOffset val="100"/>
        <c:noMultiLvlLbl val="0"/>
      </c:catAx>
      <c:valAx>
        <c:axId val="9606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0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Andamento Progressivo</a:t>
            </a:r>
            <a:r>
              <a:rPr lang="it-IT" b="1" baseline="0"/>
              <a:t> ATV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'Gardaland e BusMare 2023 '!$B$193</c:f>
              <c:strCache>
                <c:ptCount val="1"/>
                <c:pt idx="0">
                  <c:v>Gardaland ATV 2023-07-05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'!$C$193:$K$193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B-4530-A625-5F8E5E95E6FD}"/>
            </c:ext>
          </c:extLst>
        </c:ser>
        <c:ser>
          <c:idx val="1"/>
          <c:order val="1"/>
          <c:tx>
            <c:strRef>
              <c:f>'Gardaland e BusMare 2023 '!$B$194</c:f>
              <c:strCache>
                <c:ptCount val="1"/>
                <c:pt idx="0">
                  <c:v>Gardaland ATV 2023-07-18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'!$C$194:$K$194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B-4530-A625-5F8E5E95E6FD}"/>
            </c:ext>
          </c:extLst>
        </c:ser>
        <c:ser>
          <c:idx val="2"/>
          <c:order val="2"/>
          <c:tx>
            <c:strRef>
              <c:f>'Gardaland e BusMare 2023 '!$B$195</c:f>
              <c:strCache>
                <c:ptCount val="1"/>
                <c:pt idx="0">
                  <c:v>Gardaland ATV 2023-07-20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'!$C$195:$K$195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B-4530-A625-5F8E5E95E6FD}"/>
            </c:ext>
          </c:extLst>
        </c:ser>
        <c:ser>
          <c:idx val="3"/>
          <c:order val="3"/>
          <c:tx>
            <c:strRef>
              <c:f>'Gardaland e BusMare 2023 '!$B$196</c:f>
              <c:strCache>
                <c:ptCount val="1"/>
                <c:pt idx="0">
                  <c:v>Gardaland ATV 2023-07-24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'!$C$196:$K$196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B-4530-A625-5F8E5E95E6FD}"/>
            </c:ext>
          </c:extLst>
        </c:ser>
        <c:ser>
          <c:idx val="4"/>
          <c:order val="4"/>
          <c:tx>
            <c:strRef>
              <c:f>'Gardaland e BusMare 2023 '!$B$197</c:f>
              <c:strCache>
                <c:ptCount val="1"/>
                <c:pt idx="0">
                  <c:v>Gardaland ATV 2023-08-02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'!$C$197:$K$197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B-4530-A625-5F8E5E95E6FD}"/>
            </c:ext>
          </c:extLst>
        </c:ser>
        <c:ser>
          <c:idx val="5"/>
          <c:order val="5"/>
          <c:tx>
            <c:strRef>
              <c:f>'Gardaland e BusMare 2023 '!$B$198</c:f>
              <c:strCache>
                <c:ptCount val="1"/>
                <c:pt idx="0">
                  <c:v>Gardaland ATV 2023-08-04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'!$C$198:$K$198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B-4530-A625-5F8E5E95E6FD}"/>
            </c:ext>
          </c:extLst>
        </c:ser>
        <c:ser>
          <c:idx val="6"/>
          <c:order val="6"/>
          <c:tx>
            <c:strRef>
              <c:f>'Gardaland e BusMare 2023 '!$B$199</c:f>
              <c:strCache>
                <c:ptCount val="1"/>
                <c:pt idx="0">
                  <c:v>Gardaland ATV 2023-08-08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'!$C$199:$K$199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B-4530-A625-5F8E5E95E6FD}"/>
            </c:ext>
          </c:extLst>
        </c:ser>
        <c:ser>
          <c:idx val="7"/>
          <c:order val="7"/>
          <c:tx>
            <c:strRef>
              <c:f>'Gardaland e BusMare 2023 '!$B$200</c:f>
              <c:strCache>
                <c:ptCount val="1"/>
                <c:pt idx="0">
                  <c:v>Gardaland ATV 2023-08-09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'!$C$200:$K$200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DB-4530-A625-5F8E5E95E6FD}"/>
            </c:ext>
          </c:extLst>
        </c:ser>
        <c:ser>
          <c:idx val="8"/>
          <c:order val="8"/>
          <c:tx>
            <c:strRef>
              <c:f>'Gardaland e BusMare 2023 '!$B$201</c:f>
              <c:strCache>
                <c:ptCount val="1"/>
                <c:pt idx="0">
                  <c:v>Gardaland ATV 2023-08-16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'!$C$201:$K$201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DB-4530-A625-5F8E5E95E6FD}"/>
            </c:ext>
          </c:extLst>
        </c:ser>
        <c:ser>
          <c:idx val="9"/>
          <c:order val="9"/>
          <c:tx>
            <c:strRef>
              <c:f>'Gardaland e BusMare 2023 '!$B$202</c:f>
              <c:strCache>
                <c:ptCount val="1"/>
                <c:pt idx="0">
                  <c:v>Gardaland ATV 2023-08-21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'!$C$202:$K$202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DB-4530-A625-5F8E5E95E6FD}"/>
            </c:ext>
          </c:extLst>
        </c:ser>
        <c:ser>
          <c:idx val="10"/>
          <c:order val="10"/>
          <c:tx>
            <c:strRef>
              <c:f>'Gardaland e BusMare 2023 '!$B$203</c:f>
              <c:strCache>
                <c:ptCount val="1"/>
                <c:pt idx="0">
                  <c:v>Gardaland ATV 2023-08-24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'Gardaland e BusMare 2023 '!$C$183:$K$183</c:f>
              <c:strCache>
                <c:ptCount val="9"/>
                <c:pt idx="0">
                  <c:v>8_set</c:v>
                </c:pt>
                <c:pt idx="1">
                  <c:v>7_set</c:v>
                </c:pt>
                <c:pt idx="2">
                  <c:v>6_set</c:v>
                </c:pt>
                <c:pt idx="3">
                  <c:v>5_set</c:v>
                </c:pt>
                <c:pt idx="4">
                  <c:v>4_set</c:v>
                </c:pt>
                <c:pt idx="5">
                  <c:v>3_set</c:v>
                </c:pt>
                <c:pt idx="6">
                  <c:v>2_set</c:v>
                </c:pt>
                <c:pt idx="7">
                  <c:v>1_set</c:v>
                </c:pt>
                <c:pt idx="8">
                  <c:v>1_giorno</c:v>
                </c:pt>
              </c:strCache>
            </c:strRef>
          </c:cat>
          <c:val>
            <c:numRef>
              <c:f>'Gardaland e BusMare 2023 '!$C$203:$K$203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DB-4530-A625-5F8E5E95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387679"/>
        <c:axId val="960639839"/>
      </c:lineChart>
      <c:catAx>
        <c:axId val="10583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639839"/>
        <c:crosses val="autoZero"/>
        <c:auto val="1"/>
        <c:lblAlgn val="ctr"/>
        <c:lblOffset val="100"/>
        <c:noMultiLvlLbl val="0"/>
      </c:catAx>
      <c:valAx>
        <c:axId val="9606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83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Bus Mare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'Gardaland e BusMare 2023 '!$B$8</c:f>
              <c:strCache>
                <c:ptCount val="1"/>
                <c:pt idx="0">
                  <c:v>Bus Mare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D-4877-9689-5FCB5957F6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04-45B9-B911-93A8D16DB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D-4877-9689-5FCB5957F61E}"/>
              </c:ext>
            </c:extLst>
          </c:dPt>
          <c:dLbls>
            <c:dLbl>
              <c:idx val="1"/>
              <c:layout>
                <c:manualLayout>
                  <c:x val="0.21541044567826487"/>
                  <c:y val="-5.0334572981828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04-45B9-B911-93A8D16DBF6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'Gardaland e BusMare 2023 '!$C$8:$E$8</c:f>
              <c:strCache>
                <c:ptCount val="3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</c:strCache>
            </c:strRef>
          </c:cat>
          <c:val>
            <c:numRef>
              <c:f>'Gardaland e BusMare 2023 '!$C$17:$E$17</c:f>
              <c:numCache>
                <c:formatCode>_("€"* #,##0.00_);_("€"* \(#,##0.00\);_("€"* "-"??_);_(@_)</c:formatCode>
                <c:ptCount val="3"/>
                <c:pt idx="0">
                  <c:v>1098.0999999999999</c:v>
                </c:pt>
                <c:pt idx="1">
                  <c:v>4900.2</c:v>
                </c:pt>
                <c:pt idx="2">
                  <c:v>1422.3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04-45B9-B911-93A8D16D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Bus Mare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'Gardaland e BusMare 2023 '!$B$8</c:f>
              <c:strCache>
                <c:ptCount val="1"/>
                <c:pt idx="0">
                  <c:v>Bus Mare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'Gardaland e BusMare 2023 '!$B$9:$B$16</c:f>
              <c:strCache>
                <c:ptCount val="8"/>
                <c:pt idx="0">
                  <c:v>Bus Mare - Albissola</c:v>
                </c:pt>
                <c:pt idx="1">
                  <c:v>Bus Mare - Finale Ligure</c:v>
                </c:pt>
                <c:pt idx="2">
                  <c:v>Bus Mare - Noli</c:v>
                </c:pt>
                <c:pt idx="3">
                  <c:v>Bus Mare - Pietra Ligure</c:v>
                </c:pt>
                <c:pt idx="4">
                  <c:v>Bus Mare - Savona</c:v>
                </c:pt>
                <c:pt idx="5">
                  <c:v>Bus Mare - Sestri Levante</c:v>
                </c:pt>
                <c:pt idx="6">
                  <c:v>Bus Mare - Spotorno</c:v>
                </c:pt>
                <c:pt idx="7">
                  <c:v>Bus Mare - Varazze</c:v>
                </c:pt>
              </c:strCache>
            </c:strRef>
          </c:cat>
          <c:val>
            <c:numRef>
              <c:f>'Gardaland e BusMare 2023 '!$F$9:$F$15</c:f>
              <c:numCache>
                <c:formatCode>_("€"* #,##0.00_);_("€"* \(#,##0.00\);_("€"* "-"??_);_(@_)</c:formatCode>
                <c:ptCount val="7"/>
                <c:pt idx="0">
                  <c:v>2911.8999999999996</c:v>
                </c:pt>
                <c:pt idx="1">
                  <c:v>1259.1000000000001</c:v>
                </c:pt>
                <c:pt idx="2">
                  <c:v>1144.3</c:v>
                </c:pt>
                <c:pt idx="3">
                  <c:v>1077.3</c:v>
                </c:pt>
                <c:pt idx="4">
                  <c:v>752.69999999999993</c:v>
                </c:pt>
                <c:pt idx="5">
                  <c:v>111.9</c:v>
                </c:pt>
                <c:pt idx="6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08E-A7F4-069ABA3B0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8542495"/>
        <c:axId val="1013850255"/>
      </c:barChart>
      <c:catAx>
        <c:axId val="98854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850255"/>
        <c:crosses val="autoZero"/>
        <c:auto val="1"/>
        <c:lblAlgn val="ctr"/>
        <c:lblOffset val="100"/>
        <c:noMultiLvlLbl val="0"/>
      </c:catAx>
      <c:valAx>
        <c:axId val="10138502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9885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Gardaland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'Gardaland e BusMare 2023 '!$B$97</c:f>
              <c:strCache>
                <c:ptCount val="1"/>
                <c:pt idx="0">
                  <c:v>Gardaland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75-405A-875C-36CC5FC6E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75-405A-875C-36CC5FC6E7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75-405A-875C-36CC5FC6E7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75-405A-875C-36CC5FC6E7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75-405A-875C-36CC5FC6E7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E7-49BA-8A85-BD8093F1A4C9}"/>
              </c:ext>
            </c:extLst>
          </c:dPt>
          <c:dLbls>
            <c:dLbl>
              <c:idx val="3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02229249315189"/>
                      <c:h val="8.01065272880905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E75-405A-875C-36CC5FC6E7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'Gardaland e BusMare 2023 '!$C$97:$H$97</c:f>
              <c:strCache>
                <c:ptCount val="6"/>
                <c:pt idx="0">
                  <c:v>mag</c:v>
                </c:pt>
                <c:pt idx="1">
                  <c:v>giu</c:v>
                </c:pt>
                <c:pt idx="2">
                  <c:v>lug</c:v>
                </c:pt>
                <c:pt idx="3">
                  <c:v>ago</c:v>
                </c:pt>
                <c:pt idx="4">
                  <c:v>set</c:v>
                </c:pt>
                <c:pt idx="5">
                  <c:v>ott</c:v>
                </c:pt>
              </c:strCache>
            </c:strRef>
          </c:cat>
          <c:val>
            <c:numRef>
              <c:f>'Gardaland e BusMare 2023 '!$C$108:$H$108</c:f>
              <c:numCache>
                <c:formatCode>_("€"* #,##0.00_);_("€"* \(#,##0.00\);_("€"* "-"??_);_(@_)</c:formatCode>
                <c:ptCount val="6"/>
                <c:pt idx="0">
                  <c:v>1636</c:v>
                </c:pt>
                <c:pt idx="1">
                  <c:v>120.9</c:v>
                </c:pt>
                <c:pt idx="2">
                  <c:v>2496.6999999999998</c:v>
                </c:pt>
                <c:pt idx="3">
                  <c:v>2466.8000000000002</c:v>
                </c:pt>
                <c:pt idx="4">
                  <c:v>2093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05A-875C-36CC5FC6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119</xdr:row>
      <xdr:rowOff>160191</xdr:rowOff>
    </xdr:from>
    <xdr:to>
      <xdr:col>25</xdr:col>
      <xdr:colOff>61480</xdr:colOff>
      <xdr:row>136</xdr:row>
      <xdr:rowOff>14286</xdr:rowOff>
    </xdr:to>
    <xdr:grpSp>
      <xdr:nvGrpSpPr>
        <xdr:cNvPr id="21" name="Gruppo 20">
          <a:extLst>
            <a:ext uri="{FF2B5EF4-FFF2-40B4-BE49-F238E27FC236}">
              <a16:creationId xmlns:a16="http://schemas.microsoft.com/office/drawing/2014/main" id="{CFA90631-9C58-037F-0DE1-B850E03DF1C2}"/>
            </a:ext>
          </a:extLst>
        </xdr:cNvPr>
        <xdr:cNvGrpSpPr/>
      </xdr:nvGrpSpPr>
      <xdr:grpSpPr>
        <a:xfrm>
          <a:off x="9379404" y="22033674"/>
          <a:ext cx="10113076" cy="2976933"/>
          <a:chOff x="8067675" y="16718234"/>
          <a:chExt cx="9249741" cy="2746104"/>
        </a:xfrm>
      </xdr:grpSpPr>
      <xdr:graphicFrame macro="">
        <xdr:nvGraphicFramePr>
          <xdr:cNvPr id="16" name="Grafico 15">
            <a:extLst>
              <a:ext uri="{FF2B5EF4-FFF2-40B4-BE49-F238E27FC236}">
                <a16:creationId xmlns:a16="http://schemas.microsoft.com/office/drawing/2014/main" id="{99DE038D-AAB3-2DE6-FCFF-FCC377FBD355}"/>
              </a:ext>
            </a:extLst>
          </xdr:cNvPr>
          <xdr:cNvGraphicFramePr/>
        </xdr:nvGraphicFramePr>
        <xdr:xfrm>
          <a:off x="8067675" y="1672113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0" name="Grafico 19">
            <a:extLst>
              <a:ext uri="{FF2B5EF4-FFF2-40B4-BE49-F238E27FC236}">
                <a16:creationId xmlns:a16="http://schemas.microsoft.com/office/drawing/2014/main" id="{D53D239E-70F6-D277-0CB0-47A6189A34F5}"/>
              </a:ext>
            </a:extLst>
          </xdr:cNvPr>
          <xdr:cNvGraphicFramePr/>
        </xdr:nvGraphicFramePr>
        <xdr:xfrm>
          <a:off x="12745416" y="1671823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11</xdr:col>
      <xdr:colOff>127287</xdr:colOff>
      <xdr:row>142</xdr:row>
      <xdr:rowOff>3895</xdr:rowOff>
    </xdr:from>
    <xdr:to>
      <xdr:col>23</xdr:col>
      <xdr:colOff>15550</xdr:colOff>
      <xdr:row>170</xdr:row>
      <xdr:rowOff>97376</xdr:rowOff>
    </xdr:to>
    <xdr:grpSp>
      <xdr:nvGrpSpPr>
        <xdr:cNvPr id="25" name="Gruppo 24">
          <a:extLst>
            <a:ext uri="{FF2B5EF4-FFF2-40B4-BE49-F238E27FC236}">
              <a16:creationId xmlns:a16="http://schemas.microsoft.com/office/drawing/2014/main" id="{5CA8E39E-73C8-CC97-98A2-4A69CE494DF0}"/>
            </a:ext>
          </a:extLst>
        </xdr:cNvPr>
        <xdr:cNvGrpSpPr/>
      </xdr:nvGrpSpPr>
      <xdr:grpSpPr>
        <a:xfrm>
          <a:off x="10414287" y="26102395"/>
          <a:ext cx="7725977" cy="5236981"/>
          <a:chOff x="10144123" y="19912013"/>
          <a:chExt cx="7200000" cy="4606190"/>
        </a:xfrm>
      </xdr:grpSpPr>
      <xdr:graphicFrame macro="">
        <xdr:nvGraphicFramePr>
          <xdr:cNvPr id="23" name="Grafico 22">
            <a:extLst>
              <a:ext uri="{FF2B5EF4-FFF2-40B4-BE49-F238E27FC236}">
                <a16:creationId xmlns:a16="http://schemas.microsoft.com/office/drawing/2014/main" id="{69F5184A-BEF0-DC04-B28E-496AD67376D3}"/>
              </a:ext>
            </a:extLst>
          </xdr:cNvPr>
          <xdr:cNvGraphicFramePr/>
        </xdr:nvGraphicFramePr>
        <xdr:xfrm>
          <a:off x="10144123" y="19912013"/>
          <a:ext cx="7200000" cy="22491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4" name="Grafico 23">
            <a:extLst>
              <a:ext uri="{FF2B5EF4-FFF2-40B4-BE49-F238E27FC236}">
                <a16:creationId xmlns:a16="http://schemas.microsoft.com/office/drawing/2014/main" id="{3F76D208-C7E0-22E1-E686-5CBA442DD193}"/>
              </a:ext>
            </a:extLst>
          </xdr:cNvPr>
          <xdr:cNvGraphicFramePr/>
        </xdr:nvGraphicFramePr>
        <xdr:xfrm>
          <a:off x="10144123" y="22269009"/>
          <a:ext cx="7200000" cy="22491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11</xdr:col>
      <xdr:colOff>152398</xdr:colOff>
      <xdr:row>178</xdr:row>
      <xdr:rowOff>42863</xdr:rowOff>
    </xdr:from>
    <xdr:to>
      <xdr:col>23</xdr:col>
      <xdr:colOff>46725</xdr:colOff>
      <xdr:row>206</xdr:row>
      <xdr:rowOff>114938</xdr:rowOff>
    </xdr:to>
    <xdr:grpSp>
      <xdr:nvGrpSpPr>
        <xdr:cNvPr id="28" name="Gruppo 27">
          <a:extLst>
            <a:ext uri="{FF2B5EF4-FFF2-40B4-BE49-F238E27FC236}">
              <a16:creationId xmlns:a16="http://schemas.microsoft.com/office/drawing/2014/main" id="{76A0D5AA-28F0-8AD4-2088-7F7A334DBA7A}"/>
            </a:ext>
          </a:extLst>
        </xdr:cNvPr>
        <xdr:cNvGrpSpPr/>
      </xdr:nvGrpSpPr>
      <xdr:grpSpPr>
        <a:xfrm>
          <a:off x="10439398" y="32754434"/>
          <a:ext cx="7732041" cy="5215575"/>
          <a:chOff x="10210798" y="25607963"/>
          <a:chExt cx="7209527" cy="5139375"/>
        </a:xfrm>
      </xdr:grpSpPr>
      <xdr:graphicFrame macro="">
        <xdr:nvGraphicFramePr>
          <xdr:cNvPr id="26" name="Grafico 25">
            <a:extLst>
              <a:ext uri="{FF2B5EF4-FFF2-40B4-BE49-F238E27FC236}">
                <a16:creationId xmlns:a16="http://schemas.microsoft.com/office/drawing/2014/main" id="{5B38D7F7-8926-5CBB-F858-0302BD8E9145}"/>
              </a:ext>
            </a:extLst>
          </xdr:cNvPr>
          <xdr:cNvGraphicFramePr/>
        </xdr:nvGraphicFramePr>
        <xdr:xfrm>
          <a:off x="10210798" y="25607963"/>
          <a:ext cx="72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7" name="Grafico 26">
            <a:extLst>
              <a:ext uri="{FF2B5EF4-FFF2-40B4-BE49-F238E27FC236}">
                <a16:creationId xmlns:a16="http://schemas.microsoft.com/office/drawing/2014/main" id="{99697A4B-17BC-8214-C0FB-C121639DD543}"/>
              </a:ext>
            </a:extLst>
          </xdr:cNvPr>
          <xdr:cNvGraphicFramePr/>
        </xdr:nvGraphicFramePr>
        <xdr:xfrm>
          <a:off x="10220325" y="28227338"/>
          <a:ext cx="72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7</xdr:col>
      <xdr:colOff>171450</xdr:colOff>
      <xdr:row>5</xdr:row>
      <xdr:rowOff>176212</xdr:rowOff>
    </xdr:from>
    <xdr:to>
      <xdr:col>21</xdr:col>
      <xdr:colOff>212973</xdr:colOff>
      <xdr:row>22</xdr:row>
      <xdr:rowOff>144917</xdr:rowOff>
    </xdr:to>
    <xdr:grpSp>
      <xdr:nvGrpSpPr>
        <xdr:cNvPr id="32" name="Gruppo 31">
          <a:extLst>
            <a:ext uri="{FF2B5EF4-FFF2-40B4-BE49-F238E27FC236}">
              <a16:creationId xmlns:a16="http://schemas.microsoft.com/office/drawing/2014/main" id="{D82BACC9-7544-112C-F7F1-35E3825FBD6B}"/>
            </a:ext>
          </a:extLst>
        </xdr:cNvPr>
        <xdr:cNvGrpSpPr/>
      </xdr:nvGrpSpPr>
      <xdr:grpSpPr>
        <a:xfrm>
          <a:off x="6947808" y="1135516"/>
          <a:ext cx="10083594" cy="3091544"/>
          <a:chOff x="6877050" y="1081087"/>
          <a:chExt cx="9112351" cy="2890837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C3BA3AFB-1268-C622-B4F3-B755542DFA37}"/>
              </a:ext>
            </a:extLst>
          </xdr:cNvPr>
          <xdr:cNvGraphicFramePr/>
        </xdr:nvGraphicFramePr>
        <xdr:xfrm>
          <a:off x="11539611" y="1085523"/>
          <a:ext cx="4449790" cy="28741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9" name="Grafico 28">
            <a:extLst>
              <a:ext uri="{FF2B5EF4-FFF2-40B4-BE49-F238E27FC236}">
                <a16:creationId xmlns:a16="http://schemas.microsoft.com/office/drawing/2014/main" id="{7703F685-3136-7659-831C-4F3F8429B753}"/>
              </a:ext>
            </a:extLst>
          </xdr:cNvPr>
          <xdr:cNvGraphicFramePr/>
        </xdr:nvGraphicFramePr>
        <xdr:xfrm>
          <a:off x="6877050" y="1081087"/>
          <a:ext cx="4572000" cy="28908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9</xdr:col>
      <xdr:colOff>97847</xdr:colOff>
      <xdr:row>94</xdr:row>
      <xdr:rowOff>140546</xdr:rowOff>
    </xdr:from>
    <xdr:to>
      <xdr:col>24</xdr:col>
      <xdr:colOff>604404</xdr:colOff>
      <xdr:row>109</xdr:row>
      <xdr:rowOff>178810</xdr:rowOff>
    </xdr:to>
    <xdr:grpSp>
      <xdr:nvGrpSpPr>
        <xdr:cNvPr id="31" name="Gruppo 30">
          <a:extLst>
            <a:ext uri="{FF2B5EF4-FFF2-40B4-BE49-F238E27FC236}">
              <a16:creationId xmlns:a16="http://schemas.microsoft.com/office/drawing/2014/main" id="{0744CBC5-E48F-644E-DCBF-6D316DEF80B9}"/>
            </a:ext>
          </a:extLst>
        </xdr:cNvPr>
        <xdr:cNvGrpSpPr/>
      </xdr:nvGrpSpPr>
      <xdr:grpSpPr>
        <a:xfrm>
          <a:off x="9391526" y="17421617"/>
          <a:ext cx="9990736" cy="2793711"/>
          <a:chOff x="8077200" y="14997815"/>
          <a:chExt cx="9210674" cy="2752023"/>
        </a:xfrm>
      </xdr:grpSpPr>
      <xdr:graphicFrame macro="">
        <xdr:nvGraphicFramePr>
          <xdr:cNvPr id="19" name="Grafico 18">
            <a:extLst>
              <a:ext uri="{FF2B5EF4-FFF2-40B4-BE49-F238E27FC236}">
                <a16:creationId xmlns:a16="http://schemas.microsoft.com/office/drawing/2014/main" id="{A9307232-FA71-06D1-F3CB-65A04C2E8A65}"/>
              </a:ext>
            </a:extLst>
          </xdr:cNvPr>
          <xdr:cNvGraphicFramePr/>
        </xdr:nvGraphicFramePr>
        <xdr:xfrm>
          <a:off x="12739232" y="14997815"/>
          <a:ext cx="4548642" cy="2728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30" name="Grafico 29">
            <a:extLst>
              <a:ext uri="{FF2B5EF4-FFF2-40B4-BE49-F238E27FC236}">
                <a16:creationId xmlns:a16="http://schemas.microsoft.com/office/drawing/2014/main" id="{4AD5BD4B-D7EC-2913-E5EA-74D11D48C56F}"/>
              </a:ext>
            </a:extLst>
          </xdr:cNvPr>
          <xdr:cNvGraphicFramePr/>
        </xdr:nvGraphicFramePr>
        <xdr:xfrm>
          <a:off x="8077200" y="1500663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0</xdr:col>
      <xdr:colOff>225137</xdr:colOff>
      <xdr:row>40</xdr:row>
      <xdr:rowOff>86590</xdr:rowOff>
    </xdr:from>
    <xdr:to>
      <xdr:col>7</xdr:col>
      <xdr:colOff>3001</xdr:colOff>
      <xdr:row>48</xdr:row>
      <xdr:rowOff>138545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EDC428A-DBDE-4513-8A47-D0BF922C2C80}"/>
            </a:ext>
          </a:extLst>
        </xdr:cNvPr>
        <xdr:cNvSpPr txBox="1"/>
      </xdr:nvSpPr>
      <xdr:spPr>
        <a:xfrm>
          <a:off x="225137" y="6814704"/>
          <a:ext cx="6480000" cy="1506682"/>
        </a:xfrm>
        <a:prstGeom prst="rect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 baseline="0"/>
            <a:t>Ovviamente l'afflusso di passeggeri è direttamente correlato al fatturato, infatti anche qui vi è un forte calo rispetto allo scorso anno, 194 contro 457, quasi il 60% in meno.</a:t>
          </a:r>
        </a:p>
        <a:p>
          <a:r>
            <a:rPr lang="it-IT" sz="1200" baseline="0"/>
            <a:t>Nel 2023 luglio continua ad essere il mese con più passeggeri, a differenza di giugno che quest'anno è stato il peggiore. </a:t>
          </a:r>
        </a:p>
        <a:p>
          <a:r>
            <a:rPr lang="it-IT" sz="1200" baseline="0"/>
            <a:t>Nel 2023 il viaggio con più affluenza è stato Noli con 77 pax, mentre Spotorno solo 2 contro i 127 dell'anno scorso.</a:t>
          </a:r>
        </a:p>
      </xdr:txBody>
    </xdr:sp>
    <xdr:clientData/>
  </xdr:twoCellAnchor>
  <xdr:twoCellAnchor>
    <xdr:from>
      <xdr:col>1</xdr:col>
      <xdr:colOff>0</xdr:colOff>
      <xdr:row>77</xdr:row>
      <xdr:rowOff>0</xdr:rowOff>
    </xdr:from>
    <xdr:to>
      <xdr:col>7</xdr:col>
      <xdr:colOff>20319</xdr:colOff>
      <xdr:row>85</xdr:row>
      <xdr:rowOff>17318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BBD11991-E58A-445D-BF84-239461CEE9C8}"/>
            </a:ext>
          </a:extLst>
        </xdr:cNvPr>
        <xdr:cNvSpPr txBox="1"/>
      </xdr:nvSpPr>
      <xdr:spPr>
        <a:xfrm>
          <a:off x="242455" y="14001750"/>
          <a:ext cx="6480000" cy="1472045"/>
        </a:xfrm>
        <a:prstGeom prst="rect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 baseline="0"/>
            <a:t>I grafici di seguito rappresentano l'andamento precentuale delle prenotazioni fatte alcune settimane prima dell'evento.</a:t>
          </a:r>
        </a:p>
        <a:p>
          <a:r>
            <a:rPr lang="it-IT" sz="1200" baseline="0"/>
            <a:t>A differenza dell'anno scorso nel quale le prenotazioni sono state fatte per la maggior parte una settimana prima dell'evento, quest'anno anche due settimanete prima si è raggiunto un buon numero di prenotati. </a:t>
          </a:r>
        </a:p>
      </xdr:txBody>
    </xdr:sp>
    <xdr:clientData/>
  </xdr:twoCellAnchor>
  <xdr:twoCellAnchor>
    <xdr:from>
      <xdr:col>8</xdr:col>
      <xdr:colOff>203489</xdr:colOff>
      <xdr:row>51</xdr:row>
      <xdr:rowOff>34637</xdr:rowOff>
    </xdr:from>
    <xdr:to>
      <xdr:col>19</xdr:col>
      <xdr:colOff>515424</xdr:colOff>
      <xdr:row>79</xdr:row>
      <xdr:rowOff>99590</xdr:rowOff>
    </xdr:to>
    <xdr:grpSp>
      <xdr:nvGrpSpPr>
        <xdr:cNvPr id="7" name="Gruppo 6">
          <a:extLst>
            <a:ext uri="{FF2B5EF4-FFF2-40B4-BE49-F238E27FC236}">
              <a16:creationId xmlns:a16="http://schemas.microsoft.com/office/drawing/2014/main" id="{5821F0F0-1E35-C41C-7F2F-D704A535A2CD}"/>
            </a:ext>
          </a:extLst>
        </xdr:cNvPr>
        <xdr:cNvGrpSpPr/>
      </xdr:nvGrpSpPr>
      <xdr:grpSpPr>
        <a:xfrm>
          <a:off x="8238507" y="9443976"/>
          <a:ext cx="7789060" cy="5208453"/>
          <a:chOff x="7364557" y="9308523"/>
          <a:chExt cx="6494526" cy="5156499"/>
        </a:xfrm>
      </xdr:grpSpPr>
      <xdr:graphicFrame macro="">
        <xdr:nvGraphicFramePr>
          <xdr:cNvPr id="17" name="Grafico 1">
            <a:extLst>
              <a:ext uri="{FF2B5EF4-FFF2-40B4-BE49-F238E27FC236}">
                <a16:creationId xmlns:a16="http://schemas.microsoft.com/office/drawing/2014/main" id="{8D1111AE-6E9F-6621-5D7E-E3DCB170D722}"/>
              </a:ext>
            </a:extLst>
          </xdr:cNvPr>
          <xdr:cNvGraphicFramePr/>
        </xdr:nvGraphicFramePr>
        <xdr:xfrm>
          <a:off x="7379083" y="11933098"/>
          <a:ext cx="6480000" cy="2531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6" name="Grafico 2">
            <a:extLst>
              <a:ext uri="{FF2B5EF4-FFF2-40B4-BE49-F238E27FC236}">
                <a16:creationId xmlns:a16="http://schemas.microsoft.com/office/drawing/2014/main" id="{F15763B0-A25B-B6AE-E041-AC19BDB9C4C7}"/>
              </a:ext>
            </a:extLst>
          </xdr:cNvPr>
          <xdr:cNvGraphicFramePr/>
        </xdr:nvGraphicFramePr>
        <xdr:xfrm>
          <a:off x="7364557" y="9308523"/>
          <a:ext cx="6480000" cy="2533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1</xdr:col>
      <xdr:colOff>0</xdr:colOff>
      <xdr:row>17</xdr:row>
      <xdr:rowOff>129886</xdr:rowOff>
    </xdr:from>
    <xdr:to>
      <xdr:col>7</xdr:col>
      <xdr:colOff>8659</xdr:colOff>
      <xdr:row>26</xdr:row>
      <xdr:rowOff>86591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0707532A-D8BD-A4D6-6FFF-C90228DA8CBB}"/>
            </a:ext>
          </a:extLst>
        </xdr:cNvPr>
        <xdr:cNvSpPr txBox="1"/>
      </xdr:nvSpPr>
      <xdr:spPr>
        <a:xfrm>
          <a:off x="242455" y="3255818"/>
          <a:ext cx="5723659" cy="159327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Quest'anno BusMare non ha conseguito i risultati attesi, evidenziando un calo del quasi -40% rispetto all'anno precedente, con un fatturato di 7.420,6 € rispetto ai 12.720,12 € del 2022. Il viaggio con il maggior fatturato di quest'anno è stato Noli, con 2.911,9 €, mentre nel 2022 Spotorno aveva superato i 3.500 €, ma quest'anno ha registrato uno dei risultati più bassi. Il mese di luglio si è confermato come il migliore, come lo era stato nel 2022, sebbene con cifre differenti. Al contrario, giugno di quest'anno non è riuscito a mantenere le stesse prestazioni dell'anno precedente in termini di fatturato percentuale totale.</a:t>
          </a:r>
        </a:p>
      </xdr:txBody>
    </xdr:sp>
    <xdr:clientData/>
  </xdr:twoCellAnchor>
  <xdr:twoCellAnchor>
    <xdr:from>
      <xdr:col>1</xdr:col>
      <xdr:colOff>0</xdr:colOff>
      <xdr:row>108</xdr:row>
      <xdr:rowOff>112568</xdr:rowOff>
    </xdr:from>
    <xdr:to>
      <xdr:col>7</xdr:col>
      <xdr:colOff>8659</xdr:colOff>
      <xdr:row>117</xdr:row>
      <xdr:rowOff>69273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CD99AE31-5821-46CC-A9F8-F460AE159E76}"/>
            </a:ext>
          </a:extLst>
        </xdr:cNvPr>
        <xdr:cNvSpPr txBox="1"/>
      </xdr:nvSpPr>
      <xdr:spPr>
        <a:xfrm>
          <a:off x="242455" y="19786023"/>
          <a:ext cx="5723659" cy="159327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Gardaland non ha registrato un impatto positivo simile all'anno precedente. Infatti, si osserva una notevole differenza tra il 2022, con 17.210,58 €, e il 2023, in cui il fatturato è sceso a 8.943,4 €. Nonostante ciò i mesi di luglio e agosto</a:t>
          </a:r>
          <a:r>
            <a:rPr lang="it-IT" sz="1200" baseline="0"/>
            <a:t> rimangono i mesi con maggiore affluenza anche se con cifre molto diverse</a:t>
          </a:r>
          <a:r>
            <a:rPr lang="it-IT" sz="1200"/>
            <a:t>. D'altro canto, i viaggi ATV hanno continuato a mostrare una buona performance</a:t>
          </a:r>
          <a:r>
            <a:rPr lang="it-IT" sz="1200" baseline="0"/>
            <a:t> fatturando 1.617,00 €, in maniera simile al 2022</a:t>
          </a:r>
          <a:r>
            <a:rPr lang="it-IT" sz="1200"/>
            <a:t>. Di conseguenzai viaggi classici hanno incassato</a:t>
          </a:r>
          <a:r>
            <a:rPr lang="it-IT" sz="1200" baseline="0"/>
            <a:t>  7.326,40 €.</a:t>
          </a:r>
          <a:endParaRPr lang="it-IT" sz="1200"/>
        </a:p>
        <a:p>
          <a:r>
            <a:rPr lang="it-IT" sz="1200"/>
            <a:t>Tuttavia, è importante notare che il numero complessivo di viaggi proposti è diminuito, scendendo quasi del 50% rispetto all'anno precedente.</a:t>
          </a:r>
        </a:p>
      </xdr:txBody>
    </xdr:sp>
    <xdr:clientData/>
  </xdr:twoCellAnchor>
  <xdr:twoCellAnchor>
    <xdr:from>
      <xdr:col>7</xdr:col>
      <xdr:colOff>96982</xdr:colOff>
      <xdr:row>113</xdr:row>
      <xdr:rowOff>96982</xdr:rowOff>
    </xdr:from>
    <xdr:to>
      <xdr:col>10</xdr:col>
      <xdr:colOff>209550</xdr:colOff>
      <xdr:row>117</xdr:row>
      <xdr:rowOff>71005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48C85AA5-0162-3BA6-6189-CEEFCA2EA04B}"/>
            </a:ext>
          </a:extLst>
        </xdr:cNvPr>
        <xdr:cNvSpPr txBox="1"/>
      </xdr:nvSpPr>
      <xdr:spPr>
        <a:xfrm>
          <a:off x="6050107" y="20585257"/>
          <a:ext cx="2884343" cy="69792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N.B.</a:t>
          </a:r>
          <a:r>
            <a:rPr lang="it-IT" sz="1100" baseline="0"/>
            <a:t> I dati per il 2022 si fermano al 3 settembre così da avere un confronto alla pari tra i due anni.</a:t>
          </a:r>
          <a:endParaRPr lang="it-IT" sz="1100"/>
        </a:p>
      </xdr:txBody>
    </xdr:sp>
    <xdr:clientData/>
  </xdr:twoCellAnchor>
  <xdr:twoCellAnchor>
    <xdr:from>
      <xdr:col>1</xdr:col>
      <xdr:colOff>0</xdr:colOff>
      <xdr:row>133</xdr:row>
      <xdr:rowOff>114300</xdr:rowOff>
    </xdr:from>
    <xdr:to>
      <xdr:col>7</xdr:col>
      <xdr:colOff>8659</xdr:colOff>
      <xdr:row>142</xdr:row>
      <xdr:rowOff>71870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484D79AC-865C-40CF-8F6A-DF80A8058E79}"/>
            </a:ext>
          </a:extLst>
        </xdr:cNvPr>
        <xdr:cNvSpPr txBox="1"/>
      </xdr:nvSpPr>
      <xdr:spPr>
        <a:xfrm>
          <a:off x="247650" y="24041100"/>
          <a:ext cx="6333259" cy="158634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Come evidenziato dai dati sul fatturato e considerando la diminuzione dei viaggi rispetto al 2022, è chiaro che l'affluenza dei passeggeri è scesa drasticamente, registrando un calo del -60% rispetto all'anno precedente. Per quanto riguarda i passeggeri ATV, quest'anno sono stati registrati solamente 33, meno della metà rispetto al</a:t>
          </a:r>
          <a:r>
            <a:rPr lang="it-IT" sz="1200" baseline="0"/>
            <a:t> 2022</a:t>
          </a:r>
          <a:r>
            <a:rPr lang="it-IT" sz="1200"/>
            <a:t>, mentre il totale dei viaggi tradizionali è</a:t>
          </a:r>
          <a:r>
            <a:rPr lang="it-IT" sz="1200" baseline="0"/>
            <a:t> di</a:t>
          </a:r>
          <a:r>
            <a:rPr lang="it-IT" sz="1200"/>
            <a:t> 111. </a:t>
          </a:r>
        </a:p>
        <a:p>
          <a:r>
            <a:rPr lang="it-IT" sz="1200"/>
            <a:t>Il viaggio del primo maggio di quest'anno ha attirato il maggior numero di passeggeri per</a:t>
          </a:r>
          <a:r>
            <a:rPr lang="it-IT" sz="1200" baseline="0"/>
            <a:t> ora</a:t>
          </a:r>
          <a:r>
            <a:rPr lang="it-IT" sz="1200"/>
            <a:t>, con 24. Questo rappresenta un calo significativo rispetto al 2022, quando il viaggio con la maggiore affluenza è stato quello di Halloween, con 54 passeggeri. </a:t>
          </a:r>
          <a:r>
            <a:rPr lang="it-IT" sz="1200" baseline="0"/>
            <a:t>(da ricordare che i dati si fermano al 3 settembre anche per il 2022)</a:t>
          </a:r>
          <a:endParaRPr lang="it-IT" sz="1200"/>
        </a:p>
      </xdr:txBody>
    </xdr:sp>
    <xdr:clientData/>
  </xdr:twoCellAnchor>
  <xdr:twoCellAnchor>
    <xdr:from>
      <xdr:col>7</xdr:col>
      <xdr:colOff>104775</xdr:colOff>
      <xdr:row>29</xdr:row>
      <xdr:rowOff>23813</xdr:rowOff>
    </xdr:from>
    <xdr:to>
      <xdr:col>22</xdr:col>
      <xdr:colOff>234253</xdr:colOff>
      <xdr:row>47</xdr:row>
      <xdr:rowOff>11672</xdr:rowOff>
    </xdr:to>
    <xdr:grpSp>
      <xdr:nvGrpSpPr>
        <xdr:cNvPr id="22" name="Gruppo 21">
          <a:extLst>
            <a:ext uri="{FF2B5EF4-FFF2-40B4-BE49-F238E27FC236}">
              <a16:creationId xmlns:a16="http://schemas.microsoft.com/office/drawing/2014/main" id="{2A9FC0DC-F4A6-D998-7E50-E3C825041D5F}"/>
            </a:ext>
          </a:extLst>
        </xdr:cNvPr>
        <xdr:cNvGrpSpPr/>
      </xdr:nvGrpSpPr>
      <xdr:grpSpPr>
        <a:xfrm>
          <a:off x="6881133" y="5391831"/>
          <a:ext cx="10824691" cy="3294395"/>
          <a:chOff x="6677025" y="5310188"/>
          <a:chExt cx="10235503" cy="3245409"/>
        </a:xfrm>
      </xdr:grpSpPr>
      <xdr:graphicFrame macro="">
        <xdr:nvGraphicFramePr>
          <xdr:cNvPr id="12" name="Grafico 11">
            <a:extLst>
              <a:ext uri="{FF2B5EF4-FFF2-40B4-BE49-F238E27FC236}">
                <a16:creationId xmlns:a16="http://schemas.microsoft.com/office/drawing/2014/main" id="{25869448-B660-4E14-5028-AACAAAEEA8C4}"/>
              </a:ext>
            </a:extLst>
          </xdr:cNvPr>
          <xdr:cNvGraphicFramePr/>
        </xdr:nvGraphicFramePr>
        <xdr:xfrm>
          <a:off x="11872528" y="5315597"/>
          <a:ext cx="504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8" name="Grafico 17">
            <a:extLst>
              <a:ext uri="{FF2B5EF4-FFF2-40B4-BE49-F238E27FC236}">
                <a16:creationId xmlns:a16="http://schemas.microsoft.com/office/drawing/2014/main" id="{E14EDBDF-3E16-B419-A2B9-B474D32995BD}"/>
              </a:ext>
            </a:extLst>
          </xdr:cNvPr>
          <xdr:cNvGraphicFramePr/>
        </xdr:nvGraphicFramePr>
        <xdr:xfrm>
          <a:off x="6677025" y="5310188"/>
          <a:ext cx="504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10</xdr:col>
      <xdr:colOff>314325</xdr:colOff>
      <xdr:row>113</xdr:row>
      <xdr:rowOff>95250</xdr:rowOff>
    </xdr:from>
    <xdr:to>
      <xdr:col>15</xdr:col>
      <xdr:colOff>226868</xdr:colOff>
      <xdr:row>117</xdr:row>
      <xdr:rowOff>69273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D3C973DD-E4CD-404A-9417-4722256DCB4E}"/>
            </a:ext>
          </a:extLst>
        </xdr:cNvPr>
        <xdr:cNvSpPr txBox="1"/>
      </xdr:nvSpPr>
      <xdr:spPr>
        <a:xfrm>
          <a:off x="9705975" y="20583525"/>
          <a:ext cx="2931968" cy="69792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N.B. B.</a:t>
          </a:r>
          <a:r>
            <a:rPr lang="it-IT" sz="1100" baseline="0"/>
            <a:t> I viaggi ATV sono raggruppati in una singola riga per facilitare la visualizzazione dei grafici</a:t>
          </a:r>
          <a:endParaRPr lang="it-IT" sz="1100"/>
        </a:p>
      </xdr:txBody>
    </xdr:sp>
    <xdr:clientData/>
  </xdr:twoCellAnchor>
  <xdr:twoCellAnchor>
    <xdr:from>
      <xdr:col>1</xdr:col>
      <xdr:colOff>9525</xdr:colOff>
      <xdr:row>168</xdr:row>
      <xdr:rowOff>19050</xdr:rowOff>
    </xdr:from>
    <xdr:to>
      <xdr:col>7</xdr:col>
      <xdr:colOff>18184</xdr:colOff>
      <xdr:row>176</xdr:row>
      <xdr:rowOff>157595</xdr:rowOff>
    </xdr:to>
    <xdr:sp macro="" textlink="">
      <xdr:nvSpPr>
        <xdr:cNvPr id="37" name="CasellaDiTesto 36">
          <a:extLst>
            <a:ext uri="{FF2B5EF4-FFF2-40B4-BE49-F238E27FC236}">
              <a16:creationId xmlns:a16="http://schemas.microsoft.com/office/drawing/2014/main" id="{8F3FCEDA-8BA6-4748-A4EA-6A39825FDCA6}"/>
            </a:ext>
          </a:extLst>
        </xdr:cNvPr>
        <xdr:cNvSpPr txBox="1"/>
      </xdr:nvSpPr>
      <xdr:spPr>
        <a:xfrm>
          <a:off x="257175" y="30460950"/>
          <a:ext cx="6333259" cy="158634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Per l'analisi dell'andamento</a:t>
          </a:r>
          <a:r>
            <a:rPr lang="it-IT" sz="1200" baseline="0"/>
            <a:t> delle prenotazioni è stato scelto di usare la totalità dei dati, quindi vi sono tutti iviaggi ATV, così da avere un quadro completo per il 2023.</a:t>
          </a:r>
        </a:p>
        <a:p>
          <a:r>
            <a:rPr lang="it-IT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Dai grafici emerge una significativa differenza rispetto al 2022. Quest'anno non si è verificato un picco di prenotazioni solo una settimana prima dell'evento, ma al contrario, le prenotazioni sono iniziate a salire molto prima dell'evento stesso. Ad esempio, per il viaggio del primo maggio, si è notato un inusuale picco di prenotazioni ben 5 settimane prima dell'evento; mentre per il viaggio del 15 luglio, un notevole numero di passeggeri aveva prenotato 3 settimane prima dell'evento.</a:t>
          </a:r>
          <a:endParaRPr lang="it-IT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100446</xdr:colOff>
      <xdr:row>79</xdr:row>
      <xdr:rowOff>9092</xdr:rowOff>
    </xdr:from>
    <xdr:to>
      <xdr:col>24</xdr:col>
      <xdr:colOff>206046</xdr:colOff>
      <xdr:row>94</xdr:row>
      <xdr:rowOff>174467</xdr:rowOff>
    </xdr:to>
    <xdr:grpSp>
      <xdr:nvGrpSpPr>
        <xdr:cNvPr id="27" name="Gruppo 26">
          <a:extLst>
            <a:ext uri="{FF2B5EF4-FFF2-40B4-BE49-F238E27FC236}">
              <a16:creationId xmlns:a16="http://schemas.microsoft.com/office/drawing/2014/main" id="{F4E49BE1-037E-3A40-90EF-E8D56A36A1F2}"/>
            </a:ext>
          </a:extLst>
        </xdr:cNvPr>
        <xdr:cNvGrpSpPr/>
      </xdr:nvGrpSpPr>
      <xdr:grpSpPr>
        <a:xfrm>
          <a:off x="9747910" y="14521110"/>
          <a:ext cx="9249600" cy="2920821"/>
          <a:chOff x="8044165" y="12844463"/>
          <a:chExt cx="9291335" cy="2750498"/>
        </a:xfrm>
      </xdr:grpSpPr>
      <xdr:graphicFrame macro="">
        <xdr:nvGraphicFramePr>
          <xdr:cNvPr id="24" name="Grafico 23">
            <a:extLst>
              <a:ext uri="{FF2B5EF4-FFF2-40B4-BE49-F238E27FC236}">
                <a16:creationId xmlns:a16="http://schemas.microsoft.com/office/drawing/2014/main" id="{A20EAFE3-84F0-69E5-93CD-39010CEBB2D9}"/>
              </a:ext>
            </a:extLst>
          </xdr:cNvPr>
          <xdr:cNvGraphicFramePr/>
        </xdr:nvGraphicFramePr>
        <xdr:xfrm>
          <a:off x="8044165" y="1285176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5" name="Grafico 24">
            <a:extLst>
              <a:ext uri="{FF2B5EF4-FFF2-40B4-BE49-F238E27FC236}">
                <a16:creationId xmlns:a16="http://schemas.microsoft.com/office/drawing/2014/main" id="{E1286B47-56D9-8FAF-4A38-5C17F47BA11D}"/>
              </a:ext>
            </a:extLst>
          </xdr:cNvPr>
          <xdr:cNvGraphicFramePr/>
        </xdr:nvGraphicFramePr>
        <xdr:xfrm>
          <a:off x="12763500" y="1284446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9</xdr:col>
      <xdr:colOff>438149</xdr:colOff>
      <xdr:row>131</xdr:row>
      <xdr:rowOff>42863</xdr:rowOff>
    </xdr:from>
    <xdr:to>
      <xdr:col>20</xdr:col>
      <xdr:colOff>231598</xdr:colOff>
      <xdr:row>172</xdr:row>
      <xdr:rowOff>156711</xdr:rowOff>
    </xdr:to>
    <xdr:grpSp>
      <xdr:nvGrpSpPr>
        <xdr:cNvPr id="32" name="Gruppo 31">
          <a:extLst>
            <a:ext uri="{FF2B5EF4-FFF2-40B4-BE49-F238E27FC236}">
              <a16:creationId xmlns:a16="http://schemas.microsoft.com/office/drawing/2014/main" id="{94107966-FF2B-35B1-F605-F709F80C17EE}"/>
            </a:ext>
          </a:extLst>
        </xdr:cNvPr>
        <xdr:cNvGrpSpPr/>
      </xdr:nvGrpSpPr>
      <xdr:grpSpPr>
        <a:xfrm>
          <a:off x="8826953" y="24107096"/>
          <a:ext cx="7583538" cy="7645401"/>
          <a:chOff x="9305924" y="21702713"/>
          <a:chExt cx="6499049" cy="7533823"/>
        </a:xfrm>
      </xdr:grpSpPr>
      <xdr:graphicFrame macro="">
        <xdr:nvGraphicFramePr>
          <xdr:cNvPr id="30" name="Grafico 10">
            <a:extLst>
              <a:ext uri="{FF2B5EF4-FFF2-40B4-BE49-F238E27FC236}">
                <a16:creationId xmlns:a16="http://schemas.microsoft.com/office/drawing/2014/main" id="{06B8AC8C-DA40-2ED3-075E-84F5066CC67A}"/>
              </a:ext>
            </a:extLst>
          </xdr:cNvPr>
          <xdr:cNvGraphicFramePr/>
        </xdr:nvGraphicFramePr>
        <xdr:xfrm>
          <a:off x="9305924" y="21702713"/>
          <a:ext cx="64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31" name="Grafico 11">
            <a:extLst>
              <a:ext uri="{FF2B5EF4-FFF2-40B4-BE49-F238E27FC236}">
                <a16:creationId xmlns:a16="http://schemas.microsoft.com/office/drawing/2014/main" id="{93C44DC8-C694-C1AB-65C3-D147D013A234}"/>
              </a:ext>
            </a:extLst>
          </xdr:cNvPr>
          <xdr:cNvGraphicFramePr/>
        </xdr:nvGraphicFramePr>
        <xdr:xfrm>
          <a:off x="9324973" y="25636536"/>
          <a:ext cx="64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9</xdr:col>
      <xdr:colOff>114300</xdr:colOff>
      <xdr:row>5</xdr:row>
      <xdr:rowOff>138112</xdr:rowOff>
    </xdr:from>
    <xdr:to>
      <xdr:col>22</xdr:col>
      <xdr:colOff>579900</xdr:colOff>
      <xdr:row>21</xdr:row>
      <xdr:rowOff>122512</xdr:rowOff>
    </xdr:to>
    <xdr:grpSp>
      <xdr:nvGrpSpPr>
        <xdr:cNvPr id="3" name="Gruppo 2">
          <a:extLst>
            <a:ext uri="{FF2B5EF4-FFF2-40B4-BE49-F238E27FC236}">
              <a16:creationId xmlns:a16="http://schemas.microsoft.com/office/drawing/2014/main" id="{BCAC755E-7896-C6F3-241A-828C99A96D56}"/>
            </a:ext>
          </a:extLst>
        </xdr:cNvPr>
        <xdr:cNvGrpSpPr/>
      </xdr:nvGrpSpPr>
      <xdr:grpSpPr>
        <a:xfrm>
          <a:off x="8503104" y="1056595"/>
          <a:ext cx="9561975" cy="2923542"/>
          <a:chOff x="6972300" y="1071562"/>
          <a:chExt cx="9455248" cy="2890837"/>
        </a:xfrm>
      </xdr:grpSpPr>
      <xdr:graphicFrame macro="">
        <xdr:nvGraphicFramePr>
          <xdr:cNvPr id="10" name="Grafico 9">
            <a:extLst>
              <a:ext uri="{FF2B5EF4-FFF2-40B4-BE49-F238E27FC236}">
                <a16:creationId xmlns:a16="http://schemas.microsoft.com/office/drawing/2014/main" id="{F4248AB9-F8F6-36C8-210F-310CBAA051DD}"/>
              </a:ext>
            </a:extLst>
          </xdr:cNvPr>
          <xdr:cNvGraphicFramePr/>
        </xdr:nvGraphicFramePr>
        <xdr:xfrm>
          <a:off x="11768907" y="1076623"/>
          <a:ext cx="4658641" cy="28749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5E69278B-3C21-F295-26C9-D76742930BB7}"/>
              </a:ext>
            </a:extLst>
          </xdr:cNvPr>
          <xdr:cNvGraphicFramePr/>
        </xdr:nvGraphicFramePr>
        <xdr:xfrm>
          <a:off x="6972300" y="1071562"/>
          <a:ext cx="4686300" cy="28908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8</xdr:col>
      <xdr:colOff>248514</xdr:colOff>
      <xdr:row>42</xdr:row>
      <xdr:rowOff>67108</xdr:rowOff>
    </xdr:from>
    <xdr:to>
      <xdr:col>19</xdr:col>
      <xdr:colOff>510885</xdr:colOff>
      <xdr:row>71</xdr:row>
      <xdr:rowOff>1079</xdr:rowOff>
    </xdr:to>
    <xdr:grpSp>
      <xdr:nvGrpSpPr>
        <xdr:cNvPr id="7" name="Gruppo 6">
          <a:extLst>
            <a:ext uri="{FF2B5EF4-FFF2-40B4-BE49-F238E27FC236}">
              <a16:creationId xmlns:a16="http://schemas.microsoft.com/office/drawing/2014/main" id="{6CBB860D-A3DC-7A1E-1AD0-6AE1A2058283}"/>
            </a:ext>
          </a:extLst>
        </xdr:cNvPr>
        <xdr:cNvGrpSpPr/>
      </xdr:nvGrpSpPr>
      <xdr:grpSpPr>
        <a:xfrm>
          <a:off x="7378657" y="7782358"/>
          <a:ext cx="8657978" cy="5261167"/>
          <a:chOff x="7037241" y="8068108"/>
          <a:chExt cx="6912553" cy="5207357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aphicFrame macro="">
        <xdr:nvGraphicFramePr>
          <xdr:cNvPr id="21" name="Grafico 3">
            <a:extLst>
              <a:ext uri="{FF2B5EF4-FFF2-40B4-BE49-F238E27FC236}">
                <a16:creationId xmlns:a16="http://schemas.microsoft.com/office/drawing/2014/main" id="{51029C62-5FCB-F19E-A271-0454097F75B2}"/>
              </a:ext>
            </a:extLst>
          </xdr:cNvPr>
          <xdr:cNvGraphicFramePr/>
        </xdr:nvGraphicFramePr>
        <xdr:xfrm>
          <a:off x="7052781" y="10743027"/>
          <a:ext cx="6895215" cy="25324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286C2DAA-2043-5B62-3BC1-7800842FAA47}"/>
              </a:ext>
            </a:extLst>
          </xdr:cNvPr>
          <xdr:cNvGraphicFramePr/>
        </xdr:nvGraphicFramePr>
        <xdr:xfrm>
          <a:off x="7037241" y="8068108"/>
          <a:ext cx="6912553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9</xdr:col>
      <xdr:colOff>66675</xdr:colOff>
      <xdr:row>24</xdr:row>
      <xdr:rowOff>157163</xdr:rowOff>
    </xdr:from>
    <xdr:to>
      <xdr:col>22</xdr:col>
      <xdr:colOff>532275</xdr:colOff>
      <xdr:row>40</xdr:row>
      <xdr:rowOff>141563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CB32FBFE-C207-5A95-F0F7-81789A655377}"/>
            </a:ext>
          </a:extLst>
        </xdr:cNvPr>
        <xdr:cNvGrpSpPr/>
      </xdr:nvGrpSpPr>
      <xdr:grpSpPr>
        <a:xfrm>
          <a:off x="8455479" y="4565877"/>
          <a:ext cx="9561975" cy="2923544"/>
          <a:chOff x="8191500" y="4500563"/>
          <a:chExt cx="10159231" cy="2880000"/>
        </a:xfrm>
      </xdr:grpSpPr>
      <xdr:graphicFrame macro="">
        <xdr:nvGraphicFramePr>
          <xdr:cNvPr id="16" name="Grafico 15">
            <a:extLst>
              <a:ext uri="{FF2B5EF4-FFF2-40B4-BE49-F238E27FC236}">
                <a16:creationId xmlns:a16="http://schemas.microsoft.com/office/drawing/2014/main" id="{B919805D-43BF-27A3-5255-D8973ABB9186}"/>
              </a:ext>
            </a:extLst>
          </xdr:cNvPr>
          <xdr:cNvGraphicFramePr/>
        </xdr:nvGraphicFramePr>
        <xdr:xfrm>
          <a:off x="13298151" y="4507461"/>
          <a:ext cx="5052580" cy="28699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185148FB-A6CF-1CDD-3ECE-C27569ACD61F}"/>
              </a:ext>
            </a:extLst>
          </xdr:cNvPr>
          <xdr:cNvGraphicFramePr/>
        </xdr:nvGraphicFramePr>
        <xdr:xfrm>
          <a:off x="8191500" y="4500563"/>
          <a:ext cx="504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10</xdr:col>
      <xdr:colOff>190500</xdr:colOff>
      <xdr:row>104</xdr:row>
      <xdr:rowOff>157163</xdr:rowOff>
    </xdr:from>
    <xdr:to>
      <xdr:col>24</xdr:col>
      <xdr:colOff>296100</xdr:colOff>
      <xdr:row>122</xdr:row>
      <xdr:rowOff>149138</xdr:rowOff>
    </xdr:to>
    <xdr:grpSp>
      <xdr:nvGrpSpPr>
        <xdr:cNvPr id="9" name="Gruppo 8">
          <a:extLst>
            <a:ext uri="{FF2B5EF4-FFF2-40B4-BE49-F238E27FC236}">
              <a16:creationId xmlns:a16="http://schemas.microsoft.com/office/drawing/2014/main" id="{3F2174F5-BC33-F08A-EBD8-581F2C9FE8FC}"/>
            </a:ext>
          </a:extLst>
        </xdr:cNvPr>
        <xdr:cNvGrpSpPr/>
      </xdr:nvGrpSpPr>
      <xdr:grpSpPr>
        <a:xfrm>
          <a:off x="9837964" y="19261592"/>
          <a:ext cx="9249600" cy="3298510"/>
          <a:chOff x="9534525" y="18978563"/>
          <a:chExt cx="10243875" cy="3249525"/>
        </a:xfrm>
      </xdr:grpSpPr>
      <xdr:graphicFrame macro="">
        <xdr:nvGraphicFramePr>
          <xdr:cNvPr id="28" name="Grafico 27">
            <a:extLst>
              <a:ext uri="{FF2B5EF4-FFF2-40B4-BE49-F238E27FC236}">
                <a16:creationId xmlns:a16="http://schemas.microsoft.com/office/drawing/2014/main" id="{5E5891E3-C12E-2E28-7DD0-1ADB293AD0C2}"/>
              </a:ext>
            </a:extLst>
          </xdr:cNvPr>
          <xdr:cNvGraphicFramePr/>
        </xdr:nvGraphicFramePr>
        <xdr:xfrm>
          <a:off x="14713836" y="18988088"/>
          <a:ext cx="5064564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AF9D08B8-D3EC-CF94-6C30-39797D01FB3B}"/>
              </a:ext>
            </a:extLst>
          </xdr:cNvPr>
          <xdr:cNvGraphicFramePr/>
        </xdr:nvGraphicFramePr>
        <xdr:xfrm>
          <a:off x="9534525" y="18978563"/>
          <a:ext cx="504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9A0B-9D59-4280-B515-6F1EDAF09793}">
  <dimension ref="A2:X203"/>
  <sheetViews>
    <sheetView showGridLines="0" tabSelected="1" zoomScale="80" zoomScaleNormal="80" workbookViewId="0">
      <selection activeCell="W22" sqref="W22"/>
    </sheetView>
  </sheetViews>
  <sheetFormatPr defaultRowHeight="14.6" x14ac:dyDescent="0.4"/>
  <cols>
    <col min="1" max="1" width="3.53515625" customWidth="1"/>
    <col min="2" max="2" width="24.07421875" bestFit="1" customWidth="1"/>
    <col min="3" max="5" width="10.84375" bestFit="1" customWidth="1"/>
    <col min="6" max="9" width="17.765625" bestFit="1" customWidth="1"/>
    <col min="10" max="10" width="5.53515625" bestFit="1" customWidth="1"/>
    <col min="11" max="11" width="8.4609375" bestFit="1" customWidth="1"/>
  </cols>
  <sheetData>
    <row r="2" spans="2:24" ht="15.9" x14ac:dyDescent="0.45">
      <c r="F2" s="31" t="s">
        <v>99</v>
      </c>
      <c r="G2" s="31"/>
      <c r="H2" s="31"/>
      <c r="I2" s="31"/>
      <c r="J2" s="31"/>
      <c r="K2" s="31"/>
      <c r="L2" s="31"/>
      <c r="M2" s="31"/>
      <c r="X2" s="20"/>
    </row>
    <row r="3" spans="2:24" ht="15.9" x14ac:dyDescent="0.45">
      <c r="B3" s="34"/>
      <c r="C3" s="35"/>
      <c r="D3" s="35"/>
      <c r="E3" s="35"/>
      <c r="F3" s="32"/>
      <c r="G3" s="31"/>
      <c r="H3" s="31"/>
      <c r="I3" s="31"/>
      <c r="J3" s="31"/>
      <c r="K3" s="31"/>
      <c r="L3" s="31"/>
      <c r="M3" s="33"/>
      <c r="N3" s="35"/>
      <c r="O3" s="35"/>
      <c r="P3" s="35"/>
      <c r="Q3" s="35"/>
      <c r="R3" s="35"/>
      <c r="S3" s="35"/>
      <c r="T3" s="38"/>
      <c r="X3" s="20"/>
    </row>
    <row r="4" spans="2:24" x14ac:dyDescent="0.4">
      <c r="B4" s="36"/>
      <c r="C4" s="37"/>
      <c r="D4" s="37"/>
      <c r="E4" s="37"/>
      <c r="F4" s="32"/>
      <c r="G4" s="31"/>
      <c r="H4" s="31"/>
      <c r="I4" s="31"/>
      <c r="J4" s="31"/>
      <c r="K4" s="31"/>
      <c r="L4" s="31"/>
      <c r="M4" s="33"/>
      <c r="N4" s="37"/>
      <c r="O4" s="37"/>
      <c r="P4" s="37"/>
      <c r="Q4" s="37"/>
      <c r="R4" s="37"/>
      <c r="S4" s="37"/>
      <c r="T4" s="39"/>
    </row>
    <row r="5" spans="2:24" x14ac:dyDescent="0.4">
      <c r="F5" s="31"/>
      <c r="G5" s="31"/>
      <c r="H5" s="31"/>
      <c r="I5" s="31"/>
      <c r="J5" s="31"/>
      <c r="K5" s="31"/>
      <c r="L5" s="31"/>
      <c r="M5" s="31"/>
    </row>
    <row r="7" spans="2:24" x14ac:dyDescent="0.4">
      <c r="B7" s="40" t="s">
        <v>0</v>
      </c>
      <c r="C7" s="41"/>
      <c r="D7" s="41"/>
      <c r="E7" s="41"/>
      <c r="F7" s="42"/>
      <c r="G7" s="22"/>
    </row>
    <row r="8" spans="2:24" x14ac:dyDescent="0.4">
      <c r="B8" s="1" t="s">
        <v>1</v>
      </c>
      <c r="C8" s="2" t="s">
        <v>3</v>
      </c>
      <c r="D8" s="2" t="s">
        <v>4</v>
      </c>
      <c r="E8" s="2" t="s">
        <v>5</v>
      </c>
      <c r="F8" s="2" t="s">
        <v>6</v>
      </c>
    </row>
    <row r="9" spans="2:24" x14ac:dyDescent="0.4">
      <c r="B9" s="3" t="s">
        <v>7</v>
      </c>
      <c r="C9" s="4"/>
      <c r="D9" s="4">
        <v>1647.3</v>
      </c>
      <c r="E9" s="4">
        <v>1264.5999999999999</v>
      </c>
      <c r="F9" s="4">
        <v>2911.8999999999996</v>
      </c>
    </row>
    <row r="10" spans="2:24" x14ac:dyDescent="0.4">
      <c r="B10" s="3" t="s">
        <v>8</v>
      </c>
      <c r="C10" s="4"/>
      <c r="D10" s="4">
        <v>1259.1000000000001</v>
      </c>
      <c r="E10" s="4"/>
      <c r="F10" s="4">
        <v>1259.1000000000001</v>
      </c>
    </row>
    <row r="11" spans="2:24" x14ac:dyDescent="0.4">
      <c r="B11" s="3" t="s">
        <v>9</v>
      </c>
      <c r="C11" s="4"/>
      <c r="D11" s="4">
        <v>1144.3</v>
      </c>
      <c r="E11" s="4"/>
      <c r="F11" s="4">
        <v>1144.3</v>
      </c>
    </row>
    <row r="12" spans="2:24" x14ac:dyDescent="0.4">
      <c r="B12" s="3" t="s">
        <v>10</v>
      </c>
      <c r="C12" s="4">
        <v>1031.5</v>
      </c>
      <c r="D12" s="4"/>
      <c r="E12" s="4">
        <v>45.8</v>
      </c>
      <c r="F12" s="4">
        <v>1077.3</v>
      </c>
    </row>
    <row r="13" spans="2:24" x14ac:dyDescent="0.4">
      <c r="B13" s="3" t="s">
        <v>11</v>
      </c>
      <c r="C13" s="4"/>
      <c r="D13" s="4">
        <v>752.69999999999993</v>
      </c>
      <c r="E13" s="4"/>
      <c r="F13" s="4">
        <v>752.69999999999993</v>
      </c>
    </row>
    <row r="14" spans="2:24" x14ac:dyDescent="0.4">
      <c r="B14" s="3" t="s">
        <v>12</v>
      </c>
      <c r="C14" s="4"/>
      <c r="D14" s="4"/>
      <c r="E14" s="4">
        <v>111.9</v>
      </c>
      <c r="F14" s="4">
        <v>111.9</v>
      </c>
    </row>
    <row r="15" spans="2:24" x14ac:dyDescent="0.4">
      <c r="B15" s="3" t="s">
        <v>13</v>
      </c>
      <c r="C15" s="4"/>
      <c r="D15" s="4">
        <v>96.8</v>
      </c>
      <c r="E15" s="4"/>
      <c r="F15" s="4">
        <v>96.8</v>
      </c>
    </row>
    <row r="16" spans="2:24" x14ac:dyDescent="0.4">
      <c r="B16" s="3" t="s">
        <v>14</v>
      </c>
      <c r="C16" s="4">
        <v>66.599999999999994</v>
      </c>
      <c r="D16" s="4"/>
      <c r="E16" s="4"/>
      <c r="F16" s="4">
        <v>66.599999999999994</v>
      </c>
    </row>
    <row r="17" spans="2:7" x14ac:dyDescent="0.4">
      <c r="B17" s="5" t="s">
        <v>52</v>
      </c>
      <c r="C17" s="6">
        <f>SUM(C9:C16)</f>
        <v>1098.0999999999999</v>
      </c>
      <c r="D17" s="6">
        <f>SUM(D9:D16)</f>
        <v>4900.2</v>
      </c>
      <c r="E17" s="6">
        <f>SUM(E9:E16)</f>
        <v>1422.3</v>
      </c>
      <c r="F17" s="6">
        <f>SUM(F9:F16)</f>
        <v>7420.6</v>
      </c>
      <c r="G17" s="23"/>
    </row>
    <row r="30" spans="2:7" x14ac:dyDescent="0.4">
      <c r="B30" s="40" t="s">
        <v>0</v>
      </c>
      <c r="C30" s="41"/>
      <c r="D30" s="41"/>
      <c r="E30" s="41"/>
      <c r="F30" s="42"/>
      <c r="G30" s="22"/>
    </row>
    <row r="31" spans="2:7" x14ac:dyDescent="0.4">
      <c r="B31" s="1" t="s">
        <v>1</v>
      </c>
      <c r="C31" s="2" t="s">
        <v>3</v>
      </c>
      <c r="D31" s="2" t="s">
        <v>4</v>
      </c>
      <c r="E31" s="2" t="s">
        <v>5</v>
      </c>
      <c r="F31" s="2" t="s">
        <v>6</v>
      </c>
      <c r="G31" s="28"/>
    </row>
    <row r="32" spans="2:7" x14ac:dyDescent="0.4">
      <c r="B32" s="3" t="s">
        <v>9</v>
      </c>
      <c r="C32" s="7"/>
      <c r="D32" s="7">
        <v>45</v>
      </c>
      <c r="E32" s="7">
        <v>32</v>
      </c>
      <c r="F32" s="7">
        <v>77</v>
      </c>
      <c r="G32" s="29"/>
    </row>
    <row r="33" spans="2:11" x14ac:dyDescent="0.4">
      <c r="B33" s="3" t="s">
        <v>8</v>
      </c>
      <c r="C33" s="7"/>
      <c r="D33" s="7">
        <v>35</v>
      </c>
      <c r="E33" s="7"/>
      <c r="F33" s="7">
        <v>35</v>
      </c>
      <c r="G33" s="29"/>
    </row>
    <row r="34" spans="2:11" x14ac:dyDescent="0.4">
      <c r="B34" s="3" t="s">
        <v>7</v>
      </c>
      <c r="C34" s="7"/>
      <c r="D34" s="7">
        <v>29</v>
      </c>
      <c r="E34" s="7"/>
      <c r="F34" s="7">
        <v>29</v>
      </c>
      <c r="G34" s="29"/>
    </row>
    <row r="35" spans="2:11" x14ac:dyDescent="0.4">
      <c r="B35" s="3" t="s">
        <v>14</v>
      </c>
      <c r="C35" s="7">
        <v>23</v>
      </c>
      <c r="D35" s="7"/>
      <c r="E35" s="7">
        <v>2</v>
      </c>
      <c r="F35" s="7">
        <v>25</v>
      </c>
      <c r="G35" s="29"/>
    </row>
    <row r="36" spans="2:11" x14ac:dyDescent="0.4">
      <c r="B36" s="3" t="s">
        <v>12</v>
      </c>
      <c r="C36" s="7"/>
      <c r="D36" s="7">
        <v>19</v>
      </c>
      <c r="E36" s="7"/>
      <c r="F36" s="7">
        <v>19</v>
      </c>
      <c r="G36" s="29"/>
    </row>
    <row r="37" spans="2:11" x14ac:dyDescent="0.4">
      <c r="B37" s="3" t="s">
        <v>10</v>
      </c>
      <c r="C37" s="7"/>
      <c r="D37" s="7">
        <v>4</v>
      </c>
      <c r="E37" s="7"/>
      <c r="F37" s="7">
        <v>4</v>
      </c>
      <c r="G37" s="29"/>
    </row>
    <row r="38" spans="2:11" x14ac:dyDescent="0.4">
      <c r="B38" s="3" t="s">
        <v>11</v>
      </c>
      <c r="C38" s="7"/>
      <c r="D38" s="7"/>
      <c r="E38" s="7">
        <v>3</v>
      </c>
      <c r="F38" s="7">
        <v>3</v>
      </c>
      <c r="G38" s="29"/>
    </row>
    <row r="39" spans="2:11" x14ac:dyDescent="0.4">
      <c r="B39" s="3" t="s">
        <v>13</v>
      </c>
      <c r="C39" s="7">
        <v>2</v>
      </c>
      <c r="D39" s="7"/>
      <c r="E39" s="7"/>
      <c r="F39" s="7">
        <v>2</v>
      </c>
      <c r="G39" s="29"/>
    </row>
    <row r="40" spans="2:11" x14ac:dyDescent="0.4">
      <c r="B40" s="5" t="s">
        <v>52</v>
      </c>
      <c r="C40" s="8">
        <f>SUM(C32:C39)</f>
        <v>25</v>
      </c>
      <c r="D40" s="8">
        <f t="shared" ref="D40:F40" si="0">SUM(D32:D39)</f>
        <v>132</v>
      </c>
      <c r="E40" s="8">
        <f t="shared" si="0"/>
        <v>37</v>
      </c>
      <c r="F40" s="8">
        <f t="shared" si="0"/>
        <v>194</v>
      </c>
      <c r="G40" s="30"/>
    </row>
    <row r="48" spans="2:11" x14ac:dyDescent="0.4">
      <c r="K48" s="19"/>
    </row>
    <row r="54" spans="2:8" x14ac:dyDescent="0.4">
      <c r="B54" s="40" t="s">
        <v>73</v>
      </c>
      <c r="C54" s="41"/>
      <c r="D54" s="41"/>
      <c r="E54" s="41"/>
      <c r="F54" s="41"/>
      <c r="G54" s="41"/>
      <c r="H54" s="42"/>
    </row>
    <row r="55" spans="2:8" x14ac:dyDescent="0.4">
      <c r="B55" s="1" t="s">
        <v>1</v>
      </c>
      <c r="C55" s="2" t="s">
        <v>35</v>
      </c>
      <c r="D55" s="2" t="s">
        <v>36</v>
      </c>
      <c r="E55" s="2" t="s">
        <v>37</v>
      </c>
      <c r="F55" s="2" t="s">
        <v>38</v>
      </c>
      <c r="G55" s="2" t="s">
        <v>39</v>
      </c>
      <c r="H55" s="2" t="s">
        <v>40</v>
      </c>
    </row>
    <row r="56" spans="2:8" x14ac:dyDescent="0.4">
      <c r="B56" s="3" t="s">
        <v>9</v>
      </c>
      <c r="C56" s="14">
        <v>0</v>
      </c>
      <c r="D56" s="14">
        <v>0</v>
      </c>
      <c r="E56" s="14">
        <v>3</v>
      </c>
      <c r="F56" s="14">
        <v>8</v>
      </c>
      <c r="G56" s="14">
        <v>16</v>
      </c>
      <c r="H56" s="14">
        <v>2</v>
      </c>
    </row>
    <row r="57" spans="2:8" x14ac:dyDescent="0.4">
      <c r="B57" s="3" t="s">
        <v>8</v>
      </c>
      <c r="C57" s="14">
        <v>0</v>
      </c>
      <c r="D57" s="14">
        <v>0</v>
      </c>
      <c r="E57" s="14">
        <v>6</v>
      </c>
      <c r="F57" s="14">
        <v>14</v>
      </c>
      <c r="G57" s="14">
        <v>12</v>
      </c>
      <c r="H57" s="14">
        <v>3</v>
      </c>
    </row>
    <row r="58" spans="2:8" x14ac:dyDescent="0.4">
      <c r="B58" s="3" t="s">
        <v>7</v>
      </c>
      <c r="C58" s="14">
        <v>3</v>
      </c>
      <c r="D58" s="14">
        <v>8</v>
      </c>
      <c r="E58" s="14">
        <v>1</v>
      </c>
      <c r="F58" s="14">
        <v>24</v>
      </c>
      <c r="G58" s="14">
        <v>38</v>
      </c>
      <c r="H58" s="14">
        <v>3</v>
      </c>
    </row>
    <row r="59" spans="2:8" x14ac:dyDescent="0.4">
      <c r="B59" s="3" t="s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4</v>
      </c>
      <c r="H59" s="14">
        <v>0</v>
      </c>
    </row>
    <row r="60" spans="2:8" x14ac:dyDescent="0.4">
      <c r="B60" s="3" t="s">
        <v>12</v>
      </c>
      <c r="C60" s="14">
        <v>1</v>
      </c>
      <c r="D60" s="14">
        <v>1</v>
      </c>
      <c r="E60" s="14">
        <v>1</v>
      </c>
      <c r="F60" s="14">
        <v>0</v>
      </c>
      <c r="G60" s="14">
        <v>0</v>
      </c>
      <c r="H60" s="14">
        <v>0</v>
      </c>
    </row>
    <row r="61" spans="2:8" x14ac:dyDescent="0.4">
      <c r="B61" s="3" t="s">
        <v>10</v>
      </c>
      <c r="C61" s="14">
        <v>0</v>
      </c>
      <c r="D61" s="14">
        <v>0</v>
      </c>
      <c r="E61" s="14">
        <v>7</v>
      </c>
      <c r="F61" s="14">
        <v>3</v>
      </c>
      <c r="G61" s="14">
        <v>9</v>
      </c>
      <c r="H61" s="14">
        <v>0</v>
      </c>
    </row>
    <row r="62" spans="2:8" x14ac:dyDescent="0.4">
      <c r="B62" s="3" t="s">
        <v>11</v>
      </c>
      <c r="C62" s="14">
        <v>2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</row>
    <row r="63" spans="2:8" x14ac:dyDescent="0.4">
      <c r="B63" s="3" t="s">
        <v>13</v>
      </c>
      <c r="C63" s="14">
        <v>2</v>
      </c>
      <c r="D63" s="14">
        <v>3</v>
      </c>
      <c r="E63" s="14">
        <v>0</v>
      </c>
      <c r="F63" s="14">
        <v>7</v>
      </c>
      <c r="G63" s="14">
        <v>13</v>
      </c>
      <c r="H63" s="14">
        <v>0</v>
      </c>
    </row>
    <row r="64" spans="2:8" x14ac:dyDescent="0.4">
      <c r="C64" s="16"/>
      <c r="D64" s="16"/>
      <c r="E64" s="16"/>
      <c r="F64" s="16"/>
      <c r="G64" s="16"/>
      <c r="H64" s="16"/>
    </row>
    <row r="67" spans="2:8" x14ac:dyDescent="0.4">
      <c r="B67" s="40" t="s">
        <v>73</v>
      </c>
      <c r="C67" s="41"/>
      <c r="D67" s="41"/>
      <c r="E67" s="41"/>
      <c r="F67" s="41"/>
      <c r="G67" s="41"/>
      <c r="H67" s="42"/>
    </row>
    <row r="68" spans="2:8" x14ac:dyDescent="0.4">
      <c r="B68" s="1" t="s">
        <v>1</v>
      </c>
      <c r="C68" s="2" t="s">
        <v>35</v>
      </c>
      <c r="D68" s="2" t="s">
        <v>36</v>
      </c>
      <c r="E68" s="2" t="s">
        <v>37</v>
      </c>
      <c r="F68" s="2" t="s">
        <v>38</v>
      </c>
      <c r="G68" s="2" t="s">
        <v>39</v>
      </c>
      <c r="H68" s="2" t="s">
        <v>40</v>
      </c>
    </row>
    <row r="69" spans="2:8" x14ac:dyDescent="0.4">
      <c r="B69" s="3" t="s">
        <v>9</v>
      </c>
      <c r="C69" s="14">
        <f t="shared" ref="C69:C76" si="1">C56</f>
        <v>0</v>
      </c>
      <c r="D69" s="14">
        <f t="shared" ref="D69:F76" si="2">D56+C69</f>
        <v>0</v>
      </c>
      <c r="E69" s="14">
        <f t="shared" si="2"/>
        <v>3</v>
      </c>
      <c r="F69" s="14">
        <f t="shared" si="2"/>
        <v>11</v>
      </c>
      <c r="G69" s="14">
        <f t="shared" ref="G69:H76" si="3">G56+F69</f>
        <v>27</v>
      </c>
      <c r="H69" s="14">
        <f t="shared" si="3"/>
        <v>29</v>
      </c>
    </row>
    <row r="70" spans="2:8" x14ac:dyDescent="0.4">
      <c r="B70" s="3" t="s">
        <v>8</v>
      </c>
      <c r="C70" s="14">
        <f t="shared" si="1"/>
        <v>0</v>
      </c>
      <c r="D70" s="14">
        <f t="shared" si="2"/>
        <v>0</v>
      </c>
      <c r="E70" s="14">
        <f t="shared" si="2"/>
        <v>6</v>
      </c>
      <c r="F70" s="14">
        <f t="shared" si="2"/>
        <v>20</v>
      </c>
      <c r="G70" s="14">
        <f t="shared" si="3"/>
        <v>32</v>
      </c>
      <c r="H70" s="14">
        <f t="shared" si="3"/>
        <v>35</v>
      </c>
    </row>
    <row r="71" spans="2:8" x14ac:dyDescent="0.4">
      <c r="B71" s="3" t="s">
        <v>7</v>
      </c>
      <c r="C71" s="14">
        <f t="shared" si="1"/>
        <v>3</v>
      </c>
      <c r="D71" s="14">
        <f t="shared" si="2"/>
        <v>11</v>
      </c>
      <c r="E71" s="14">
        <f t="shared" si="2"/>
        <v>12</v>
      </c>
      <c r="F71" s="14">
        <f t="shared" si="2"/>
        <v>36</v>
      </c>
      <c r="G71" s="14">
        <f t="shared" si="3"/>
        <v>74</v>
      </c>
      <c r="H71" s="14">
        <f t="shared" si="3"/>
        <v>77</v>
      </c>
    </row>
    <row r="72" spans="2:8" x14ac:dyDescent="0.4">
      <c r="B72" s="3" t="s">
        <v>14</v>
      </c>
      <c r="C72" s="14">
        <f t="shared" si="1"/>
        <v>0</v>
      </c>
      <c r="D72" s="14">
        <f t="shared" si="2"/>
        <v>0</v>
      </c>
      <c r="E72" s="14">
        <f t="shared" si="2"/>
        <v>0</v>
      </c>
      <c r="F72" s="14">
        <f t="shared" si="2"/>
        <v>0</v>
      </c>
      <c r="G72" s="14">
        <f t="shared" si="3"/>
        <v>4</v>
      </c>
      <c r="H72" s="14">
        <f t="shared" si="3"/>
        <v>4</v>
      </c>
    </row>
    <row r="73" spans="2:8" x14ac:dyDescent="0.4">
      <c r="B73" s="3" t="s">
        <v>12</v>
      </c>
      <c r="C73" s="14">
        <f t="shared" si="1"/>
        <v>1</v>
      </c>
      <c r="D73" s="14">
        <f t="shared" si="2"/>
        <v>2</v>
      </c>
      <c r="E73" s="14">
        <f t="shared" si="2"/>
        <v>3</v>
      </c>
      <c r="F73" s="14">
        <f t="shared" si="2"/>
        <v>3</v>
      </c>
      <c r="G73" s="14">
        <f t="shared" si="3"/>
        <v>3</v>
      </c>
      <c r="H73" s="14">
        <f t="shared" si="3"/>
        <v>3</v>
      </c>
    </row>
    <row r="74" spans="2:8" x14ac:dyDescent="0.4">
      <c r="B74" s="3" t="s">
        <v>10</v>
      </c>
      <c r="C74" s="14">
        <f t="shared" si="1"/>
        <v>0</v>
      </c>
      <c r="D74" s="14">
        <f t="shared" si="2"/>
        <v>0</v>
      </c>
      <c r="E74" s="14">
        <f t="shared" si="2"/>
        <v>7</v>
      </c>
      <c r="F74" s="14">
        <f t="shared" si="2"/>
        <v>10</v>
      </c>
      <c r="G74" s="14">
        <f t="shared" si="3"/>
        <v>19</v>
      </c>
      <c r="H74" s="14">
        <f t="shared" si="3"/>
        <v>19</v>
      </c>
    </row>
    <row r="75" spans="2:8" x14ac:dyDescent="0.4">
      <c r="B75" s="3" t="s">
        <v>11</v>
      </c>
      <c r="C75" s="14">
        <f t="shared" si="1"/>
        <v>2</v>
      </c>
      <c r="D75" s="14">
        <f t="shared" si="2"/>
        <v>2</v>
      </c>
      <c r="E75" s="14">
        <f t="shared" si="2"/>
        <v>2</v>
      </c>
      <c r="F75" s="14">
        <f t="shared" si="2"/>
        <v>2</v>
      </c>
      <c r="G75" s="14">
        <f t="shared" si="3"/>
        <v>2</v>
      </c>
      <c r="H75" s="14">
        <f t="shared" si="3"/>
        <v>2</v>
      </c>
    </row>
    <row r="76" spans="2:8" x14ac:dyDescent="0.4">
      <c r="B76" s="3" t="s">
        <v>13</v>
      </c>
      <c r="C76" s="14">
        <f t="shared" si="1"/>
        <v>2</v>
      </c>
      <c r="D76" s="14">
        <f t="shared" si="2"/>
        <v>5</v>
      </c>
      <c r="E76" s="14">
        <f t="shared" si="2"/>
        <v>5</v>
      </c>
      <c r="F76" s="14">
        <f t="shared" si="2"/>
        <v>12</v>
      </c>
      <c r="G76" s="14">
        <f t="shared" si="3"/>
        <v>25</v>
      </c>
      <c r="H76" s="14">
        <f t="shared" si="3"/>
        <v>25</v>
      </c>
    </row>
    <row r="91" spans="1:23" ht="14.4" customHeight="1" x14ac:dyDescent="0.4">
      <c r="F91" s="43" t="s">
        <v>98</v>
      </c>
      <c r="G91" s="44"/>
      <c r="H91" s="44"/>
      <c r="I91" s="44"/>
      <c r="J91" s="44"/>
      <c r="K91" s="44"/>
      <c r="L91" s="44"/>
      <c r="M91" s="45"/>
    </row>
    <row r="92" spans="1:23" ht="14.4" customHeight="1" x14ac:dyDescent="0.4">
      <c r="A92" s="18"/>
      <c r="B92" s="34"/>
      <c r="C92" s="35"/>
      <c r="D92" s="35"/>
      <c r="E92" s="35"/>
      <c r="F92" s="46"/>
      <c r="G92" s="46"/>
      <c r="H92" s="46"/>
      <c r="I92" s="46"/>
      <c r="J92" s="46"/>
      <c r="K92" s="46"/>
      <c r="L92" s="46"/>
      <c r="M92" s="46"/>
      <c r="N92" s="35"/>
      <c r="O92" s="35"/>
      <c r="P92" s="35"/>
      <c r="Q92" s="35"/>
      <c r="R92" s="35"/>
      <c r="S92" s="35"/>
      <c r="T92" s="38"/>
      <c r="U92" s="18"/>
      <c r="V92" s="18"/>
      <c r="W92" s="18"/>
    </row>
    <row r="93" spans="1:23" ht="14.4" customHeight="1" x14ac:dyDescent="0.4">
      <c r="A93" s="18"/>
      <c r="B93" s="36"/>
      <c r="C93" s="37"/>
      <c r="D93" s="37"/>
      <c r="E93" s="37"/>
      <c r="F93" s="46"/>
      <c r="G93" s="46"/>
      <c r="H93" s="46"/>
      <c r="I93" s="46"/>
      <c r="J93" s="46"/>
      <c r="K93" s="46"/>
      <c r="L93" s="46"/>
      <c r="M93" s="46"/>
      <c r="N93" s="37"/>
      <c r="O93" s="37"/>
      <c r="P93" s="37"/>
      <c r="Q93" s="37"/>
      <c r="R93" s="37"/>
      <c r="S93" s="37"/>
      <c r="T93" s="39"/>
      <c r="U93" s="18"/>
      <c r="V93" s="18"/>
      <c r="W93" s="18"/>
    </row>
    <row r="94" spans="1:23" ht="14.4" customHeight="1" x14ac:dyDescent="0.4">
      <c r="F94" s="47"/>
      <c r="G94" s="48"/>
      <c r="H94" s="48"/>
      <c r="I94" s="48"/>
      <c r="J94" s="48"/>
      <c r="K94" s="48"/>
      <c r="L94" s="48"/>
      <c r="M94" s="49"/>
    </row>
    <row r="96" spans="1:23" x14ac:dyDescent="0.4">
      <c r="B96" s="40" t="s">
        <v>15</v>
      </c>
      <c r="C96" s="41"/>
      <c r="D96" s="41"/>
      <c r="E96" s="41"/>
      <c r="F96" s="41"/>
      <c r="G96" s="41"/>
      <c r="H96" s="41"/>
      <c r="I96" s="42"/>
    </row>
    <row r="97" spans="2:9" x14ac:dyDescent="0.4">
      <c r="B97" s="1" t="s">
        <v>16</v>
      </c>
      <c r="C97" s="2" t="s">
        <v>2</v>
      </c>
      <c r="D97" s="2" t="s">
        <v>3</v>
      </c>
      <c r="E97" s="2" t="s">
        <v>4</v>
      </c>
      <c r="F97" s="2" t="s">
        <v>5</v>
      </c>
      <c r="G97" s="21" t="s">
        <v>103</v>
      </c>
      <c r="H97" s="21" t="s">
        <v>104</v>
      </c>
      <c r="I97" s="2" t="s">
        <v>6</v>
      </c>
    </row>
    <row r="98" spans="2:9" x14ac:dyDescent="0.4">
      <c r="B98" s="3" t="s">
        <v>19</v>
      </c>
      <c r="C98" s="4">
        <v>1636</v>
      </c>
      <c r="D98" s="4"/>
      <c r="E98" s="4"/>
      <c r="F98" s="4"/>
      <c r="G98" s="4"/>
      <c r="H98" s="4"/>
      <c r="I98" s="4">
        <v>1636</v>
      </c>
    </row>
    <row r="99" spans="2:9" x14ac:dyDescent="0.4">
      <c r="B99" s="3" t="s">
        <v>18</v>
      </c>
      <c r="C99" s="4"/>
      <c r="D99" s="4"/>
      <c r="E99" s="4">
        <v>490</v>
      </c>
      <c r="F99" s="4">
        <v>1127</v>
      </c>
      <c r="G99" s="4"/>
      <c r="H99" s="4"/>
      <c r="I99" s="9">
        <v>1617</v>
      </c>
    </row>
    <row r="100" spans="2:9" x14ac:dyDescent="0.4">
      <c r="B100" s="3" t="s">
        <v>22</v>
      </c>
      <c r="C100" s="4"/>
      <c r="D100" s="4"/>
      <c r="E100" s="4">
        <v>1344.6</v>
      </c>
      <c r="F100" s="4"/>
      <c r="G100" s="4"/>
      <c r="H100" s="4"/>
      <c r="I100" s="4">
        <v>1344.6</v>
      </c>
    </row>
    <row r="101" spans="2:9" x14ac:dyDescent="0.4">
      <c r="B101" s="3" t="s">
        <v>25</v>
      </c>
      <c r="C101" s="4"/>
      <c r="D101" s="4"/>
      <c r="E101" s="4"/>
      <c r="F101" s="4">
        <v>1339.8</v>
      </c>
      <c r="G101" s="4"/>
      <c r="H101" s="4"/>
      <c r="I101" s="4">
        <v>1339.8</v>
      </c>
    </row>
    <row r="102" spans="2:9" x14ac:dyDescent="0.4">
      <c r="B102" s="3" t="s">
        <v>21</v>
      </c>
      <c r="C102" s="4"/>
      <c r="D102" s="4"/>
      <c r="E102" s="4"/>
      <c r="F102" s="4"/>
      <c r="G102" s="4">
        <v>1285</v>
      </c>
      <c r="H102" s="4"/>
      <c r="I102" s="4">
        <v>1285</v>
      </c>
    </row>
    <row r="103" spans="2:9" x14ac:dyDescent="0.4">
      <c r="B103" s="3" t="s">
        <v>23</v>
      </c>
      <c r="C103" s="4"/>
      <c r="D103" s="4"/>
      <c r="E103" s="4"/>
      <c r="F103" s="4"/>
      <c r="G103" s="4">
        <v>808</v>
      </c>
      <c r="H103" s="4"/>
      <c r="I103" s="4">
        <v>808</v>
      </c>
    </row>
    <row r="104" spans="2:9" x14ac:dyDescent="0.4">
      <c r="B104" s="3" t="s">
        <v>20</v>
      </c>
      <c r="C104" s="4"/>
      <c r="D104" s="4"/>
      <c r="E104" s="4">
        <v>532.1</v>
      </c>
      <c r="F104" s="4"/>
      <c r="G104" s="4"/>
      <c r="H104" s="4"/>
      <c r="I104" s="4">
        <v>532.1</v>
      </c>
    </row>
    <row r="105" spans="2:9" x14ac:dyDescent="0.4">
      <c r="B105" s="3" t="s">
        <v>102</v>
      </c>
      <c r="C105" s="4"/>
      <c r="D105" s="4"/>
      <c r="E105" s="4"/>
      <c r="F105" s="4"/>
      <c r="G105" s="4"/>
      <c r="H105" s="4">
        <v>130</v>
      </c>
      <c r="I105" s="4">
        <v>130</v>
      </c>
    </row>
    <row r="106" spans="2:9" x14ac:dyDescent="0.4">
      <c r="B106" s="3" t="s">
        <v>24</v>
      </c>
      <c r="C106" s="4"/>
      <c r="D106" s="4"/>
      <c r="E106" s="4">
        <v>130</v>
      </c>
      <c r="F106" s="4"/>
      <c r="G106" s="4"/>
      <c r="H106" s="4"/>
      <c r="I106" s="4">
        <v>130</v>
      </c>
    </row>
    <row r="107" spans="2:9" x14ac:dyDescent="0.4">
      <c r="B107" s="3" t="s">
        <v>26</v>
      </c>
      <c r="C107" s="4"/>
      <c r="D107" s="4">
        <v>120.9</v>
      </c>
      <c r="E107" s="4"/>
      <c r="F107" s="4"/>
      <c r="G107" s="4"/>
      <c r="H107" s="4"/>
      <c r="I107" s="9">
        <v>120.9</v>
      </c>
    </row>
    <row r="108" spans="2:9" x14ac:dyDescent="0.4">
      <c r="B108" s="5" t="s">
        <v>52</v>
      </c>
      <c r="C108" s="10">
        <f t="shared" ref="C108:H108" si="4">SUM(C98:C107)</f>
        <v>1636</v>
      </c>
      <c r="D108" s="10">
        <f t="shared" si="4"/>
        <v>120.9</v>
      </c>
      <c r="E108" s="10">
        <f t="shared" si="4"/>
        <v>2496.6999999999998</v>
      </c>
      <c r="F108" s="10">
        <f t="shared" si="4"/>
        <v>2466.8000000000002</v>
      </c>
      <c r="G108" s="10">
        <f t="shared" si="4"/>
        <v>2093</v>
      </c>
      <c r="H108" s="10">
        <f t="shared" si="4"/>
        <v>130</v>
      </c>
      <c r="I108" s="10">
        <f>SUM(I98:I107)</f>
        <v>8943.4</v>
      </c>
    </row>
    <row r="121" spans="2:9" x14ac:dyDescent="0.4">
      <c r="B121" s="40" t="s">
        <v>15</v>
      </c>
      <c r="C121" s="41"/>
      <c r="D121" s="41"/>
      <c r="E121" s="41"/>
      <c r="F121" s="41"/>
      <c r="G121" s="41"/>
      <c r="H121" s="41"/>
      <c r="I121" s="42"/>
    </row>
    <row r="122" spans="2:9" x14ac:dyDescent="0.4">
      <c r="B122" s="1" t="s">
        <v>16</v>
      </c>
      <c r="C122" s="2" t="s">
        <v>2</v>
      </c>
      <c r="D122" s="2" t="s">
        <v>3</v>
      </c>
      <c r="E122" s="2" t="s">
        <v>4</v>
      </c>
      <c r="F122" s="2" t="s">
        <v>5</v>
      </c>
      <c r="G122" s="21" t="s">
        <v>103</v>
      </c>
      <c r="H122" s="21" t="s">
        <v>104</v>
      </c>
      <c r="I122" s="2" t="s">
        <v>6</v>
      </c>
    </row>
    <row r="123" spans="2:9" x14ac:dyDescent="0.4">
      <c r="B123" s="3" t="s">
        <v>18</v>
      </c>
      <c r="C123" s="7"/>
      <c r="D123" s="7"/>
      <c r="E123" s="7">
        <v>10</v>
      </c>
      <c r="F123" s="7">
        <v>23</v>
      </c>
      <c r="G123" s="7"/>
      <c r="H123" s="7"/>
      <c r="I123" s="7">
        <v>33</v>
      </c>
    </row>
    <row r="124" spans="2:9" x14ac:dyDescent="0.4">
      <c r="B124" s="3" t="s">
        <v>19</v>
      </c>
      <c r="C124" s="7">
        <v>24</v>
      </c>
      <c r="D124" s="7"/>
      <c r="E124" s="7"/>
      <c r="F124" s="7"/>
      <c r="G124" s="7"/>
      <c r="H124" s="7"/>
      <c r="I124" s="14">
        <v>24</v>
      </c>
    </row>
    <row r="125" spans="2:9" x14ac:dyDescent="0.4">
      <c r="B125" s="3" t="s">
        <v>22</v>
      </c>
      <c r="C125" s="7"/>
      <c r="D125" s="7"/>
      <c r="E125" s="7">
        <v>21</v>
      </c>
      <c r="F125" s="7"/>
      <c r="G125" s="7"/>
      <c r="H125" s="7"/>
      <c r="I125" s="7">
        <v>21</v>
      </c>
    </row>
    <row r="126" spans="2:9" x14ac:dyDescent="0.4">
      <c r="B126" s="3" t="s">
        <v>25</v>
      </c>
      <c r="C126" s="7"/>
      <c r="D126" s="7"/>
      <c r="E126" s="7"/>
      <c r="F126" s="7">
        <v>20</v>
      </c>
      <c r="G126" s="7"/>
      <c r="H126" s="7"/>
      <c r="I126" s="7">
        <v>20</v>
      </c>
    </row>
    <row r="127" spans="2:9" x14ac:dyDescent="0.4">
      <c r="B127" s="3" t="s">
        <v>21</v>
      </c>
      <c r="C127" s="7"/>
      <c r="D127" s="7"/>
      <c r="E127" s="7"/>
      <c r="F127" s="7"/>
      <c r="G127" s="7">
        <v>19</v>
      </c>
      <c r="H127" s="7"/>
      <c r="I127" s="7">
        <v>19</v>
      </c>
    </row>
    <row r="128" spans="2:9" x14ac:dyDescent="0.4">
      <c r="B128" s="3" t="s">
        <v>23</v>
      </c>
      <c r="C128" s="7"/>
      <c r="D128" s="7"/>
      <c r="E128" s="7"/>
      <c r="F128" s="7"/>
      <c r="G128" s="7">
        <v>12</v>
      </c>
      <c r="H128" s="7"/>
      <c r="I128" s="7">
        <v>12</v>
      </c>
    </row>
    <row r="129" spans="2:9" x14ac:dyDescent="0.4">
      <c r="B129" s="3" t="s">
        <v>20</v>
      </c>
      <c r="C129" s="7"/>
      <c r="D129" s="7"/>
      <c r="E129" s="7">
        <v>8</v>
      </c>
      <c r="F129" s="7"/>
      <c r="G129" s="7"/>
      <c r="H129" s="7"/>
      <c r="I129" s="7">
        <v>8</v>
      </c>
    </row>
    <row r="130" spans="2:9" x14ac:dyDescent="0.4">
      <c r="B130" s="3" t="s">
        <v>26</v>
      </c>
      <c r="C130" s="7"/>
      <c r="D130" s="7">
        <v>3</v>
      </c>
      <c r="E130" s="7"/>
      <c r="F130" s="7"/>
      <c r="G130" s="7"/>
      <c r="H130" s="7"/>
      <c r="I130" s="7">
        <v>3</v>
      </c>
    </row>
    <row r="131" spans="2:9" x14ac:dyDescent="0.4">
      <c r="B131" s="3" t="s">
        <v>102</v>
      </c>
      <c r="C131" s="7"/>
      <c r="D131" s="7"/>
      <c r="E131" s="7"/>
      <c r="F131" s="7"/>
      <c r="G131" s="7"/>
      <c r="H131" s="7">
        <v>2</v>
      </c>
      <c r="I131" s="7">
        <v>2</v>
      </c>
    </row>
    <row r="132" spans="2:9" x14ac:dyDescent="0.4">
      <c r="B132" s="3" t="s">
        <v>24</v>
      </c>
      <c r="C132" s="7"/>
      <c r="D132" s="7"/>
      <c r="E132" s="7">
        <v>2</v>
      </c>
      <c r="F132" s="7"/>
      <c r="G132" s="7"/>
      <c r="H132" s="7"/>
      <c r="I132" s="14">
        <v>2</v>
      </c>
    </row>
    <row r="133" spans="2:9" x14ac:dyDescent="0.4">
      <c r="B133" s="5" t="s">
        <v>52</v>
      </c>
      <c r="C133" s="25">
        <f t="shared" ref="C133" si="5">SUM(C123:C132)</f>
        <v>24</v>
      </c>
      <c r="D133" s="25">
        <f t="shared" ref="D133" si="6">SUM(D123:D132)</f>
        <v>3</v>
      </c>
      <c r="E133" s="25">
        <f t="shared" ref="E133" si="7">SUM(E123:E132)</f>
        <v>41</v>
      </c>
      <c r="F133" s="25">
        <f t="shared" ref="F133" si="8">SUM(F123:F132)</f>
        <v>43</v>
      </c>
      <c r="G133" s="25">
        <f t="shared" ref="G133" si="9">SUM(G123:G132)</f>
        <v>31</v>
      </c>
      <c r="H133" s="25">
        <f t="shared" ref="H133" si="10">SUM(H123:H132)</f>
        <v>2</v>
      </c>
      <c r="I133" s="25">
        <f>SUM(I123:I132)</f>
        <v>144</v>
      </c>
    </row>
    <row r="146" spans="2:11" x14ac:dyDescent="0.4">
      <c r="B146" s="40" t="s">
        <v>85</v>
      </c>
      <c r="C146" s="41"/>
      <c r="D146" s="41"/>
      <c r="E146" s="41"/>
      <c r="F146" s="41"/>
      <c r="G146" s="41"/>
      <c r="H146" s="41"/>
      <c r="I146" s="41"/>
      <c r="J146" s="41"/>
      <c r="K146" s="42"/>
    </row>
    <row r="147" spans="2:11" x14ac:dyDescent="0.4">
      <c r="B147" s="1" t="s">
        <v>16</v>
      </c>
      <c r="C147" s="2" t="s">
        <v>74</v>
      </c>
      <c r="D147" s="2" t="s">
        <v>75</v>
      </c>
      <c r="E147" s="2" t="s">
        <v>34</v>
      </c>
      <c r="F147" s="2" t="s">
        <v>35</v>
      </c>
      <c r="G147" s="2" t="s">
        <v>36</v>
      </c>
      <c r="H147" s="2" t="s">
        <v>37</v>
      </c>
      <c r="I147" s="2" t="s">
        <v>38</v>
      </c>
      <c r="J147" s="2" t="s">
        <v>39</v>
      </c>
      <c r="K147" s="2" t="s">
        <v>40</v>
      </c>
    </row>
    <row r="148" spans="2:11" x14ac:dyDescent="0.4">
      <c r="B148" s="3" t="s">
        <v>76</v>
      </c>
      <c r="C148" s="14">
        <v>0</v>
      </c>
      <c r="D148" s="14">
        <v>0</v>
      </c>
      <c r="E148" s="14">
        <v>0</v>
      </c>
      <c r="F148" s="14">
        <v>21</v>
      </c>
      <c r="G148" s="14">
        <v>0</v>
      </c>
      <c r="H148" s="14">
        <v>0</v>
      </c>
      <c r="I148" s="14">
        <v>0</v>
      </c>
      <c r="J148" s="14">
        <v>3</v>
      </c>
      <c r="K148" s="14">
        <v>0</v>
      </c>
    </row>
    <row r="149" spans="2:11" x14ac:dyDescent="0.4">
      <c r="B149" s="3" t="s">
        <v>77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1</v>
      </c>
      <c r="I149" s="14">
        <v>1</v>
      </c>
      <c r="J149" s="14">
        <v>1</v>
      </c>
      <c r="K149" s="14">
        <v>0</v>
      </c>
    </row>
    <row r="150" spans="2:11" x14ac:dyDescent="0.4">
      <c r="B150" s="3" t="s">
        <v>78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5</v>
      </c>
      <c r="I150" s="14">
        <v>3</v>
      </c>
      <c r="J150" s="14">
        <v>0</v>
      </c>
      <c r="K150" s="14">
        <v>0</v>
      </c>
    </row>
    <row r="151" spans="2:11" x14ac:dyDescent="0.4">
      <c r="B151" s="3" t="s">
        <v>79</v>
      </c>
      <c r="C151" s="14">
        <v>0</v>
      </c>
      <c r="D151" s="14">
        <v>0</v>
      </c>
      <c r="E151" s="14">
        <v>0</v>
      </c>
      <c r="F151" s="14">
        <v>3</v>
      </c>
      <c r="G151" s="14">
        <v>0</v>
      </c>
      <c r="H151" s="14">
        <v>11</v>
      </c>
      <c r="I151" s="14">
        <v>4</v>
      </c>
      <c r="J151" s="14">
        <v>3</v>
      </c>
      <c r="K151" s="14">
        <v>0</v>
      </c>
    </row>
    <row r="152" spans="2:11" x14ac:dyDescent="0.4">
      <c r="B152" s="3" t="s">
        <v>80</v>
      </c>
      <c r="C152" s="14">
        <v>0</v>
      </c>
      <c r="D152" s="14">
        <v>0</v>
      </c>
      <c r="E152" s="14">
        <v>2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</row>
    <row r="153" spans="2:11" x14ac:dyDescent="0.4">
      <c r="B153" s="3" t="s">
        <v>81</v>
      </c>
      <c r="C153" s="14">
        <v>3</v>
      </c>
      <c r="D153" s="14">
        <v>3</v>
      </c>
      <c r="E153" s="14">
        <v>0</v>
      </c>
      <c r="F153" s="14">
        <v>0</v>
      </c>
      <c r="G153" s="14">
        <v>6</v>
      </c>
      <c r="H153" s="14">
        <v>6</v>
      </c>
      <c r="I153" s="14">
        <v>2</v>
      </c>
      <c r="J153" s="14">
        <v>0</v>
      </c>
      <c r="K153" s="14">
        <v>0</v>
      </c>
    </row>
    <row r="154" spans="2:11" x14ac:dyDescent="0.4">
      <c r="B154" s="3" t="s">
        <v>82</v>
      </c>
      <c r="C154" s="14">
        <v>13</v>
      </c>
      <c r="D154" s="14">
        <v>0</v>
      </c>
      <c r="E154" s="14">
        <v>0</v>
      </c>
      <c r="F154" s="14">
        <v>0</v>
      </c>
      <c r="G154" s="14">
        <v>0</v>
      </c>
      <c r="H154" s="14">
        <v>2</v>
      </c>
      <c r="I154" s="14">
        <v>0</v>
      </c>
      <c r="J154" s="14">
        <v>0</v>
      </c>
      <c r="K154" s="14">
        <v>0</v>
      </c>
    </row>
    <row r="155" spans="2:11" x14ac:dyDescent="0.4">
      <c r="B155" s="3" t="s">
        <v>83</v>
      </c>
      <c r="C155" s="14">
        <v>8</v>
      </c>
      <c r="D155" s="14">
        <v>0</v>
      </c>
      <c r="E155" s="14">
        <v>3</v>
      </c>
      <c r="F155" s="14">
        <v>1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</row>
    <row r="156" spans="2:11" x14ac:dyDescent="0.4">
      <c r="B156" s="3" t="s">
        <v>84</v>
      </c>
      <c r="C156" s="14">
        <v>0</v>
      </c>
      <c r="D156" s="14">
        <v>2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</row>
    <row r="157" spans="2:11" x14ac:dyDescent="0.4">
      <c r="B157" s="3" t="s">
        <v>86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1</v>
      </c>
    </row>
    <row r="158" spans="2:11" x14ac:dyDescent="0.4">
      <c r="B158" s="3" t="s">
        <v>88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2</v>
      </c>
    </row>
    <row r="159" spans="2:11" x14ac:dyDescent="0.4">
      <c r="B159" s="3" t="s">
        <v>87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4</v>
      </c>
    </row>
    <row r="160" spans="2:11" x14ac:dyDescent="0.4">
      <c r="B160" s="3" t="s">
        <v>89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3</v>
      </c>
    </row>
    <row r="161" spans="2:11" x14ac:dyDescent="0.4">
      <c r="B161" s="3" t="s">
        <v>90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4</v>
      </c>
    </row>
    <row r="162" spans="2:11" x14ac:dyDescent="0.4">
      <c r="B162" s="3" t="s">
        <v>91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3</v>
      </c>
    </row>
    <row r="163" spans="2:11" x14ac:dyDescent="0.4">
      <c r="B163" s="3" t="s">
        <v>92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2</v>
      </c>
    </row>
    <row r="164" spans="2:11" x14ac:dyDescent="0.4">
      <c r="B164" s="3" t="s">
        <v>93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2</v>
      </c>
    </row>
    <row r="165" spans="2:11" x14ac:dyDescent="0.4">
      <c r="B165" s="3" t="s">
        <v>94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2</v>
      </c>
      <c r="K165" s="14">
        <v>5</v>
      </c>
    </row>
    <row r="166" spans="2:11" x14ac:dyDescent="0.4">
      <c r="B166" s="3" t="s">
        <v>95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2</v>
      </c>
    </row>
    <row r="167" spans="2:11" x14ac:dyDescent="0.4">
      <c r="B167" s="3" t="s">
        <v>96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3</v>
      </c>
    </row>
    <row r="182" spans="2:11" x14ac:dyDescent="0.4">
      <c r="B182" s="40" t="s">
        <v>85</v>
      </c>
      <c r="C182" s="41"/>
      <c r="D182" s="41"/>
      <c r="E182" s="41"/>
      <c r="F182" s="41"/>
      <c r="G182" s="41"/>
      <c r="H182" s="41"/>
      <c r="I182" s="41"/>
      <c r="J182" s="41"/>
      <c r="K182" s="42"/>
    </row>
    <row r="183" spans="2:11" x14ac:dyDescent="0.4">
      <c r="B183" s="1" t="s">
        <v>16</v>
      </c>
      <c r="C183" s="2" t="s">
        <v>74</v>
      </c>
      <c r="D183" s="2" t="s">
        <v>75</v>
      </c>
      <c r="E183" s="2" t="s">
        <v>34</v>
      </c>
      <c r="F183" s="2" t="s">
        <v>35</v>
      </c>
      <c r="G183" s="2" t="s">
        <v>36</v>
      </c>
      <c r="H183" s="2" t="s">
        <v>37</v>
      </c>
      <c r="I183" s="2" t="s">
        <v>38</v>
      </c>
      <c r="J183" s="2" t="s">
        <v>39</v>
      </c>
      <c r="K183" s="2" t="s">
        <v>40</v>
      </c>
    </row>
    <row r="184" spans="2:11" x14ac:dyDescent="0.4">
      <c r="B184" s="3" t="s">
        <v>76</v>
      </c>
      <c r="C184" s="14">
        <f t="shared" ref="C184:C203" si="11">C148</f>
        <v>0</v>
      </c>
      <c r="D184" s="14">
        <f t="shared" ref="D184:K193" si="12">D148+C184</f>
        <v>0</v>
      </c>
      <c r="E184" s="14">
        <f t="shared" si="12"/>
        <v>0</v>
      </c>
      <c r="F184" s="14">
        <f t="shared" si="12"/>
        <v>21</v>
      </c>
      <c r="G184" s="14">
        <f t="shared" si="12"/>
        <v>21</v>
      </c>
      <c r="H184" s="14">
        <f t="shared" si="12"/>
        <v>21</v>
      </c>
      <c r="I184" s="14">
        <f t="shared" si="12"/>
        <v>21</v>
      </c>
      <c r="J184" s="14">
        <f t="shared" si="12"/>
        <v>24</v>
      </c>
      <c r="K184" s="14">
        <f t="shared" si="12"/>
        <v>24</v>
      </c>
    </row>
    <row r="185" spans="2:11" x14ac:dyDescent="0.4">
      <c r="B185" s="3" t="s">
        <v>77</v>
      </c>
      <c r="C185" s="14">
        <f t="shared" si="11"/>
        <v>0</v>
      </c>
      <c r="D185" s="14">
        <f t="shared" si="12"/>
        <v>0</v>
      </c>
      <c r="E185" s="14">
        <f t="shared" si="12"/>
        <v>0</v>
      </c>
      <c r="F185" s="14">
        <f t="shared" si="12"/>
        <v>0</v>
      </c>
      <c r="G185" s="14">
        <f t="shared" si="12"/>
        <v>0</v>
      </c>
      <c r="H185" s="14">
        <f t="shared" si="12"/>
        <v>1</v>
      </c>
      <c r="I185" s="14">
        <f t="shared" si="12"/>
        <v>2</v>
      </c>
      <c r="J185" s="14">
        <f t="shared" si="12"/>
        <v>3</v>
      </c>
      <c r="K185" s="14">
        <f t="shared" si="12"/>
        <v>3</v>
      </c>
    </row>
    <row r="186" spans="2:11" x14ac:dyDescent="0.4">
      <c r="B186" s="3" t="s">
        <v>78</v>
      </c>
      <c r="C186" s="14">
        <f t="shared" si="11"/>
        <v>0</v>
      </c>
      <c r="D186" s="14">
        <f t="shared" si="12"/>
        <v>0</v>
      </c>
      <c r="E186" s="14">
        <f t="shared" si="12"/>
        <v>0</v>
      </c>
      <c r="F186" s="14">
        <f t="shared" si="12"/>
        <v>0</v>
      </c>
      <c r="G186" s="14">
        <f t="shared" si="12"/>
        <v>0</v>
      </c>
      <c r="H186" s="14">
        <f t="shared" si="12"/>
        <v>5</v>
      </c>
      <c r="I186" s="14">
        <f t="shared" si="12"/>
        <v>8</v>
      </c>
      <c r="J186" s="14">
        <f t="shared" si="12"/>
        <v>8</v>
      </c>
      <c r="K186" s="14">
        <f t="shared" si="12"/>
        <v>8</v>
      </c>
    </row>
    <row r="187" spans="2:11" x14ac:dyDescent="0.4">
      <c r="B187" s="3" t="s">
        <v>79</v>
      </c>
      <c r="C187" s="14">
        <f t="shared" si="11"/>
        <v>0</v>
      </c>
      <c r="D187" s="14">
        <f t="shared" si="12"/>
        <v>0</v>
      </c>
      <c r="E187" s="14">
        <f t="shared" si="12"/>
        <v>0</v>
      </c>
      <c r="F187" s="14">
        <f t="shared" si="12"/>
        <v>3</v>
      </c>
      <c r="G187" s="14">
        <f t="shared" si="12"/>
        <v>3</v>
      </c>
      <c r="H187" s="14">
        <f t="shared" si="12"/>
        <v>14</v>
      </c>
      <c r="I187" s="14">
        <f t="shared" si="12"/>
        <v>18</v>
      </c>
      <c r="J187" s="14">
        <f t="shared" si="12"/>
        <v>21</v>
      </c>
      <c r="K187" s="14">
        <f t="shared" si="12"/>
        <v>21</v>
      </c>
    </row>
    <row r="188" spans="2:11" x14ac:dyDescent="0.4">
      <c r="B188" s="3" t="s">
        <v>80</v>
      </c>
      <c r="C188" s="14">
        <f t="shared" si="11"/>
        <v>0</v>
      </c>
      <c r="D188" s="14">
        <f t="shared" si="12"/>
        <v>0</v>
      </c>
      <c r="E188" s="14">
        <f t="shared" si="12"/>
        <v>2</v>
      </c>
      <c r="F188" s="14">
        <f t="shared" si="12"/>
        <v>2</v>
      </c>
      <c r="G188" s="14">
        <f t="shared" si="12"/>
        <v>2</v>
      </c>
      <c r="H188" s="14">
        <f t="shared" si="12"/>
        <v>2</v>
      </c>
      <c r="I188" s="14">
        <f t="shared" si="12"/>
        <v>2</v>
      </c>
      <c r="J188" s="14">
        <f t="shared" si="12"/>
        <v>2</v>
      </c>
      <c r="K188" s="14">
        <f t="shared" si="12"/>
        <v>2</v>
      </c>
    </row>
    <row r="189" spans="2:11" x14ac:dyDescent="0.4">
      <c r="B189" s="3" t="s">
        <v>81</v>
      </c>
      <c r="C189" s="14">
        <f t="shared" si="11"/>
        <v>3</v>
      </c>
      <c r="D189" s="14">
        <f t="shared" si="12"/>
        <v>6</v>
      </c>
      <c r="E189" s="14">
        <f t="shared" si="12"/>
        <v>6</v>
      </c>
      <c r="F189" s="14">
        <f t="shared" si="12"/>
        <v>6</v>
      </c>
      <c r="G189" s="14">
        <f t="shared" si="12"/>
        <v>12</v>
      </c>
      <c r="H189" s="14">
        <f t="shared" si="12"/>
        <v>18</v>
      </c>
      <c r="I189" s="14">
        <f t="shared" si="12"/>
        <v>20</v>
      </c>
      <c r="J189" s="14">
        <f t="shared" si="12"/>
        <v>20</v>
      </c>
      <c r="K189" s="14">
        <f t="shared" si="12"/>
        <v>20</v>
      </c>
    </row>
    <row r="190" spans="2:11" x14ac:dyDescent="0.4">
      <c r="B190" s="3" t="s">
        <v>82</v>
      </c>
      <c r="C190" s="14">
        <f t="shared" si="11"/>
        <v>13</v>
      </c>
      <c r="D190" s="14">
        <f t="shared" si="12"/>
        <v>13</v>
      </c>
      <c r="E190" s="14">
        <f t="shared" si="12"/>
        <v>13</v>
      </c>
      <c r="F190" s="14">
        <f t="shared" si="12"/>
        <v>13</v>
      </c>
      <c r="G190" s="14">
        <f t="shared" si="12"/>
        <v>13</v>
      </c>
      <c r="H190" s="14">
        <f t="shared" si="12"/>
        <v>15</v>
      </c>
      <c r="I190" s="14">
        <f t="shared" si="12"/>
        <v>15</v>
      </c>
      <c r="J190" s="14">
        <f t="shared" si="12"/>
        <v>15</v>
      </c>
      <c r="K190" s="14">
        <f t="shared" si="12"/>
        <v>15</v>
      </c>
    </row>
    <row r="191" spans="2:11" x14ac:dyDescent="0.4">
      <c r="B191" s="3" t="s">
        <v>83</v>
      </c>
      <c r="C191" s="14">
        <f t="shared" si="11"/>
        <v>8</v>
      </c>
      <c r="D191" s="14">
        <f t="shared" si="12"/>
        <v>8</v>
      </c>
      <c r="E191" s="14">
        <f t="shared" si="12"/>
        <v>11</v>
      </c>
      <c r="F191" s="14">
        <f t="shared" si="12"/>
        <v>12</v>
      </c>
      <c r="G191" s="14">
        <f t="shared" si="12"/>
        <v>12</v>
      </c>
      <c r="H191" s="14">
        <f t="shared" si="12"/>
        <v>12</v>
      </c>
      <c r="I191" s="14">
        <f t="shared" si="12"/>
        <v>12</v>
      </c>
      <c r="J191" s="14">
        <f t="shared" si="12"/>
        <v>12</v>
      </c>
      <c r="K191" s="14">
        <f t="shared" si="12"/>
        <v>12</v>
      </c>
    </row>
    <row r="192" spans="2:11" x14ac:dyDescent="0.4">
      <c r="B192" s="3" t="s">
        <v>84</v>
      </c>
      <c r="C192" s="14">
        <f t="shared" si="11"/>
        <v>0</v>
      </c>
      <c r="D192" s="14">
        <f t="shared" si="12"/>
        <v>2</v>
      </c>
      <c r="E192" s="14">
        <f t="shared" si="12"/>
        <v>2</v>
      </c>
      <c r="F192" s="14">
        <f t="shared" si="12"/>
        <v>2</v>
      </c>
      <c r="G192" s="14">
        <f t="shared" si="12"/>
        <v>2</v>
      </c>
      <c r="H192" s="14">
        <f t="shared" si="12"/>
        <v>2</v>
      </c>
      <c r="I192" s="14">
        <f t="shared" si="12"/>
        <v>2</v>
      </c>
      <c r="J192" s="14">
        <f t="shared" si="12"/>
        <v>2</v>
      </c>
      <c r="K192" s="14">
        <f t="shared" si="12"/>
        <v>2</v>
      </c>
    </row>
    <row r="193" spans="2:11" x14ac:dyDescent="0.4">
      <c r="B193" s="3" t="s">
        <v>86</v>
      </c>
      <c r="C193" s="14">
        <f t="shared" si="11"/>
        <v>0</v>
      </c>
      <c r="D193" s="14">
        <f t="shared" si="12"/>
        <v>0</v>
      </c>
      <c r="E193" s="14">
        <f t="shared" si="12"/>
        <v>0</v>
      </c>
      <c r="F193" s="14">
        <f t="shared" si="12"/>
        <v>0</v>
      </c>
      <c r="G193" s="14">
        <f t="shared" si="12"/>
        <v>0</v>
      </c>
      <c r="H193" s="14">
        <f t="shared" si="12"/>
        <v>0</v>
      </c>
      <c r="I193" s="14">
        <f t="shared" si="12"/>
        <v>0</v>
      </c>
      <c r="J193" s="14">
        <f t="shared" si="12"/>
        <v>0</v>
      </c>
      <c r="K193" s="14">
        <f t="shared" si="12"/>
        <v>1</v>
      </c>
    </row>
    <row r="194" spans="2:11" x14ac:dyDescent="0.4">
      <c r="B194" s="3" t="s">
        <v>88</v>
      </c>
      <c r="C194" s="14">
        <f t="shared" si="11"/>
        <v>0</v>
      </c>
      <c r="D194" s="14">
        <f t="shared" ref="D194:K203" si="13">D158+C194</f>
        <v>0</v>
      </c>
      <c r="E194" s="14">
        <f t="shared" si="13"/>
        <v>0</v>
      </c>
      <c r="F194" s="14">
        <f t="shared" si="13"/>
        <v>0</v>
      </c>
      <c r="G194" s="14">
        <f t="shared" si="13"/>
        <v>0</v>
      </c>
      <c r="H194" s="14">
        <f t="shared" si="13"/>
        <v>0</v>
      </c>
      <c r="I194" s="14">
        <f t="shared" si="13"/>
        <v>0</v>
      </c>
      <c r="J194" s="14">
        <f t="shared" si="13"/>
        <v>0</v>
      </c>
      <c r="K194" s="14">
        <f t="shared" si="13"/>
        <v>2</v>
      </c>
    </row>
    <row r="195" spans="2:11" x14ac:dyDescent="0.4">
      <c r="B195" s="3" t="s">
        <v>87</v>
      </c>
      <c r="C195" s="14">
        <f t="shared" si="11"/>
        <v>0</v>
      </c>
      <c r="D195" s="14">
        <f t="shared" si="13"/>
        <v>0</v>
      </c>
      <c r="E195" s="14">
        <f t="shared" si="13"/>
        <v>0</v>
      </c>
      <c r="F195" s="14">
        <f t="shared" si="13"/>
        <v>0</v>
      </c>
      <c r="G195" s="14">
        <f t="shared" si="13"/>
        <v>0</v>
      </c>
      <c r="H195" s="14">
        <f t="shared" si="13"/>
        <v>0</v>
      </c>
      <c r="I195" s="14">
        <f t="shared" si="13"/>
        <v>0</v>
      </c>
      <c r="J195" s="14">
        <f t="shared" si="13"/>
        <v>0</v>
      </c>
      <c r="K195" s="14">
        <f t="shared" si="13"/>
        <v>4</v>
      </c>
    </row>
    <row r="196" spans="2:11" x14ac:dyDescent="0.4">
      <c r="B196" s="3" t="s">
        <v>89</v>
      </c>
      <c r="C196" s="14">
        <f t="shared" si="11"/>
        <v>0</v>
      </c>
      <c r="D196" s="14">
        <f t="shared" si="13"/>
        <v>0</v>
      </c>
      <c r="E196" s="14">
        <f t="shared" si="13"/>
        <v>0</v>
      </c>
      <c r="F196" s="14">
        <f t="shared" si="13"/>
        <v>0</v>
      </c>
      <c r="G196" s="14">
        <f t="shared" si="13"/>
        <v>0</v>
      </c>
      <c r="H196" s="14">
        <f t="shared" si="13"/>
        <v>0</v>
      </c>
      <c r="I196" s="14">
        <f t="shared" si="13"/>
        <v>0</v>
      </c>
      <c r="J196" s="14">
        <f t="shared" si="13"/>
        <v>0</v>
      </c>
      <c r="K196" s="14">
        <f t="shared" si="13"/>
        <v>3</v>
      </c>
    </row>
    <row r="197" spans="2:11" x14ac:dyDescent="0.4">
      <c r="B197" s="3" t="s">
        <v>90</v>
      </c>
      <c r="C197" s="14">
        <f t="shared" si="11"/>
        <v>0</v>
      </c>
      <c r="D197" s="14">
        <f t="shared" si="13"/>
        <v>0</v>
      </c>
      <c r="E197" s="14">
        <f t="shared" si="13"/>
        <v>0</v>
      </c>
      <c r="F197" s="14">
        <f t="shared" si="13"/>
        <v>0</v>
      </c>
      <c r="G197" s="14">
        <f t="shared" si="13"/>
        <v>0</v>
      </c>
      <c r="H197" s="14">
        <f t="shared" si="13"/>
        <v>0</v>
      </c>
      <c r="I197" s="14">
        <f t="shared" si="13"/>
        <v>0</v>
      </c>
      <c r="J197" s="14">
        <f t="shared" si="13"/>
        <v>0</v>
      </c>
      <c r="K197" s="14">
        <f t="shared" si="13"/>
        <v>4</v>
      </c>
    </row>
    <row r="198" spans="2:11" x14ac:dyDescent="0.4">
      <c r="B198" s="3" t="s">
        <v>91</v>
      </c>
      <c r="C198" s="14">
        <f t="shared" si="11"/>
        <v>0</v>
      </c>
      <c r="D198" s="14">
        <f t="shared" si="13"/>
        <v>0</v>
      </c>
      <c r="E198" s="14">
        <f t="shared" si="13"/>
        <v>0</v>
      </c>
      <c r="F198" s="14">
        <f t="shared" si="13"/>
        <v>0</v>
      </c>
      <c r="G198" s="14">
        <f t="shared" si="13"/>
        <v>0</v>
      </c>
      <c r="H198" s="14">
        <f t="shared" si="13"/>
        <v>0</v>
      </c>
      <c r="I198" s="14">
        <f t="shared" si="13"/>
        <v>0</v>
      </c>
      <c r="J198" s="14">
        <f t="shared" si="13"/>
        <v>0</v>
      </c>
      <c r="K198" s="14">
        <f t="shared" si="13"/>
        <v>3</v>
      </c>
    </row>
    <row r="199" spans="2:11" x14ac:dyDescent="0.4">
      <c r="B199" s="3" t="s">
        <v>92</v>
      </c>
      <c r="C199" s="14">
        <f t="shared" si="11"/>
        <v>0</v>
      </c>
      <c r="D199" s="14">
        <f t="shared" si="13"/>
        <v>0</v>
      </c>
      <c r="E199" s="14">
        <f t="shared" si="13"/>
        <v>0</v>
      </c>
      <c r="F199" s="14">
        <f t="shared" si="13"/>
        <v>0</v>
      </c>
      <c r="G199" s="14">
        <f t="shared" si="13"/>
        <v>0</v>
      </c>
      <c r="H199" s="14">
        <f t="shared" si="13"/>
        <v>0</v>
      </c>
      <c r="I199" s="14">
        <f t="shared" si="13"/>
        <v>0</v>
      </c>
      <c r="J199" s="14">
        <f t="shared" si="13"/>
        <v>0</v>
      </c>
      <c r="K199" s="14">
        <f t="shared" si="13"/>
        <v>2</v>
      </c>
    </row>
    <row r="200" spans="2:11" x14ac:dyDescent="0.4">
      <c r="B200" s="3" t="s">
        <v>93</v>
      </c>
      <c r="C200" s="14">
        <f t="shared" si="11"/>
        <v>0</v>
      </c>
      <c r="D200" s="14">
        <f t="shared" si="13"/>
        <v>0</v>
      </c>
      <c r="E200" s="14">
        <f t="shared" si="13"/>
        <v>0</v>
      </c>
      <c r="F200" s="14">
        <f t="shared" si="13"/>
        <v>0</v>
      </c>
      <c r="G200" s="14">
        <f t="shared" si="13"/>
        <v>0</v>
      </c>
      <c r="H200" s="14">
        <f t="shared" si="13"/>
        <v>0</v>
      </c>
      <c r="I200" s="14">
        <f t="shared" si="13"/>
        <v>0</v>
      </c>
      <c r="J200" s="14">
        <f t="shared" si="13"/>
        <v>0</v>
      </c>
      <c r="K200" s="14">
        <f t="shared" si="13"/>
        <v>2</v>
      </c>
    </row>
    <row r="201" spans="2:11" x14ac:dyDescent="0.4">
      <c r="B201" s="3" t="s">
        <v>94</v>
      </c>
      <c r="C201" s="14">
        <f t="shared" si="11"/>
        <v>0</v>
      </c>
      <c r="D201" s="14">
        <f t="shared" si="13"/>
        <v>0</v>
      </c>
      <c r="E201" s="14">
        <f t="shared" si="13"/>
        <v>0</v>
      </c>
      <c r="F201" s="14">
        <f t="shared" si="13"/>
        <v>0</v>
      </c>
      <c r="G201" s="14">
        <f t="shared" si="13"/>
        <v>0</v>
      </c>
      <c r="H201" s="14">
        <f t="shared" si="13"/>
        <v>0</v>
      </c>
      <c r="I201" s="14">
        <f t="shared" si="13"/>
        <v>0</v>
      </c>
      <c r="J201" s="14">
        <f t="shared" si="13"/>
        <v>2</v>
      </c>
      <c r="K201" s="14">
        <f t="shared" si="13"/>
        <v>7</v>
      </c>
    </row>
    <row r="202" spans="2:11" x14ac:dyDescent="0.4">
      <c r="B202" s="3" t="s">
        <v>95</v>
      </c>
      <c r="C202" s="14">
        <f t="shared" si="11"/>
        <v>0</v>
      </c>
      <c r="D202" s="14">
        <f t="shared" si="13"/>
        <v>0</v>
      </c>
      <c r="E202" s="14">
        <f t="shared" si="13"/>
        <v>0</v>
      </c>
      <c r="F202" s="14">
        <f t="shared" si="13"/>
        <v>0</v>
      </c>
      <c r="G202" s="14">
        <f t="shared" si="13"/>
        <v>0</v>
      </c>
      <c r="H202" s="14">
        <f t="shared" si="13"/>
        <v>0</v>
      </c>
      <c r="I202" s="14">
        <f t="shared" si="13"/>
        <v>0</v>
      </c>
      <c r="J202" s="14">
        <f t="shared" si="13"/>
        <v>0</v>
      </c>
      <c r="K202" s="14">
        <f t="shared" si="13"/>
        <v>2</v>
      </c>
    </row>
    <row r="203" spans="2:11" x14ac:dyDescent="0.4">
      <c r="B203" s="3" t="s">
        <v>96</v>
      </c>
      <c r="C203" s="14">
        <f t="shared" si="11"/>
        <v>0</v>
      </c>
      <c r="D203" s="14">
        <f t="shared" si="13"/>
        <v>0</v>
      </c>
      <c r="E203" s="14">
        <f t="shared" si="13"/>
        <v>0</v>
      </c>
      <c r="F203" s="14">
        <f t="shared" si="13"/>
        <v>0</v>
      </c>
      <c r="G203" s="14">
        <f t="shared" si="13"/>
        <v>0</v>
      </c>
      <c r="H203" s="14">
        <f t="shared" si="13"/>
        <v>0</v>
      </c>
      <c r="I203" s="14">
        <f t="shared" si="13"/>
        <v>0</v>
      </c>
      <c r="J203" s="14">
        <f t="shared" si="13"/>
        <v>0</v>
      </c>
      <c r="K203" s="14">
        <f t="shared" si="13"/>
        <v>3</v>
      </c>
    </row>
  </sheetData>
  <sortState xmlns:xlrd2="http://schemas.microsoft.com/office/spreadsheetml/2017/richdata2" ref="B98:H106">
    <sortCondition descending="1" ref="H106"/>
  </sortState>
  <mergeCells count="14">
    <mergeCell ref="B182:K182"/>
    <mergeCell ref="F91:M94"/>
    <mergeCell ref="B92:E93"/>
    <mergeCell ref="N92:T93"/>
    <mergeCell ref="B54:H54"/>
    <mergeCell ref="B67:H67"/>
    <mergeCell ref="B146:K146"/>
    <mergeCell ref="B96:I96"/>
    <mergeCell ref="B121:I121"/>
    <mergeCell ref="F2:M5"/>
    <mergeCell ref="B3:E4"/>
    <mergeCell ref="N3:T4"/>
    <mergeCell ref="B7:F7"/>
    <mergeCell ref="B30:F30"/>
  </mergeCells>
  <conditionalFormatting sqref="B98:B106">
    <cfRule type="duplicateValues" dxfId="1" priority="3"/>
  </conditionalFormatting>
  <conditionalFormatting sqref="B123:B131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F14F-DDCD-4A0D-BF8A-2995C302E725}">
  <dimension ref="B2:T172"/>
  <sheetViews>
    <sheetView showGridLines="0" zoomScale="80" zoomScaleNormal="80" workbookViewId="0">
      <selection activeCell="R104" sqref="R104"/>
    </sheetView>
  </sheetViews>
  <sheetFormatPr defaultRowHeight="14.6" x14ac:dyDescent="0.4"/>
  <cols>
    <col min="1" max="1" width="3.53515625" customWidth="1"/>
    <col min="2" max="2" width="25.07421875" bestFit="1" customWidth="1"/>
    <col min="3" max="7" width="10.84375" bestFit="1" customWidth="1"/>
    <col min="8" max="10" width="17.765625" bestFit="1" customWidth="1"/>
  </cols>
  <sheetData>
    <row r="2" spans="2:20" x14ac:dyDescent="0.4">
      <c r="F2" s="31" t="s">
        <v>100</v>
      </c>
      <c r="G2" s="31"/>
      <c r="H2" s="31"/>
      <c r="I2" s="31"/>
      <c r="J2" s="31"/>
      <c r="K2" s="31"/>
      <c r="L2" s="31"/>
      <c r="M2" s="31"/>
    </row>
    <row r="3" spans="2:20" x14ac:dyDescent="0.4">
      <c r="B3" s="34"/>
      <c r="C3" s="35"/>
      <c r="D3" s="35"/>
      <c r="E3" s="35"/>
      <c r="F3" s="32"/>
      <c r="G3" s="31"/>
      <c r="H3" s="31"/>
      <c r="I3" s="31"/>
      <c r="J3" s="31"/>
      <c r="K3" s="31"/>
      <c r="L3" s="31"/>
      <c r="M3" s="33"/>
      <c r="N3" s="35"/>
      <c r="O3" s="35"/>
      <c r="P3" s="35"/>
      <c r="Q3" s="35"/>
      <c r="R3" s="35"/>
      <c r="S3" s="35"/>
      <c r="T3" s="38"/>
    </row>
    <row r="4" spans="2:20" x14ac:dyDescent="0.4">
      <c r="B4" s="36"/>
      <c r="C4" s="37"/>
      <c r="D4" s="37"/>
      <c r="E4" s="37"/>
      <c r="F4" s="32"/>
      <c r="G4" s="31"/>
      <c r="H4" s="31"/>
      <c r="I4" s="31"/>
      <c r="J4" s="31"/>
      <c r="K4" s="31"/>
      <c r="L4" s="31"/>
      <c r="M4" s="33"/>
      <c r="N4" s="37"/>
      <c r="O4" s="37"/>
      <c r="P4" s="37"/>
      <c r="Q4" s="37"/>
      <c r="R4" s="37"/>
      <c r="S4" s="37"/>
      <c r="T4" s="39"/>
    </row>
    <row r="5" spans="2:20" x14ac:dyDescent="0.4">
      <c r="F5" s="31"/>
      <c r="G5" s="31"/>
      <c r="H5" s="31"/>
      <c r="I5" s="31"/>
      <c r="J5" s="31"/>
      <c r="K5" s="31"/>
      <c r="L5" s="31"/>
      <c r="M5" s="31"/>
    </row>
    <row r="7" spans="2:20" x14ac:dyDescent="0.4">
      <c r="B7" s="40" t="s">
        <v>30</v>
      </c>
      <c r="C7" s="41"/>
      <c r="D7" s="41"/>
      <c r="E7" s="41"/>
      <c r="F7" s="41"/>
      <c r="G7" s="41"/>
      <c r="H7" s="41"/>
      <c r="I7" s="42"/>
    </row>
    <row r="8" spans="2:20" x14ac:dyDescent="0.4">
      <c r="B8" s="1" t="s">
        <v>1</v>
      </c>
      <c r="C8" s="2" t="s">
        <v>17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103</v>
      </c>
      <c r="I8" s="2" t="s">
        <v>6</v>
      </c>
    </row>
    <row r="9" spans="2:20" x14ac:dyDescent="0.4">
      <c r="B9" s="3" t="s">
        <v>13</v>
      </c>
      <c r="C9" s="4"/>
      <c r="D9" s="4"/>
      <c r="E9" s="4">
        <v>1780.3</v>
      </c>
      <c r="F9" s="4">
        <v>1797.3000000000004</v>
      </c>
      <c r="G9" s="4"/>
      <c r="H9" s="4">
        <v>43.04</v>
      </c>
      <c r="I9" s="4">
        <v>3620.6400000000003</v>
      </c>
    </row>
    <row r="10" spans="2:20" x14ac:dyDescent="0.4">
      <c r="B10" s="3" t="s">
        <v>9</v>
      </c>
      <c r="C10" s="4"/>
      <c r="D10" s="4"/>
      <c r="E10" s="4">
        <v>1215.4000000000001</v>
      </c>
      <c r="F10" s="4"/>
      <c r="G10" s="4">
        <v>1135.6699999999998</v>
      </c>
      <c r="H10" s="4"/>
      <c r="I10" s="4">
        <v>2351.0699999999997</v>
      </c>
    </row>
    <row r="11" spans="2:20" x14ac:dyDescent="0.4">
      <c r="B11" s="3" t="s">
        <v>12</v>
      </c>
      <c r="C11" s="4"/>
      <c r="D11" s="4"/>
      <c r="E11" s="4">
        <v>946.49999999999989</v>
      </c>
      <c r="F11" s="4"/>
      <c r="G11" s="4">
        <v>946.49999999999989</v>
      </c>
      <c r="H11" s="4"/>
      <c r="I11" s="4">
        <v>1892.9999999999998</v>
      </c>
    </row>
    <row r="12" spans="2:20" x14ac:dyDescent="0.4">
      <c r="B12" s="3" t="s">
        <v>14</v>
      </c>
      <c r="C12" s="4">
        <v>20.7</v>
      </c>
      <c r="D12" s="4"/>
      <c r="E12" s="4"/>
      <c r="F12" s="4">
        <v>1822.5</v>
      </c>
      <c r="G12" s="4"/>
      <c r="H12" s="4"/>
      <c r="I12" s="4">
        <v>1843.2</v>
      </c>
    </row>
    <row r="13" spans="2:20" x14ac:dyDescent="0.4">
      <c r="B13" s="3" t="s">
        <v>8</v>
      </c>
      <c r="C13" s="4"/>
      <c r="D13" s="4"/>
      <c r="E13" s="4"/>
      <c r="F13" s="4">
        <v>1654.1100000000006</v>
      </c>
      <c r="G13" s="4"/>
      <c r="H13" s="4"/>
      <c r="I13" s="4">
        <v>1654.1100000000006</v>
      </c>
    </row>
    <row r="14" spans="2:20" x14ac:dyDescent="0.4">
      <c r="B14" s="3" t="s">
        <v>7</v>
      </c>
      <c r="C14" s="4">
        <v>453.00000000000006</v>
      </c>
      <c r="D14" s="4"/>
      <c r="E14" s="4">
        <v>25.9</v>
      </c>
      <c r="F14" s="4">
        <v>274.60000000000002</v>
      </c>
      <c r="G14" s="4"/>
      <c r="H14" s="4"/>
      <c r="I14" s="4">
        <v>753.5</v>
      </c>
    </row>
    <row r="15" spans="2:20" x14ac:dyDescent="0.4">
      <c r="B15" s="3" t="s">
        <v>31</v>
      </c>
      <c r="C15" s="4"/>
      <c r="D15" s="4">
        <v>604.59999999999991</v>
      </c>
      <c r="E15" s="4"/>
      <c r="F15" s="4"/>
      <c r="G15" s="4"/>
      <c r="H15" s="4"/>
      <c r="I15" s="4">
        <v>604.59999999999991</v>
      </c>
    </row>
    <row r="16" spans="2:20" x14ac:dyDescent="0.4">
      <c r="B16" s="3" t="s">
        <v>11</v>
      </c>
      <c r="C16" s="4"/>
      <c r="D16" s="4"/>
      <c r="E16" s="4">
        <v>0</v>
      </c>
      <c r="F16" s="4"/>
      <c r="G16" s="4"/>
      <c r="H16" s="4"/>
      <c r="I16" s="4">
        <v>0</v>
      </c>
    </row>
    <row r="17" spans="2:9" x14ac:dyDescent="0.4">
      <c r="B17" s="5" t="s">
        <v>52</v>
      </c>
      <c r="C17" s="6">
        <f>SUM(C9:C16)</f>
        <v>473.70000000000005</v>
      </c>
      <c r="D17" s="6">
        <f t="shared" ref="D17:I17" si="0">SUM(D9:D16)</f>
        <v>604.59999999999991</v>
      </c>
      <c r="E17" s="6">
        <f t="shared" si="0"/>
        <v>3968.1</v>
      </c>
      <c r="F17" s="6">
        <f t="shared" si="0"/>
        <v>5548.5100000000011</v>
      </c>
      <c r="G17" s="6">
        <f t="shared" si="0"/>
        <v>2082.1699999999996</v>
      </c>
      <c r="H17" s="6">
        <f t="shared" si="0"/>
        <v>43.04</v>
      </c>
      <c r="I17" s="6">
        <f t="shared" si="0"/>
        <v>12720.12</v>
      </c>
    </row>
    <row r="26" spans="2:9" x14ac:dyDescent="0.4">
      <c r="B26" s="40" t="s">
        <v>32</v>
      </c>
      <c r="C26" s="41"/>
      <c r="D26" s="41"/>
      <c r="E26" s="41"/>
      <c r="F26" s="41"/>
      <c r="G26" s="41"/>
      <c r="H26" s="41"/>
      <c r="I26" s="42"/>
    </row>
    <row r="27" spans="2:9" x14ac:dyDescent="0.4">
      <c r="B27" s="1" t="s">
        <v>1</v>
      </c>
      <c r="C27" s="2" t="s">
        <v>17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103</v>
      </c>
      <c r="I27" s="2" t="s">
        <v>6</v>
      </c>
    </row>
    <row r="28" spans="2:9" x14ac:dyDescent="0.4">
      <c r="B28" s="3" t="s">
        <v>13</v>
      </c>
      <c r="C28" s="7"/>
      <c r="D28" s="7"/>
      <c r="E28" s="7">
        <v>57</v>
      </c>
      <c r="F28" s="7">
        <v>65</v>
      </c>
      <c r="G28" s="7"/>
      <c r="H28" s="7">
        <v>5</v>
      </c>
      <c r="I28" s="7">
        <v>127</v>
      </c>
    </row>
    <row r="29" spans="2:9" x14ac:dyDescent="0.4">
      <c r="B29" s="3" t="s">
        <v>9</v>
      </c>
      <c r="C29" s="7"/>
      <c r="D29" s="7"/>
      <c r="E29" s="7">
        <v>45</v>
      </c>
      <c r="F29" s="7"/>
      <c r="G29" s="7">
        <v>40</v>
      </c>
      <c r="H29" s="7"/>
      <c r="I29" s="7">
        <v>85</v>
      </c>
    </row>
    <row r="30" spans="2:9" x14ac:dyDescent="0.4">
      <c r="B30" s="3" t="s">
        <v>12</v>
      </c>
      <c r="C30" s="7"/>
      <c r="D30" s="7"/>
      <c r="E30" s="7">
        <v>30</v>
      </c>
      <c r="F30" s="7"/>
      <c r="G30" s="7">
        <v>32</v>
      </c>
      <c r="H30" s="7"/>
      <c r="I30" s="7">
        <v>62</v>
      </c>
    </row>
    <row r="31" spans="2:9" x14ac:dyDescent="0.4">
      <c r="B31" s="3" t="s">
        <v>8</v>
      </c>
      <c r="C31" s="7"/>
      <c r="D31" s="7"/>
      <c r="E31" s="7"/>
      <c r="F31" s="7">
        <v>60</v>
      </c>
      <c r="G31" s="7"/>
      <c r="H31" s="7"/>
      <c r="I31" s="7">
        <v>60</v>
      </c>
    </row>
    <row r="32" spans="2:9" x14ac:dyDescent="0.4">
      <c r="B32" s="3" t="s">
        <v>14</v>
      </c>
      <c r="C32" s="7">
        <v>1</v>
      </c>
      <c r="D32" s="7"/>
      <c r="E32" s="7"/>
      <c r="F32" s="7">
        <v>59</v>
      </c>
      <c r="G32" s="7"/>
      <c r="H32" s="7"/>
      <c r="I32" s="7">
        <v>60</v>
      </c>
    </row>
    <row r="33" spans="2:9" x14ac:dyDescent="0.4">
      <c r="B33" s="3" t="s">
        <v>7</v>
      </c>
      <c r="C33" s="7">
        <v>20</v>
      </c>
      <c r="D33" s="7"/>
      <c r="E33" s="7">
        <v>1</v>
      </c>
      <c r="F33" s="7">
        <v>14</v>
      </c>
      <c r="G33" s="7"/>
      <c r="H33" s="7"/>
      <c r="I33" s="7">
        <v>35</v>
      </c>
    </row>
    <row r="34" spans="2:9" x14ac:dyDescent="0.4">
      <c r="B34" s="3" t="s">
        <v>31</v>
      </c>
      <c r="C34" s="7"/>
      <c r="D34" s="7">
        <v>26</v>
      </c>
      <c r="E34" s="7"/>
      <c r="F34" s="7"/>
      <c r="G34" s="7"/>
      <c r="H34" s="7"/>
      <c r="I34" s="7">
        <v>26</v>
      </c>
    </row>
    <row r="35" spans="2:9" x14ac:dyDescent="0.4">
      <c r="B35" s="3" t="s">
        <v>11</v>
      </c>
      <c r="C35" s="7"/>
      <c r="D35" s="7"/>
      <c r="E35" s="7">
        <v>2</v>
      </c>
      <c r="F35" s="7"/>
      <c r="G35" s="7"/>
      <c r="H35" s="7"/>
      <c r="I35" s="7">
        <v>2</v>
      </c>
    </row>
    <row r="36" spans="2:9" x14ac:dyDescent="0.4">
      <c r="B36" s="5" t="s">
        <v>52</v>
      </c>
      <c r="C36" s="25">
        <f>SUM(C28:C35)</f>
        <v>21</v>
      </c>
      <c r="D36" s="25">
        <f t="shared" ref="D36:I36" si="1">SUM(D28:D35)</f>
        <v>26</v>
      </c>
      <c r="E36" s="25">
        <f t="shared" si="1"/>
        <v>135</v>
      </c>
      <c r="F36" s="25">
        <f t="shared" si="1"/>
        <v>198</v>
      </c>
      <c r="G36" s="25">
        <f t="shared" si="1"/>
        <v>72</v>
      </c>
      <c r="H36" s="25">
        <f t="shared" si="1"/>
        <v>5</v>
      </c>
      <c r="I36" s="25">
        <f t="shared" si="1"/>
        <v>457</v>
      </c>
    </row>
    <row r="46" spans="2:9" x14ac:dyDescent="0.4">
      <c r="B46" s="40" t="s">
        <v>49</v>
      </c>
      <c r="C46" s="41"/>
      <c r="D46" s="41"/>
      <c r="E46" s="41"/>
      <c r="F46" s="41"/>
      <c r="G46" s="41"/>
      <c r="H46" s="42"/>
    </row>
    <row r="47" spans="2:9" x14ac:dyDescent="0.4">
      <c r="B47" s="1" t="s">
        <v>1</v>
      </c>
      <c r="C47" s="2" t="s">
        <v>35</v>
      </c>
      <c r="D47" s="2" t="s">
        <v>36</v>
      </c>
      <c r="E47" s="2" t="s">
        <v>37</v>
      </c>
      <c r="F47" s="2" t="s">
        <v>38</v>
      </c>
      <c r="G47" s="2" t="s">
        <v>39</v>
      </c>
      <c r="H47" s="2" t="s">
        <v>40</v>
      </c>
    </row>
    <row r="48" spans="2:9" x14ac:dyDescent="0.4">
      <c r="B48" s="3" t="s">
        <v>41</v>
      </c>
      <c r="C48" s="14">
        <v>0</v>
      </c>
      <c r="D48" s="14">
        <v>0</v>
      </c>
      <c r="E48" s="14">
        <v>0</v>
      </c>
      <c r="F48" s="14">
        <v>10</v>
      </c>
      <c r="G48" s="14">
        <v>25</v>
      </c>
      <c r="H48" s="14">
        <v>0</v>
      </c>
    </row>
    <row r="49" spans="2:8" x14ac:dyDescent="0.4">
      <c r="B49" s="3" t="s">
        <v>42</v>
      </c>
      <c r="C49" s="14">
        <v>0</v>
      </c>
      <c r="D49" s="14">
        <v>0</v>
      </c>
      <c r="E49" s="14">
        <v>0</v>
      </c>
      <c r="F49" s="14">
        <v>19</v>
      </c>
      <c r="G49" s="14">
        <v>34</v>
      </c>
      <c r="H49" s="14">
        <v>7</v>
      </c>
    </row>
    <row r="50" spans="2:8" x14ac:dyDescent="0.4">
      <c r="B50" s="3" t="s">
        <v>43</v>
      </c>
      <c r="C50" s="14">
        <v>1</v>
      </c>
      <c r="D50" s="14">
        <v>5</v>
      </c>
      <c r="E50" s="14">
        <v>15</v>
      </c>
      <c r="F50" s="14">
        <v>5</v>
      </c>
      <c r="G50" s="14">
        <v>56</v>
      </c>
      <c r="H50" s="14">
        <v>3</v>
      </c>
    </row>
    <row r="51" spans="2:8" x14ac:dyDescent="0.4">
      <c r="B51" s="3" t="s">
        <v>44</v>
      </c>
      <c r="C51" s="14">
        <v>1</v>
      </c>
      <c r="D51" s="14">
        <v>4</v>
      </c>
      <c r="E51" s="14">
        <v>0</v>
      </c>
      <c r="F51" s="14">
        <v>10</v>
      </c>
      <c r="G51" s="14">
        <v>11</v>
      </c>
      <c r="H51" s="14">
        <v>0</v>
      </c>
    </row>
    <row r="52" spans="2:8" x14ac:dyDescent="0.4">
      <c r="B52" s="3" t="s">
        <v>45</v>
      </c>
      <c r="C52" s="14">
        <v>0</v>
      </c>
      <c r="D52" s="14">
        <v>0</v>
      </c>
      <c r="E52" s="14">
        <v>2</v>
      </c>
      <c r="F52" s="14">
        <v>0</v>
      </c>
      <c r="G52" s="14">
        <v>0</v>
      </c>
      <c r="H52" s="14">
        <v>0</v>
      </c>
    </row>
    <row r="53" spans="2:8" x14ac:dyDescent="0.4">
      <c r="B53" s="3" t="s">
        <v>46</v>
      </c>
      <c r="C53" s="14">
        <v>1</v>
      </c>
      <c r="D53" s="14">
        <v>0</v>
      </c>
      <c r="E53" s="14">
        <v>6</v>
      </c>
      <c r="F53" s="14">
        <v>10</v>
      </c>
      <c r="G53" s="14">
        <v>42</v>
      </c>
      <c r="H53" s="14">
        <v>3</v>
      </c>
    </row>
    <row r="54" spans="2:8" x14ac:dyDescent="0.4">
      <c r="B54" s="3" t="s">
        <v>47</v>
      </c>
      <c r="C54" s="14">
        <v>5</v>
      </c>
      <c r="D54" s="14">
        <v>5</v>
      </c>
      <c r="E54" s="14">
        <v>10</v>
      </c>
      <c r="F54" s="14">
        <v>18</v>
      </c>
      <c r="G54" s="14">
        <v>73</v>
      </c>
      <c r="H54" s="14">
        <v>16</v>
      </c>
    </row>
    <row r="55" spans="2:8" x14ac:dyDescent="0.4">
      <c r="B55" s="3" t="s">
        <v>48</v>
      </c>
      <c r="C55" s="14">
        <v>0</v>
      </c>
      <c r="D55" s="14">
        <v>5</v>
      </c>
      <c r="E55" s="14">
        <v>9</v>
      </c>
      <c r="F55" s="14">
        <v>14</v>
      </c>
      <c r="G55" s="14">
        <v>22</v>
      </c>
      <c r="H55" s="14">
        <v>10</v>
      </c>
    </row>
    <row r="56" spans="2:8" x14ac:dyDescent="0.4">
      <c r="C56" s="16"/>
      <c r="D56" s="16"/>
      <c r="E56" s="16"/>
      <c r="F56" s="16"/>
      <c r="G56" s="16"/>
      <c r="H56" s="16"/>
    </row>
    <row r="57" spans="2:8" x14ac:dyDescent="0.4">
      <c r="C57" s="16"/>
      <c r="D57" s="16"/>
      <c r="E57" s="16"/>
      <c r="F57" s="16"/>
      <c r="G57" s="16"/>
      <c r="H57" s="16"/>
    </row>
    <row r="58" spans="2:8" x14ac:dyDescent="0.4">
      <c r="B58" s="40" t="s">
        <v>50</v>
      </c>
      <c r="C58" s="41"/>
      <c r="D58" s="41"/>
      <c r="E58" s="41"/>
      <c r="F58" s="41"/>
      <c r="G58" s="41"/>
      <c r="H58" s="42"/>
    </row>
    <row r="59" spans="2:8" x14ac:dyDescent="0.4">
      <c r="B59" s="1" t="s">
        <v>1</v>
      </c>
      <c r="C59" s="2" t="s">
        <v>35</v>
      </c>
      <c r="D59" s="2" t="s">
        <v>36</v>
      </c>
      <c r="E59" s="2" t="s">
        <v>37</v>
      </c>
      <c r="F59" s="2" t="s">
        <v>38</v>
      </c>
      <c r="G59" s="2" t="s">
        <v>39</v>
      </c>
      <c r="H59" s="2" t="s">
        <v>40</v>
      </c>
    </row>
    <row r="60" spans="2:8" x14ac:dyDescent="0.4">
      <c r="B60" s="3" t="s">
        <v>41</v>
      </c>
      <c r="C60" s="14">
        <v>0</v>
      </c>
      <c r="D60" s="14">
        <v>0</v>
      </c>
      <c r="E60" s="14">
        <v>0</v>
      </c>
      <c r="F60" s="14">
        <v>10</v>
      </c>
      <c r="G60" s="14">
        <v>35</v>
      </c>
      <c r="H60" s="14">
        <v>35</v>
      </c>
    </row>
    <row r="61" spans="2:8" x14ac:dyDescent="0.4">
      <c r="B61" s="3" t="s">
        <v>42</v>
      </c>
      <c r="C61" s="14">
        <v>0</v>
      </c>
      <c r="D61" s="14">
        <v>0</v>
      </c>
      <c r="E61" s="14">
        <v>0</v>
      </c>
      <c r="F61" s="14">
        <v>19</v>
      </c>
      <c r="G61" s="14">
        <v>53</v>
      </c>
      <c r="H61" s="14">
        <v>60</v>
      </c>
    </row>
    <row r="62" spans="2:8" x14ac:dyDescent="0.4">
      <c r="B62" s="3" t="s">
        <v>43</v>
      </c>
      <c r="C62" s="14">
        <v>1</v>
      </c>
      <c r="D62" s="14">
        <v>6</v>
      </c>
      <c r="E62" s="14">
        <v>21</v>
      </c>
      <c r="F62" s="14">
        <v>26</v>
      </c>
      <c r="G62" s="14">
        <v>82</v>
      </c>
      <c r="H62" s="14">
        <v>85</v>
      </c>
    </row>
    <row r="63" spans="2:8" x14ac:dyDescent="0.4">
      <c r="B63" s="3" t="s">
        <v>44</v>
      </c>
      <c r="C63" s="14">
        <v>1</v>
      </c>
      <c r="D63" s="14">
        <v>5</v>
      </c>
      <c r="E63" s="14">
        <v>5</v>
      </c>
      <c r="F63" s="14">
        <v>15</v>
      </c>
      <c r="G63" s="14">
        <v>26</v>
      </c>
      <c r="H63" s="14">
        <v>26</v>
      </c>
    </row>
    <row r="64" spans="2:8" x14ac:dyDescent="0.4">
      <c r="B64" s="3" t="s">
        <v>45</v>
      </c>
      <c r="C64" s="14">
        <v>0</v>
      </c>
      <c r="D64" s="14">
        <v>0</v>
      </c>
      <c r="E64" s="14">
        <v>2</v>
      </c>
      <c r="F64" s="14">
        <v>2</v>
      </c>
      <c r="G64" s="14">
        <v>2</v>
      </c>
      <c r="H64" s="14">
        <v>2</v>
      </c>
    </row>
    <row r="65" spans="2:20" x14ac:dyDescent="0.4">
      <c r="B65" s="3" t="s">
        <v>46</v>
      </c>
      <c r="C65" s="14">
        <v>1</v>
      </c>
      <c r="D65" s="14">
        <v>1</v>
      </c>
      <c r="E65" s="14">
        <v>7</v>
      </c>
      <c r="F65" s="14">
        <v>17</v>
      </c>
      <c r="G65" s="14">
        <v>59</v>
      </c>
      <c r="H65" s="14">
        <v>62</v>
      </c>
    </row>
    <row r="66" spans="2:20" x14ac:dyDescent="0.4">
      <c r="B66" s="3" t="s">
        <v>47</v>
      </c>
      <c r="C66" s="14">
        <v>5</v>
      </c>
      <c r="D66" s="14">
        <v>10</v>
      </c>
      <c r="E66" s="14">
        <v>20</v>
      </c>
      <c r="F66" s="14">
        <v>38</v>
      </c>
      <c r="G66" s="14">
        <v>111</v>
      </c>
      <c r="H66" s="14">
        <v>127</v>
      </c>
    </row>
    <row r="67" spans="2:20" x14ac:dyDescent="0.4">
      <c r="B67" s="3" t="s">
        <v>48</v>
      </c>
      <c r="C67" s="14">
        <v>0</v>
      </c>
      <c r="D67" s="14">
        <v>5</v>
      </c>
      <c r="E67" s="14">
        <v>14</v>
      </c>
      <c r="F67" s="14">
        <v>28</v>
      </c>
      <c r="G67" s="14">
        <v>50</v>
      </c>
      <c r="H67" s="14">
        <v>60</v>
      </c>
    </row>
    <row r="75" spans="2:20" x14ac:dyDescent="0.4">
      <c r="F75" s="31" t="s">
        <v>101</v>
      </c>
      <c r="G75" s="31"/>
      <c r="H75" s="31"/>
      <c r="I75" s="31"/>
      <c r="J75" s="31"/>
      <c r="K75" s="31"/>
      <c r="L75" s="31"/>
      <c r="M75" s="31"/>
    </row>
    <row r="76" spans="2:20" x14ac:dyDescent="0.4">
      <c r="B76" s="34"/>
      <c r="C76" s="35"/>
      <c r="D76" s="35"/>
      <c r="E76" s="35"/>
      <c r="F76" s="32"/>
      <c r="G76" s="31"/>
      <c r="H76" s="31"/>
      <c r="I76" s="31"/>
      <c r="J76" s="31"/>
      <c r="K76" s="31"/>
      <c r="L76" s="31"/>
      <c r="M76" s="33"/>
      <c r="N76" s="35"/>
      <c r="O76" s="35"/>
      <c r="P76" s="35"/>
      <c r="Q76" s="35"/>
      <c r="R76" s="35"/>
      <c r="S76" s="35"/>
      <c r="T76" s="38"/>
    </row>
    <row r="77" spans="2:20" x14ac:dyDescent="0.4">
      <c r="B77" s="36"/>
      <c r="C77" s="37"/>
      <c r="D77" s="37"/>
      <c r="E77" s="37"/>
      <c r="F77" s="32"/>
      <c r="G77" s="31"/>
      <c r="H77" s="31"/>
      <c r="I77" s="31"/>
      <c r="J77" s="31"/>
      <c r="K77" s="31"/>
      <c r="L77" s="31"/>
      <c r="M77" s="33"/>
      <c r="N77" s="37"/>
      <c r="O77" s="37"/>
      <c r="P77" s="37"/>
      <c r="Q77" s="37"/>
      <c r="R77" s="37"/>
      <c r="S77" s="37"/>
      <c r="T77" s="39"/>
    </row>
    <row r="78" spans="2:20" x14ac:dyDescent="0.4">
      <c r="F78" s="31"/>
      <c r="G78" s="31"/>
      <c r="H78" s="31"/>
      <c r="I78" s="31"/>
      <c r="J78" s="31"/>
      <c r="K78" s="31"/>
      <c r="L78" s="31"/>
      <c r="M78" s="31"/>
    </row>
    <row r="80" spans="2:20" x14ac:dyDescent="0.4">
      <c r="B80" s="40" t="s">
        <v>27</v>
      </c>
      <c r="C80" s="41"/>
      <c r="D80" s="41"/>
      <c r="E80" s="41"/>
      <c r="F80" s="41"/>
      <c r="G80" s="41"/>
      <c r="H80" s="41"/>
      <c r="I80" s="41"/>
      <c r="J80" s="42"/>
    </row>
    <row r="81" spans="2:10" x14ac:dyDescent="0.4">
      <c r="B81" s="1" t="s">
        <v>28</v>
      </c>
      <c r="C81" s="2" t="s">
        <v>17</v>
      </c>
      <c r="D81" s="2" t="s">
        <v>2</v>
      </c>
      <c r="E81" s="2" t="s">
        <v>3</v>
      </c>
      <c r="F81" s="2" t="s">
        <v>4</v>
      </c>
      <c r="G81" s="2" t="s">
        <v>5</v>
      </c>
      <c r="H81" s="2" t="s">
        <v>103</v>
      </c>
      <c r="I81" s="2" t="s">
        <v>104</v>
      </c>
      <c r="J81" s="2" t="s">
        <v>6</v>
      </c>
    </row>
    <row r="82" spans="2:10" x14ac:dyDescent="0.4">
      <c r="B82" s="3" t="s">
        <v>18</v>
      </c>
      <c r="C82" s="4"/>
      <c r="D82" s="4"/>
      <c r="E82" s="4"/>
      <c r="F82" s="4">
        <v>176</v>
      </c>
      <c r="G82" s="4">
        <v>1716</v>
      </c>
      <c r="H82" s="4">
        <v>1278.4000000000001</v>
      </c>
      <c r="I82" s="4">
        <v>264.8</v>
      </c>
      <c r="J82" s="4">
        <v>3435.2000000000003</v>
      </c>
    </row>
    <row r="83" spans="2:10" x14ac:dyDescent="0.4">
      <c r="B83" s="3" t="s">
        <v>105</v>
      </c>
      <c r="C83" s="4"/>
      <c r="D83" s="4"/>
      <c r="E83" s="4"/>
      <c r="F83" s="4"/>
      <c r="G83" s="4"/>
      <c r="H83" s="4"/>
      <c r="I83" s="4">
        <v>3405.25</v>
      </c>
      <c r="J83" s="4">
        <v>3405.25</v>
      </c>
    </row>
    <row r="84" spans="2:10" x14ac:dyDescent="0.4">
      <c r="B84" s="3" t="s">
        <v>106</v>
      </c>
      <c r="C84" s="4"/>
      <c r="D84" s="4"/>
      <c r="E84" s="4"/>
      <c r="F84" s="4"/>
      <c r="G84" s="4"/>
      <c r="H84" s="4">
        <v>2441.8000000000002</v>
      </c>
      <c r="I84" s="4"/>
      <c r="J84" s="4">
        <v>2441.8000000000002</v>
      </c>
    </row>
    <row r="85" spans="2:10" x14ac:dyDescent="0.4">
      <c r="B85" s="3" t="s">
        <v>107</v>
      </c>
      <c r="C85" s="4"/>
      <c r="D85" s="4"/>
      <c r="E85" s="4"/>
      <c r="F85" s="4">
        <v>2191.1</v>
      </c>
      <c r="G85" s="4"/>
      <c r="H85" s="4"/>
      <c r="I85" s="4"/>
      <c r="J85" s="4">
        <v>2191.1</v>
      </c>
    </row>
    <row r="86" spans="2:10" x14ac:dyDescent="0.4">
      <c r="B86" s="3" t="s">
        <v>108</v>
      </c>
      <c r="C86" s="4"/>
      <c r="D86" s="4"/>
      <c r="E86" s="4"/>
      <c r="F86" s="4">
        <v>1748.8000000000002</v>
      </c>
      <c r="G86" s="4"/>
      <c r="H86" s="4"/>
      <c r="I86" s="4"/>
      <c r="J86" s="4">
        <v>1748.8000000000002</v>
      </c>
    </row>
    <row r="87" spans="2:10" x14ac:dyDescent="0.4">
      <c r="B87" s="3" t="s">
        <v>109</v>
      </c>
      <c r="C87" s="4"/>
      <c r="D87" s="4"/>
      <c r="E87" s="4"/>
      <c r="F87" s="4">
        <v>1726.3</v>
      </c>
      <c r="G87" s="4"/>
      <c r="H87" s="4"/>
      <c r="I87" s="4"/>
      <c r="J87" s="4">
        <v>1726.3</v>
      </c>
    </row>
    <row r="88" spans="2:10" x14ac:dyDescent="0.4">
      <c r="B88" s="3" t="s">
        <v>110</v>
      </c>
      <c r="C88" s="4"/>
      <c r="D88" s="4"/>
      <c r="E88" s="4"/>
      <c r="F88" s="4">
        <v>1656.6</v>
      </c>
      <c r="G88" s="4"/>
      <c r="H88" s="4"/>
      <c r="I88" s="4"/>
      <c r="J88" s="4">
        <v>1656.6</v>
      </c>
    </row>
    <row r="89" spans="2:10" x14ac:dyDescent="0.4">
      <c r="B89" s="3" t="s">
        <v>111</v>
      </c>
      <c r="C89" s="4"/>
      <c r="D89" s="4"/>
      <c r="E89" s="4">
        <v>1466.7</v>
      </c>
      <c r="F89" s="4"/>
      <c r="G89" s="4"/>
      <c r="H89" s="4"/>
      <c r="I89" s="4"/>
      <c r="J89" s="4">
        <v>1466.7</v>
      </c>
    </row>
    <row r="90" spans="2:10" x14ac:dyDescent="0.4">
      <c r="B90" s="3" t="s">
        <v>112</v>
      </c>
      <c r="C90" s="4"/>
      <c r="D90" s="4"/>
      <c r="E90" s="4">
        <v>1302.3000000000002</v>
      </c>
      <c r="F90" s="4"/>
      <c r="G90" s="4"/>
      <c r="H90" s="4"/>
      <c r="I90" s="4"/>
      <c r="J90" s="4">
        <v>1302.3000000000002</v>
      </c>
    </row>
    <row r="91" spans="2:10" x14ac:dyDescent="0.4">
      <c r="B91" s="3" t="s">
        <v>113</v>
      </c>
      <c r="C91" s="4"/>
      <c r="D91" s="4"/>
      <c r="E91" s="4">
        <v>1078.9000000000001</v>
      </c>
      <c r="F91" s="4"/>
      <c r="G91" s="4"/>
      <c r="H91" s="4"/>
      <c r="I91" s="4"/>
      <c r="J91" s="4">
        <v>1078.9000000000001</v>
      </c>
    </row>
    <row r="92" spans="2:10" x14ac:dyDescent="0.4">
      <c r="B92" s="3" t="s">
        <v>114</v>
      </c>
      <c r="C92" s="4"/>
      <c r="D92" s="4">
        <v>969.39999999999986</v>
      </c>
      <c r="E92" s="4"/>
      <c r="F92" s="4"/>
      <c r="G92" s="4"/>
      <c r="H92" s="4"/>
      <c r="I92" s="4"/>
      <c r="J92" s="4">
        <v>969.39999999999986</v>
      </c>
    </row>
    <row r="93" spans="2:10" x14ac:dyDescent="0.4">
      <c r="B93" s="3" t="s">
        <v>115</v>
      </c>
      <c r="C93" s="4"/>
      <c r="D93" s="4"/>
      <c r="E93" s="4"/>
      <c r="F93" s="4"/>
      <c r="G93" s="4"/>
      <c r="H93" s="4"/>
      <c r="I93" s="4">
        <v>920.5</v>
      </c>
      <c r="J93" s="4">
        <v>920.5</v>
      </c>
    </row>
    <row r="94" spans="2:10" x14ac:dyDescent="0.4">
      <c r="B94" s="3" t="s">
        <v>116</v>
      </c>
      <c r="C94" s="4"/>
      <c r="D94" s="4"/>
      <c r="E94" s="4"/>
      <c r="F94" s="4"/>
      <c r="G94" s="4">
        <v>918.43000000000006</v>
      </c>
      <c r="H94" s="4"/>
      <c r="I94" s="4"/>
      <c r="J94" s="4">
        <v>918.43000000000006</v>
      </c>
    </row>
    <row r="95" spans="2:10" x14ac:dyDescent="0.4">
      <c r="B95" s="3" t="s">
        <v>117</v>
      </c>
      <c r="C95" s="4"/>
      <c r="D95" s="4"/>
      <c r="E95" s="4"/>
      <c r="F95" s="4"/>
      <c r="G95" s="4">
        <v>784.2</v>
      </c>
      <c r="H95" s="4"/>
      <c r="I95" s="4"/>
      <c r="J95" s="4">
        <v>784.2</v>
      </c>
    </row>
    <row r="96" spans="2:10" x14ac:dyDescent="0.4">
      <c r="B96" s="3" t="s">
        <v>118</v>
      </c>
      <c r="C96" s="4"/>
      <c r="D96" s="4"/>
      <c r="E96" s="4">
        <v>185.25</v>
      </c>
      <c r="F96" s="4"/>
      <c r="G96" s="4"/>
      <c r="H96" s="4"/>
      <c r="I96" s="4"/>
      <c r="J96" s="4">
        <v>185.25</v>
      </c>
    </row>
    <row r="97" spans="2:10" x14ac:dyDescent="0.4">
      <c r="B97" s="3" t="s">
        <v>119</v>
      </c>
      <c r="C97" s="4"/>
      <c r="D97" s="4"/>
      <c r="E97" s="4"/>
      <c r="F97" s="4"/>
      <c r="G97" s="4"/>
      <c r="H97" s="4">
        <v>122.8</v>
      </c>
      <c r="I97" s="4"/>
      <c r="J97" s="4">
        <v>122.8</v>
      </c>
    </row>
    <row r="98" spans="2:10" x14ac:dyDescent="0.4">
      <c r="B98" s="3" t="s">
        <v>120</v>
      </c>
      <c r="C98" s="4">
        <v>122.8</v>
      </c>
      <c r="D98" s="4"/>
      <c r="E98" s="4"/>
      <c r="F98" s="4"/>
      <c r="G98" s="4"/>
      <c r="H98" s="4"/>
      <c r="I98" s="4"/>
      <c r="J98" s="4">
        <v>122.8</v>
      </c>
    </row>
    <row r="99" spans="2:10" x14ac:dyDescent="0.4">
      <c r="B99" s="3" t="s">
        <v>121</v>
      </c>
      <c r="C99" s="4"/>
      <c r="D99" s="4"/>
      <c r="E99" s="4"/>
      <c r="F99" s="4"/>
      <c r="G99" s="4"/>
      <c r="H99" s="4">
        <v>119.8</v>
      </c>
      <c r="I99" s="4"/>
      <c r="J99" s="4">
        <v>119.8</v>
      </c>
    </row>
    <row r="100" spans="2:10" x14ac:dyDescent="0.4">
      <c r="B100" s="3" t="s">
        <v>122</v>
      </c>
      <c r="C100" s="4"/>
      <c r="D100" s="4"/>
      <c r="E100" s="4">
        <v>118</v>
      </c>
      <c r="F100" s="4"/>
      <c r="G100" s="4"/>
      <c r="H100" s="4"/>
      <c r="I100" s="4"/>
      <c r="J100" s="4">
        <v>118</v>
      </c>
    </row>
    <row r="101" spans="2:10" x14ac:dyDescent="0.4">
      <c r="B101" s="5" t="s">
        <v>52</v>
      </c>
      <c r="C101" s="6">
        <f t="shared" ref="C101:J101" ca="1" si="2">SUM(C82:C101)</f>
        <v>122.8</v>
      </c>
      <c r="D101" s="6">
        <f t="shared" ca="1" si="2"/>
        <v>969.39999999999986</v>
      </c>
      <c r="E101" s="6">
        <f t="shared" ca="1" si="2"/>
        <v>4151.1499999999996</v>
      </c>
      <c r="F101" s="6">
        <f t="shared" ca="1" si="2"/>
        <v>7498.7999999999993</v>
      </c>
      <c r="G101" s="6">
        <f t="shared" ca="1" si="2"/>
        <v>3418.63</v>
      </c>
      <c r="H101" s="6">
        <f t="shared" ca="1" si="2"/>
        <v>3962.8000000000006</v>
      </c>
      <c r="I101" s="6">
        <f t="shared" ca="1" si="2"/>
        <v>4590.55</v>
      </c>
      <c r="J101" s="6">
        <f t="shared" ca="1" si="2"/>
        <v>24714.13</v>
      </c>
    </row>
    <row r="103" spans="2:10" x14ac:dyDescent="0.4">
      <c r="B103" s="22"/>
      <c r="C103" s="24"/>
      <c r="D103" s="24"/>
      <c r="E103" s="24"/>
      <c r="F103" s="24"/>
      <c r="G103" s="24"/>
      <c r="H103" s="24"/>
      <c r="I103" s="24"/>
      <c r="J103" s="24"/>
    </row>
    <row r="104" spans="2:10" x14ac:dyDescent="0.4">
      <c r="B104" s="22"/>
      <c r="C104" s="24"/>
      <c r="D104" s="24"/>
      <c r="E104" s="24"/>
      <c r="F104" s="24"/>
      <c r="G104" s="24"/>
      <c r="H104" s="24"/>
      <c r="I104" s="24"/>
      <c r="J104" s="24"/>
    </row>
    <row r="106" spans="2:10" x14ac:dyDescent="0.4">
      <c r="B106" s="40" t="s">
        <v>29</v>
      </c>
      <c r="C106" s="41"/>
      <c r="D106" s="41"/>
      <c r="E106" s="41"/>
      <c r="F106" s="41"/>
      <c r="G106" s="41"/>
      <c r="H106" s="41"/>
      <c r="I106" s="41"/>
      <c r="J106" s="42"/>
    </row>
    <row r="107" spans="2:10" x14ac:dyDescent="0.4">
      <c r="B107" s="1" t="s">
        <v>28</v>
      </c>
      <c r="C107" s="2" t="s">
        <v>17</v>
      </c>
      <c r="D107" s="2" t="s">
        <v>2</v>
      </c>
      <c r="E107" s="2" t="s">
        <v>3</v>
      </c>
      <c r="F107" s="2" t="s">
        <v>4</v>
      </c>
      <c r="G107" s="2" t="s">
        <v>5</v>
      </c>
      <c r="H107" s="2" t="s">
        <v>103</v>
      </c>
      <c r="I107" s="2" t="s">
        <v>104</v>
      </c>
      <c r="J107" s="2" t="s">
        <v>6</v>
      </c>
    </row>
    <row r="108" spans="2:10" x14ac:dyDescent="0.4">
      <c r="B108" s="3" t="s">
        <v>18</v>
      </c>
      <c r="C108" s="7"/>
      <c r="D108" s="7"/>
      <c r="E108" s="7"/>
      <c r="F108" s="7">
        <v>4</v>
      </c>
      <c r="G108" s="7">
        <v>41</v>
      </c>
      <c r="H108" s="7">
        <v>39</v>
      </c>
      <c r="I108" s="7">
        <v>6</v>
      </c>
      <c r="J108" s="7">
        <v>90</v>
      </c>
    </row>
    <row r="109" spans="2:10" x14ac:dyDescent="0.4">
      <c r="B109" s="3" t="s">
        <v>105</v>
      </c>
      <c r="C109" s="26"/>
      <c r="D109" s="26"/>
      <c r="E109" s="26"/>
      <c r="F109" s="26"/>
      <c r="G109" s="26"/>
      <c r="H109" s="26"/>
      <c r="I109" s="26">
        <v>54</v>
      </c>
      <c r="J109" s="26">
        <v>54</v>
      </c>
    </row>
    <row r="110" spans="2:10" x14ac:dyDescent="0.4">
      <c r="B110" s="3" t="s">
        <v>110</v>
      </c>
      <c r="C110" s="7"/>
      <c r="D110" s="7"/>
      <c r="E110" s="7"/>
      <c r="F110" s="7">
        <v>45</v>
      </c>
      <c r="G110" s="7"/>
      <c r="H110" s="7"/>
      <c r="I110" s="7"/>
      <c r="J110" s="7">
        <v>45</v>
      </c>
    </row>
    <row r="111" spans="2:10" x14ac:dyDescent="0.4">
      <c r="B111" s="3" t="s">
        <v>106</v>
      </c>
      <c r="C111" s="7"/>
      <c r="D111" s="7"/>
      <c r="E111" s="7"/>
      <c r="F111" s="7"/>
      <c r="G111" s="7"/>
      <c r="H111" s="7">
        <v>45</v>
      </c>
      <c r="I111" s="7"/>
      <c r="J111" s="7">
        <v>45</v>
      </c>
    </row>
    <row r="112" spans="2:10" x14ac:dyDescent="0.4">
      <c r="B112" s="3" t="s">
        <v>107</v>
      </c>
      <c r="C112" s="7"/>
      <c r="D112" s="7"/>
      <c r="E112" s="7"/>
      <c r="F112" s="7">
        <v>36</v>
      </c>
      <c r="G112" s="7"/>
      <c r="H112" s="7"/>
      <c r="I112" s="7"/>
      <c r="J112" s="7">
        <v>36</v>
      </c>
    </row>
    <row r="113" spans="2:10" x14ac:dyDescent="0.4">
      <c r="B113" s="3" t="s">
        <v>109</v>
      </c>
      <c r="C113" s="7"/>
      <c r="D113" s="7"/>
      <c r="E113" s="7"/>
      <c r="F113" s="7">
        <v>28</v>
      </c>
      <c r="G113" s="7"/>
      <c r="H113" s="7"/>
      <c r="I113" s="7"/>
      <c r="J113" s="7">
        <v>28</v>
      </c>
    </row>
    <row r="114" spans="2:10" x14ac:dyDescent="0.4">
      <c r="B114" s="3" t="s">
        <v>108</v>
      </c>
      <c r="C114" s="7"/>
      <c r="D114" s="7"/>
      <c r="E114" s="7"/>
      <c r="F114" s="7">
        <v>28</v>
      </c>
      <c r="G114" s="7"/>
      <c r="H114" s="7"/>
      <c r="I114" s="7"/>
      <c r="J114" s="7">
        <v>28</v>
      </c>
    </row>
    <row r="115" spans="2:10" x14ac:dyDescent="0.4">
      <c r="B115" s="3" t="s">
        <v>111</v>
      </c>
      <c r="C115" s="7"/>
      <c r="D115" s="7"/>
      <c r="E115" s="7">
        <v>23</v>
      </c>
      <c r="F115" s="7"/>
      <c r="G115" s="7"/>
      <c r="H115" s="7"/>
      <c r="I115" s="7"/>
      <c r="J115" s="7">
        <v>23</v>
      </c>
    </row>
    <row r="116" spans="2:10" x14ac:dyDescent="0.4">
      <c r="B116" s="3" t="s">
        <v>112</v>
      </c>
      <c r="C116" s="7"/>
      <c r="D116" s="7"/>
      <c r="E116" s="7">
        <v>21</v>
      </c>
      <c r="F116" s="7"/>
      <c r="G116" s="7"/>
      <c r="H116" s="7"/>
      <c r="I116" s="7"/>
      <c r="J116" s="7">
        <v>21</v>
      </c>
    </row>
    <row r="117" spans="2:10" x14ac:dyDescent="0.4">
      <c r="B117" s="3" t="s">
        <v>117</v>
      </c>
      <c r="C117" s="7"/>
      <c r="D117" s="7"/>
      <c r="E117" s="7"/>
      <c r="F117" s="7"/>
      <c r="G117" s="7">
        <v>21</v>
      </c>
      <c r="H117" s="7"/>
      <c r="I117" s="7"/>
      <c r="J117" s="7">
        <v>21</v>
      </c>
    </row>
    <row r="118" spans="2:10" x14ac:dyDescent="0.4">
      <c r="B118" s="3" t="s">
        <v>113</v>
      </c>
      <c r="C118" s="7"/>
      <c r="D118" s="7"/>
      <c r="E118" s="7">
        <v>19</v>
      </c>
      <c r="F118" s="7"/>
      <c r="G118" s="7"/>
      <c r="H118" s="7"/>
      <c r="I118" s="7"/>
      <c r="J118" s="7">
        <v>19</v>
      </c>
    </row>
    <row r="119" spans="2:10" x14ac:dyDescent="0.4">
      <c r="B119" s="3" t="s">
        <v>115</v>
      </c>
      <c r="C119" s="7"/>
      <c r="D119" s="7"/>
      <c r="E119" s="7"/>
      <c r="F119" s="7"/>
      <c r="G119" s="7"/>
      <c r="H119" s="7"/>
      <c r="I119" s="7">
        <v>16</v>
      </c>
      <c r="J119" s="7">
        <v>16</v>
      </c>
    </row>
    <row r="120" spans="2:10" x14ac:dyDescent="0.4">
      <c r="B120" s="3" t="s">
        <v>114</v>
      </c>
      <c r="C120" s="7"/>
      <c r="D120" s="7">
        <v>16</v>
      </c>
      <c r="E120" s="7"/>
      <c r="F120" s="7"/>
      <c r="G120" s="7"/>
      <c r="H120" s="7"/>
      <c r="I120" s="7"/>
      <c r="J120" s="7">
        <v>16</v>
      </c>
    </row>
    <row r="121" spans="2:10" x14ac:dyDescent="0.4">
      <c r="B121" s="3" t="s">
        <v>116</v>
      </c>
      <c r="C121" s="7"/>
      <c r="D121" s="7"/>
      <c r="E121" s="7"/>
      <c r="F121" s="7"/>
      <c r="G121" s="7">
        <v>16</v>
      </c>
      <c r="H121" s="7"/>
      <c r="I121" s="7"/>
      <c r="J121" s="7">
        <v>16</v>
      </c>
    </row>
    <row r="122" spans="2:10" x14ac:dyDescent="0.4">
      <c r="B122" s="3" t="s">
        <v>119</v>
      </c>
      <c r="C122" s="7"/>
      <c r="D122" s="7"/>
      <c r="E122" s="7"/>
      <c r="F122" s="7"/>
      <c r="G122" s="7"/>
      <c r="H122" s="7">
        <v>6</v>
      </c>
      <c r="I122" s="7"/>
      <c r="J122" s="7">
        <v>6</v>
      </c>
    </row>
    <row r="123" spans="2:10" x14ac:dyDescent="0.4">
      <c r="B123" s="3" t="s">
        <v>123</v>
      </c>
      <c r="C123" s="7"/>
      <c r="D123" s="7"/>
      <c r="E123" s="7"/>
      <c r="F123" s="7"/>
      <c r="G123" s="7"/>
      <c r="H123" s="7">
        <v>4</v>
      </c>
      <c r="I123" s="7"/>
      <c r="J123" s="7">
        <v>4</v>
      </c>
    </row>
    <row r="124" spans="2:10" x14ac:dyDescent="0.4">
      <c r="B124" s="3" t="s">
        <v>118</v>
      </c>
      <c r="C124" s="7"/>
      <c r="D124" s="7"/>
      <c r="E124" s="7">
        <v>3</v>
      </c>
      <c r="F124" s="7"/>
      <c r="G124" s="7"/>
      <c r="H124" s="7"/>
      <c r="I124" s="7"/>
      <c r="J124" s="7">
        <v>3</v>
      </c>
    </row>
    <row r="125" spans="2:10" x14ac:dyDescent="0.4">
      <c r="B125" s="3" t="s">
        <v>122</v>
      </c>
      <c r="C125" s="7"/>
      <c r="D125" s="7"/>
      <c r="E125" s="7">
        <v>2</v>
      </c>
      <c r="F125" s="7"/>
      <c r="G125" s="7"/>
      <c r="H125" s="7"/>
      <c r="I125" s="7"/>
      <c r="J125" s="7">
        <v>2</v>
      </c>
    </row>
    <row r="126" spans="2:10" x14ac:dyDescent="0.4">
      <c r="B126" s="3" t="s">
        <v>121</v>
      </c>
      <c r="C126" s="7"/>
      <c r="D126" s="7"/>
      <c r="E126" s="7"/>
      <c r="F126" s="7"/>
      <c r="G126" s="7"/>
      <c r="H126" s="7">
        <v>2</v>
      </c>
      <c r="I126" s="7"/>
      <c r="J126" s="7">
        <v>2</v>
      </c>
    </row>
    <row r="127" spans="2:10" x14ac:dyDescent="0.4">
      <c r="B127" s="3" t="s">
        <v>120</v>
      </c>
      <c r="C127" s="7">
        <v>2</v>
      </c>
      <c r="D127" s="7"/>
      <c r="E127" s="7"/>
      <c r="F127" s="7"/>
      <c r="G127" s="7"/>
      <c r="H127" s="7"/>
      <c r="I127" s="7"/>
      <c r="J127" s="7">
        <v>2</v>
      </c>
    </row>
    <row r="128" spans="2:10" x14ac:dyDescent="0.4">
      <c r="B128" s="5" t="s">
        <v>52</v>
      </c>
      <c r="C128" s="8">
        <f t="shared" ref="C128:J128" si="3">SUM(C108:C127)</f>
        <v>2</v>
      </c>
      <c r="D128" s="8">
        <f t="shared" si="3"/>
        <v>16</v>
      </c>
      <c r="E128" s="8">
        <f t="shared" si="3"/>
        <v>68</v>
      </c>
      <c r="F128" s="8">
        <f t="shared" si="3"/>
        <v>141</v>
      </c>
      <c r="G128" s="8">
        <f t="shared" si="3"/>
        <v>78</v>
      </c>
      <c r="H128" s="8">
        <f t="shared" si="3"/>
        <v>96</v>
      </c>
      <c r="I128" s="8">
        <f t="shared" si="3"/>
        <v>76</v>
      </c>
      <c r="J128" s="8">
        <f t="shared" si="3"/>
        <v>477</v>
      </c>
    </row>
    <row r="129" spans="2:10" x14ac:dyDescent="0.4">
      <c r="B129" s="22"/>
      <c r="C129" s="27"/>
      <c r="D129" s="27"/>
      <c r="E129" s="27"/>
      <c r="F129" s="27"/>
      <c r="G129" s="27"/>
      <c r="H129" s="27"/>
      <c r="I129" s="27"/>
      <c r="J129" s="27"/>
    </row>
    <row r="130" spans="2:10" x14ac:dyDescent="0.4">
      <c r="B130" s="22"/>
      <c r="C130" s="27"/>
      <c r="D130" s="27"/>
      <c r="E130" s="27"/>
      <c r="F130" s="27"/>
      <c r="G130" s="27"/>
      <c r="H130" s="27"/>
      <c r="I130" s="27"/>
      <c r="J130" s="27"/>
    </row>
    <row r="132" spans="2:10" x14ac:dyDescent="0.4">
      <c r="B132" s="50" t="s">
        <v>70</v>
      </c>
      <c r="C132" s="50"/>
      <c r="D132" s="50"/>
      <c r="E132" s="50"/>
      <c r="F132" s="50"/>
      <c r="G132" s="50"/>
      <c r="H132" s="50"/>
      <c r="I132" s="50"/>
    </row>
    <row r="133" spans="2:10" x14ac:dyDescent="0.4">
      <c r="B133" s="1" t="s">
        <v>28</v>
      </c>
      <c r="C133" s="2" t="s">
        <v>34</v>
      </c>
      <c r="D133" s="2" t="s">
        <v>35</v>
      </c>
      <c r="E133" s="2" t="s">
        <v>36</v>
      </c>
      <c r="F133" s="2" t="s">
        <v>37</v>
      </c>
      <c r="G133" s="2" t="s">
        <v>38</v>
      </c>
      <c r="H133" s="2" t="s">
        <v>39</v>
      </c>
      <c r="I133" s="2" t="s">
        <v>40</v>
      </c>
    </row>
    <row r="134" spans="2:10" x14ac:dyDescent="0.4">
      <c r="B134" s="3" t="s">
        <v>53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2</v>
      </c>
      <c r="I134" s="14">
        <v>0</v>
      </c>
    </row>
    <row r="135" spans="2:10" x14ac:dyDescent="0.4">
      <c r="B135" s="3" t="s">
        <v>54</v>
      </c>
      <c r="C135" s="14">
        <v>0</v>
      </c>
      <c r="D135" s="14">
        <v>0</v>
      </c>
      <c r="E135" s="14">
        <v>2</v>
      </c>
      <c r="F135" s="14">
        <v>2</v>
      </c>
      <c r="G135" s="14">
        <v>2</v>
      </c>
      <c r="H135" s="14">
        <v>10</v>
      </c>
      <c r="I135" s="14">
        <v>0</v>
      </c>
    </row>
    <row r="136" spans="2:10" x14ac:dyDescent="0.4">
      <c r="B136" s="3" t="s">
        <v>55</v>
      </c>
      <c r="C136" s="14">
        <v>0</v>
      </c>
      <c r="D136" s="14">
        <v>0</v>
      </c>
      <c r="E136" s="14">
        <v>2</v>
      </c>
      <c r="F136" s="14">
        <v>11</v>
      </c>
      <c r="G136" s="14">
        <v>6</v>
      </c>
      <c r="H136" s="14">
        <v>2</v>
      </c>
      <c r="I136" s="14">
        <v>0</v>
      </c>
    </row>
    <row r="137" spans="2:10" x14ac:dyDescent="0.4">
      <c r="B137" s="3" t="s">
        <v>56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2</v>
      </c>
      <c r="I137" s="14">
        <v>0</v>
      </c>
    </row>
    <row r="138" spans="2:10" x14ac:dyDescent="0.4">
      <c r="B138" s="3" t="s">
        <v>57</v>
      </c>
      <c r="C138" s="14">
        <v>0</v>
      </c>
      <c r="D138" s="14">
        <v>0</v>
      </c>
      <c r="E138" s="14">
        <v>0</v>
      </c>
      <c r="F138" s="14">
        <v>0</v>
      </c>
      <c r="G138" s="14">
        <v>4</v>
      </c>
      <c r="H138" s="14">
        <v>15</v>
      </c>
      <c r="I138" s="14">
        <v>0</v>
      </c>
    </row>
    <row r="139" spans="2:10" x14ac:dyDescent="0.4">
      <c r="B139" s="3" t="s">
        <v>58</v>
      </c>
      <c r="C139" s="14">
        <v>0</v>
      </c>
      <c r="D139" s="14">
        <v>0</v>
      </c>
      <c r="E139" s="14">
        <v>0</v>
      </c>
      <c r="F139" s="14">
        <v>0</v>
      </c>
      <c r="G139" s="14">
        <v>22</v>
      </c>
      <c r="H139" s="14">
        <v>1</v>
      </c>
      <c r="I139" s="14">
        <v>0</v>
      </c>
    </row>
    <row r="140" spans="2:10" x14ac:dyDescent="0.4">
      <c r="B140" s="3" t="s">
        <v>59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3</v>
      </c>
      <c r="I140" s="14">
        <v>0</v>
      </c>
    </row>
    <row r="141" spans="2:10" x14ac:dyDescent="0.4">
      <c r="B141" s="3" t="s">
        <v>60</v>
      </c>
      <c r="C141" s="14">
        <v>0</v>
      </c>
      <c r="D141" s="14">
        <v>0</v>
      </c>
      <c r="E141" s="14">
        <v>2</v>
      </c>
      <c r="F141" s="14">
        <v>0</v>
      </c>
      <c r="G141" s="14">
        <v>12</v>
      </c>
      <c r="H141" s="14">
        <v>24</v>
      </c>
      <c r="I141" s="14">
        <v>7</v>
      </c>
    </row>
    <row r="142" spans="2:10" x14ac:dyDescent="0.4">
      <c r="B142" s="3" t="s">
        <v>61</v>
      </c>
      <c r="C142" s="14">
        <v>0</v>
      </c>
      <c r="D142" s="14">
        <v>0</v>
      </c>
      <c r="E142" s="14">
        <v>0</v>
      </c>
      <c r="F142" s="14">
        <v>14</v>
      </c>
      <c r="G142" s="14">
        <v>8</v>
      </c>
      <c r="H142" s="14">
        <v>5</v>
      </c>
      <c r="I142" s="14">
        <v>1</v>
      </c>
    </row>
    <row r="143" spans="2:10" x14ac:dyDescent="0.4">
      <c r="B143" s="3" t="s">
        <v>62</v>
      </c>
      <c r="C143" s="14">
        <v>0</v>
      </c>
      <c r="D143" s="14">
        <v>3</v>
      </c>
      <c r="E143" s="14">
        <v>0</v>
      </c>
      <c r="F143" s="14">
        <v>2</v>
      </c>
      <c r="G143" s="14">
        <v>6</v>
      </c>
      <c r="H143" s="14">
        <v>17</v>
      </c>
      <c r="I143" s="14">
        <v>0</v>
      </c>
    </row>
    <row r="144" spans="2:10" x14ac:dyDescent="0.4">
      <c r="B144" s="3" t="s">
        <v>63</v>
      </c>
      <c r="C144" s="14">
        <v>0</v>
      </c>
      <c r="D144" s="14">
        <v>12</v>
      </c>
      <c r="E144" s="14">
        <v>0</v>
      </c>
      <c r="F144" s="14">
        <v>9</v>
      </c>
      <c r="G144" s="14">
        <v>2</v>
      </c>
      <c r="H144" s="14">
        <v>8</v>
      </c>
      <c r="I144" s="14">
        <v>5</v>
      </c>
    </row>
    <row r="145" spans="2:9" x14ac:dyDescent="0.4">
      <c r="B145" s="3" t="s">
        <v>64</v>
      </c>
      <c r="C145" s="14">
        <v>0</v>
      </c>
      <c r="D145" s="14">
        <v>0</v>
      </c>
      <c r="E145" s="14">
        <v>0</v>
      </c>
      <c r="F145" s="14">
        <v>0</v>
      </c>
      <c r="G145" s="14">
        <v>5</v>
      </c>
      <c r="H145" s="14">
        <v>16</v>
      </c>
      <c r="I145" s="14">
        <v>0</v>
      </c>
    </row>
    <row r="146" spans="2:9" x14ac:dyDescent="0.4">
      <c r="B146" s="3" t="s">
        <v>65</v>
      </c>
      <c r="C146" s="14">
        <v>0</v>
      </c>
      <c r="D146" s="14">
        <v>0</v>
      </c>
      <c r="E146" s="14">
        <v>4</v>
      </c>
      <c r="F146" s="14">
        <v>3</v>
      </c>
      <c r="G146" s="14">
        <v>3</v>
      </c>
      <c r="H146" s="14">
        <v>0</v>
      </c>
      <c r="I146" s="14">
        <v>6</v>
      </c>
    </row>
    <row r="147" spans="2:9" x14ac:dyDescent="0.4">
      <c r="B147" s="3" t="s">
        <v>66</v>
      </c>
      <c r="C147" s="14">
        <v>0</v>
      </c>
      <c r="D147" s="14">
        <v>0</v>
      </c>
      <c r="E147" s="14">
        <v>0</v>
      </c>
      <c r="F147" s="14">
        <v>0</v>
      </c>
      <c r="G147" s="14">
        <v>2</v>
      </c>
      <c r="H147" s="14">
        <v>4</v>
      </c>
      <c r="I147" s="14">
        <v>0</v>
      </c>
    </row>
    <row r="148" spans="2:9" x14ac:dyDescent="0.4">
      <c r="B148" s="3" t="s">
        <v>67</v>
      </c>
      <c r="C148" s="14">
        <v>0</v>
      </c>
      <c r="D148" s="14">
        <v>4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</row>
    <row r="149" spans="2:9" x14ac:dyDescent="0.4">
      <c r="B149" s="3" t="s">
        <v>68</v>
      </c>
      <c r="C149" s="14">
        <v>14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</row>
    <row r="150" spans="2:9" x14ac:dyDescent="0.4">
      <c r="B150" s="3" t="s">
        <v>51</v>
      </c>
      <c r="C150" s="14">
        <v>4</v>
      </c>
      <c r="D150" s="14">
        <v>0</v>
      </c>
      <c r="E150" s="14">
        <v>0</v>
      </c>
      <c r="F150" s="14">
        <v>0</v>
      </c>
      <c r="G150" s="14">
        <v>2</v>
      </c>
      <c r="H150" s="14">
        <v>4</v>
      </c>
      <c r="I150" s="14">
        <v>39</v>
      </c>
    </row>
    <row r="154" spans="2:9" x14ac:dyDescent="0.4">
      <c r="B154" s="50" t="s">
        <v>97</v>
      </c>
      <c r="C154" s="50"/>
      <c r="D154" s="50"/>
      <c r="E154" s="50"/>
      <c r="F154" s="50"/>
      <c r="G154" s="50"/>
      <c r="H154" s="50"/>
      <c r="I154" s="50"/>
    </row>
    <row r="155" spans="2:9" x14ac:dyDescent="0.4">
      <c r="B155" s="1" t="s">
        <v>28</v>
      </c>
      <c r="C155" s="2" t="s">
        <v>34</v>
      </c>
      <c r="D155" s="2" t="s">
        <v>35</v>
      </c>
      <c r="E155" s="2" t="s">
        <v>36</v>
      </c>
      <c r="F155" s="2" t="s">
        <v>37</v>
      </c>
      <c r="G155" s="2" t="s">
        <v>38</v>
      </c>
      <c r="H155" s="2" t="s">
        <v>39</v>
      </c>
      <c r="I155" s="2" t="s">
        <v>40</v>
      </c>
    </row>
    <row r="156" spans="2:9" x14ac:dyDescent="0.4">
      <c r="B156" s="3" t="s">
        <v>53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2</v>
      </c>
      <c r="I156" s="14">
        <v>2</v>
      </c>
    </row>
    <row r="157" spans="2:9" x14ac:dyDescent="0.4">
      <c r="B157" s="3" t="s">
        <v>54</v>
      </c>
      <c r="C157" s="14">
        <v>0</v>
      </c>
      <c r="D157" s="14">
        <v>0</v>
      </c>
      <c r="E157" s="14">
        <v>2</v>
      </c>
      <c r="F157" s="14">
        <v>4</v>
      </c>
      <c r="G157" s="14">
        <v>6</v>
      </c>
      <c r="H157" s="14">
        <v>16</v>
      </c>
      <c r="I157" s="14">
        <v>16</v>
      </c>
    </row>
    <row r="158" spans="2:9" x14ac:dyDescent="0.4">
      <c r="B158" s="3" t="s">
        <v>55</v>
      </c>
      <c r="C158" s="14">
        <v>0</v>
      </c>
      <c r="D158" s="14">
        <v>0</v>
      </c>
      <c r="E158" s="14">
        <v>2</v>
      </c>
      <c r="F158" s="14">
        <v>13</v>
      </c>
      <c r="G158" s="14">
        <v>19</v>
      </c>
      <c r="H158" s="14">
        <v>21</v>
      </c>
      <c r="I158" s="14">
        <v>21</v>
      </c>
    </row>
    <row r="159" spans="2:9" x14ac:dyDescent="0.4">
      <c r="B159" s="3" t="s">
        <v>56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2</v>
      </c>
      <c r="I159" s="14">
        <v>2</v>
      </c>
    </row>
    <row r="160" spans="2:9" x14ac:dyDescent="0.4">
      <c r="B160" s="3" t="s">
        <v>57</v>
      </c>
      <c r="C160" s="14">
        <v>0</v>
      </c>
      <c r="D160" s="14">
        <v>0</v>
      </c>
      <c r="E160" s="14">
        <v>0</v>
      </c>
      <c r="F160" s="14">
        <v>0</v>
      </c>
      <c r="G160" s="14">
        <v>4</v>
      </c>
      <c r="H160" s="14">
        <v>19</v>
      </c>
      <c r="I160" s="14">
        <v>19</v>
      </c>
    </row>
    <row r="161" spans="2:9" x14ac:dyDescent="0.4">
      <c r="B161" s="3" t="s">
        <v>58</v>
      </c>
      <c r="C161" s="14">
        <v>0</v>
      </c>
      <c r="D161" s="14">
        <v>0</v>
      </c>
      <c r="E161" s="14">
        <v>0</v>
      </c>
      <c r="F161" s="14">
        <v>0</v>
      </c>
      <c r="G161" s="14">
        <v>22</v>
      </c>
      <c r="H161" s="14">
        <v>23</v>
      </c>
      <c r="I161" s="14">
        <v>23</v>
      </c>
    </row>
    <row r="162" spans="2:9" x14ac:dyDescent="0.4">
      <c r="B162" s="3" t="s">
        <v>59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3</v>
      </c>
      <c r="I162" s="14">
        <v>3</v>
      </c>
    </row>
    <row r="163" spans="2:9" x14ac:dyDescent="0.4">
      <c r="B163" s="3" t="s">
        <v>60</v>
      </c>
      <c r="C163" s="14">
        <v>0</v>
      </c>
      <c r="D163" s="14">
        <v>0</v>
      </c>
      <c r="E163" s="14">
        <v>2</v>
      </c>
      <c r="F163" s="14">
        <v>2</v>
      </c>
      <c r="G163" s="14">
        <v>14</v>
      </c>
      <c r="H163" s="14">
        <v>38</v>
      </c>
      <c r="I163" s="14">
        <v>45</v>
      </c>
    </row>
    <row r="164" spans="2:9" x14ac:dyDescent="0.4">
      <c r="B164" s="3" t="s">
        <v>61</v>
      </c>
      <c r="C164" s="14">
        <v>0</v>
      </c>
      <c r="D164" s="14">
        <v>0</v>
      </c>
      <c r="E164" s="14">
        <v>0</v>
      </c>
      <c r="F164" s="14">
        <v>14</v>
      </c>
      <c r="G164" s="14">
        <v>22</v>
      </c>
      <c r="H164" s="14">
        <v>27</v>
      </c>
      <c r="I164" s="14">
        <v>28</v>
      </c>
    </row>
    <row r="165" spans="2:9" x14ac:dyDescent="0.4">
      <c r="B165" s="3" t="s">
        <v>62</v>
      </c>
      <c r="C165" s="14">
        <v>0</v>
      </c>
      <c r="D165" s="14">
        <v>3</v>
      </c>
      <c r="E165" s="14">
        <v>3</v>
      </c>
      <c r="F165" s="14">
        <v>5</v>
      </c>
      <c r="G165" s="14">
        <v>11</v>
      </c>
      <c r="H165" s="14">
        <v>28</v>
      </c>
      <c r="I165" s="14">
        <v>28</v>
      </c>
    </row>
    <row r="166" spans="2:9" x14ac:dyDescent="0.4">
      <c r="B166" s="3" t="s">
        <v>63</v>
      </c>
      <c r="C166" s="14">
        <v>0</v>
      </c>
      <c r="D166" s="14">
        <v>12</v>
      </c>
      <c r="E166" s="14">
        <v>12</v>
      </c>
      <c r="F166" s="14">
        <v>21</v>
      </c>
      <c r="G166" s="14">
        <v>23</v>
      </c>
      <c r="H166" s="14">
        <v>31</v>
      </c>
      <c r="I166" s="14">
        <v>36</v>
      </c>
    </row>
    <row r="167" spans="2:9" x14ac:dyDescent="0.4">
      <c r="B167" s="3" t="s">
        <v>64</v>
      </c>
      <c r="C167" s="14">
        <v>0</v>
      </c>
      <c r="D167" s="14">
        <v>0</v>
      </c>
      <c r="E167" s="14">
        <v>0</v>
      </c>
      <c r="F167" s="14">
        <v>0</v>
      </c>
      <c r="G167" s="14">
        <v>5</v>
      </c>
      <c r="H167" s="14">
        <v>21</v>
      </c>
      <c r="I167" s="14">
        <v>21</v>
      </c>
    </row>
    <row r="168" spans="2:9" x14ac:dyDescent="0.4">
      <c r="B168" s="3" t="s">
        <v>65</v>
      </c>
      <c r="C168" s="14">
        <v>0</v>
      </c>
      <c r="D168" s="14">
        <v>0</v>
      </c>
      <c r="E168" s="14">
        <v>4</v>
      </c>
      <c r="F168" s="14">
        <v>7</v>
      </c>
      <c r="G168" s="14">
        <v>10</v>
      </c>
      <c r="H168" s="14">
        <v>10</v>
      </c>
      <c r="I168" s="14">
        <v>16</v>
      </c>
    </row>
    <row r="169" spans="2:9" x14ac:dyDescent="0.4">
      <c r="B169" s="3" t="s">
        <v>66</v>
      </c>
      <c r="C169" s="14">
        <v>0</v>
      </c>
      <c r="D169" s="14">
        <v>0</v>
      </c>
      <c r="E169" s="14">
        <v>0</v>
      </c>
      <c r="F169" s="14">
        <v>0</v>
      </c>
      <c r="G169" s="14">
        <v>2</v>
      </c>
      <c r="H169" s="14">
        <v>6</v>
      </c>
      <c r="I169" s="14">
        <v>6</v>
      </c>
    </row>
    <row r="170" spans="2:9" x14ac:dyDescent="0.4">
      <c r="B170" s="3" t="s">
        <v>67</v>
      </c>
      <c r="C170" s="14">
        <v>0</v>
      </c>
      <c r="D170" s="14">
        <v>4</v>
      </c>
      <c r="E170" s="14">
        <v>4</v>
      </c>
      <c r="F170" s="14">
        <v>4</v>
      </c>
      <c r="G170" s="14">
        <v>4</v>
      </c>
      <c r="H170" s="14">
        <v>4</v>
      </c>
      <c r="I170" s="14">
        <v>4</v>
      </c>
    </row>
    <row r="171" spans="2:9" x14ac:dyDescent="0.4">
      <c r="B171" s="3" t="s">
        <v>68</v>
      </c>
      <c r="C171" s="14">
        <v>14</v>
      </c>
      <c r="D171" s="14">
        <v>14</v>
      </c>
      <c r="E171" s="14">
        <v>14</v>
      </c>
      <c r="F171" s="14">
        <v>14</v>
      </c>
      <c r="G171" s="14">
        <v>14</v>
      </c>
      <c r="H171" s="14">
        <v>14</v>
      </c>
      <c r="I171" s="14">
        <v>14</v>
      </c>
    </row>
    <row r="172" spans="2:9" x14ac:dyDescent="0.4">
      <c r="B172" s="3" t="s">
        <v>51</v>
      </c>
      <c r="C172" s="14">
        <v>4</v>
      </c>
      <c r="D172" s="14">
        <v>4</v>
      </c>
      <c r="E172" s="14">
        <v>4</v>
      </c>
      <c r="F172" s="14">
        <v>4</v>
      </c>
      <c r="G172" s="14">
        <v>6</v>
      </c>
      <c r="H172" s="14">
        <v>10</v>
      </c>
      <c r="I172" s="14">
        <v>49</v>
      </c>
    </row>
  </sheetData>
  <sortState xmlns:xlrd2="http://schemas.microsoft.com/office/spreadsheetml/2017/richdata2" ref="B108:J127">
    <sortCondition descending="1" ref="J127"/>
  </sortState>
  <mergeCells count="14">
    <mergeCell ref="B132:I132"/>
    <mergeCell ref="B154:I154"/>
    <mergeCell ref="B46:H46"/>
    <mergeCell ref="B58:H58"/>
    <mergeCell ref="B80:J80"/>
    <mergeCell ref="B106:J106"/>
    <mergeCell ref="F2:M5"/>
    <mergeCell ref="B3:E4"/>
    <mergeCell ref="N3:T4"/>
    <mergeCell ref="F75:M78"/>
    <mergeCell ref="B76:E77"/>
    <mergeCell ref="N76:T77"/>
    <mergeCell ref="B7:I7"/>
    <mergeCell ref="B26:I26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B7B4-691E-4085-99D2-07074433573B}">
  <dimension ref="B4:S98"/>
  <sheetViews>
    <sheetView topLeftCell="A3" zoomScale="80" zoomScaleNormal="80" workbookViewId="0">
      <selection activeCell="I23" sqref="B16:I23"/>
    </sheetView>
  </sheetViews>
  <sheetFormatPr defaultRowHeight="14.6" x14ac:dyDescent="0.4"/>
  <cols>
    <col min="2" max="2" width="42.84375" bestFit="1" customWidth="1"/>
    <col min="3" max="8" width="5.53515625" bestFit="1" customWidth="1"/>
    <col min="9" max="10" width="8.4609375" bestFit="1" customWidth="1"/>
    <col min="12" max="12" width="23.84375" bestFit="1" customWidth="1"/>
  </cols>
  <sheetData>
    <row r="4" spans="2:19" x14ac:dyDescent="0.4">
      <c r="B4" s="51">
        <v>2022</v>
      </c>
      <c r="C4" s="51"/>
      <c r="D4" s="51"/>
      <c r="E4" s="51"/>
      <c r="F4" s="51"/>
      <c r="G4" s="51"/>
      <c r="H4" s="51"/>
      <c r="I4" s="51"/>
    </row>
    <row r="5" spans="2:19" x14ac:dyDescent="0.4">
      <c r="B5" s="5" t="s">
        <v>33</v>
      </c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</row>
    <row r="6" spans="2:19" x14ac:dyDescent="0.4">
      <c r="B6" s="13" t="s">
        <v>41</v>
      </c>
      <c r="C6" s="13">
        <v>0</v>
      </c>
      <c r="D6" s="13">
        <v>0</v>
      </c>
      <c r="E6" s="13">
        <v>0</v>
      </c>
      <c r="F6" s="13">
        <v>0</v>
      </c>
      <c r="G6" s="13">
        <v>10</v>
      </c>
      <c r="H6" s="13">
        <v>25</v>
      </c>
      <c r="I6" s="13">
        <v>0</v>
      </c>
    </row>
    <row r="7" spans="2:19" x14ac:dyDescent="0.4">
      <c r="B7" s="13" t="s">
        <v>42</v>
      </c>
      <c r="C7" s="13">
        <v>0</v>
      </c>
      <c r="D7" s="13">
        <v>0</v>
      </c>
      <c r="E7" s="13">
        <v>0</v>
      </c>
      <c r="F7" s="13">
        <v>0</v>
      </c>
      <c r="G7" s="13">
        <v>19</v>
      </c>
      <c r="H7" s="13">
        <v>34</v>
      </c>
      <c r="I7" s="13">
        <v>7</v>
      </c>
    </row>
    <row r="8" spans="2:19" x14ac:dyDescent="0.4">
      <c r="B8" s="13" t="s">
        <v>43</v>
      </c>
      <c r="C8" s="13">
        <v>0</v>
      </c>
      <c r="D8" s="13">
        <v>1</v>
      </c>
      <c r="E8" s="13">
        <v>5</v>
      </c>
      <c r="F8" s="13">
        <v>15</v>
      </c>
      <c r="G8" s="13">
        <v>5</v>
      </c>
      <c r="H8" s="13">
        <v>56</v>
      </c>
      <c r="I8" s="13">
        <v>3</v>
      </c>
    </row>
    <row r="9" spans="2:19" x14ac:dyDescent="0.4">
      <c r="B9" s="13" t="s">
        <v>44</v>
      </c>
      <c r="C9" s="13">
        <v>0</v>
      </c>
      <c r="D9" s="13">
        <v>1</v>
      </c>
      <c r="E9" s="13">
        <v>4</v>
      </c>
      <c r="F9" s="13">
        <v>0</v>
      </c>
      <c r="G9" s="13">
        <v>10</v>
      </c>
      <c r="H9" s="13">
        <v>11</v>
      </c>
      <c r="I9" s="13">
        <v>0</v>
      </c>
    </row>
    <row r="10" spans="2:19" x14ac:dyDescent="0.4">
      <c r="B10" s="13" t="s">
        <v>45</v>
      </c>
      <c r="C10" s="13">
        <v>0</v>
      </c>
      <c r="D10" s="13">
        <v>0</v>
      </c>
      <c r="E10" s="13">
        <v>0</v>
      </c>
      <c r="F10" s="13">
        <v>2</v>
      </c>
      <c r="G10" s="13">
        <v>0</v>
      </c>
      <c r="H10" s="13">
        <v>0</v>
      </c>
      <c r="I10" s="13">
        <v>0</v>
      </c>
    </row>
    <row r="11" spans="2:19" x14ac:dyDescent="0.4">
      <c r="B11" s="13" t="s">
        <v>46</v>
      </c>
      <c r="C11" s="13">
        <v>0</v>
      </c>
      <c r="D11" s="13">
        <v>1</v>
      </c>
      <c r="E11" s="13">
        <v>0</v>
      </c>
      <c r="F11" s="13">
        <v>6</v>
      </c>
      <c r="G11" s="13">
        <v>10</v>
      </c>
      <c r="H11" s="13">
        <v>42</v>
      </c>
      <c r="I11" s="13">
        <v>3</v>
      </c>
    </row>
    <row r="12" spans="2:19" x14ac:dyDescent="0.4">
      <c r="B12" s="13" t="s">
        <v>47</v>
      </c>
      <c r="C12" s="13">
        <v>1</v>
      </c>
      <c r="D12" s="13">
        <v>4</v>
      </c>
      <c r="E12" s="13">
        <v>5</v>
      </c>
      <c r="F12" s="13">
        <v>10</v>
      </c>
      <c r="G12" s="13">
        <v>18</v>
      </c>
      <c r="H12" s="13">
        <v>73</v>
      </c>
      <c r="I12" s="13">
        <v>16</v>
      </c>
    </row>
    <row r="13" spans="2:19" x14ac:dyDescent="0.4">
      <c r="B13" s="13" t="s">
        <v>48</v>
      </c>
      <c r="C13" s="13">
        <v>0</v>
      </c>
      <c r="D13" s="13">
        <v>0</v>
      </c>
      <c r="E13" s="13">
        <v>5</v>
      </c>
      <c r="F13" s="13">
        <v>9</v>
      </c>
      <c r="G13" s="13">
        <v>14</v>
      </c>
      <c r="H13" s="13">
        <v>22</v>
      </c>
      <c r="I13" s="13">
        <v>10</v>
      </c>
    </row>
    <row r="14" spans="2:19" x14ac:dyDescent="0.4">
      <c r="B14" s="13"/>
      <c r="C14" s="13"/>
      <c r="D14" s="13"/>
      <c r="E14" s="13"/>
      <c r="F14" s="13"/>
      <c r="G14" s="13"/>
      <c r="H14" s="13"/>
      <c r="I14" s="13"/>
    </row>
    <row r="15" spans="2:19" x14ac:dyDescent="0.4">
      <c r="B15" s="13"/>
      <c r="C15" s="13"/>
      <c r="D15" s="13"/>
      <c r="E15" s="13"/>
      <c r="F15" s="13"/>
      <c r="G15" s="13"/>
      <c r="H15" s="13"/>
      <c r="I15" s="13"/>
    </row>
    <row r="16" spans="2:19" x14ac:dyDescent="0.4">
      <c r="B16" s="5" t="s">
        <v>33</v>
      </c>
      <c r="C16" s="5" t="s">
        <v>34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  <c r="M16" s="5" t="s">
        <v>34</v>
      </c>
      <c r="N16" s="5" t="s">
        <v>35</v>
      </c>
      <c r="O16" s="5" t="s">
        <v>36</v>
      </c>
      <c r="P16" s="5" t="s">
        <v>37</v>
      </c>
      <c r="Q16" s="5" t="s">
        <v>38</v>
      </c>
      <c r="R16" s="5" t="s">
        <v>39</v>
      </c>
      <c r="S16" s="5" t="s">
        <v>40</v>
      </c>
    </row>
    <row r="17" spans="2:19" x14ac:dyDescent="0.4">
      <c r="B17" s="13" t="s">
        <v>41</v>
      </c>
      <c r="C17" s="15">
        <f>C6/35</f>
        <v>0</v>
      </c>
      <c r="D17" s="15">
        <f t="shared" ref="D17:H17" si="0">D6/35</f>
        <v>0</v>
      </c>
      <c r="E17" s="15">
        <f t="shared" si="0"/>
        <v>0</v>
      </c>
      <c r="F17" s="15">
        <f t="shared" si="0"/>
        <v>0</v>
      </c>
      <c r="G17" s="15">
        <f t="shared" si="0"/>
        <v>0.2857142857142857</v>
      </c>
      <c r="H17" s="15">
        <f t="shared" si="0"/>
        <v>0.7142857142857143</v>
      </c>
      <c r="I17" s="15">
        <f>I6/35</f>
        <v>0</v>
      </c>
      <c r="L17" t="s">
        <v>69</v>
      </c>
      <c r="M17" s="17">
        <f t="shared" ref="M17:S17" si="1">AVERAGE(C17:C23)</f>
        <v>1.1248593925759279E-3</v>
      </c>
      <c r="N17" s="17">
        <f t="shared" si="1"/>
        <v>1.3978762799154557E-2</v>
      </c>
      <c r="O17" s="17">
        <f t="shared" si="1"/>
        <v>4.7910442190201338E-2</v>
      </c>
      <c r="P17" s="17">
        <f t="shared" si="1"/>
        <v>7.1712134180570888E-2</v>
      </c>
      <c r="Q17" s="17">
        <f t="shared" si="1"/>
        <v>0.22602511511237819</v>
      </c>
      <c r="R17" s="17">
        <f t="shared" si="1"/>
        <v>0.56882028636467763</v>
      </c>
      <c r="S17" s="17">
        <f t="shared" si="1"/>
        <v>7.0428399960441382E-2</v>
      </c>
    </row>
    <row r="18" spans="2:19" x14ac:dyDescent="0.4">
      <c r="B18" s="13" t="s">
        <v>42</v>
      </c>
      <c r="C18" s="15">
        <f>C7/60</f>
        <v>0</v>
      </c>
      <c r="D18" s="15">
        <f t="shared" ref="D18:I18" si="2">D7/60</f>
        <v>0</v>
      </c>
      <c r="E18" s="15">
        <f t="shared" si="2"/>
        <v>0</v>
      </c>
      <c r="F18" s="15">
        <f t="shared" si="2"/>
        <v>0</v>
      </c>
      <c r="G18" s="15">
        <f t="shared" si="2"/>
        <v>0.31666666666666665</v>
      </c>
      <c r="H18" s="15">
        <f t="shared" si="2"/>
        <v>0.56666666666666665</v>
      </c>
      <c r="I18" s="15">
        <f t="shared" si="2"/>
        <v>0.11666666666666667</v>
      </c>
    </row>
    <row r="19" spans="2:19" x14ac:dyDescent="0.4">
      <c r="B19" s="13" t="s">
        <v>43</v>
      </c>
      <c r="C19" s="15">
        <f>C8/85</f>
        <v>0</v>
      </c>
      <c r="D19" s="15">
        <f t="shared" ref="D19:I19" si="3">D8/85</f>
        <v>1.1764705882352941E-2</v>
      </c>
      <c r="E19" s="15">
        <f t="shared" si="3"/>
        <v>5.8823529411764705E-2</v>
      </c>
      <c r="F19" s="15">
        <f t="shared" si="3"/>
        <v>0.17647058823529413</v>
      </c>
      <c r="G19" s="15">
        <f t="shared" si="3"/>
        <v>5.8823529411764705E-2</v>
      </c>
      <c r="H19" s="15">
        <f t="shared" si="3"/>
        <v>0.6588235294117647</v>
      </c>
      <c r="I19" s="15">
        <f t="shared" si="3"/>
        <v>3.5294117647058823E-2</v>
      </c>
    </row>
    <row r="20" spans="2:19" x14ac:dyDescent="0.4">
      <c r="B20" s="13" t="s">
        <v>44</v>
      </c>
      <c r="C20" s="15">
        <f>C9/26</f>
        <v>0</v>
      </c>
      <c r="D20" s="15">
        <f t="shared" ref="D20:I20" si="4">D9/26</f>
        <v>3.8461538461538464E-2</v>
      </c>
      <c r="E20" s="15">
        <f t="shared" si="4"/>
        <v>0.15384615384615385</v>
      </c>
      <c r="F20" s="15">
        <f t="shared" si="4"/>
        <v>0</v>
      </c>
      <c r="G20" s="15">
        <f t="shared" si="4"/>
        <v>0.38461538461538464</v>
      </c>
      <c r="H20" s="15">
        <f t="shared" si="4"/>
        <v>0.42307692307692307</v>
      </c>
      <c r="I20" s="15">
        <f t="shared" si="4"/>
        <v>0</v>
      </c>
    </row>
    <row r="21" spans="2:19" x14ac:dyDescent="0.4">
      <c r="B21" s="13" t="s">
        <v>46</v>
      </c>
      <c r="C21" s="15">
        <f t="shared" ref="C21:I21" si="5">C11/62</f>
        <v>0</v>
      </c>
      <c r="D21" s="15">
        <f t="shared" si="5"/>
        <v>1.6129032258064516E-2</v>
      </c>
      <c r="E21" s="15">
        <f t="shared" si="5"/>
        <v>0</v>
      </c>
      <c r="F21" s="15">
        <f t="shared" si="5"/>
        <v>9.6774193548387094E-2</v>
      </c>
      <c r="G21" s="15">
        <f t="shared" si="5"/>
        <v>0.16129032258064516</v>
      </c>
      <c r="H21" s="15">
        <f t="shared" si="5"/>
        <v>0.67741935483870963</v>
      </c>
      <c r="I21" s="15">
        <f t="shared" si="5"/>
        <v>4.8387096774193547E-2</v>
      </c>
    </row>
    <row r="22" spans="2:19" x14ac:dyDescent="0.4">
      <c r="B22" s="13" t="s">
        <v>47</v>
      </c>
      <c r="C22" s="15">
        <f t="shared" ref="C22:I22" si="6">C12/127</f>
        <v>7.874015748031496E-3</v>
      </c>
      <c r="D22" s="15">
        <f t="shared" si="6"/>
        <v>3.1496062992125984E-2</v>
      </c>
      <c r="E22" s="15">
        <f t="shared" si="6"/>
        <v>3.937007874015748E-2</v>
      </c>
      <c r="F22" s="15">
        <f t="shared" si="6"/>
        <v>7.874015748031496E-2</v>
      </c>
      <c r="G22" s="15">
        <f t="shared" si="6"/>
        <v>0.14173228346456693</v>
      </c>
      <c r="H22" s="15">
        <f t="shared" si="6"/>
        <v>0.57480314960629919</v>
      </c>
      <c r="I22" s="15">
        <f t="shared" si="6"/>
        <v>0.12598425196850394</v>
      </c>
    </row>
    <row r="23" spans="2:19" x14ac:dyDescent="0.4">
      <c r="B23" s="13" t="s">
        <v>48</v>
      </c>
      <c r="C23" s="15">
        <f t="shared" ref="C23:I23" si="7">C13/60</f>
        <v>0</v>
      </c>
      <c r="D23" s="15">
        <f t="shared" si="7"/>
        <v>0</v>
      </c>
      <c r="E23" s="15">
        <f t="shared" si="7"/>
        <v>8.3333333333333329E-2</v>
      </c>
      <c r="F23" s="15">
        <f t="shared" si="7"/>
        <v>0.15</v>
      </c>
      <c r="G23" s="15">
        <f t="shared" si="7"/>
        <v>0.23333333333333334</v>
      </c>
      <c r="H23" s="15">
        <f t="shared" si="7"/>
        <v>0.36666666666666664</v>
      </c>
      <c r="I23" s="15">
        <f t="shared" si="7"/>
        <v>0.16666666666666666</v>
      </c>
    </row>
    <row r="24" spans="2:19" x14ac:dyDescent="0.4">
      <c r="B24" s="13"/>
      <c r="C24" s="13"/>
      <c r="D24" s="13"/>
      <c r="E24" s="13"/>
      <c r="F24" s="13"/>
      <c r="G24" s="13"/>
      <c r="H24" s="13"/>
      <c r="I24" s="13"/>
    </row>
    <row r="25" spans="2:19" x14ac:dyDescent="0.4">
      <c r="B25" s="5" t="s">
        <v>33</v>
      </c>
      <c r="C25" s="5" t="s">
        <v>34</v>
      </c>
      <c r="D25" s="5" t="s">
        <v>35</v>
      </c>
      <c r="E25" s="5" t="s">
        <v>36</v>
      </c>
      <c r="F25" s="5" t="s">
        <v>37</v>
      </c>
      <c r="G25" s="5" t="s">
        <v>38</v>
      </c>
      <c r="H25" s="5" t="s">
        <v>39</v>
      </c>
      <c r="I25" s="5" t="s">
        <v>40</v>
      </c>
    </row>
    <row r="26" spans="2:19" x14ac:dyDescent="0.4">
      <c r="B26" s="13" t="s">
        <v>41</v>
      </c>
      <c r="C26" s="13">
        <v>0</v>
      </c>
      <c r="D26" s="13">
        <v>0</v>
      </c>
      <c r="E26" s="13">
        <v>0</v>
      </c>
      <c r="F26" s="13">
        <v>0</v>
      </c>
      <c r="G26" s="13">
        <v>10</v>
      </c>
      <c r="H26" s="13">
        <v>35</v>
      </c>
      <c r="I26" s="13">
        <v>35</v>
      </c>
    </row>
    <row r="27" spans="2:19" x14ac:dyDescent="0.4">
      <c r="B27" s="13" t="s">
        <v>42</v>
      </c>
      <c r="C27" s="13">
        <v>0</v>
      </c>
      <c r="D27" s="13">
        <v>0</v>
      </c>
      <c r="E27" s="13">
        <v>0</v>
      </c>
      <c r="F27" s="13">
        <v>0</v>
      </c>
      <c r="G27" s="13">
        <v>19</v>
      </c>
      <c r="H27" s="13">
        <v>53</v>
      </c>
      <c r="I27" s="13">
        <v>60</v>
      </c>
    </row>
    <row r="28" spans="2:19" x14ac:dyDescent="0.4">
      <c r="B28" s="13" t="s">
        <v>43</v>
      </c>
      <c r="C28" s="13">
        <v>0</v>
      </c>
      <c r="D28" s="13">
        <v>1</v>
      </c>
      <c r="E28" s="13">
        <v>6</v>
      </c>
      <c r="F28" s="13">
        <v>21</v>
      </c>
      <c r="G28" s="13">
        <v>26</v>
      </c>
      <c r="H28" s="13">
        <v>82</v>
      </c>
      <c r="I28" s="13">
        <v>85</v>
      </c>
    </row>
    <row r="29" spans="2:19" x14ac:dyDescent="0.4">
      <c r="B29" s="13" t="s">
        <v>44</v>
      </c>
      <c r="C29" s="13">
        <v>0</v>
      </c>
      <c r="D29" s="13">
        <v>1</v>
      </c>
      <c r="E29" s="13">
        <v>5</v>
      </c>
      <c r="F29" s="13">
        <v>5</v>
      </c>
      <c r="G29" s="13">
        <v>15</v>
      </c>
      <c r="H29" s="13">
        <v>26</v>
      </c>
      <c r="I29" s="13">
        <v>26</v>
      </c>
    </row>
    <row r="30" spans="2:19" x14ac:dyDescent="0.4">
      <c r="B30" s="13" t="s">
        <v>45</v>
      </c>
      <c r="C30" s="13">
        <v>0</v>
      </c>
      <c r="D30" s="13">
        <v>0</v>
      </c>
      <c r="E30" s="13">
        <v>0</v>
      </c>
      <c r="F30" s="13">
        <v>2</v>
      </c>
      <c r="G30" s="13">
        <v>2</v>
      </c>
      <c r="H30" s="13">
        <v>2</v>
      </c>
      <c r="I30" s="13">
        <v>2</v>
      </c>
    </row>
    <row r="31" spans="2:19" x14ac:dyDescent="0.4">
      <c r="B31" s="13" t="s">
        <v>46</v>
      </c>
      <c r="C31" s="13">
        <v>0</v>
      </c>
      <c r="D31" s="13">
        <v>1</v>
      </c>
      <c r="E31" s="13">
        <v>1</v>
      </c>
      <c r="F31" s="13">
        <v>7</v>
      </c>
      <c r="G31" s="13">
        <v>17</v>
      </c>
      <c r="H31" s="13">
        <v>59</v>
      </c>
      <c r="I31" s="13">
        <v>62</v>
      </c>
    </row>
    <row r="32" spans="2:19" x14ac:dyDescent="0.4">
      <c r="B32" s="13" t="s">
        <v>47</v>
      </c>
      <c r="C32" s="13">
        <v>1</v>
      </c>
      <c r="D32" s="13">
        <v>5</v>
      </c>
      <c r="E32" s="13">
        <v>10</v>
      </c>
      <c r="F32" s="13">
        <v>20</v>
      </c>
      <c r="G32" s="13">
        <v>38</v>
      </c>
      <c r="H32" s="13">
        <v>111</v>
      </c>
      <c r="I32" s="13">
        <v>127</v>
      </c>
    </row>
    <row r="33" spans="2:19" x14ac:dyDescent="0.4">
      <c r="B33" s="13" t="s">
        <v>48</v>
      </c>
      <c r="C33" s="13">
        <v>0</v>
      </c>
      <c r="D33" s="13">
        <v>0</v>
      </c>
      <c r="E33" s="13">
        <v>5</v>
      </c>
      <c r="F33" s="13">
        <v>14</v>
      </c>
      <c r="G33" s="13">
        <v>28</v>
      </c>
      <c r="H33" s="13">
        <v>50</v>
      </c>
      <c r="I33" s="13">
        <v>60</v>
      </c>
    </row>
    <row r="34" spans="2:19" x14ac:dyDescent="0.4">
      <c r="B34" s="13"/>
      <c r="C34" s="13"/>
      <c r="D34" s="13"/>
      <c r="E34" s="13"/>
      <c r="F34" s="13"/>
      <c r="G34" s="13"/>
      <c r="H34" s="13"/>
      <c r="I34" s="13"/>
    </row>
    <row r="35" spans="2:19" x14ac:dyDescent="0.4">
      <c r="B35" s="13"/>
      <c r="C35" s="13"/>
      <c r="D35" s="13"/>
      <c r="E35" s="13"/>
      <c r="F35" s="13"/>
      <c r="G35" s="13"/>
      <c r="H35" s="13"/>
      <c r="I35" s="13"/>
    </row>
    <row r="36" spans="2:19" x14ac:dyDescent="0.4">
      <c r="B36" s="13"/>
      <c r="C36" s="13"/>
      <c r="D36" s="13"/>
      <c r="E36" s="13"/>
      <c r="F36" s="13"/>
      <c r="G36" s="13"/>
      <c r="H36" s="13"/>
      <c r="I36" s="13"/>
    </row>
    <row r="37" spans="2:19" x14ac:dyDescent="0.4">
      <c r="B37" s="5" t="s">
        <v>33</v>
      </c>
      <c r="C37" s="5" t="s">
        <v>34</v>
      </c>
      <c r="D37" s="5" t="s">
        <v>35</v>
      </c>
      <c r="E37" s="5" t="s">
        <v>36</v>
      </c>
      <c r="F37" s="5" t="s">
        <v>37</v>
      </c>
      <c r="G37" s="5" t="s">
        <v>38</v>
      </c>
      <c r="H37" s="5" t="s">
        <v>39</v>
      </c>
      <c r="I37" s="5" t="s">
        <v>40</v>
      </c>
      <c r="M37" s="5" t="s">
        <v>34</v>
      </c>
      <c r="N37" s="5" t="s">
        <v>35</v>
      </c>
      <c r="O37" s="5" t="s">
        <v>36</v>
      </c>
      <c r="P37" s="5" t="s">
        <v>37</v>
      </c>
      <c r="Q37" s="5" t="s">
        <v>38</v>
      </c>
      <c r="R37" s="5" t="s">
        <v>39</v>
      </c>
      <c r="S37" s="5" t="s">
        <v>40</v>
      </c>
    </row>
    <row r="38" spans="2:19" x14ac:dyDescent="0.4">
      <c r="B38" s="13" t="s">
        <v>41</v>
      </c>
      <c r="C38" s="15">
        <v>0</v>
      </c>
      <c r="D38" s="15">
        <v>0</v>
      </c>
      <c r="E38" s="15">
        <v>0</v>
      </c>
      <c r="F38" s="15">
        <v>0</v>
      </c>
      <c r="G38" s="15">
        <v>0.2857142857142857</v>
      </c>
      <c r="H38" s="15">
        <v>1</v>
      </c>
      <c r="I38" s="15">
        <v>1</v>
      </c>
      <c r="L38" t="s">
        <v>69</v>
      </c>
      <c r="M38" s="17">
        <f>AVERAGE(C38:C45)</f>
        <v>9.8425196850393699E-4</v>
      </c>
      <c r="N38" s="17">
        <f t="shared" ref="N38:S38" si="8">AVERAGE(D38:D45)</f>
        <v>1.3215669417764175E-2</v>
      </c>
      <c r="O38" s="17">
        <f t="shared" si="8"/>
        <v>5.5137306334190346E-2</v>
      </c>
      <c r="P38" s="17">
        <f t="shared" si="8"/>
        <v>0.24288542374218985</v>
      </c>
      <c r="Q38" s="17">
        <f t="shared" si="8"/>
        <v>0.44065739946552079</v>
      </c>
      <c r="R38" s="17">
        <f t="shared" si="8"/>
        <v>0.93837515003461369</v>
      </c>
      <c r="S38" s="17">
        <f t="shared" si="8"/>
        <v>1</v>
      </c>
    </row>
    <row r="39" spans="2:19" x14ac:dyDescent="0.4">
      <c r="B39" s="13" t="s">
        <v>42</v>
      </c>
      <c r="C39" s="15">
        <v>0</v>
      </c>
      <c r="D39" s="15">
        <v>0</v>
      </c>
      <c r="E39" s="15">
        <v>0</v>
      </c>
      <c r="F39" s="15">
        <v>0</v>
      </c>
      <c r="G39" s="15">
        <v>0.31666666666666665</v>
      </c>
      <c r="H39" s="15">
        <v>0.8833333333333333</v>
      </c>
      <c r="I39" s="15">
        <v>1</v>
      </c>
    </row>
    <row r="40" spans="2:19" x14ac:dyDescent="0.4">
      <c r="B40" s="13" t="s">
        <v>43</v>
      </c>
      <c r="C40" s="15">
        <v>0</v>
      </c>
      <c r="D40" s="15">
        <v>1.1764705882352941E-2</v>
      </c>
      <c r="E40" s="15">
        <v>7.0588235294117646E-2</v>
      </c>
      <c r="F40" s="15">
        <v>0.24705882352941178</v>
      </c>
      <c r="G40" s="15">
        <v>0.30588235294117649</v>
      </c>
      <c r="H40" s="15">
        <v>0.96470588235294119</v>
      </c>
      <c r="I40" s="15">
        <v>1</v>
      </c>
    </row>
    <row r="41" spans="2:19" x14ac:dyDescent="0.4">
      <c r="B41" s="13" t="s">
        <v>44</v>
      </c>
      <c r="C41" s="15">
        <v>0</v>
      </c>
      <c r="D41" s="15">
        <v>3.8461538461538464E-2</v>
      </c>
      <c r="E41" s="15">
        <v>0.19230769230769232</v>
      </c>
      <c r="F41" s="15">
        <v>0.19230769230769232</v>
      </c>
      <c r="G41" s="15">
        <v>0.57692307692307687</v>
      </c>
      <c r="H41" s="15">
        <v>1</v>
      </c>
      <c r="I41" s="15">
        <v>1</v>
      </c>
    </row>
    <row r="42" spans="2:19" x14ac:dyDescent="0.4">
      <c r="B42" s="13" t="s">
        <v>45</v>
      </c>
      <c r="C42" s="15">
        <v>0</v>
      </c>
      <c r="D42" s="15">
        <v>0</v>
      </c>
      <c r="E42" s="15">
        <v>0</v>
      </c>
      <c r="F42" s="15">
        <v>1</v>
      </c>
      <c r="G42" s="15">
        <v>1</v>
      </c>
      <c r="H42" s="15">
        <v>1</v>
      </c>
      <c r="I42" s="15">
        <v>1</v>
      </c>
    </row>
    <row r="43" spans="2:19" x14ac:dyDescent="0.4">
      <c r="B43" s="13" t="s">
        <v>46</v>
      </c>
      <c r="C43" s="15">
        <v>0</v>
      </c>
      <c r="D43" s="15">
        <v>1.6129032258064516E-2</v>
      </c>
      <c r="E43" s="15">
        <v>1.6129032258064516E-2</v>
      </c>
      <c r="F43" s="15">
        <v>0.11290322580645161</v>
      </c>
      <c r="G43" s="15">
        <v>0.27419354838709675</v>
      </c>
      <c r="H43" s="15">
        <v>0.95161290322580649</v>
      </c>
      <c r="I43" s="15">
        <v>1</v>
      </c>
    </row>
    <row r="44" spans="2:19" x14ac:dyDescent="0.4">
      <c r="B44" s="13" t="s">
        <v>47</v>
      </c>
      <c r="C44" s="15">
        <v>7.874015748031496E-3</v>
      </c>
      <c r="D44" s="15">
        <v>3.937007874015748E-2</v>
      </c>
      <c r="E44" s="15">
        <v>7.874015748031496E-2</v>
      </c>
      <c r="F44" s="15">
        <v>0.15748031496062992</v>
      </c>
      <c r="G44" s="15">
        <v>0.29921259842519687</v>
      </c>
      <c r="H44" s="15">
        <v>0.87401574803149606</v>
      </c>
      <c r="I44" s="15">
        <v>1</v>
      </c>
    </row>
    <row r="45" spans="2:19" x14ac:dyDescent="0.4">
      <c r="B45" s="13" t="s">
        <v>48</v>
      </c>
      <c r="C45" s="15">
        <v>0</v>
      </c>
      <c r="D45" s="15">
        <v>0</v>
      </c>
      <c r="E45" s="15">
        <v>8.3333333333333329E-2</v>
      </c>
      <c r="F45" s="15">
        <v>0.23333333333333334</v>
      </c>
      <c r="G45" s="15">
        <v>0.46666666666666667</v>
      </c>
      <c r="H45" s="15">
        <v>0.83333333333333337</v>
      </c>
      <c r="I45" s="15">
        <v>1</v>
      </c>
    </row>
    <row r="46" spans="2:19" x14ac:dyDescent="0.4">
      <c r="B46" s="13"/>
      <c r="C46" s="13"/>
      <c r="D46" s="13"/>
      <c r="E46" s="13"/>
      <c r="F46" s="13"/>
      <c r="G46" s="13"/>
      <c r="H46" s="13"/>
      <c r="I46" s="13"/>
    </row>
    <row r="47" spans="2:19" x14ac:dyDescent="0.4">
      <c r="B47" s="13"/>
      <c r="C47" s="13"/>
      <c r="D47" s="13"/>
      <c r="E47" s="13"/>
      <c r="F47" s="13"/>
      <c r="G47" s="13"/>
      <c r="H47" s="13"/>
      <c r="I47" s="13"/>
    </row>
    <row r="48" spans="2:19" x14ac:dyDescent="0.4">
      <c r="B48" s="13"/>
      <c r="C48" s="13"/>
      <c r="D48" s="13"/>
      <c r="E48" s="13"/>
      <c r="F48" s="13"/>
      <c r="G48" s="13"/>
      <c r="H48" s="13"/>
      <c r="I48" s="13"/>
    </row>
    <row r="58" spans="2:19" x14ac:dyDescent="0.4">
      <c r="B58" s="50" t="s">
        <v>70</v>
      </c>
      <c r="C58" s="50"/>
      <c r="D58" s="50"/>
      <c r="E58" s="50"/>
      <c r="F58" s="50"/>
      <c r="G58" s="50"/>
      <c r="H58" s="50"/>
      <c r="I58" s="50"/>
      <c r="L58" s="11" t="s">
        <v>33</v>
      </c>
      <c r="M58" s="12" t="s">
        <v>34</v>
      </c>
      <c r="N58" s="12" t="s">
        <v>35</v>
      </c>
      <c r="O58" s="12" t="s">
        <v>36</v>
      </c>
      <c r="P58" s="12" t="s">
        <v>37</v>
      </c>
      <c r="Q58" s="12" t="s">
        <v>38</v>
      </c>
      <c r="R58" s="12" t="s">
        <v>39</v>
      </c>
      <c r="S58" s="12" t="s">
        <v>40</v>
      </c>
    </row>
    <row r="59" spans="2:19" x14ac:dyDescent="0.4">
      <c r="B59" s="11" t="s">
        <v>33</v>
      </c>
      <c r="C59" s="12" t="s">
        <v>34</v>
      </c>
      <c r="D59" s="12" t="s">
        <v>35</v>
      </c>
      <c r="E59" s="12" t="s">
        <v>36</v>
      </c>
      <c r="F59" s="12" t="s">
        <v>37</v>
      </c>
      <c r="G59" s="12" t="s">
        <v>38</v>
      </c>
      <c r="H59" s="12" t="s">
        <v>39</v>
      </c>
      <c r="I59" s="12" t="s">
        <v>40</v>
      </c>
      <c r="L59" s="3" t="s">
        <v>71</v>
      </c>
      <c r="M59" s="13">
        <v>14</v>
      </c>
      <c r="N59" s="13">
        <v>19</v>
      </c>
      <c r="O59" s="13">
        <v>10</v>
      </c>
      <c r="P59" s="13">
        <v>41</v>
      </c>
      <c r="Q59" s="13">
        <v>72</v>
      </c>
      <c r="R59" s="13">
        <v>109</v>
      </c>
      <c r="S59" s="13">
        <v>19</v>
      </c>
    </row>
    <row r="60" spans="2:19" x14ac:dyDescent="0.4">
      <c r="B60" s="3" t="s">
        <v>53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2</v>
      </c>
      <c r="I60" s="13">
        <v>0</v>
      </c>
      <c r="L60" s="3" t="s">
        <v>51</v>
      </c>
      <c r="M60" s="13">
        <v>4</v>
      </c>
      <c r="N60" s="13">
        <v>0</v>
      </c>
      <c r="O60" s="13">
        <v>0</v>
      </c>
      <c r="P60" s="13">
        <v>0</v>
      </c>
      <c r="Q60" s="13">
        <v>2</v>
      </c>
      <c r="R60" s="13">
        <v>4</v>
      </c>
      <c r="S60" s="13">
        <v>39</v>
      </c>
    </row>
    <row r="61" spans="2:19" x14ac:dyDescent="0.4">
      <c r="B61" s="3" t="s">
        <v>54</v>
      </c>
      <c r="C61" s="13">
        <v>0</v>
      </c>
      <c r="D61" s="13">
        <v>0</v>
      </c>
      <c r="E61" s="13">
        <v>2</v>
      </c>
      <c r="F61" s="13">
        <v>2</v>
      </c>
      <c r="G61" s="13">
        <v>2</v>
      </c>
      <c r="H61" s="13">
        <v>10</v>
      </c>
      <c r="I61" s="13">
        <v>0</v>
      </c>
    </row>
    <row r="62" spans="2:19" x14ac:dyDescent="0.4">
      <c r="B62" s="3" t="s">
        <v>55</v>
      </c>
      <c r="C62" s="13">
        <v>0</v>
      </c>
      <c r="D62" s="13">
        <v>0</v>
      </c>
      <c r="E62" s="13">
        <v>2</v>
      </c>
      <c r="F62" s="13">
        <v>11</v>
      </c>
      <c r="G62" s="13">
        <v>6</v>
      </c>
      <c r="H62" s="13">
        <v>2</v>
      </c>
      <c r="I62" s="13">
        <v>0</v>
      </c>
      <c r="L62" s="11" t="s">
        <v>33</v>
      </c>
      <c r="M62" s="12" t="s">
        <v>34</v>
      </c>
      <c r="N62" s="12" t="s">
        <v>35</v>
      </c>
      <c r="O62" s="12" t="s">
        <v>36</v>
      </c>
      <c r="P62" s="12" t="s">
        <v>37</v>
      </c>
      <c r="Q62" s="12" t="s">
        <v>38</v>
      </c>
      <c r="R62" s="12" t="s">
        <v>39</v>
      </c>
      <c r="S62" s="12" t="s">
        <v>40</v>
      </c>
    </row>
    <row r="63" spans="2:19" x14ac:dyDescent="0.4">
      <c r="B63" s="3" t="s">
        <v>56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2</v>
      </c>
      <c r="I63" s="13">
        <v>0</v>
      </c>
      <c r="L63" s="3" t="s">
        <v>71</v>
      </c>
      <c r="M63" s="15">
        <v>4.9295774647887321E-2</v>
      </c>
      <c r="N63" s="15">
        <v>6.6901408450704219E-2</v>
      </c>
      <c r="O63" s="15">
        <v>3.5211267605633804E-2</v>
      </c>
      <c r="P63" s="15">
        <v>0.14436619718309859</v>
      </c>
      <c r="Q63" s="15">
        <v>0.25352112676056338</v>
      </c>
      <c r="R63" s="15">
        <v>0.38380281690140844</v>
      </c>
      <c r="S63" s="15">
        <v>6.6901408450704219E-2</v>
      </c>
    </row>
    <row r="64" spans="2:19" x14ac:dyDescent="0.4">
      <c r="B64" s="3" t="s">
        <v>57</v>
      </c>
      <c r="C64" s="13">
        <v>0</v>
      </c>
      <c r="D64" s="13">
        <v>0</v>
      </c>
      <c r="E64" s="13">
        <v>0</v>
      </c>
      <c r="F64" s="13">
        <v>0</v>
      </c>
      <c r="G64" s="13">
        <v>4</v>
      </c>
      <c r="H64" s="13">
        <v>15</v>
      </c>
      <c r="I64" s="13">
        <v>0</v>
      </c>
      <c r="L64" s="3" t="s">
        <v>51</v>
      </c>
      <c r="M64" s="15">
        <v>8.1632653061224483E-2</v>
      </c>
      <c r="N64" s="15">
        <v>0</v>
      </c>
      <c r="O64" s="15">
        <v>0</v>
      </c>
      <c r="P64" s="15">
        <v>0</v>
      </c>
      <c r="Q64" s="15">
        <v>4.0816326530612242E-2</v>
      </c>
      <c r="R64" s="15">
        <v>8.1632653061224483E-2</v>
      </c>
      <c r="S64" s="15">
        <v>0.79591836734693877</v>
      </c>
    </row>
    <row r="65" spans="2:19" x14ac:dyDescent="0.4">
      <c r="B65" s="3" t="s">
        <v>58</v>
      </c>
      <c r="C65" s="13">
        <v>0</v>
      </c>
      <c r="D65" s="13">
        <v>0</v>
      </c>
      <c r="E65" s="13">
        <v>0</v>
      </c>
      <c r="F65" s="13">
        <v>0</v>
      </c>
      <c r="G65" s="13">
        <v>22</v>
      </c>
      <c r="H65" s="13">
        <v>1</v>
      </c>
      <c r="I65" s="13">
        <v>0</v>
      </c>
    </row>
    <row r="66" spans="2:19" x14ac:dyDescent="0.4">
      <c r="B66" s="3" t="s">
        <v>59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3</v>
      </c>
      <c r="I66" s="13">
        <v>0</v>
      </c>
    </row>
    <row r="67" spans="2:19" x14ac:dyDescent="0.4">
      <c r="B67" s="3" t="s">
        <v>60</v>
      </c>
      <c r="C67" s="13">
        <v>0</v>
      </c>
      <c r="D67" s="13">
        <v>0</v>
      </c>
      <c r="E67" s="13">
        <v>2</v>
      </c>
      <c r="F67" s="13">
        <v>0</v>
      </c>
      <c r="G67" s="13">
        <v>12</v>
      </c>
      <c r="H67" s="13">
        <v>24</v>
      </c>
      <c r="I67" s="13">
        <v>7</v>
      </c>
    </row>
    <row r="68" spans="2:19" x14ac:dyDescent="0.4">
      <c r="B68" s="3" t="s">
        <v>61</v>
      </c>
      <c r="C68" s="13">
        <v>0</v>
      </c>
      <c r="D68" s="13">
        <v>0</v>
      </c>
      <c r="E68" s="13">
        <v>0</v>
      </c>
      <c r="F68" s="13">
        <v>14</v>
      </c>
      <c r="G68" s="13">
        <v>8</v>
      </c>
      <c r="H68" s="13">
        <v>5</v>
      </c>
      <c r="I68" s="13">
        <v>1</v>
      </c>
      <c r="L68" s="11" t="s">
        <v>33</v>
      </c>
      <c r="M68" s="12" t="s">
        <v>34</v>
      </c>
      <c r="N68" s="12" t="s">
        <v>35</v>
      </c>
      <c r="O68" s="12" t="s">
        <v>36</v>
      </c>
      <c r="P68" s="12" t="s">
        <v>37</v>
      </c>
      <c r="Q68" s="12" t="s">
        <v>38</v>
      </c>
      <c r="R68" s="12" t="s">
        <v>39</v>
      </c>
      <c r="S68" s="12" t="s">
        <v>40</v>
      </c>
    </row>
    <row r="69" spans="2:19" x14ac:dyDescent="0.4">
      <c r="B69" s="3" t="s">
        <v>62</v>
      </c>
      <c r="C69" s="13">
        <v>0</v>
      </c>
      <c r="D69" s="13">
        <v>3</v>
      </c>
      <c r="E69" s="13">
        <v>0</v>
      </c>
      <c r="F69" s="13">
        <v>2</v>
      </c>
      <c r="G69" s="13">
        <v>6</v>
      </c>
      <c r="H69" s="13">
        <v>17</v>
      </c>
      <c r="I69" s="13">
        <v>0</v>
      </c>
      <c r="L69" s="3" t="s">
        <v>71</v>
      </c>
      <c r="M69" s="13">
        <f>M59</f>
        <v>14</v>
      </c>
      <c r="N69" s="13">
        <f>N59+M69</f>
        <v>33</v>
      </c>
      <c r="O69" s="13">
        <f t="shared" ref="O69:S69" si="9">O59+N69</f>
        <v>43</v>
      </c>
      <c r="P69" s="13">
        <f t="shared" si="9"/>
        <v>84</v>
      </c>
      <c r="Q69" s="13">
        <f t="shared" si="9"/>
        <v>156</v>
      </c>
      <c r="R69" s="13">
        <f t="shared" si="9"/>
        <v>265</v>
      </c>
      <c r="S69" s="13">
        <f t="shared" si="9"/>
        <v>284</v>
      </c>
    </row>
    <row r="70" spans="2:19" x14ac:dyDescent="0.4">
      <c r="B70" s="3" t="s">
        <v>63</v>
      </c>
      <c r="C70" s="13">
        <v>0</v>
      </c>
      <c r="D70" s="13">
        <v>12</v>
      </c>
      <c r="E70" s="13">
        <v>0</v>
      </c>
      <c r="F70" s="13">
        <v>9</v>
      </c>
      <c r="G70" s="13">
        <v>2</v>
      </c>
      <c r="H70" s="13">
        <v>8</v>
      </c>
      <c r="I70" s="13">
        <v>5</v>
      </c>
      <c r="L70" s="3" t="s">
        <v>51</v>
      </c>
      <c r="M70" s="13">
        <f>M60</f>
        <v>4</v>
      </c>
      <c r="N70" s="13">
        <v>4</v>
      </c>
      <c r="O70" s="13">
        <v>4</v>
      </c>
      <c r="P70" s="13">
        <v>4</v>
      </c>
      <c r="Q70" s="13">
        <v>6</v>
      </c>
      <c r="R70" s="13">
        <v>10</v>
      </c>
      <c r="S70" s="13">
        <v>49</v>
      </c>
    </row>
    <row r="71" spans="2:19" x14ac:dyDescent="0.4">
      <c r="B71" s="3" t="s">
        <v>64</v>
      </c>
      <c r="C71" s="13">
        <v>0</v>
      </c>
      <c r="D71" s="13">
        <v>0</v>
      </c>
      <c r="E71" s="13">
        <v>0</v>
      </c>
      <c r="F71" s="13">
        <v>0</v>
      </c>
      <c r="G71" s="13">
        <v>5</v>
      </c>
      <c r="H71" s="13">
        <v>16</v>
      </c>
      <c r="I71" s="13">
        <v>0</v>
      </c>
    </row>
    <row r="72" spans="2:19" x14ac:dyDescent="0.4">
      <c r="B72" s="3" t="s">
        <v>65</v>
      </c>
      <c r="C72" s="13">
        <v>0</v>
      </c>
      <c r="D72" s="13">
        <v>0</v>
      </c>
      <c r="E72" s="13">
        <v>4</v>
      </c>
      <c r="F72" s="13">
        <v>3</v>
      </c>
      <c r="G72" s="13">
        <v>3</v>
      </c>
      <c r="H72" s="13">
        <v>0</v>
      </c>
      <c r="I72" s="13">
        <v>6</v>
      </c>
    </row>
    <row r="73" spans="2:19" x14ac:dyDescent="0.4">
      <c r="B73" s="3" t="s">
        <v>66</v>
      </c>
      <c r="C73" s="13">
        <v>0</v>
      </c>
      <c r="D73" s="13">
        <v>0</v>
      </c>
      <c r="E73" s="13">
        <v>0</v>
      </c>
      <c r="F73" s="13">
        <v>0</v>
      </c>
      <c r="G73" s="13">
        <v>2</v>
      </c>
      <c r="H73" s="13">
        <v>4</v>
      </c>
      <c r="I73" s="13">
        <v>0</v>
      </c>
    </row>
    <row r="74" spans="2:19" x14ac:dyDescent="0.4">
      <c r="B74" s="3" t="s">
        <v>67</v>
      </c>
      <c r="C74" s="13">
        <v>0</v>
      </c>
      <c r="D74" s="13">
        <v>4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L74" s="11" t="s">
        <v>33</v>
      </c>
      <c r="M74" s="12" t="s">
        <v>34</v>
      </c>
      <c r="N74" s="12" t="s">
        <v>35</v>
      </c>
      <c r="O74" s="12" t="s">
        <v>36</v>
      </c>
      <c r="P74" s="12" t="s">
        <v>37</v>
      </c>
      <c r="Q74" s="12" t="s">
        <v>38</v>
      </c>
      <c r="R74" s="12" t="s">
        <v>39</v>
      </c>
      <c r="S74" s="12" t="s">
        <v>40</v>
      </c>
    </row>
    <row r="75" spans="2:19" x14ac:dyDescent="0.4">
      <c r="B75" s="3" t="s">
        <v>68</v>
      </c>
      <c r="C75" s="13">
        <v>14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L75" s="3" t="s">
        <v>71</v>
      </c>
      <c r="M75" s="15">
        <f>M69/284</f>
        <v>4.9295774647887321E-2</v>
      </c>
      <c r="N75" s="15">
        <f t="shared" ref="N75:S75" si="10">N69/284</f>
        <v>0.11619718309859155</v>
      </c>
      <c r="O75" s="15">
        <f t="shared" si="10"/>
        <v>0.15140845070422534</v>
      </c>
      <c r="P75" s="15">
        <f t="shared" si="10"/>
        <v>0.29577464788732394</v>
      </c>
      <c r="Q75" s="15">
        <f t="shared" si="10"/>
        <v>0.54929577464788737</v>
      </c>
      <c r="R75" s="15">
        <f t="shared" si="10"/>
        <v>0.93309859154929575</v>
      </c>
      <c r="S75" s="15">
        <f t="shared" si="10"/>
        <v>1</v>
      </c>
    </row>
    <row r="76" spans="2:19" x14ac:dyDescent="0.4">
      <c r="B76" s="3" t="s">
        <v>51</v>
      </c>
      <c r="C76" s="13">
        <v>4</v>
      </c>
      <c r="D76" s="13">
        <v>0</v>
      </c>
      <c r="E76" s="13">
        <v>0</v>
      </c>
      <c r="F76" s="13">
        <v>0</v>
      </c>
      <c r="G76" s="13">
        <v>2</v>
      </c>
      <c r="H76" s="13">
        <v>4</v>
      </c>
      <c r="I76" s="13">
        <v>39</v>
      </c>
      <c r="L76" s="3" t="s">
        <v>51</v>
      </c>
      <c r="M76" s="15">
        <f>M70/49</f>
        <v>8.1632653061224483E-2</v>
      </c>
      <c r="N76" s="15">
        <f t="shared" ref="N76:S76" si="11">N70/49</f>
        <v>8.1632653061224483E-2</v>
      </c>
      <c r="O76" s="15">
        <f t="shared" si="11"/>
        <v>8.1632653061224483E-2</v>
      </c>
      <c r="P76" s="15">
        <f t="shared" si="11"/>
        <v>8.1632653061224483E-2</v>
      </c>
      <c r="Q76" s="15">
        <f t="shared" si="11"/>
        <v>0.12244897959183673</v>
      </c>
      <c r="R76" s="15">
        <f t="shared" si="11"/>
        <v>0.20408163265306123</v>
      </c>
      <c r="S76" s="15">
        <f t="shared" si="11"/>
        <v>1</v>
      </c>
    </row>
    <row r="80" spans="2:19" x14ac:dyDescent="0.4">
      <c r="B80" s="50" t="s">
        <v>70</v>
      </c>
      <c r="C80" s="50"/>
      <c r="D80" s="50"/>
      <c r="E80" s="50"/>
      <c r="F80" s="50"/>
      <c r="G80" s="50"/>
      <c r="H80" s="50"/>
      <c r="I80" s="50"/>
    </row>
    <row r="81" spans="2:9" x14ac:dyDescent="0.4">
      <c r="B81" s="11" t="s">
        <v>33</v>
      </c>
      <c r="C81" s="12" t="s">
        <v>34</v>
      </c>
      <c r="D81" s="12" t="s">
        <v>35</v>
      </c>
      <c r="E81" s="12" t="s">
        <v>36</v>
      </c>
      <c r="F81" s="12" t="s">
        <v>37</v>
      </c>
      <c r="G81" s="12" t="s">
        <v>38</v>
      </c>
      <c r="H81" s="12" t="s">
        <v>39</v>
      </c>
      <c r="I81" s="12" t="s">
        <v>40</v>
      </c>
    </row>
    <row r="82" spans="2:9" x14ac:dyDescent="0.4">
      <c r="B82" s="3" t="s">
        <v>53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2</v>
      </c>
      <c r="I82" s="13">
        <v>2</v>
      </c>
    </row>
    <row r="83" spans="2:9" x14ac:dyDescent="0.4">
      <c r="B83" s="3" t="s">
        <v>54</v>
      </c>
      <c r="C83" s="13">
        <v>0</v>
      </c>
      <c r="D83" s="13">
        <v>0</v>
      </c>
      <c r="E83" s="13">
        <v>2</v>
      </c>
      <c r="F83" s="13">
        <v>4</v>
      </c>
      <c r="G83" s="13">
        <v>6</v>
      </c>
      <c r="H83" s="13">
        <v>16</v>
      </c>
      <c r="I83" s="13">
        <v>16</v>
      </c>
    </row>
    <row r="84" spans="2:9" x14ac:dyDescent="0.4">
      <c r="B84" s="3" t="s">
        <v>55</v>
      </c>
      <c r="C84" s="13">
        <v>0</v>
      </c>
      <c r="D84" s="13">
        <v>0</v>
      </c>
      <c r="E84" s="13">
        <v>2</v>
      </c>
      <c r="F84" s="13">
        <v>13</v>
      </c>
      <c r="G84" s="13">
        <v>19</v>
      </c>
      <c r="H84" s="13">
        <v>21</v>
      </c>
      <c r="I84" s="13">
        <v>21</v>
      </c>
    </row>
    <row r="85" spans="2:9" x14ac:dyDescent="0.4">
      <c r="B85" s="3" t="s">
        <v>56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2</v>
      </c>
      <c r="I85" s="13">
        <v>2</v>
      </c>
    </row>
    <row r="86" spans="2:9" x14ac:dyDescent="0.4">
      <c r="B86" s="3" t="s">
        <v>57</v>
      </c>
      <c r="C86" s="13">
        <v>0</v>
      </c>
      <c r="D86" s="13">
        <v>0</v>
      </c>
      <c r="E86" s="13">
        <v>0</v>
      </c>
      <c r="F86" s="13">
        <v>0</v>
      </c>
      <c r="G86" s="13">
        <v>4</v>
      </c>
      <c r="H86" s="13">
        <v>19</v>
      </c>
      <c r="I86" s="13">
        <v>19</v>
      </c>
    </row>
    <row r="87" spans="2:9" x14ac:dyDescent="0.4">
      <c r="B87" s="3" t="s">
        <v>58</v>
      </c>
      <c r="C87" s="13">
        <v>0</v>
      </c>
      <c r="D87" s="13">
        <v>0</v>
      </c>
      <c r="E87" s="13">
        <v>0</v>
      </c>
      <c r="F87" s="13">
        <v>0</v>
      </c>
      <c r="G87" s="13">
        <v>22</v>
      </c>
      <c r="H87" s="13">
        <v>23</v>
      </c>
      <c r="I87" s="13">
        <v>23</v>
      </c>
    </row>
    <row r="88" spans="2:9" x14ac:dyDescent="0.4">
      <c r="B88" s="3" t="s">
        <v>59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3</v>
      </c>
      <c r="I88" s="13">
        <v>3</v>
      </c>
    </row>
    <row r="89" spans="2:9" x14ac:dyDescent="0.4">
      <c r="B89" s="3" t="s">
        <v>60</v>
      </c>
      <c r="C89" s="13">
        <v>0</v>
      </c>
      <c r="D89" s="13">
        <v>0</v>
      </c>
      <c r="E89" s="13">
        <v>2</v>
      </c>
      <c r="F89" s="13">
        <v>2</v>
      </c>
      <c r="G89" s="13">
        <v>14</v>
      </c>
      <c r="H89" s="13">
        <v>38</v>
      </c>
      <c r="I89" s="13">
        <v>45</v>
      </c>
    </row>
    <row r="90" spans="2:9" x14ac:dyDescent="0.4">
      <c r="B90" s="3" t="s">
        <v>61</v>
      </c>
      <c r="C90" s="13">
        <v>0</v>
      </c>
      <c r="D90" s="13">
        <v>0</v>
      </c>
      <c r="E90" s="13">
        <v>0</v>
      </c>
      <c r="F90" s="13">
        <v>14</v>
      </c>
      <c r="G90" s="13">
        <v>22</v>
      </c>
      <c r="H90" s="13">
        <v>27</v>
      </c>
      <c r="I90" s="13">
        <v>28</v>
      </c>
    </row>
    <row r="91" spans="2:9" x14ac:dyDescent="0.4">
      <c r="B91" s="3" t="s">
        <v>62</v>
      </c>
      <c r="C91" s="13">
        <v>0</v>
      </c>
      <c r="D91" s="13">
        <v>3</v>
      </c>
      <c r="E91" s="13">
        <v>3</v>
      </c>
      <c r="F91" s="13">
        <v>5</v>
      </c>
      <c r="G91" s="13">
        <v>11</v>
      </c>
      <c r="H91" s="13">
        <v>28</v>
      </c>
      <c r="I91" s="13">
        <v>28</v>
      </c>
    </row>
    <row r="92" spans="2:9" x14ac:dyDescent="0.4">
      <c r="B92" s="3" t="s">
        <v>63</v>
      </c>
      <c r="C92" s="13">
        <v>0</v>
      </c>
      <c r="D92" s="13">
        <v>12</v>
      </c>
      <c r="E92" s="13">
        <v>12</v>
      </c>
      <c r="F92" s="13">
        <v>21</v>
      </c>
      <c r="G92" s="13">
        <v>23</v>
      </c>
      <c r="H92" s="13">
        <v>31</v>
      </c>
      <c r="I92" s="13">
        <v>36</v>
      </c>
    </row>
    <row r="93" spans="2:9" x14ac:dyDescent="0.4">
      <c r="B93" s="3" t="s">
        <v>64</v>
      </c>
      <c r="C93" s="13">
        <v>0</v>
      </c>
      <c r="D93" s="13">
        <v>0</v>
      </c>
      <c r="E93" s="13">
        <v>0</v>
      </c>
      <c r="F93" s="13">
        <v>0</v>
      </c>
      <c r="G93" s="13">
        <v>5</v>
      </c>
      <c r="H93" s="13">
        <v>21</v>
      </c>
      <c r="I93" s="13">
        <v>21</v>
      </c>
    </row>
    <row r="94" spans="2:9" x14ac:dyDescent="0.4">
      <c r="B94" s="3" t="s">
        <v>65</v>
      </c>
      <c r="C94" s="13">
        <v>0</v>
      </c>
      <c r="D94" s="13">
        <v>0</v>
      </c>
      <c r="E94" s="13">
        <v>4</v>
      </c>
      <c r="F94" s="13">
        <v>7</v>
      </c>
      <c r="G94" s="13">
        <v>10</v>
      </c>
      <c r="H94" s="13">
        <v>10</v>
      </c>
      <c r="I94" s="13">
        <v>16</v>
      </c>
    </row>
    <row r="95" spans="2:9" x14ac:dyDescent="0.4">
      <c r="B95" s="3" t="s">
        <v>66</v>
      </c>
      <c r="C95" s="13">
        <v>0</v>
      </c>
      <c r="D95" s="13">
        <v>0</v>
      </c>
      <c r="E95" s="13">
        <v>0</v>
      </c>
      <c r="F95" s="13">
        <v>0</v>
      </c>
      <c r="G95" s="13">
        <v>2</v>
      </c>
      <c r="H95" s="13">
        <v>6</v>
      </c>
      <c r="I95" s="13">
        <v>6</v>
      </c>
    </row>
    <row r="96" spans="2:9" x14ac:dyDescent="0.4">
      <c r="B96" s="3" t="s">
        <v>67</v>
      </c>
      <c r="C96" s="13">
        <v>0</v>
      </c>
      <c r="D96" s="13">
        <v>4</v>
      </c>
      <c r="E96" s="13">
        <v>4</v>
      </c>
      <c r="F96" s="13">
        <v>4</v>
      </c>
      <c r="G96" s="13">
        <v>4</v>
      </c>
      <c r="H96" s="13">
        <v>4</v>
      </c>
      <c r="I96" s="13">
        <v>4</v>
      </c>
    </row>
    <row r="97" spans="2:9" x14ac:dyDescent="0.4">
      <c r="B97" s="3" t="s">
        <v>68</v>
      </c>
      <c r="C97" s="13">
        <v>14</v>
      </c>
      <c r="D97" s="13">
        <v>14</v>
      </c>
      <c r="E97" s="13">
        <v>14</v>
      </c>
      <c r="F97" s="13">
        <v>14</v>
      </c>
      <c r="G97" s="13">
        <v>14</v>
      </c>
      <c r="H97" s="13">
        <v>14</v>
      </c>
      <c r="I97" s="13">
        <v>14</v>
      </c>
    </row>
    <row r="98" spans="2:9" x14ac:dyDescent="0.4">
      <c r="B98" s="3" t="s">
        <v>51</v>
      </c>
      <c r="C98" s="13">
        <v>4</v>
      </c>
      <c r="D98" s="13">
        <v>4</v>
      </c>
      <c r="E98" s="13">
        <v>4</v>
      </c>
      <c r="F98" s="13">
        <v>4</v>
      </c>
      <c r="G98" s="13">
        <v>6</v>
      </c>
      <c r="H98" s="13">
        <v>10</v>
      </c>
      <c r="I98" s="13">
        <v>49</v>
      </c>
    </row>
  </sheetData>
  <mergeCells count="3">
    <mergeCell ref="B4:I4"/>
    <mergeCell ref="B58:I58"/>
    <mergeCell ref="B80:I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EFB3-400C-4063-8FFA-2788AEC37FF2}">
  <dimension ref="A2:O26"/>
  <sheetViews>
    <sheetView zoomScale="80" zoomScaleNormal="80" workbookViewId="0">
      <selection activeCell="I28" sqref="I28"/>
    </sheetView>
  </sheetViews>
  <sheetFormatPr defaultRowHeight="14.6" x14ac:dyDescent="0.4"/>
  <cols>
    <col min="1" max="1" width="21.84375" bestFit="1" customWidth="1"/>
    <col min="2" max="6" width="5.4609375" bestFit="1" customWidth="1"/>
    <col min="7" max="7" width="8.4609375" bestFit="1" customWidth="1"/>
    <col min="9" max="9" width="21.84375" bestFit="1" customWidth="1"/>
  </cols>
  <sheetData>
    <row r="2" spans="1:15" x14ac:dyDescent="0.4">
      <c r="A2" s="5" t="s">
        <v>33</v>
      </c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I2" s="5" t="s">
        <v>33</v>
      </c>
      <c r="J2" s="5" t="s">
        <v>35</v>
      </c>
      <c r="K2" s="5" t="s">
        <v>36</v>
      </c>
      <c r="L2" s="5" t="s">
        <v>37</v>
      </c>
      <c r="M2" s="5" t="s">
        <v>38</v>
      </c>
      <c r="N2" s="5" t="s">
        <v>39</v>
      </c>
      <c r="O2" s="5" t="s">
        <v>40</v>
      </c>
    </row>
    <row r="3" spans="1:15" x14ac:dyDescent="0.4">
      <c r="A3" s="13" t="s">
        <v>41</v>
      </c>
      <c r="B3" s="13">
        <v>0</v>
      </c>
      <c r="C3" s="13">
        <v>0</v>
      </c>
      <c r="D3" s="13">
        <v>3</v>
      </c>
      <c r="E3" s="13">
        <v>8</v>
      </c>
      <c r="F3" s="13">
        <v>16</v>
      </c>
      <c r="G3" s="13">
        <v>2</v>
      </c>
      <c r="I3" s="13" t="s">
        <v>41</v>
      </c>
      <c r="J3" s="15">
        <f>B19/29</f>
        <v>0</v>
      </c>
      <c r="K3" s="15">
        <f t="shared" ref="K3:O3" si="0">C19/29</f>
        <v>0</v>
      </c>
      <c r="L3" s="15">
        <f t="shared" si="0"/>
        <v>0.10344827586206896</v>
      </c>
      <c r="M3" s="15">
        <f t="shared" si="0"/>
        <v>0.37931034482758619</v>
      </c>
      <c r="N3" s="15">
        <f t="shared" si="0"/>
        <v>0.93103448275862066</v>
      </c>
      <c r="O3" s="15">
        <f t="shared" si="0"/>
        <v>1</v>
      </c>
    </row>
    <row r="4" spans="1:15" x14ac:dyDescent="0.4">
      <c r="A4" s="13" t="s">
        <v>42</v>
      </c>
      <c r="B4" s="13">
        <v>0</v>
      </c>
      <c r="C4" s="13">
        <v>0</v>
      </c>
      <c r="D4" s="13">
        <v>6</v>
      </c>
      <c r="E4" s="13">
        <v>14</v>
      </c>
      <c r="F4" s="13">
        <v>12</v>
      </c>
      <c r="G4" s="13">
        <v>3</v>
      </c>
      <c r="I4" s="13" t="s">
        <v>42</v>
      </c>
      <c r="J4" s="15">
        <f>B20/35</f>
        <v>0</v>
      </c>
      <c r="K4" s="15">
        <f t="shared" ref="K4:O4" si="1">C20/35</f>
        <v>0</v>
      </c>
      <c r="L4" s="15">
        <f t="shared" si="1"/>
        <v>0.17142857142857143</v>
      </c>
      <c r="M4" s="15">
        <f t="shared" si="1"/>
        <v>0.5714285714285714</v>
      </c>
      <c r="N4" s="15">
        <f t="shared" si="1"/>
        <v>0.91428571428571426</v>
      </c>
      <c r="O4" s="15">
        <f t="shared" si="1"/>
        <v>1</v>
      </c>
    </row>
    <row r="5" spans="1:15" x14ac:dyDescent="0.4">
      <c r="A5" s="13" t="s">
        <v>43</v>
      </c>
      <c r="B5" s="13">
        <v>3</v>
      </c>
      <c r="C5" s="13">
        <v>8</v>
      </c>
      <c r="D5" s="13">
        <v>1</v>
      </c>
      <c r="E5" s="13">
        <v>24</v>
      </c>
      <c r="F5" s="13">
        <v>38</v>
      </c>
      <c r="G5" s="13">
        <v>3</v>
      </c>
      <c r="I5" s="13" t="s">
        <v>43</v>
      </c>
      <c r="J5" s="15">
        <f>B21/77</f>
        <v>3.896103896103896E-2</v>
      </c>
      <c r="K5" s="15">
        <f t="shared" ref="K5:N5" si="2">C21/77</f>
        <v>0.14285714285714285</v>
      </c>
      <c r="L5" s="15">
        <f t="shared" si="2"/>
        <v>0.15584415584415584</v>
      </c>
      <c r="M5" s="15">
        <f t="shared" si="2"/>
        <v>0.46753246753246752</v>
      </c>
      <c r="N5" s="15">
        <f t="shared" si="2"/>
        <v>0.96103896103896103</v>
      </c>
      <c r="O5" s="15">
        <f>G21/77</f>
        <v>1</v>
      </c>
    </row>
    <row r="6" spans="1:15" x14ac:dyDescent="0.4">
      <c r="A6" s="13" t="s">
        <v>72</v>
      </c>
      <c r="B6" s="13">
        <v>0</v>
      </c>
      <c r="C6" s="13">
        <v>0</v>
      </c>
      <c r="D6" s="13">
        <v>0</v>
      </c>
      <c r="E6" s="13">
        <v>0</v>
      </c>
      <c r="F6" s="13">
        <v>4</v>
      </c>
      <c r="G6" s="13">
        <v>0</v>
      </c>
      <c r="I6" s="13" t="s">
        <v>45</v>
      </c>
      <c r="J6" s="15">
        <f t="shared" ref="J6:O6" si="3">B23/3</f>
        <v>0.33333333333333331</v>
      </c>
      <c r="K6" s="15">
        <f t="shared" si="3"/>
        <v>0.66666666666666663</v>
      </c>
      <c r="L6" s="15">
        <f t="shared" si="3"/>
        <v>1</v>
      </c>
      <c r="M6" s="15">
        <f t="shared" si="3"/>
        <v>1</v>
      </c>
      <c r="N6" s="15">
        <f t="shared" si="3"/>
        <v>1</v>
      </c>
      <c r="O6" s="15">
        <f t="shared" si="3"/>
        <v>1</v>
      </c>
    </row>
    <row r="7" spans="1:15" x14ac:dyDescent="0.4">
      <c r="A7" s="13" t="s">
        <v>45</v>
      </c>
      <c r="B7" s="13">
        <v>1</v>
      </c>
      <c r="C7" s="13">
        <v>1</v>
      </c>
      <c r="D7" s="13">
        <v>1</v>
      </c>
      <c r="E7" s="13">
        <v>0</v>
      </c>
      <c r="F7" s="13">
        <v>0</v>
      </c>
      <c r="G7" s="13">
        <v>0</v>
      </c>
      <c r="I7" s="13" t="s">
        <v>46</v>
      </c>
      <c r="J7" s="15">
        <f t="shared" ref="J7:O7" si="4">B24/19</f>
        <v>0</v>
      </c>
      <c r="K7" s="15">
        <f t="shared" si="4"/>
        <v>0</v>
      </c>
      <c r="L7" s="15">
        <f t="shared" si="4"/>
        <v>0.36842105263157893</v>
      </c>
      <c r="M7" s="15">
        <f t="shared" si="4"/>
        <v>0.52631578947368418</v>
      </c>
      <c r="N7" s="15">
        <f t="shared" si="4"/>
        <v>1</v>
      </c>
      <c r="O7" s="15">
        <f t="shared" si="4"/>
        <v>1</v>
      </c>
    </row>
    <row r="8" spans="1:15" x14ac:dyDescent="0.4">
      <c r="A8" s="13" t="s">
        <v>46</v>
      </c>
      <c r="B8" s="13">
        <v>0</v>
      </c>
      <c r="C8" s="13">
        <v>0</v>
      </c>
      <c r="D8" s="13">
        <v>7</v>
      </c>
      <c r="E8" s="13">
        <v>3</v>
      </c>
      <c r="F8" s="13">
        <v>9</v>
      </c>
      <c r="G8" s="13">
        <v>0</v>
      </c>
      <c r="I8" s="13" t="s">
        <v>48</v>
      </c>
      <c r="J8" s="15">
        <f t="shared" ref="J8:O8" si="5">B26/25</f>
        <v>0.08</v>
      </c>
      <c r="K8" s="15">
        <f t="shared" si="5"/>
        <v>0.2</v>
      </c>
      <c r="L8" s="15">
        <f t="shared" si="5"/>
        <v>0.2</v>
      </c>
      <c r="M8" s="15">
        <f t="shared" si="5"/>
        <v>0.48</v>
      </c>
      <c r="N8" s="15">
        <f t="shared" si="5"/>
        <v>1</v>
      </c>
      <c r="O8" s="15">
        <f t="shared" si="5"/>
        <v>1</v>
      </c>
    </row>
    <row r="9" spans="1:15" x14ac:dyDescent="0.4">
      <c r="A9" s="13" t="s">
        <v>47</v>
      </c>
      <c r="B9" s="13">
        <v>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</row>
    <row r="10" spans="1:15" x14ac:dyDescent="0.4">
      <c r="A10" s="13" t="s">
        <v>48</v>
      </c>
      <c r="B10" s="13">
        <v>2</v>
      </c>
      <c r="C10" s="13">
        <v>3</v>
      </c>
      <c r="D10" s="13">
        <v>0</v>
      </c>
      <c r="E10" s="13">
        <v>7</v>
      </c>
      <c r="F10" s="13">
        <v>13</v>
      </c>
      <c r="G10" s="13">
        <v>0</v>
      </c>
    </row>
    <row r="12" spans="1:15" x14ac:dyDescent="0.4">
      <c r="B12">
        <f>SUM(B3:B10)</f>
        <v>8</v>
      </c>
      <c r="C12">
        <f t="shared" ref="C12:G12" si="6">SUM(C3:C10)</f>
        <v>12</v>
      </c>
      <c r="D12">
        <f t="shared" si="6"/>
        <v>18</v>
      </c>
      <c r="E12">
        <f t="shared" si="6"/>
        <v>56</v>
      </c>
      <c r="F12">
        <f t="shared" si="6"/>
        <v>92</v>
      </c>
      <c r="G12">
        <f t="shared" si="6"/>
        <v>8</v>
      </c>
    </row>
    <row r="14" spans="1:15" x14ac:dyDescent="0.4">
      <c r="I14" s="5" t="s">
        <v>33</v>
      </c>
      <c r="J14" s="5" t="s">
        <v>35</v>
      </c>
      <c r="K14" s="5" t="s">
        <v>36</v>
      </c>
      <c r="L14" s="5" t="s">
        <v>37</v>
      </c>
      <c r="M14" s="5" t="s">
        <v>38</v>
      </c>
      <c r="N14" s="5" t="s">
        <v>39</v>
      </c>
      <c r="O14" s="5" t="s">
        <v>40</v>
      </c>
    </row>
    <row r="15" spans="1:15" x14ac:dyDescent="0.4">
      <c r="I15" s="13" t="s">
        <v>41</v>
      </c>
      <c r="J15" s="15">
        <f>B3/29</f>
        <v>0</v>
      </c>
      <c r="K15" s="15">
        <f t="shared" ref="K15:O15" si="7">C3/29</f>
        <v>0</v>
      </c>
      <c r="L15" s="15">
        <f t="shared" si="7"/>
        <v>0.10344827586206896</v>
      </c>
      <c r="M15" s="15">
        <f t="shared" si="7"/>
        <v>0.27586206896551724</v>
      </c>
      <c r="N15" s="15">
        <f t="shared" si="7"/>
        <v>0.55172413793103448</v>
      </c>
      <c r="O15" s="15">
        <f t="shared" si="7"/>
        <v>6.8965517241379309E-2</v>
      </c>
    </row>
    <row r="16" spans="1:15" x14ac:dyDescent="0.4">
      <c r="I16" s="13" t="s">
        <v>42</v>
      </c>
      <c r="J16" s="15">
        <f>B4/35</f>
        <v>0</v>
      </c>
      <c r="K16" s="15">
        <f t="shared" ref="K16:O16" si="8">C4/35</f>
        <v>0</v>
      </c>
      <c r="L16" s="15">
        <f t="shared" si="8"/>
        <v>0.17142857142857143</v>
      </c>
      <c r="M16" s="15">
        <f t="shared" si="8"/>
        <v>0.4</v>
      </c>
      <c r="N16" s="15">
        <f t="shared" si="8"/>
        <v>0.34285714285714286</v>
      </c>
      <c r="O16" s="15">
        <f t="shared" si="8"/>
        <v>8.5714285714285715E-2</v>
      </c>
    </row>
    <row r="17" spans="1:15" x14ac:dyDescent="0.4">
      <c r="I17" s="13" t="s">
        <v>43</v>
      </c>
      <c r="J17" s="15">
        <f>B5/77</f>
        <v>3.896103896103896E-2</v>
      </c>
      <c r="K17" s="15">
        <f t="shared" ref="K17:O17" si="9">C5/77</f>
        <v>0.1038961038961039</v>
      </c>
      <c r="L17" s="15">
        <f t="shared" si="9"/>
        <v>1.2987012987012988E-2</v>
      </c>
      <c r="M17" s="15">
        <f t="shared" si="9"/>
        <v>0.31168831168831168</v>
      </c>
      <c r="N17" s="15">
        <f t="shared" si="9"/>
        <v>0.4935064935064935</v>
      </c>
      <c r="O17" s="15">
        <f t="shared" si="9"/>
        <v>3.896103896103896E-2</v>
      </c>
    </row>
    <row r="18" spans="1:15" x14ac:dyDescent="0.4">
      <c r="A18" s="5" t="s">
        <v>33</v>
      </c>
      <c r="B18" s="5" t="s">
        <v>35</v>
      </c>
      <c r="C18" s="5" t="s">
        <v>36</v>
      </c>
      <c r="D18" s="5" t="s">
        <v>37</v>
      </c>
      <c r="E18" s="5" t="s">
        <v>38</v>
      </c>
      <c r="F18" s="5" t="s">
        <v>39</v>
      </c>
      <c r="G18" s="5" t="s">
        <v>40</v>
      </c>
      <c r="I18" s="13" t="s">
        <v>46</v>
      </c>
      <c r="J18" s="15">
        <f>B8/19</f>
        <v>0</v>
      </c>
      <c r="K18" s="15">
        <f t="shared" ref="K18:O18" si="10">C8/19</f>
        <v>0</v>
      </c>
      <c r="L18" s="15">
        <f t="shared" si="10"/>
        <v>0.36842105263157893</v>
      </c>
      <c r="M18" s="15">
        <f t="shared" si="10"/>
        <v>0.15789473684210525</v>
      </c>
      <c r="N18" s="15">
        <f t="shared" si="10"/>
        <v>0.47368421052631576</v>
      </c>
      <c r="O18" s="15">
        <f t="shared" si="10"/>
        <v>0</v>
      </c>
    </row>
    <row r="19" spans="1:15" x14ac:dyDescent="0.4">
      <c r="A19" s="13" t="s">
        <v>41</v>
      </c>
      <c r="B19" s="13">
        <v>0</v>
      </c>
      <c r="C19" s="13">
        <v>0</v>
      </c>
      <c r="D19" s="13">
        <v>3</v>
      </c>
      <c r="E19" s="13">
        <v>11</v>
      </c>
      <c r="F19" s="13">
        <v>27</v>
      </c>
      <c r="G19" s="13">
        <v>29</v>
      </c>
      <c r="I19" s="13" t="s">
        <v>48</v>
      </c>
      <c r="J19" s="15">
        <f>B10/25</f>
        <v>0.08</v>
      </c>
      <c r="K19" s="15">
        <f t="shared" ref="K19:O19" si="11">C10/25</f>
        <v>0.12</v>
      </c>
      <c r="L19" s="15">
        <f t="shared" si="11"/>
        <v>0</v>
      </c>
      <c r="M19" s="15">
        <f t="shared" si="11"/>
        <v>0.28000000000000003</v>
      </c>
      <c r="N19" s="15">
        <f t="shared" si="11"/>
        <v>0.52</v>
      </c>
      <c r="O19" s="15">
        <f t="shared" si="11"/>
        <v>0</v>
      </c>
    </row>
    <row r="20" spans="1:15" x14ac:dyDescent="0.4">
      <c r="A20" s="13" t="s">
        <v>42</v>
      </c>
      <c r="B20" s="13">
        <v>0</v>
      </c>
      <c r="C20" s="13">
        <v>0</v>
      </c>
      <c r="D20" s="13">
        <v>6</v>
      </c>
      <c r="E20" s="13">
        <v>20</v>
      </c>
      <c r="F20" s="13">
        <v>32</v>
      </c>
      <c r="G20" s="13">
        <v>35</v>
      </c>
    </row>
    <row r="21" spans="1:15" x14ac:dyDescent="0.4">
      <c r="A21" s="13" t="s">
        <v>43</v>
      </c>
      <c r="B21" s="13">
        <v>3</v>
      </c>
      <c r="C21" s="13">
        <v>11</v>
      </c>
      <c r="D21" s="13">
        <v>12</v>
      </c>
      <c r="E21" s="13">
        <v>36</v>
      </c>
      <c r="F21" s="13">
        <v>74</v>
      </c>
      <c r="G21" s="13">
        <v>77</v>
      </c>
    </row>
    <row r="22" spans="1:15" x14ac:dyDescent="0.4">
      <c r="A22" s="13" t="s">
        <v>72</v>
      </c>
      <c r="B22" s="13">
        <v>0</v>
      </c>
      <c r="C22" s="13">
        <v>0</v>
      </c>
      <c r="D22" s="13">
        <v>0</v>
      </c>
      <c r="E22" s="13">
        <v>0</v>
      </c>
      <c r="F22" s="13">
        <v>4</v>
      </c>
      <c r="G22" s="13">
        <v>4</v>
      </c>
    </row>
    <row r="23" spans="1:15" x14ac:dyDescent="0.4">
      <c r="A23" s="13" t="s">
        <v>45</v>
      </c>
      <c r="B23" s="13">
        <v>1</v>
      </c>
      <c r="C23" s="13">
        <v>2</v>
      </c>
      <c r="D23" s="13">
        <v>3</v>
      </c>
      <c r="E23" s="13">
        <v>3</v>
      </c>
      <c r="F23" s="13">
        <v>3</v>
      </c>
      <c r="G23" s="13">
        <v>3</v>
      </c>
    </row>
    <row r="24" spans="1:15" x14ac:dyDescent="0.4">
      <c r="A24" s="13" t="s">
        <v>46</v>
      </c>
      <c r="B24" s="13">
        <v>0</v>
      </c>
      <c r="C24" s="13">
        <v>0</v>
      </c>
      <c r="D24" s="13">
        <v>7</v>
      </c>
      <c r="E24" s="13">
        <v>10</v>
      </c>
      <c r="F24" s="13">
        <v>19</v>
      </c>
      <c r="G24" s="13">
        <v>19</v>
      </c>
    </row>
    <row r="25" spans="1:15" x14ac:dyDescent="0.4">
      <c r="A25" s="13" t="s">
        <v>47</v>
      </c>
      <c r="B25" s="13">
        <v>2</v>
      </c>
      <c r="C25" s="13">
        <v>2</v>
      </c>
      <c r="D25" s="13">
        <v>2</v>
      </c>
      <c r="E25" s="13">
        <v>2</v>
      </c>
      <c r="F25" s="13">
        <v>2</v>
      </c>
      <c r="G25" s="13">
        <v>2</v>
      </c>
    </row>
    <row r="26" spans="1:15" x14ac:dyDescent="0.4">
      <c r="A26" s="13" t="s">
        <v>48</v>
      </c>
      <c r="B26" s="13">
        <v>2</v>
      </c>
      <c r="C26" s="13">
        <v>5</v>
      </c>
      <c r="D26" s="13">
        <v>5</v>
      </c>
      <c r="E26" s="13">
        <v>12</v>
      </c>
      <c r="F26" s="13">
        <v>25</v>
      </c>
      <c r="G26" s="1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Gardaland e BusMare 2023 </vt:lpstr>
      <vt:lpstr>Gardaland e BusMare 2022</vt:lpstr>
      <vt:lpstr>dati 22 (NON TOCCARE)</vt:lpstr>
      <vt:lpstr>dati 23 (NON TOCCARE)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Renna</dc:creator>
  <cp:lastModifiedBy>Francesco Renna</cp:lastModifiedBy>
  <dcterms:created xsi:type="dcterms:W3CDTF">2023-08-31T13:01:58Z</dcterms:created>
  <dcterms:modified xsi:type="dcterms:W3CDTF">2025-01-22T14:06:42Z</dcterms:modified>
</cp:coreProperties>
</file>