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l94\Desktop\test\Filter_form\data\"/>
    </mc:Choice>
  </mc:AlternateContent>
  <bookViews>
    <workbookView xWindow="0" yWindow="0" windowWidth="15360" windowHeight="8340" activeTab="2"/>
  </bookViews>
  <sheets>
    <sheet name="Sheet1" sheetId="1" r:id="rId1"/>
    <sheet name="Total_Salable_Prod" sheetId="2" r:id="rId2"/>
    <sheet name="Product_Wi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7" i="3" l="1"/>
  <c r="Z17" i="3"/>
  <c r="Y17" i="3"/>
  <c r="W43" i="3" l="1"/>
  <c r="W46" i="3" s="1"/>
  <c r="AA38" i="3"/>
  <c r="Z38" i="3"/>
  <c r="Z46" i="3" s="1"/>
  <c r="Y38" i="3"/>
  <c r="Y46" i="3" s="1"/>
  <c r="V38" i="3"/>
  <c r="V46" i="3" s="1"/>
  <c r="U38" i="3"/>
  <c r="U46" i="3" s="1"/>
  <c r="T38" i="3"/>
  <c r="T46" i="3" s="1"/>
  <c r="AA86" i="3"/>
  <c r="AA69" i="3"/>
  <c r="AA46" i="3"/>
  <c r="AA35" i="3"/>
  <c r="AA28" i="3"/>
  <c r="A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W30" i="3" s="1"/>
  <c r="X28" i="3"/>
  <c r="Y28" i="3"/>
  <c r="Z28" i="3"/>
  <c r="Z86" i="3"/>
  <c r="Y86" i="3"/>
  <c r="X86" i="3"/>
  <c r="W86" i="3"/>
  <c r="V86" i="3"/>
  <c r="U86" i="3"/>
  <c r="T86" i="3"/>
  <c r="S86" i="3"/>
  <c r="R86" i="3"/>
  <c r="Q86" i="3"/>
  <c r="P86" i="3"/>
  <c r="O86" i="3"/>
  <c r="P87" i="3" s="1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Z69" i="3"/>
  <c r="Y69" i="3"/>
  <c r="X69" i="3"/>
  <c r="W69" i="3"/>
  <c r="V69" i="3"/>
  <c r="U69" i="3"/>
  <c r="T69" i="3"/>
  <c r="S69" i="3"/>
  <c r="R69" i="3"/>
  <c r="Q69" i="3"/>
  <c r="P69" i="3"/>
  <c r="P89" i="3" s="1"/>
  <c r="O69" i="3"/>
  <c r="N69" i="3"/>
  <c r="M69" i="3"/>
  <c r="L69" i="3"/>
  <c r="K69" i="3"/>
  <c r="J69" i="3"/>
  <c r="I69" i="3"/>
  <c r="H69" i="3"/>
  <c r="H89" i="3" s="1"/>
  <c r="G69" i="3"/>
  <c r="F69" i="3"/>
  <c r="E69" i="3"/>
  <c r="D69" i="3"/>
  <c r="C69" i="3"/>
  <c r="B69" i="3"/>
  <c r="X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X89" i="3" l="1"/>
  <c r="X87" i="3"/>
  <c r="T87" i="3"/>
  <c r="T89" i="3"/>
  <c r="L87" i="3"/>
  <c r="L89" i="3"/>
  <c r="H87" i="3"/>
  <c r="D89" i="3"/>
  <c r="D87" i="3"/>
  <c r="W48" i="3"/>
  <c r="F89" i="3"/>
  <c r="J89" i="3"/>
  <c r="N89" i="3"/>
  <c r="R89" i="3"/>
  <c r="V89" i="3"/>
  <c r="R48" i="3"/>
  <c r="N48" i="3"/>
  <c r="J48" i="3"/>
  <c r="F48" i="3"/>
  <c r="S30" i="3"/>
  <c r="K30" i="3"/>
  <c r="G30" i="3"/>
  <c r="AA87" i="3"/>
  <c r="Z48" i="3"/>
  <c r="AA89" i="3"/>
  <c r="G48" i="3"/>
  <c r="K48" i="3"/>
  <c r="O48" i="3"/>
  <c r="S48" i="3"/>
  <c r="C87" i="3"/>
  <c r="O30" i="3"/>
  <c r="C30" i="3"/>
  <c r="C48" i="3"/>
  <c r="V30" i="3"/>
  <c r="N30" i="3"/>
  <c r="F30" i="3"/>
  <c r="AA30" i="3"/>
  <c r="B89" i="3"/>
  <c r="E70" i="3"/>
  <c r="Z70" i="3"/>
  <c r="E89" i="3"/>
  <c r="I89" i="3"/>
  <c r="M89" i="3"/>
  <c r="Q89" i="3"/>
  <c r="U89" i="3"/>
  <c r="Y89" i="3"/>
  <c r="AA70" i="3"/>
  <c r="B48" i="3"/>
  <c r="Y30" i="3"/>
  <c r="U30" i="3"/>
  <c r="Q30" i="3"/>
  <c r="M30" i="3"/>
  <c r="I30" i="3"/>
  <c r="E30" i="3"/>
  <c r="E48" i="3"/>
  <c r="U48" i="3"/>
  <c r="V48" i="3"/>
  <c r="AA48" i="3"/>
  <c r="I48" i="3"/>
  <c r="M48" i="3"/>
  <c r="Q48" i="3"/>
  <c r="Y48" i="3"/>
  <c r="J87" i="3"/>
  <c r="V87" i="3"/>
  <c r="F87" i="3"/>
  <c r="N87" i="3"/>
  <c r="R87" i="3"/>
  <c r="C70" i="3"/>
  <c r="S70" i="3"/>
  <c r="G70" i="3"/>
  <c r="K70" i="3"/>
  <c r="O70" i="3"/>
  <c r="W70" i="3"/>
  <c r="Z89" i="3"/>
  <c r="X48" i="3"/>
  <c r="L48" i="3"/>
  <c r="P48" i="3"/>
  <c r="D48" i="3"/>
  <c r="T48" i="3"/>
  <c r="H48" i="3"/>
  <c r="X30" i="3"/>
  <c r="T30" i="3"/>
  <c r="P30" i="3"/>
  <c r="L30" i="3"/>
  <c r="H30" i="3"/>
  <c r="D30" i="3"/>
  <c r="Z30" i="3"/>
  <c r="R30" i="3"/>
  <c r="J30" i="3"/>
  <c r="B30" i="3"/>
  <c r="D70" i="3"/>
  <c r="H70" i="3"/>
  <c r="L70" i="3"/>
  <c r="P70" i="3"/>
  <c r="T70" i="3"/>
  <c r="X70" i="3"/>
  <c r="G87" i="3"/>
  <c r="K87" i="3"/>
  <c r="O87" i="3"/>
  <c r="S87" i="3"/>
  <c r="W87" i="3"/>
  <c r="G89" i="3"/>
  <c r="H91" i="3" s="1"/>
  <c r="K89" i="3"/>
  <c r="O89" i="3"/>
  <c r="P91" i="3" s="1"/>
  <c r="S89" i="3"/>
  <c r="W89" i="3"/>
  <c r="I70" i="3"/>
  <c r="M70" i="3"/>
  <c r="Q70" i="3"/>
  <c r="U70" i="3"/>
  <c r="Y70" i="3"/>
  <c r="C89" i="3"/>
  <c r="D91" i="3" s="1"/>
  <c r="F70" i="3"/>
  <c r="J70" i="3"/>
  <c r="N70" i="3"/>
  <c r="R70" i="3"/>
  <c r="V70" i="3"/>
  <c r="E87" i="3"/>
  <c r="I87" i="3"/>
  <c r="M87" i="3"/>
  <c r="Q87" i="3"/>
  <c r="U87" i="3"/>
  <c r="Y87" i="3"/>
  <c r="Z87" i="3"/>
  <c r="X91" i="3" l="1"/>
  <c r="Y91" i="3"/>
  <c r="T91" i="3"/>
  <c r="U91" i="3"/>
  <c r="L91" i="3"/>
  <c r="E91" i="3"/>
  <c r="F91" i="3"/>
  <c r="J91" i="3"/>
  <c r="N91" i="3"/>
  <c r="I91" i="3"/>
  <c r="V91" i="3"/>
  <c r="R91" i="3"/>
  <c r="Q91" i="3"/>
  <c r="M91" i="3"/>
  <c r="AA91" i="3"/>
  <c r="Z91" i="3"/>
  <c r="W91" i="3"/>
  <c r="G91" i="3"/>
  <c r="C91" i="3"/>
  <c r="O91" i="3"/>
  <c r="K91" i="3"/>
  <c r="S91" i="3"/>
  <c r="G13" i="2" l="1"/>
  <c r="G14" i="2"/>
  <c r="G15" i="2"/>
  <c r="G16" i="2"/>
  <c r="G17" i="2"/>
  <c r="G18" i="2"/>
  <c r="G20" i="2"/>
  <c r="G21" i="2"/>
  <c r="G22" i="2"/>
  <c r="G23" i="2"/>
  <c r="G24" i="2"/>
  <c r="G27" i="2"/>
  <c r="F27" i="2"/>
  <c r="G3" i="2"/>
  <c r="G4" i="2"/>
  <c r="G5" i="2"/>
  <c r="G6" i="2"/>
  <c r="G8" i="2"/>
  <c r="G9" i="2"/>
  <c r="G10" i="2"/>
  <c r="G11" i="2"/>
  <c r="G12" i="2"/>
  <c r="G25" i="2"/>
  <c r="G2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G29" i="2" l="1"/>
  <c r="K27" i="1"/>
  <c r="K26" i="1"/>
  <c r="K25" i="1"/>
  <c r="Z23" i="1"/>
  <c r="K22" i="1"/>
  <c r="K21" i="1"/>
  <c r="K20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AS2" i="1"/>
</calcChain>
</file>

<file path=xl/sharedStrings.xml><?xml version="1.0" encoding="utf-8"?>
<sst xmlns="http://schemas.openxmlformats.org/spreadsheetml/2006/main" count="129" uniqueCount="109">
  <si>
    <t>DATE</t>
  </si>
  <si>
    <t>JUTE ISSUE</t>
  </si>
  <si>
    <t>WASTAGE CONSUM</t>
  </si>
  <si>
    <t>TOTAL</t>
  </si>
  <si>
    <t>SPINNING PROD</t>
  </si>
  <si>
    <t>INCREASE / DECREASE</t>
  </si>
  <si>
    <t>WINDING WEAVING DIFF</t>
  </si>
  <si>
    <t>SPOOL WINDING STOCK</t>
  </si>
  <si>
    <t>COP WINDING STOCK</t>
  </si>
  <si>
    <t>WEAVING PROD.</t>
  </si>
  <si>
    <t>TAW ROLL PROD.(FOR SALE)</t>
  </si>
  <si>
    <t>TWISTING PROD</t>
  </si>
  <si>
    <t>TOTAL SALABLE PROD.</t>
  </si>
  <si>
    <t>WITH OUT TAW ROLL PROD.</t>
  </si>
  <si>
    <t>null</t>
  </si>
  <si>
    <t xml:space="preserve">14/10 &amp; 36 lbs SALE YARN </t>
  </si>
  <si>
    <t>Jute Issue</t>
  </si>
  <si>
    <t>Wastage Use</t>
  </si>
  <si>
    <t>Total</t>
  </si>
  <si>
    <t>Number of frames</t>
  </si>
  <si>
    <t>8 lbs H/Warp</t>
  </si>
  <si>
    <t>8.5  lbs H/Weft</t>
  </si>
  <si>
    <t>9.5 lbs S/T</t>
  </si>
  <si>
    <t>10 lbs Skg/Warp</t>
  </si>
  <si>
    <t>14 lbs  Sale Yarn</t>
  </si>
  <si>
    <t>20 lbs 1 Ply Skg/Weft</t>
  </si>
  <si>
    <t>28 lbs 1 Ply Skg/Weft</t>
  </si>
  <si>
    <t>120 Soil Saver</t>
  </si>
  <si>
    <t>Difference</t>
  </si>
  <si>
    <t>Twisting Production</t>
  </si>
  <si>
    <t>9.5 lbs X 3 ply</t>
  </si>
  <si>
    <t>Weaving Production</t>
  </si>
  <si>
    <t>Hessain Weaving</t>
  </si>
  <si>
    <t>Sacking Weaving</t>
  </si>
  <si>
    <t>Soil Saver</t>
  </si>
  <si>
    <t>Sulzer</t>
  </si>
  <si>
    <t>Jute Weaving</t>
  </si>
  <si>
    <t>Spool Winding Stock</t>
  </si>
  <si>
    <t>7.5 Lbs H/Warp</t>
  </si>
  <si>
    <t>8 Lbs H/Warp</t>
  </si>
  <si>
    <t>9.5 Lbs S/Twin</t>
  </si>
  <si>
    <t>10 Lbs Skg/Warp</t>
  </si>
  <si>
    <t>14 Lbs Skg/Warp</t>
  </si>
  <si>
    <t>14 Lbs Skg/Warp(sale yarn)</t>
  </si>
  <si>
    <t>28 Lbs Sale Yarn</t>
  </si>
  <si>
    <t>32 Lbs Sale Yarn</t>
  </si>
  <si>
    <t>36 Soil Saver Warp</t>
  </si>
  <si>
    <t>120 Soil Saver Warp</t>
  </si>
  <si>
    <t>DAMAGE YARN</t>
  </si>
  <si>
    <t xml:space="preserve">Increase / Decrease </t>
  </si>
  <si>
    <t>Cop Winding Stock</t>
  </si>
  <si>
    <t>8.5 Lbs H/Weft</t>
  </si>
  <si>
    <t>10 Lbs Skg/Weft</t>
  </si>
  <si>
    <t>20 Lbs 1 Ply Skg/Weft</t>
  </si>
  <si>
    <t>22 Lbs 1 Ply Skg/Weft</t>
  </si>
  <si>
    <t>14 Lbs Skg/Weft</t>
  </si>
  <si>
    <t>26 Lbs Skg/Weft</t>
  </si>
  <si>
    <t>28 Lbs Skg/Weft</t>
  </si>
  <si>
    <t>120 Soil Saver Weft</t>
  </si>
  <si>
    <t>Others (colour, bleach cop)</t>
  </si>
  <si>
    <t>Grand Total</t>
  </si>
  <si>
    <t>Spinning prod</t>
  </si>
  <si>
    <t>28 lbs  Sale Yarn</t>
  </si>
  <si>
    <t>36 lbs 1 Ply Skg/Weft</t>
  </si>
  <si>
    <t>36 lbs  Sale Yarn</t>
  </si>
  <si>
    <t>28 Lbs Skg/Warp</t>
  </si>
  <si>
    <t>36 Lbs Sale Yarn</t>
  </si>
  <si>
    <t>28 Soil Saver Warp</t>
  </si>
  <si>
    <t>Broad Loom/CBC</t>
  </si>
  <si>
    <t>10.5 lbs Sale Yarn</t>
  </si>
  <si>
    <t>10.5 Lbs Sale Yarn</t>
  </si>
  <si>
    <t>25 Lbs Skg/Weft</t>
  </si>
  <si>
    <t>10 lbs Sale Yarn</t>
  </si>
  <si>
    <t>25 Lbs Skg/Warp</t>
  </si>
  <si>
    <t>14 lbs  Skg/Warp</t>
  </si>
  <si>
    <t xml:space="preserve">TWISTING PACKED </t>
  </si>
  <si>
    <t>TWISTING LOOSE</t>
  </si>
  <si>
    <t>TWISTING SALE</t>
  </si>
  <si>
    <t>TWISTING INCREASE / DECREASE</t>
  </si>
  <si>
    <t>HESSAIN PROD.</t>
  </si>
  <si>
    <t>HESSAIN LOOSE</t>
  </si>
  <si>
    <t xml:space="preserve">HESSAIN PACKED </t>
  </si>
  <si>
    <t>HESSAIN SALE</t>
  </si>
  <si>
    <t>HESSAIN INCREASE / DECREASE</t>
  </si>
  <si>
    <t>BROAD LOOM/CBC PROD.</t>
  </si>
  <si>
    <t>BROAD LOOM/CBC LOOSE</t>
  </si>
  <si>
    <t>BROAD LOOM/CBC PACKED</t>
  </si>
  <si>
    <t>BROAD LOOM/CBC SALE</t>
  </si>
  <si>
    <t>BROAD LOOM/CBC INCREASE/DECREASE</t>
  </si>
  <si>
    <t>SACKING PROD.</t>
  </si>
  <si>
    <t>SACKING LOOSE</t>
  </si>
  <si>
    <t xml:space="preserve">SACKING PACKED </t>
  </si>
  <si>
    <t>SACKING SALE</t>
  </si>
  <si>
    <t>SACKING INCREASE / DECREASE</t>
  </si>
  <si>
    <t>JUTE WEBBING PROD.</t>
  </si>
  <si>
    <t>JUTE WEBBING LOOSE</t>
  </si>
  <si>
    <t xml:space="preserve">JUTE WEBBING PACKED </t>
  </si>
  <si>
    <t>JUTE WEBBING SALE</t>
  </si>
  <si>
    <t>JUTE WEBBING INCREASE / DECREASE</t>
  </si>
  <si>
    <t>SULZER PROD.</t>
  </si>
  <si>
    <t>SULZER LOOSE</t>
  </si>
  <si>
    <t xml:space="preserve">SULZER PACKED </t>
  </si>
  <si>
    <t>SULZER SALE</t>
  </si>
  <si>
    <t>SULZER INCREASE / DECREASE</t>
  </si>
  <si>
    <t>SOIL SAVAR PROD.</t>
  </si>
  <si>
    <t>SOIL SAVAR LOOSE</t>
  </si>
  <si>
    <t xml:space="preserve">SOIL SAVAR PACKED </t>
  </si>
  <si>
    <t>SOIL SAVAR SALE</t>
  </si>
  <si>
    <t>SOIL SAVAR INCREASE /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</si>
</sst>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164" fontId="1" fillId="0" borderId="2" xfId="0" applyNumberFormat="1" applyFont="1" applyFill="1" applyBorder="1"/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164" fontId="1" fillId="0" borderId="2" xfId="0" applyNumberFormat="1" applyFont="1" applyBorder="1"/>
    <xf numFmtId="164" fontId="1" fillId="0" borderId="0" xfId="0" applyNumberFormat="1" applyFont="1" applyBorder="1"/>
    <xf numFmtId="164" fontId="1" fillId="0" borderId="9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4" xfId="0" applyNumberFormat="1" applyFont="1" applyBorder="1"/>
    <xf numFmtId="164" fontId="1" fillId="0" borderId="10" xfId="0" applyNumberFormat="1" applyFont="1" applyBorder="1"/>
    <xf numFmtId="164" fontId="1" fillId="0" borderId="6" xfId="0" applyNumberFormat="1" applyFont="1" applyBorder="1"/>
    <xf numFmtId="0" fontId="1" fillId="0" borderId="11" xfId="0" applyFont="1" applyBorder="1"/>
    <xf numFmtId="164" fontId="1" fillId="0" borderId="12" xfId="0" applyNumberFormat="1" applyFont="1" applyFill="1" applyBorder="1"/>
    <xf numFmtId="0" fontId="5" fillId="0" borderId="0" xfId="0" applyFont="1"/>
    <xf numFmtId="0" fontId="0" fillId="0" borderId="10" xfId="0" applyBorder="1"/>
    <xf numFmtId="0" fontId="1" fillId="0" borderId="1" xfId="0" applyNumberFormat="1" applyFont="1" applyBorder="1"/>
    <xf numFmtId="0" fontId="1" fillId="0" borderId="10" xfId="0" applyFont="1" applyBorder="1"/>
    <xf numFmtId="164" fontId="0" fillId="0" borderId="0" xfId="0" applyNumberFormat="1"/>
    <xf numFmtId="0" fontId="1" fillId="0" borderId="0" xfId="0" applyFont="1" applyBorder="1"/>
    <xf numFmtId="164" fontId="1" fillId="0" borderId="0" xfId="0" applyNumberFormat="1" applyFont="1"/>
    <xf numFmtId="16" fontId="1" fillId="0" borderId="1" xfId="0" applyNumberFormat="1" applyFont="1" applyBorder="1"/>
    <xf numFmtId="0" fontId="1" fillId="0" borderId="2" xfId="0" applyFont="1" applyFill="1" applyBorder="1"/>
    <xf numFmtId="164" fontId="1" fillId="0" borderId="1" xfId="0" applyNumberFormat="1" applyFont="1" applyFill="1" applyBorder="1"/>
    <xf numFmtId="0" fontId="0" fillId="0" borderId="13" xfId="0" applyBorder="1"/>
    <xf numFmtId="0" fontId="3" fillId="0" borderId="1" xfId="0" applyFont="1" applyBorder="1" applyAlignment="1">
      <alignment horizontal="center" vertical="center" wrapText="1"/>
    </xf>
    <xf numFmtId="164" fontId="1" fillId="0" borderId="0" xfId="0" applyNumberFormat="1" applyFont="1" applyFill="1" applyBorder="1"/>
    <xf numFmtId="164" fontId="1" fillId="0" borderId="4" xfId="0" applyNumberFormat="1" applyFont="1" applyFill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5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241181</xdr:colOff>
      <xdr:row>83</xdr:row>
      <xdr:rowOff>7844</xdr:rowOff>
    </xdr:from>
    <xdr:to>
      <xdr:col>1</xdr:col>
      <xdr:colOff>363376</xdr:colOff>
      <xdr:row>84</xdr:row>
      <xdr:rowOff>179294</xdr:rowOff>
    </xdr:to>
    <xdr:sp macro="" textlink="">
      <xdr:nvSpPr>
        <xdr:cNvPr id="10" name="Down Arrow 9"/>
        <xdr:cNvSpPr/>
      </xdr:nvSpPr>
      <xdr:spPr>
        <a:xfrm>
          <a:off x="1927106" y="15419294"/>
          <a:ext cx="12219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185152</xdr:colOff>
      <xdr:row>66</xdr:row>
      <xdr:rowOff>9525</xdr:rowOff>
    </xdr:from>
    <xdr:to>
      <xdr:col>1</xdr:col>
      <xdr:colOff>307347</xdr:colOff>
      <xdr:row>67</xdr:row>
      <xdr:rowOff>190500</xdr:rowOff>
    </xdr:to>
    <xdr:sp macro="" textlink="">
      <xdr:nvSpPr>
        <xdr:cNvPr id="11" name="Down Arrow 10"/>
        <xdr:cNvSpPr/>
      </xdr:nvSpPr>
      <xdr:spPr>
        <a:xfrm>
          <a:off x="1765181" y="11596407"/>
          <a:ext cx="122195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245840</xdr:colOff>
      <xdr:row>43</xdr:row>
      <xdr:rowOff>9755</xdr:rowOff>
    </xdr:from>
    <xdr:to>
      <xdr:col>1</xdr:col>
      <xdr:colOff>374406</xdr:colOff>
      <xdr:row>44</xdr:row>
      <xdr:rowOff>171220</xdr:rowOff>
    </xdr:to>
    <xdr:sp macro="" textlink="">
      <xdr:nvSpPr>
        <xdr:cNvPr id="12" name="Down Arrow 11"/>
        <xdr:cNvSpPr/>
      </xdr:nvSpPr>
      <xdr:spPr>
        <a:xfrm>
          <a:off x="1931765" y="77916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254580</xdr:colOff>
      <xdr:row>33</xdr:row>
      <xdr:rowOff>9091</xdr:rowOff>
    </xdr:from>
    <xdr:to>
      <xdr:col>1</xdr:col>
      <xdr:colOff>365666</xdr:colOff>
      <xdr:row>33</xdr:row>
      <xdr:rowOff>190933</xdr:rowOff>
    </xdr:to>
    <xdr:sp macro="" textlink="">
      <xdr:nvSpPr>
        <xdr:cNvPr id="13" name="Down Arrow 12"/>
        <xdr:cNvSpPr/>
      </xdr:nvSpPr>
      <xdr:spPr>
        <a:xfrm>
          <a:off x="1940505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204202</xdr:colOff>
      <xdr:row>25</xdr:row>
      <xdr:rowOff>10220</xdr:rowOff>
    </xdr:from>
    <xdr:to>
      <xdr:col>1</xdr:col>
      <xdr:colOff>326397</xdr:colOff>
      <xdr:row>26</xdr:row>
      <xdr:rowOff>180280</xdr:rowOff>
    </xdr:to>
    <xdr:sp macro="" textlink="">
      <xdr:nvSpPr>
        <xdr:cNvPr id="14" name="Down Arrow 13"/>
        <xdr:cNvSpPr/>
      </xdr:nvSpPr>
      <xdr:spPr>
        <a:xfrm>
          <a:off x="1784231" y="3562485"/>
          <a:ext cx="122195" cy="360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237213</xdr:colOff>
      <xdr:row>3</xdr:row>
      <xdr:rowOff>30623</xdr:rowOff>
    </xdr:from>
    <xdr:to>
      <xdr:col>1</xdr:col>
      <xdr:colOff>348299</xdr:colOff>
      <xdr:row>4</xdr:row>
      <xdr:rowOff>182288</xdr:rowOff>
    </xdr:to>
    <xdr:sp macro="" textlink="">
      <xdr:nvSpPr>
        <xdr:cNvPr id="15" name="Down Arrow 14"/>
        <xdr:cNvSpPr/>
      </xdr:nvSpPr>
      <xdr:spPr>
        <a:xfrm>
          <a:off x="1923138" y="630698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225491</xdr:colOff>
      <xdr:row>87</xdr:row>
      <xdr:rowOff>10262</xdr:rowOff>
    </xdr:from>
    <xdr:to>
      <xdr:col>1</xdr:col>
      <xdr:colOff>347686</xdr:colOff>
      <xdr:row>87</xdr:row>
      <xdr:rowOff>179114</xdr:rowOff>
    </xdr:to>
    <xdr:sp macro="" textlink="">
      <xdr:nvSpPr>
        <xdr:cNvPr id="16" name="Down Arrow 15"/>
        <xdr:cNvSpPr/>
      </xdr:nvSpPr>
      <xdr:spPr>
        <a:xfrm>
          <a:off x="1911416" y="16212287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221007</xdr:colOff>
      <xdr:row>89</xdr:row>
      <xdr:rowOff>5782</xdr:rowOff>
    </xdr:from>
    <xdr:to>
      <xdr:col>1</xdr:col>
      <xdr:colOff>343202</xdr:colOff>
      <xdr:row>89</xdr:row>
      <xdr:rowOff>174634</xdr:rowOff>
    </xdr:to>
    <xdr:sp macro="" textlink="">
      <xdr:nvSpPr>
        <xdr:cNvPr id="17" name="Down Arrow 16"/>
        <xdr:cNvSpPr/>
      </xdr:nvSpPr>
      <xdr:spPr>
        <a:xfrm>
          <a:off x="1906932" y="16607857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199110</xdr:colOff>
      <xdr:row>3</xdr:row>
      <xdr:rowOff>9030</xdr:rowOff>
    </xdr:from>
    <xdr:to>
      <xdr:col>2</xdr:col>
      <xdr:colOff>310196</xdr:colOff>
      <xdr:row>4</xdr:row>
      <xdr:rowOff>194912</xdr:rowOff>
    </xdr:to>
    <xdr:sp macro="" textlink="">
      <xdr:nvSpPr>
        <xdr:cNvPr id="18" name="Down Arrow 17"/>
        <xdr:cNvSpPr/>
      </xdr:nvSpPr>
      <xdr:spPr>
        <a:xfrm>
          <a:off x="2399385" y="609105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183422</xdr:colOff>
      <xdr:row>3</xdr:row>
      <xdr:rowOff>4546</xdr:rowOff>
    </xdr:from>
    <xdr:to>
      <xdr:col>3</xdr:col>
      <xdr:colOff>294508</xdr:colOff>
      <xdr:row>4</xdr:row>
      <xdr:rowOff>190428</xdr:rowOff>
    </xdr:to>
    <xdr:sp macro="" textlink="">
      <xdr:nvSpPr>
        <xdr:cNvPr id="19" name="Down Arrow 18"/>
        <xdr:cNvSpPr/>
      </xdr:nvSpPr>
      <xdr:spPr>
        <a:xfrm>
          <a:off x="2898047" y="60462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190144</xdr:colOff>
      <xdr:row>3</xdr:row>
      <xdr:rowOff>64</xdr:rowOff>
    </xdr:from>
    <xdr:to>
      <xdr:col>4</xdr:col>
      <xdr:colOff>301230</xdr:colOff>
      <xdr:row>4</xdr:row>
      <xdr:rowOff>185946</xdr:rowOff>
    </xdr:to>
    <xdr:sp macro="" textlink="">
      <xdr:nvSpPr>
        <xdr:cNvPr id="20" name="Down Arrow 19"/>
        <xdr:cNvSpPr/>
      </xdr:nvSpPr>
      <xdr:spPr>
        <a:xfrm>
          <a:off x="3419119" y="60013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174455</xdr:colOff>
      <xdr:row>2</xdr:row>
      <xdr:rowOff>197286</xdr:rowOff>
    </xdr:from>
    <xdr:to>
      <xdr:col>5</xdr:col>
      <xdr:colOff>285541</xdr:colOff>
      <xdr:row>4</xdr:row>
      <xdr:rowOff>181462</xdr:rowOff>
    </xdr:to>
    <xdr:sp macro="" textlink="">
      <xdr:nvSpPr>
        <xdr:cNvPr id="21" name="Down Arrow 20"/>
        <xdr:cNvSpPr/>
      </xdr:nvSpPr>
      <xdr:spPr>
        <a:xfrm>
          <a:off x="3917780" y="59733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192386</xdr:colOff>
      <xdr:row>3</xdr:row>
      <xdr:rowOff>19411</xdr:rowOff>
    </xdr:from>
    <xdr:to>
      <xdr:col>6</xdr:col>
      <xdr:colOff>303472</xdr:colOff>
      <xdr:row>4</xdr:row>
      <xdr:rowOff>171076</xdr:rowOff>
    </xdr:to>
    <xdr:sp macro="" textlink="">
      <xdr:nvSpPr>
        <xdr:cNvPr id="22" name="Down Arrow 21"/>
        <xdr:cNvSpPr/>
      </xdr:nvSpPr>
      <xdr:spPr>
        <a:xfrm>
          <a:off x="4450061" y="619486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176699</xdr:colOff>
      <xdr:row>3</xdr:row>
      <xdr:rowOff>26133</xdr:rowOff>
    </xdr:from>
    <xdr:to>
      <xdr:col>7</xdr:col>
      <xdr:colOff>287785</xdr:colOff>
      <xdr:row>4</xdr:row>
      <xdr:rowOff>177798</xdr:rowOff>
    </xdr:to>
    <xdr:sp macro="" textlink="">
      <xdr:nvSpPr>
        <xdr:cNvPr id="23" name="Down Arrow 22"/>
        <xdr:cNvSpPr/>
      </xdr:nvSpPr>
      <xdr:spPr>
        <a:xfrm>
          <a:off x="4948724" y="626208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192388</xdr:colOff>
      <xdr:row>25</xdr:row>
      <xdr:rowOff>13514</xdr:rowOff>
    </xdr:from>
    <xdr:to>
      <xdr:col>2</xdr:col>
      <xdr:colOff>303474</xdr:colOff>
      <xdr:row>26</xdr:row>
      <xdr:rowOff>199396</xdr:rowOff>
    </xdr:to>
    <xdr:sp macro="" textlink="">
      <xdr:nvSpPr>
        <xdr:cNvPr id="24" name="Down Arrow 23"/>
        <xdr:cNvSpPr/>
      </xdr:nvSpPr>
      <xdr:spPr>
        <a:xfrm>
          <a:off x="2265476" y="356577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221521</xdr:colOff>
      <xdr:row>25</xdr:row>
      <xdr:rowOff>9030</xdr:rowOff>
    </xdr:from>
    <xdr:to>
      <xdr:col>3</xdr:col>
      <xdr:colOff>332607</xdr:colOff>
      <xdr:row>26</xdr:row>
      <xdr:rowOff>194912</xdr:rowOff>
    </xdr:to>
    <xdr:sp macro="" textlink="">
      <xdr:nvSpPr>
        <xdr:cNvPr id="25" name="Down Arrow 24"/>
        <xdr:cNvSpPr/>
      </xdr:nvSpPr>
      <xdr:spPr>
        <a:xfrm>
          <a:off x="2787668" y="3561295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194628</xdr:colOff>
      <xdr:row>25</xdr:row>
      <xdr:rowOff>4546</xdr:rowOff>
    </xdr:from>
    <xdr:to>
      <xdr:col>4</xdr:col>
      <xdr:colOff>305714</xdr:colOff>
      <xdr:row>26</xdr:row>
      <xdr:rowOff>190428</xdr:rowOff>
    </xdr:to>
    <xdr:sp macro="" textlink="">
      <xdr:nvSpPr>
        <xdr:cNvPr id="26" name="Down Arrow 25"/>
        <xdr:cNvSpPr/>
      </xdr:nvSpPr>
      <xdr:spPr>
        <a:xfrm>
          <a:off x="3423603" y="412887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201349</xdr:colOff>
      <xdr:row>25</xdr:row>
      <xdr:rowOff>64</xdr:rowOff>
    </xdr:from>
    <xdr:to>
      <xdr:col>5</xdr:col>
      <xdr:colOff>312435</xdr:colOff>
      <xdr:row>26</xdr:row>
      <xdr:rowOff>185946</xdr:rowOff>
    </xdr:to>
    <xdr:sp macro="" textlink="">
      <xdr:nvSpPr>
        <xdr:cNvPr id="27" name="Down Arrow 26"/>
        <xdr:cNvSpPr/>
      </xdr:nvSpPr>
      <xdr:spPr>
        <a:xfrm>
          <a:off x="3944674" y="412438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185661</xdr:colOff>
      <xdr:row>24</xdr:row>
      <xdr:rowOff>197286</xdr:rowOff>
    </xdr:from>
    <xdr:to>
      <xdr:col>6</xdr:col>
      <xdr:colOff>296747</xdr:colOff>
      <xdr:row>26</xdr:row>
      <xdr:rowOff>181462</xdr:rowOff>
    </xdr:to>
    <xdr:sp macro="" textlink="">
      <xdr:nvSpPr>
        <xdr:cNvPr id="28" name="Down Arrow 27"/>
        <xdr:cNvSpPr/>
      </xdr:nvSpPr>
      <xdr:spPr>
        <a:xfrm>
          <a:off x="4443336" y="412158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203591</xdr:colOff>
      <xdr:row>25</xdr:row>
      <xdr:rowOff>2302</xdr:rowOff>
    </xdr:from>
    <xdr:to>
      <xdr:col>7</xdr:col>
      <xdr:colOff>314677</xdr:colOff>
      <xdr:row>26</xdr:row>
      <xdr:rowOff>188184</xdr:rowOff>
    </xdr:to>
    <xdr:sp macro="" textlink="">
      <xdr:nvSpPr>
        <xdr:cNvPr id="29" name="Down Arrow 28"/>
        <xdr:cNvSpPr/>
      </xdr:nvSpPr>
      <xdr:spPr>
        <a:xfrm>
          <a:off x="4293738" y="2366743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187905</xdr:colOff>
      <xdr:row>25</xdr:row>
      <xdr:rowOff>3663</xdr:rowOff>
    </xdr:from>
    <xdr:to>
      <xdr:col>8</xdr:col>
      <xdr:colOff>298991</xdr:colOff>
      <xdr:row>26</xdr:row>
      <xdr:rowOff>177854</xdr:rowOff>
    </xdr:to>
    <xdr:sp macro="" textlink="">
      <xdr:nvSpPr>
        <xdr:cNvPr id="30" name="Down Arrow 29"/>
        <xdr:cNvSpPr/>
      </xdr:nvSpPr>
      <xdr:spPr>
        <a:xfrm>
          <a:off x="5521905" y="5169575"/>
          <a:ext cx="111086" cy="36469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192996</xdr:colOff>
      <xdr:row>25</xdr:row>
      <xdr:rowOff>6885</xdr:rowOff>
    </xdr:from>
    <xdr:to>
      <xdr:col>9</xdr:col>
      <xdr:colOff>315191</xdr:colOff>
      <xdr:row>26</xdr:row>
      <xdr:rowOff>178171</xdr:rowOff>
    </xdr:to>
    <xdr:sp macro="" textlink="">
      <xdr:nvSpPr>
        <xdr:cNvPr id="31" name="Down Arrow 30"/>
        <xdr:cNvSpPr/>
      </xdr:nvSpPr>
      <xdr:spPr>
        <a:xfrm>
          <a:off x="1773025" y="2169620"/>
          <a:ext cx="122195" cy="36178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165492</xdr:colOff>
      <xdr:row>24</xdr:row>
      <xdr:rowOff>199530</xdr:rowOff>
    </xdr:from>
    <xdr:to>
      <xdr:col>11</xdr:col>
      <xdr:colOff>276578</xdr:colOff>
      <xdr:row>26</xdr:row>
      <xdr:rowOff>183706</xdr:rowOff>
    </xdr:to>
    <xdr:sp macro="" textlink="">
      <xdr:nvSpPr>
        <xdr:cNvPr id="33" name="Down Arrow 32"/>
        <xdr:cNvSpPr/>
      </xdr:nvSpPr>
      <xdr:spPr>
        <a:xfrm>
          <a:off x="7033017" y="4123830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149805</xdr:colOff>
      <xdr:row>24</xdr:row>
      <xdr:rowOff>195046</xdr:rowOff>
    </xdr:from>
    <xdr:to>
      <xdr:col>12</xdr:col>
      <xdr:colOff>260891</xdr:colOff>
      <xdr:row>26</xdr:row>
      <xdr:rowOff>179222</xdr:rowOff>
    </xdr:to>
    <xdr:sp macro="" textlink="">
      <xdr:nvSpPr>
        <xdr:cNvPr id="34" name="Down Arrow 33"/>
        <xdr:cNvSpPr/>
      </xdr:nvSpPr>
      <xdr:spPr>
        <a:xfrm>
          <a:off x="7531680" y="411934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201350</xdr:colOff>
      <xdr:row>24</xdr:row>
      <xdr:rowOff>190564</xdr:rowOff>
    </xdr:from>
    <xdr:to>
      <xdr:col>13</xdr:col>
      <xdr:colOff>312436</xdr:colOff>
      <xdr:row>26</xdr:row>
      <xdr:rowOff>174740</xdr:rowOff>
    </xdr:to>
    <xdr:sp macro="" textlink="">
      <xdr:nvSpPr>
        <xdr:cNvPr id="35" name="Down Arrow 34"/>
        <xdr:cNvSpPr/>
      </xdr:nvSpPr>
      <xdr:spPr>
        <a:xfrm>
          <a:off x="8097575" y="4114864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196867</xdr:colOff>
      <xdr:row>24</xdr:row>
      <xdr:rowOff>197286</xdr:rowOff>
    </xdr:from>
    <xdr:to>
      <xdr:col>14</xdr:col>
      <xdr:colOff>307953</xdr:colOff>
      <xdr:row>26</xdr:row>
      <xdr:rowOff>181462</xdr:rowOff>
    </xdr:to>
    <xdr:sp macro="" textlink="">
      <xdr:nvSpPr>
        <xdr:cNvPr id="36" name="Down Arrow 35"/>
        <xdr:cNvSpPr/>
      </xdr:nvSpPr>
      <xdr:spPr>
        <a:xfrm>
          <a:off x="1776896" y="397366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158768</xdr:colOff>
      <xdr:row>25</xdr:row>
      <xdr:rowOff>8205</xdr:rowOff>
    </xdr:from>
    <xdr:to>
      <xdr:col>15</xdr:col>
      <xdr:colOff>269854</xdr:colOff>
      <xdr:row>26</xdr:row>
      <xdr:rowOff>159870</xdr:rowOff>
    </xdr:to>
    <xdr:sp macro="" textlink="">
      <xdr:nvSpPr>
        <xdr:cNvPr id="37" name="Down Arrow 36"/>
        <xdr:cNvSpPr/>
      </xdr:nvSpPr>
      <xdr:spPr>
        <a:xfrm>
          <a:off x="9083693" y="4132530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143081</xdr:colOff>
      <xdr:row>25</xdr:row>
      <xdr:rowOff>14927</xdr:rowOff>
    </xdr:from>
    <xdr:to>
      <xdr:col>16</xdr:col>
      <xdr:colOff>254167</xdr:colOff>
      <xdr:row>26</xdr:row>
      <xdr:rowOff>166592</xdr:rowOff>
    </xdr:to>
    <xdr:sp macro="" textlink="">
      <xdr:nvSpPr>
        <xdr:cNvPr id="38" name="Down Arrow 37"/>
        <xdr:cNvSpPr/>
      </xdr:nvSpPr>
      <xdr:spPr>
        <a:xfrm>
          <a:off x="9582356" y="413925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185661</xdr:colOff>
      <xdr:row>25</xdr:row>
      <xdr:rowOff>6786</xdr:rowOff>
    </xdr:from>
    <xdr:to>
      <xdr:col>17</xdr:col>
      <xdr:colOff>296747</xdr:colOff>
      <xdr:row>26</xdr:row>
      <xdr:rowOff>192668</xdr:rowOff>
    </xdr:to>
    <xdr:sp macro="" textlink="">
      <xdr:nvSpPr>
        <xdr:cNvPr id="39" name="Down Arrow 38"/>
        <xdr:cNvSpPr/>
      </xdr:nvSpPr>
      <xdr:spPr>
        <a:xfrm>
          <a:off x="10139286" y="413111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203591</xdr:colOff>
      <xdr:row>25</xdr:row>
      <xdr:rowOff>30617</xdr:rowOff>
    </xdr:from>
    <xdr:to>
      <xdr:col>18</xdr:col>
      <xdr:colOff>314677</xdr:colOff>
      <xdr:row>26</xdr:row>
      <xdr:rowOff>182282</xdr:rowOff>
    </xdr:to>
    <xdr:sp macro="" textlink="">
      <xdr:nvSpPr>
        <xdr:cNvPr id="40" name="Down Arrow 39"/>
        <xdr:cNvSpPr/>
      </xdr:nvSpPr>
      <xdr:spPr>
        <a:xfrm>
          <a:off x="10671566" y="415494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187904</xdr:colOff>
      <xdr:row>25</xdr:row>
      <xdr:rowOff>37339</xdr:rowOff>
    </xdr:from>
    <xdr:to>
      <xdr:col>19</xdr:col>
      <xdr:colOff>298990</xdr:colOff>
      <xdr:row>26</xdr:row>
      <xdr:rowOff>189004</xdr:rowOff>
    </xdr:to>
    <xdr:sp macro="" textlink="">
      <xdr:nvSpPr>
        <xdr:cNvPr id="41" name="Down Arrow 40"/>
        <xdr:cNvSpPr/>
      </xdr:nvSpPr>
      <xdr:spPr>
        <a:xfrm>
          <a:off x="11170229" y="416166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208073</xdr:colOff>
      <xdr:row>25</xdr:row>
      <xdr:rowOff>6786</xdr:rowOff>
    </xdr:from>
    <xdr:to>
      <xdr:col>20</xdr:col>
      <xdr:colOff>319159</xdr:colOff>
      <xdr:row>26</xdr:row>
      <xdr:rowOff>192668</xdr:rowOff>
    </xdr:to>
    <xdr:sp macro="" textlink="">
      <xdr:nvSpPr>
        <xdr:cNvPr id="42" name="Down Arrow 41"/>
        <xdr:cNvSpPr/>
      </xdr:nvSpPr>
      <xdr:spPr>
        <a:xfrm>
          <a:off x="11704748" y="413111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259621</xdr:colOff>
      <xdr:row>25</xdr:row>
      <xdr:rowOff>30617</xdr:rowOff>
    </xdr:from>
    <xdr:to>
      <xdr:col>21</xdr:col>
      <xdr:colOff>370707</xdr:colOff>
      <xdr:row>26</xdr:row>
      <xdr:rowOff>182282</xdr:rowOff>
    </xdr:to>
    <xdr:sp macro="" textlink="">
      <xdr:nvSpPr>
        <xdr:cNvPr id="43" name="Down Arrow 42"/>
        <xdr:cNvSpPr/>
      </xdr:nvSpPr>
      <xdr:spPr>
        <a:xfrm>
          <a:off x="12270646" y="415494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277554</xdr:colOff>
      <xdr:row>25</xdr:row>
      <xdr:rowOff>37339</xdr:rowOff>
    </xdr:from>
    <xdr:to>
      <xdr:col>22</xdr:col>
      <xdr:colOff>388640</xdr:colOff>
      <xdr:row>26</xdr:row>
      <xdr:rowOff>189004</xdr:rowOff>
    </xdr:to>
    <xdr:sp macro="" textlink="">
      <xdr:nvSpPr>
        <xdr:cNvPr id="44" name="Down Arrow 43"/>
        <xdr:cNvSpPr/>
      </xdr:nvSpPr>
      <xdr:spPr>
        <a:xfrm>
          <a:off x="12898179" y="416166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270828</xdr:colOff>
      <xdr:row>25</xdr:row>
      <xdr:rowOff>30617</xdr:rowOff>
    </xdr:from>
    <xdr:to>
      <xdr:col>23</xdr:col>
      <xdr:colOff>381914</xdr:colOff>
      <xdr:row>26</xdr:row>
      <xdr:rowOff>182282</xdr:rowOff>
    </xdr:to>
    <xdr:sp macro="" textlink="">
      <xdr:nvSpPr>
        <xdr:cNvPr id="45" name="Down Arrow 44"/>
        <xdr:cNvSpPr/>
      </xdr:nvSpPr>
      <xdr:spPr>
        <a:xfrm>
          <a:off x="13501053" y="415494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288760</xdr:colOff>
      <xdr:row>25</xdr:row>
      <xdr:rowOff>37339</xdr:rowOff>
    </xdr:from>
    <xdr:to>
      <xdr:col>24</xdr:col>
      <xdr:colOff>399846</xdr:colOff>
      <xdr:row>26</xdr:row>
      <xdr:rowOff>189004</xdr:rowOff>
    </xdr:to>
    <xdr:sp macro="" textlink="">
      <xdr:nvSpPr>
        <xdr:cNvPr id="46" name="Down Arrow 45"/>
        <xdr:cNvSpPr/>
      </xdr:nvSpPr>
      <xdr:spPr>
        <a:xfrm>
          <a:off x="14128585" y="416166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237213</xdr:colOff>
      <xdr:row>3</xdr:row>
      <xdr:rowOff>30623</xdr:rowOff>
    </xdr:from>
    <xdr:to>
      <xdr:col>8</xdr:col>
      <xdr:colOff>348299</xdr:colOff>
      <xdr:row>4</xdr:row>
      <xdr:rowOff>182288</xdr:rowOff>
    </xdr:to>
    <xdr:sp macro="" textlink="">
      <xdr:nvSpPr>
        <xdr:cNvPr id="47" name="Down Arrow 46"/>
        <xdr:cNvSpPr/>
      </xdr:nvSpPr>
      <xdr:spPr>
        <a:xfrm>
          <a:off x="5523588" y="630698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199110</xdr:colOff>
      <xdr:row>3</xdr:row>
      <xdr:rowOff>9030</xdr:rowOff>
    </xdr:from>
    <xdr:to>
      <xdr:col>9</xdr:col>
      <xdr:colOff>310196</xdr:colOff>
      <xdr:row>4</xdr:row>
      <xdr:rowOff>194912</xdr:rowOff>
    </xdr:to>
    <xdr:sp macro="" textlink="">
      <xdr:nvSpPr>
        <xdr:cNvPr id="48" name="Down Arrow 47"/>
        <xdr:cNvSpPr/>
      </xdr:nvSpPr>
      <xdr:spPr>
        <a:xfrm>
          <a:off x="5999835" y="609105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194628</xdr:colOff>
      <xdr:row>3</xdr:row>
      <xdr:rowOff>4546</xdr:rowOff>
    </xdr:from>
    <xdr:to>
      <xdr:col>10</xdr:col>
      <xdr:colOff>305714</xdr:colOff>
      <xdr:row>4</xdr:row>
      <xdr:rowOff>190428</xdr:rowOff>
    </xdr:to>
    <xdr:sp macro="" textlink="">
      <xdr:nvSpPr>
        <xdr:cNvPr id="49" name="Down Arrow 48"/>
        <xdr:cNvSpPr/>
      </xdr:nvSpPr>
      <xdr:spPr>
        <a:xfrm>
          <a:off x="6500178" y="60462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156526</xdr:colOff>
      <xdr:row>3</xdr:row>
      <xdr:rowOff>64</xdr:rowOff>
    </xdr:from>
    <xdr:to>
      <xdr:col>11</xdr:col>
      <xdr:colOff>267612</xdr:colOff>
      <xdr:row>4</xdr:row>
      <xdr:rowOff>185946</xdr:rowOff>
    </xdr:to>
    <xdr:sp macro="" textlink="">
      <xdr:nvSpPr>
        <xdr:cNvPr id="50" name="Down Arrow 49"/>
        <xdr:cNvSpPr/>
      </xdr:nvSpPr>
      <xdr:spPr>
        <a:xfrm>
          <a:off x="7024051" y="60013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140838</xdr:colOff>
      <xdr:row>2</xdr:row>
      <xdr:rowOff>197286</xdr:rowOff>
    </xdr:from>
    <xdr:to>
      <xdr:col>12</xdr:col>
      <xdr:colOff>251924</xdr:colOff>
      <xdr:row>4</xdr:row>
      <xdr:rowOff>181462</xdr:rowOff>
    </xdr:to>
    <xdr:sp macro="" textlink="">
      <xdr:nvSpPr>
        <xdr:cNvPr id="51" name="Down Arrow 50"/>
        <xdr:cNvSpPr/>
      </xdr:nvSpPr>
      <xdr:spPr>
        <a:xfrm>
          <a:off x="7522713" y="59733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158768</xdr:colOff>
      <xdr:row>3</xdr:row>
      <xdr:rowOff>19411</xdr:rowOff>
    </xdr:from>
    <xdr:to>
      <xdr:col>13</xdr:col>
      <xdr:colOff>269854</xdr:colOff>
      <xdr:row>4</xdr:row>
      <xdr:rowOff>171076</xdr:rowOff>
    </xdr:to>
    <xdr:sp macro="" textlink="">
      <xdr:nvSpPr>
        <xdr:cNvPr id="52" name="Down Arrow 51"/>
        <xdr:cNvSpPr/>
      </xdr:nvSpPr>
      <xdr:spPr>
        <a:xfrm>
          <a:off x="8054993" y="619486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143081</xdr:colOff>
      <xdr:row>3</xdr:row>
      <xdr:rowOff>26133</xdr:rowOff>
    </xdr:from>
    <xdr:to>
      <xdr:col>14</xdr:col>
      <xdr:colOff>254167</xdr:colOff>
      <xdr:row>4</xdr:row>
      <xdr:rowOff>177798</xdr:rowOff>
    </xdr:to>
    <xdr:sp macro="" textlink="">
      <xdr:nvSpPr>
        <xdr:cNvPr id="53" name="Down Arrow 52"/>
        <xdr:cNvSpPr/>
      </xdr:nvSpPr>
      <xdr:spPr>
        <a:xfrm>
          <a:off x="8553656" y="626208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248418</xdr:colOff>
      <xdr:row>3</xdr:row>
      <xdr:rowOff>19417</xdr:rowOff>
    </xdr:from>
    <xdr:to>
      <xdr:col>15</xdr:col>
      <xdr:colOff>359504</xdr:colOff>
      <xdr:row>4</xdr:row>
      <xdr:rowOff>171082</xdr:rowOff>
    </xdr:to>
    <xdr:sp macro="" textlink="">
      <xdr:nvSpPr>
        <xdr:cNvPr id="54" name="Down Arrow 53"/>
        <xdr:cNvSpPr/>
      </xdr:nvSpPr>
      <xdr:spPr>
        <a:xfrm>
          <a:off x="9173343" y="61949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210315</xdr:colOff>
      <xdr:row>2</xdr:row>
      <xdr:rowOff>199530</xdr:rowOff>
    </xdr:from>
    <xdr:to>
      <xdr:col>16</xdr:col>
      <xdr:colOff>321401</xdr:colOff>
      <xdr:row>4</xdr:row>
      <xdr:rowOff>183706</xdr:rowOff>
    </xdr:to>
    <xdr:sp macro="" textlink="">
      <xdr:nvSpPr>
        <xdr:cNvPr id="55" name="Down Arrow 54"/>
        <xdr:cNvSpPr/>
      </xdr:nvSpPr>
      <xdr:spPr>
        <a:xfrm>
          <a:off x="9649590" y="599580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194628</xdr:colOff>
      <xdr:row>2</xdr:row>
      <xdr:rowOff>195046</xdr:rowOff>
    </xdr:from>
    <xdr:to>
      <xdr:col>17</xdr:col>
      <xdr:colOff>305714</xdr:colOff>
      <xdr:row>4</xdr:row>
      <xdr:rowOff>179222</xdr:rowOff>
    </xdr:to>
    <xdr:sp macro="" textlink="">
      <xdr:nvSpPr>
        <xdr:cNvPr id="56" name="Down Arrow 55"/>
        <xdr:cNvSpPr/>
      </xdr:nvSpPr>
      <xdr:spPr>
        <a:xfrm>
          <a:off x="10148253" y="59509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201349</xdr:colOff>
      <xdr:row>2</xdr:row>
      <xdr:rowOff>190564</xdr:rowOff>
    </xdr:from>
    <xdr:to>
      <xdr:col>18</xdr:col>
      <xdr:colOff>312435</xdr:colOff>
      <xdr:row>4</xdr:row>
      <xdr:rowOff>174740</xdr:rowOff>
    </xdr:to>
    <xdr:sp macro="" textlink="">
      <xdr:nvSpPr>
        <xdr:cNvPr id="57" name="Down Arrow 56"/>
        <xdr:cNvSpPr/>
      </xdr:nvSpPr>
      <xdr:spPr>
        <a:xfrm>
          <a:off x="10669324" y="590614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185660</xdr:colOff>
      <xdr:row>2</xdr:row>
      <xdr:rowOff>186080</xdr:rowOff>
    </xdr:from>
    <xdr:to>
      <xdr:col>19</xdr:col>
      <xdr:colOff>296746</xdr:colOff>
      <xdr:row>4</xdr:row>
      <xdr:rowOff>170256</xdr:rowOff>
    </xdr:to>
    <xdr:sp macro="" textlink="">
      <xdr:nvSpPr>
        <xdr:cNvPr id="58" name="Down Arrow 57"/>
        <xdr:cNvSpPr/>
      </xdr:nvSpPr>
      <xdr:spPr>
        <a:xfrm>
          <a:off x="11167985" y="586130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203591</xdr:colOff>
      <xdr:row>3</xdr:row>
      <xdr:rowOff>8205</xdr:rowOff>
    </xdr:from>
    <xdr:to>
      <xdr:col>20</xdr:col>
      <xdr:colOff>314677</xdr:colOff>
      <xdr:row>4</xdr:row>
      <xdr:rowOff>159870</xdr:rowOff>
    </xdr:to>
    <xdr:sp macro="" textlink="">
      <xdr:nvSpPr>
        <xdr:cNvPr id="59" name="Down Arrow 58"/>
        <xdr:cNvSpPr/>
      </xdr:nvSpPr>
      <xdr:spPr>
        <a:xfrm>
          <a:off x="11700266" y="608280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187904</xdr:colOff>
      <xdr:row>3</xdr:row>
      <xdr:rowOff>14927</xdr:rowOff>
    </xdr:from>
    <xdr:to>
      <xdr:col>21</xdr:col>
      <xdr:colOff>298990</xdr:colOff>
      <xdr:row>4</xdr:row>
      <xdr:rowOff>166592</xdr:rowOff>
    </xdr:to>
    <xdr:sp macro="" textlink="">
      <xdr:nvSpPr>
        <xdr:cNvPr id="60" name="Down Arrow 59"/>
        <xdr:cNvSpPr/>
      </xdr:nvSpPr>
      <xdr:spPr>
        <a:xfrm>
          <a:off x="12198929" y="61500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259623</xdr:colOff>
      <xdr:row>3</xdr:row>
      <xdr:rowOff>30622</xdr:rowOff>
    </xdr:from>
    <xdr:to>
      <xdr:col>22</xdr:col>
      <xdr:colOff>370709</xdr:colOff>
      <xdr:row>4</xdr:row>
      <xdr:rowOff>182287</xdr:rowOff>
    </xdr:to>
    <xdr:sp macro="" textlink="">
      <xdr:nvSpPr>
        <xdr:cNvPr id="61" name="Down Arrow 60"/>
        <xdr:cNvSpPr/>
      </xdr:nvSpPr>
      <xdr:spPr>
        <a:xfrm>
          <a:off x="12880248" y="63069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243933</xdr:colOff>
      <xdr:row>3</xdr:row>
      <xdr:rowOff>9029</xdr:rowOff>
    </xdr:from>
    <xdr:to>
      <xdr:col>23</xdr:col>
      <xdr:colOff>355019</xdr:colOff>
      <xdr:row>4</xdr:row>
      <xdr:rowOff>194911</xdr:rowOff>
    </xdr:to>
    <xdr:sp macro="" textlink="">
      <xdr:nvSpPr>
        <xdr:cNvPr id="62" name="Down Arrow 61"/>
        <xdr:cNvSpPr/>
      </xdr:nvSpPr>
      <xdr:spPr>
        <a:xfrm>
          <a:off x="13474158" y="60910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250658</xdr:colOff>
      <xdr:row>3</xdr:row>
      <xdr:rowOff>4545</xdr:rowOff>
    </xdr:from>
    <xdr:to>
      <xdr:col>24</xdr:col>
      <xdr:colOff>361744</xdr:colOff>
      <xdr:row>4</xdr:row>
      <xdr:rowOff>190427</xdr:rowOff>
    </xdr:to>
    <xdr:sp macro="" textlink="">
      <xdr:nvSpPr>
        <xdr:cNvPr id="63" name="Down Arrow 62"/>
        <xdr:cNvSpPr/>
      </xdr:nvSpPr>
      <xdr:spPr>
        <a:xfrm>
          <a:off x="14090483" y="604620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246175</xdr:colOff>
      <xdr:row>3</xdr:row>
      <xdr:rowOff>63</xdr:rowOff>
    </xdr:from>
    <xdr:to>
      <xdr:col>25</xdr:col>
      <xdr:colOff>357261</xdr:colOff>
      <xdr:row>4</xdr:row>
      <xdr:rowOff>185945</xdr:rowOff>
    </xdr:to>
    <xdr:sp macro="" textlink="">
      <xdr:nvSpPr>
        <xdr:cNvPr id="64" name="Down Arrow 63"/>
        <xdr:cNvSpPr/>
      </xdr:nvSpPr>
      <xdr:spPr>
        <a:xfrm>
          <a:off x="14695600" y="60013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209756</xdr:colOff>
      <xdr:row>33</xdr:row>
      <xdr:rowOff>9091</xdr:rowOff>
    </xdr:from>
    <xdr:to>
      <xdr:col>2</xdr:col>
      <xdr:colOff>320842</xdr:colOff>
      <xdr:row>33</xdr:row>
      <xdr:rowOff>190933</xdr:rowOff>
    </xdr:to>
    <xdr:sp macro="" textlink="">
      <xdr:nvSpPr>
        <xdr:cNvPr id="65" name="Down Arrow 64"/>
        <xdr:cNvSpPr/>
      </xdr:nvSpPr>
      <xdr:spPr>
        <a:xfrm>
          <a:off x="2410031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198550</xdr:colOff>
      <xdr:row>33</xdr:row>
      <xdr:rowOff>9091</xdr:rowOff>
    </xdr:from>
    <xdr:to>
      <xdr:col>3</xdr:col>
      <xdr:colOff>309636</xdr:colOff>
      <xdr:row>33</xdr:row>
      <xdr:rowOff>190933</xdr:rowOff>
    </xdr:to>
    <xdr:sp macro="" textlink="">
      <xdr:nvSpPr>
        <xdr:cNvPr id="66" name="Down Arrow 65"/>
        <xdr:cNvSpPr/>
      </xdr:nvSpPr>
      <xdr:spPr>
        <a:xfrm>
          <a:off x="2913175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209757</xdr:colOff>
      <xdr:row>33</xdr:row>
      <xdr:rowOff>9091</xdr:rowOff>
    </xdr:from>
    <xdr:to>
      <xdr:col>4</xdr:col>
      <xdr:colOff>320843</xdr:colOff>
      <xdr:row>33</xdr:row>
      <xdr:rowOff>190933</xdr:rowOff>
    </xdr:to>
    <xdr:sp macro="" textlink="">
      <xdr:nvSpPr>
        <xdr:cNvPr id="67" name="Down Arrow 66"/>
        <xdr:cNvSpPr/>
      </xdr:nvSpPr>
      <xdr:spPr>
        <a:xfrm>
          <a:off x="3438732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220962</xdr:colOff>
      <xdr:row>32</xdr:row>
      <xdr:rowOff>199591</xdr:rowOff>
    </xdr:from>
    <xdr:to>
      <xdr:col>5</xdr:col>
      <xdr:colOff>332048</xdr:colOff>
      <xdr:row>33</xdr:row>
      <xdr:rowOff>179727</xdr:rowOff>
    </xdr:to>
    <xdr:sp macro="" textlink="">
      <xdr:nvSpPr>
        <xdr:cNvPr id="68" name="Down Arrow 67"/>
        <xdr:cNvSpPr/>
      </xdr:nvSpPr>
      <xdr:spPr>
        <a:xfrm>
          <a:off x="3964287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176139</xdr:colOff>
      <xdr:row>32</xdr:row>
      <xdr:rowOff>199591</xdr:rowOff>
    </xdr:from>
    <xdr:to>
      <xdr:col>6</xdr:col>
      <xdr:colOff>287225</xdr:colOff>
      <xdr:row>33</xdr:row>
      <xdr:rowOff>179727</xdr:rowOff>
    </xdr:to>
    <xdr:sp macro="" textlink="">
      <xdr:nvSpPr>
        <xdr:cNvPr id="69" name="Down Arrow 68"/>
        <xdr:cNvSpPr/>
      </xdr:nvSpPr>
      <xdr:spPr>
        <a:xfrm>
          <a:off x="4433814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164933</xdr:colOff>
      <xdr:row>32</xdr:row>
      <xdr:rowOff>199591</xdr:rowOff>
    </xdr:from>
    <xdr:to>
      <xdr:col>7</xdr:col>
      <xdr:colOff>276019</xdr:colOff>
      <xdr:row>33</xdr:row>
      <xdr:rowOff>179727</xdr:rowOff>
    </xdr:to>
    <xdr:sp macro="" textlink="">
      <xdr:nvSpPr>
        <xdr:cNvPr id="70" name="Down Arrow 69"/>
        <xdr:cNvSpPr/>
      </xdr:nvSpPr>
      <xdr:spPr>
        <a:xfrm>
          <a:off x="4936958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176140</xdr:colOff>
      <xdr:row>32</xdr:row>
      <xdr:rowOff>199591</xdr:rowOff>
    </xdr:from>
    <xdr:to>
      <xdr:col>8</xdr:col>
      <xdr:colOff>287226</xdr:colOff>
      <xdr:row>33</xdr:row>
      <xdr:rowOff>179727</xdr:rowOff>
    </xdr:to>
    <xdr:sp macro="" textlink="">
      <xdr:nvSpPr>
        <xdr:cNvPr id="71" name="Down Arrow 70"/>
        <xdr:cNvSpPr/>
      </xdr:nvSpPr>
      <xdr:spPr>
        <a:xfrm>
          <a:off x="5462515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254580</xdr:colOff>
      <xdr:row>33</xdr:row>
      <xdr:rowOff>9091</xdr:rowOff>
    </xdr:from>
    <xdr:to>
      <xdr:col>9</xdr:col>
      <xdr:colOff>365666</xdr:colOff>
      <xdr:row>33</xdr:row>
      <xdr:rowOff>190933</xdr:rowOff>
    </xdr:to>
    <xdr:sp macro="" textlink="">
      <xdr:nvSpPr>
        <xdr:cNvPr id="72" name="Down Arrow 71"/>
        <xdr:cNvSpPr/>
      </xdr:nvSpPr>
      <xdr:spPr>
        <a:xfrm>
          <a:off x="6055305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220962</xdr:colOff>
      <xdr:row>33</xdr:row>
      <xdr:rowOff>9091</xdr:rowOff>
    </xdr:from>
    <xdr:to>
      <xdr:col>10</xdr:col>
      <xdr:colOff>332048</xdr:colOff>
      <xdr:row>33</xdr:row>
      <xdr:rowOff>190933</xdr:rowOff>
    </xdr:to>
    <xdr:sp macro="" textlink="">
      <xdr:nvSpPr>
        <xdr:cNvPr id="73" name="Down Arrow 72"/>
        <xdr:cNvSpPr/>
      </xdr:nvSpPr>
      <xdr:spPr>
        <a:xfrm>
          <a:off x="6526512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187345</xdr:colOff>
      <xdr:row>33</xdr:row>
      <xdr:rowOff>9091</xdr:rowOff>
    </xdr:from>
    <xdr:to>
      <xdr:col>11</xdr:col>
      <xdr:colOff>298431</xdr:colOff>
      <xdr:row>33</xdr:row>
      <xdr:rowOff>190933</xdr:rowOff>
    </xdr:to>
    <xdr:sp macro="" textlink="">
      <xdr:nvSpPr>
        <xdr:cNvPr id="74" name="Down Arrow 73"/>
        <xdr:cNvSpPr/>
      </xdr:nvSpPr>
      <xdr:spPr>
        <a:xfrm>
          <a:off x="7054870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209758</xdr:colOff>
      <xdr:row>33</xdr:row>
      <xdr:rowOff>9091</xdr:rowOff>
    </xdr:from>
    <xdr:to>
      <xdr:col>12</xdr:col>
      <xdr:colOff>320844</xdr:colOff>
      <xdr:row>33</xdr:row>
      <xdr:rowOff>190933</xdr:rowOff>
    </xdr:to>
    <xdr:sp macro="" textlink="">
      <xdr:nvSpPr>
        <xdr:cNvPr id="75" name="Down Arrow 74"/>
        <xdr:cNvSpPr/>
      </xdr:nvSpPr>
      <xdr:spPr>
        <a:xfrm>
          <a:off x="7591633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232169</xdr:colOff>
      <xdr:row>32</xdr:row>
      <xdr:rowOff>199591</xdr:rowOff>
    </xdr:from>
    <xdr:to>
      <xdr:col>13</xdr:col>
      <xdr:colOff>343255</xdr:colOff>
      <xdr:row>33</xdr:row>
      <xdr:rowOff>179727</xdr:rowOff>
    </xdr:to>
    <xdr:sp macro="" textlink="">
      <xdr:nvSpPr>
        <xdr:cNvPr id="76" name="Down Arrow 75"/>
        <xdr:cNvSpPr/>
      </xdr:nvSpPr>
      <xdr:spPr>
        <a:xfrm>
          <a:off x="8128394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209757</xdr:colOff>
      <xdr:row>32</xdr:row>
      <xdr:rowOff>199591</xdr:rowOff>
    </xdr:from>
    <xdr:to>
      <xdr:col>14</xdr:col>
      <xdr:colOff>320843</xdr:colOff>
      <xdr:row>33</xdr:row>
      <xdr:rowOff>179727</xdr:rowOff>
    </xdr:to>
    <xdr:sp macro="" textlink="">
      <xdr:nvSpPr>
        <xdr:cNvPr id="77" name="Down Arrow 76"/>
        <xdr:cNvSpPr/>
      </xdr:nvSpPr>
      <xdr:spPr>
        <a:xfrm>
          <a:off x="8620332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198552</xdr:colOff>
      <xdr:row>32</xdr:row>
      <xdr:rowOff>199591</xdr:rowOff>
    </xdr:from>
    <xdr:to>
      <xdr:col>15</xdr:col>
      <xdr:colOff>309638</xdr:colOff>
      <xdr:row>33</xdr:row>
      <xdr:rowOff>179727</xdr:rowOff>
    </xdr:to>
    <xdr:sp macro="" textlink="">
      <xdr:nvSpPr>
        <xdr:cNvPr id="78" name="Down Arrow 77"/>
        <xdr:cNvSpPr/>
      </xdr:nvSpPr>
      <xdr:spPr>
        <a:xfrm>
          <a:off x="9123477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220964</xdr:colOff>
      <xdr:row>32</xdr:row>
      <xdr:rowOff>199591</xdr:rowOff>
    </xdr:from>
    <xdr:to>
      <xdr:col>16</xdr:col>
      <xdr:colOff>332050</xdr:colOff>
      <xdr:row>33</xdr:row>
      <xdr:rowOff>179727</xdr:rowOff>
    </xdr:to>
    <xdr:sp macro="" textlink="">
      <xdr:nvSpPr>
        <xdr:cNvPr id="79" name="Down Arrow 78"/>
        <xdr:cNvSpPr/>
      </xdr:nvSpPr>
      <xdr:spPr>
        <a:xfrm>
          <a:off x="9660239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220964</xdr:colOff>
      <xdr:row>33</xdr:row>
      <xdr:rowOff>9091</xdr:rowOff>
    </xdr:from>
    <xdr:to>
      <xdr:col>17</xdr:col>
      <xdr:colOff>332050</xdr:colOff>
      <xdr:row>33</xdr:row>
      <xdr:rowOff>190933</xdr:rowOff>
    </xdr:to>
    <xdr:sp macro="" textlink="">
      <xdr:nvSpPr>
        <xdr:cNvPr id="80" name="Down Arrow 79"/>
        <xdr:cNvSpPr/>
      </xdr:nvSpPr>
      <xdr:spPr>
        <a:xfrm>
          <a:off x="10174589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243375</xdr:colOff>
      <xdr:row>32</xdr:row>
      <xdr:rowOff>199591</xdr:rowOff>
    </xdr:from>
    <xdr:to>
      <xdr:col>18</xdr:col>
      <xdr:colOff>354461</xdr:colOff>
      <xdr:row>33</xdr:row>
      <xdr:rowOff>179727</xdr:rowOff>
    </xdr:to>
    <xdr:sp macro="" textlink="">
      <xdr:nvSpPr>
        <xdr:cNvPr id="81" name="Down Arrow 80"/>
        <xdr:cNvSpPr/>
      </xdr:nvSpPr>
      <xdr:spPr>
        <a:xfrm>
          <a:off x="10711350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220963</xdr:colOff>
      <xdr:row>32</xdr:row>
      <xdr:rowOff>199591</xdr:rowOff>
    </xdr:from>
    <xdr:to>
      <xdr:col>19</xdr:col>
      <xdr:colOff>332049</xdr:colOff>
      <xdr:row>33</xdr:row>
      <xdr:rowOff>179727</xdr:rowOff>
    </xdr:to>
    <xdr:sp macro="" textlink="">
      <xdr:nvSpPr>
        <xdr:cNvPr id="82" name="Down Arrow 81"/>
        <xdr:cNvSpPr/>
      </xdr:nvSpPr>
      <xdr:spPr>
        <a:xfrm>
          <a:off x="11203288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209758</xdr:colOff>
      <xdr:row>32</xdr:row>
      <xdr:rowOff>199591</xdr:rowOff>
    </xdr:from>
    <xdr:to>
      <xdr:col>20</xdr:col>
      <xdr:colOff>320844</xdr:colOff>
      <xdr:row>33</xdr:row>
      <xdr:rowOff>179727</xdr:rowOff>
    </xdr:to>
    <xdr:sp macro="" textlink="">
      <xdr:nvSpPr>
        <xdr:cNvPr id="83" name="Down Arrow 82"/>
        <xdr:cNvSpPr/>
      </xdr:nvSpPr>
      <xdr:spPr>
        <a:xfrm>
          <a:off x="11706433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254581</xdr:colOff>
      <xdr:row>33</xdr:row>
      <xdr:rowOff>9091</xdr:rowOff>
    </xdr:from>
    <xdr:to>
      <xdr:col>21</xdr:col>
      <xdr:colOff>365667</xdr:colOff>
      <xdr:row>33</xdr:row>
      <xdr:rowOff>190933</xdr:rowOff>
    </xdr:to>
    <xdr:sp macro="" textlink="">
      <xdr:nvSpPr>
        <xdr:cNvPr id="84" name="Down Arrow 83"/>
        <xdr:cNvSpPr/>
      </xdr:nvSpPr>
      <xdr:spPr>
        <a:xfrm>
          <a:off x="12265606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243376</xdr:colOff>
      <xdr:row>32</xdr:row>
      <xdr:rowOff>199591</xdr:rowOff>
    </xdr:from>
    <xdr:to>
      <xdr:col>22</xdr:col>
      <xdr:colOff>354462</xdr:colOff>
      <xdr:row>33</xdr:row>
      <xdr:rowOff>179727</xdr:rowOff>
    </xdr:to>
    <xdr:sp macro="" textlink="">
      <xdr:nvSpPr>
        <xdr:cNvPr id="85" name="Down Arrow 84"/>
        <xdr:cNvSpPr/>
      </xdr:nvSpPr>
      <xdr:spPr>
        <a:xfrm>
          <a:off x="12864001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254583</xdr:colOff>
      <xdr:row>32</xdr:row>
      <xdr:rowOff>199591</xdr:rowOff>
    </xdr:from>
    <xdr:to>
      <xdr:col>23</xdr:col>
      <xdr:colOff>365669</xdr:colOff>
      <xdr:row>33</xdr:row>
      <xdr:rowOff>179727</xdr:rowOff>
    </xdr:to>
    <xdr:sp macro="" textlink="">
      <xdr:nvSpPr>
        <xdr:cNvPr id="86" name="Down Arrow 85"/>
        <xdr:cNvSpPr/>
      </xdr:nvSpPr>
      <xdr:spPr>
        <a:xfrm>
          <a:off x="13484808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254582</xdr:colOff>
      <xdr:row>32</xdr:row>
      <xdr:rowOff>199591</xdr:rowOff>
    </xdr:from>
    <xdr:to>
      <xdr:col>24</xdr:col>
      <xdr:colOff>365668</xdr:colOff>
      <xdr:row>33</xdr:row>
      <xdr:rowOff>179727</xdr:rowOff>
    </xdr:to>
    <xdr:sp macro="" textlink="">
      <xdr:nvSpPr>
        <xdr:cNvPr id="87" name="Down Arrow 86"/>
        <xdr:cNvSpPr/>
      </xdr:nvSpPr>
      <xdr:spPr>
        <a:xfrm>
          <a:off x="14094407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254582</xdr:colOff>
      <xdr:row>33</xdr:row>
      <xdr:rowOff>9091</xdr:rowOff>
    </xdr:from>
    <xdr:to>
      <xdr:col>25</xdr:col>
      <xdr:colOff>365668</xdr:colOff>
      <xdr:row>33</xdr:row>
      <xdr:rowOff>190933</xdr:rowOff>
    </xdr:to>
    <xdr:sp macro="" textlink="">
      <xdr:nvSpPr>
        <xdr:cNvPr id="88" name="Down Arrow 87"/>
        <xdr:cNvSpPr/>
      </xdr:nvSpPr>
      <xdr:spPr>
        <a:xfrm>
          <a:off x="14704007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187908</xdr:colOff>
      <xdr:row>25</xdr:row>
      <xdr:rowOff>14927</xdr:rowOff>
    </xdr:from>
    <xdr:to>
      <xdr:col>26</xdr:col>
      <xdr:colOff>298994</xdr:colOff>
      <xdr:row>26</xdr:row>
      <xdr:rowOff>166592</xdr:rowOff>
    </xdr:to>
    <xdr:sp macro="" textlink="">
      <xdr:nvSpPr>
        <xdr:cNvPr id="89" name="Down Arrow 88"/>
        <xdr:cNvSpPr/>
      </xdr:nvSpPr>
      <xdr:spPr>
        <a:xfrm>
          <a:off x="7191584" y="2379368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212223</xdr:colOff>
      <xdr:row>43</xdr:row>
      <xdr:rowOff>9755</xdr:rowOff>
    </xdr:from>
    <xdr:to>
      <xdr:col>2</xdr:col>
      <xdr:colOff>340789</xdr:colOff>
      <xdr:row>44</xdr:row>
      <xdr:rowOff>171220</xdr:rowOff>
    </xdr:to>
    <xdr:sp macro="" textlink="">
      <xdr:nvSpPr>
        <xdr:cNvPr id="90" name="Down Arrow 89"/>
        <xdr:cNvSpPr/>
      </xdr:nvSpPr>
      <xdr:spPr>
        <a:xfrm>
          <a:off x="2412498" y="77916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234633</xdr:colOff>
      <xdr:row>43</xdr:row>
      <xdr:rowOff>20960</xdr:rowOff>
    </xdr:from>
    <xdr:to>
      <xdr:col>3</xdr:col>
      <xdr:colOff>363199</xdr:colOff>
      <xdr:row>44</xdr:row>
      <xdr:rowOff>182425</xdr:rowOff>
    </xdr:to>
    <xdr:sp macro="" textlink="">
      <xdr:nvSpPr>
        <xdr:cNvPr id="91" name="Down Arrow 90"/>
        <xdr:cNvSpPr/>
      </xdr:nvSpPr>
      <xdr:spPr>
        <a:xfrm>
          <a:off x="2949258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201017</xdr:colOff>
      <xdr:row>43</xdr:row>
      <xdr:rowOff>9754</xdr:rowOff>
    </xdr:from>
    <xdr:to>
      <xdr:col>4</xdr:col>
      <xdr:colOff>329583</xdr:colOff>
      <xdr:row>44</xdr:row>
      <xdr:rowOff>171219</xdr:rowOff>
    </xdr:to>
    <xdr:sp macro="" textlink="">
      <xdr:nvSpPr>
        <xdr:cNvPr id="92" name="Down Arrow 91"/>
        <xdr:cNvSpPr/>
      </xdr:nvSpPr>
      <xdr:spPr>
        <a:xfrm>
          <a:off x="3429992" y="779167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189810</xdr:colOff>
      <xdr:row>43</xdr:row>
      <xdr:rowOff>9755</xdr:rowOff>
    </xdr:from>
    <xdr:to>
      <xdr:col>5</xdr:col>
      <xdr:colOff>318376</xdr:colOff>
      <xdr:row>44</xdr:row>
      <xdr:rowOff>171220</xdr:rowOff>
    </xdr:to>
    <xdr:sp macro="" textlink="">
      <xdr:nvSpPr>
        <xdr:cNvPr id="93" name="Down Arrow 92"/>
        <xdr:cNvSpPr/>
      </xdr:nvSpPr>
      <xdr:spPr>
        <a:xfrm>
          <a:off x="3933135" y="77916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156194</xdr:colOff>
      <xdr:row>43</xdr:row>
      <xdr:rowOff>9755</xdr:rowOff>
    </xdr:from>
    <xdr:to>
      <xdr:col>6</xdr:col>
      <xdr:colOff>284760</xdr:colOff>
      <xdr:row>44</xdr:row>
      <xdr:rowOff>171220</xdr:rowOff>
    </xdr:to>
    <xdr:sp macro="" textlink="">
      <xdr:nvSpPr>
        <xdr:cNvPr id="94" name="Down Arrow 93"/>
        <xdr:cNvSpPr/>
      </xdr:nvSpPr>
      <xdr:spPr>
        <a:xfrm>
          <a:off x="4414429" y="906410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178604</xdr:colOff>
      <xdr:row>43</xdr:row>
      <xdr:rowOff>20960</xdr:rowOff>
    </xdr:from>
    <xdr:to>
      <xdr:col>7</xdr:col>
      <xdr:colOff>307170</xdr:colOff>
      <xdr:row>44</xdr:row>
      <xdr:rowOff>182425</xdr:rowOff>
    </xdr:to>
    <xdr:sp macro="" textlink="">
      <xdr:nvSpPr>
        <xdr:cNvPr id="95" name="Down Arrow 94"/>
        <xdr:cNvSpPr/>
      </xdr:nvSpPr>
      <xdr:spPr>
        <a:xfrm>
          <a:off x="4950629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189812</xdr:colOff>
      <xdr:row>43</xdr:row>
      <xdr:rowOff>20960</xdr:rowOff>
    </xdr:from>
    <xdr:to>
      <xdr:col>8</xdr:col>
      <xdr:colOff>318378</xdr:colOff>
      <xdr:row>44</xdr:row>
      <xdr:rowOff>182425</xdr:rowOff>
    </xdr:to>
    <xdr:sp macro="" textlink="">
      <xdr:nvSpPr>
        <xdr:cNvPr id="96" name="Down Arrow 95"/>
        <xdr:cNvSpPr/>
      </xdr:nvSpPr>
      <xdr:spPr>
        <a:xfrm>
          <a:off x="5476187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201016</xdr:colOff>
      <xdr:row>43</xdr:row>
      <xdr:rowOff>9755</xdr:rowOff>
    </xdr:from>
    <xdr:to>
      <xdr:col>9</xdr:col>
      <xdr:colOff>329582</xdr:colOff>
      <xdr:row>44</xdr:row>
      <xdr:rowOff>171220</xdr:rowOff>
    </xdr:to>
    <xdr:sp macro="" textlink="">
      <xdr:nvSpPr>
        <xdr:cNvPr id="97" name="Down Arrow 96"/>
        <xdr:cNvSpPr/>
      </xdr:nvSpPr>
      <xdr:spPr>
        <a:xfrm>
          <a:off x="6001741" y="77916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178605</xdr:colOff>
      <xdr:row>42</xdr:row>
      <xdr:rowOff>200255</xdr:rowOff>
    </xdr:from>
    <xdr:to>
      <xdr:col>10</xdr:col>
      <xdr:colOff>307171</xdr:colOff>
      <xdr:row>44</xdr:row>
      <xdr:rowOff>160014</xdr:rowOff>
    </xdr:to>
    <xdr:sp macro="" textlink="">
      <xdr:nvSpPr>
        <xdr:cNvPr id="98" name="Down Arrow 97"/>
        <xdr:cNvSpPr/>
      </xdr:nvSpPr>
      <xdr:spPr>
        <a:xfrm>
          <a:off x="6484155" y="7782155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156192</xdr:colOff>
      <xdr:row>43</xdr:row>
      <xdr:rowOff>20960</xdr:rowOff>
    </xdr:from>
    <xdr:to>
      <xdr:col>11</xdr:col>
      <xdr:colOff>284758</xdr:colOff>
      <xdr:row>44</xdr:row>
      <xdr:rowOff>182425</xdr:rowOff>
    </xdr:to>
    <xdr:sp macro="" textlink="">
      <xdr:nvSpPr>
        <xdr:cNvPr id="99" name="Down Arrow 98"/>
        <xdr:cNvSpPr/>
      </xdr:nvSpPr>
      <xdr:spPr>
        <a:xfrm>
          <a:off x="7023717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122576</xdr:colOff>
      <xdr:row>43</xdr:row>
      <xdr:rowOff>9754</xdr:rowOff>
    </xdr:from>
    <xdr:to>
      <xdr:col>12</xdr:col>
      <xdr:colOff>251142</xdr:colOff>
      <xdr:row>44</xdr:row>
      <xdr:rowOff>171219</xdr:rowOff>
    </xdr:to>
    <xdr:sp macro="" textlink="">
      <xdr:nvSpPr>
        <xdr:cNvPr id="100" name="Down Arrow 99"/>
        <xdr:cNvSpPr/>
      </xdr:nvSpPr>
      <xdr:spPr>
        <a:xfrm>
          <a:off x="7504451" y="779167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201016</xdr:colOff>
      <xdr:row>43</xdr:row>
      <xdr:rowOff>9755</xdr:rowOff>
    </xdr:from>
    <xdr:to>
      <xdr:col>13</xdr:col>
      <xdr:colOff>329582</xdr:colOff>
      <xdr:row>44</xdr:row>
      <xdr:rowOff>171220</xdr:rowOff>
    </xdr:to>
    <xdr:sp macro="" textlink="">
      <xdr:nvSpPr>
        <xdr:cNvPr id="101" name="Down Arrow 100"/>
        <xdr:cNvSpPr/>
      </xdr:nvSpPr>
      <xdr:spPr>
        <a:xfrm>
          <a:off x="8097241" y="77916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167399</xdr:colOff>
      <xdr:row>42</xdr:row>
      <xdr:rowOff>200255</xdr:rowOff>
    </xdr:from>
    <xdr:to>
      <xdr:col>14</xdr:col>
      <xdr:colOff>295965</xdr:colOff>
      <xdr:row>44</xdr:row>
      <xdr:rowOff>160014</xdr:rowOff>
    </xdr:to>
    <xdr:sp macro="" textlink="">
      <xdr:nvSpPr>
        <xdr:cNvPr id="102" name="Down Arrow 101"/>
        <xdr:cNvSpPr/>
      </xdr:nvSpPr>
      <xdr:spPr>
        <a:xfrm>
          <a:off x="8577974" y="7782155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189810</xdr:colOff>
      <xdr:row>43</xdr:row>
      <xdr:rowOff>20960</xdr:rowOff>
    </xdr:from>
    <xdr:to>
      <xdr:col>15</xdr:col>
      <xdr:colOff>318376</xdr:colOff>
      <xdr:row>44</xdr:row>
      <xdr:rowOff>182425</xdr:rowOff>
    </xdr:to>
    <xdr:sp macro="" textlink="">
      <xdr:nvSpPr>
        <xdr:cNvPr id="103" name="Down Arrow 102"/>
        <xdr:cNvSpPr/>
      </xdr:nvSpPr>
      <xdr:spPr>
        <a:xfrm>
          <a:off x="9114735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156193</xdr:colOff>
      <xdr:row>43</xdr:row>
      <xdr:rowOff>9754</xdr:rowOff>
    </xdr:from>
    <xdr:to>
      <xdr:col>16</xdr:col>
      <xdr:colOff>284759</xdr:colOff>
      <xdr:row>44</xdr:row>
      <xdr:rowOff>171219</xdr:rowOff>
    </xdr:to>
    <xdr:sp macro="" textlink="">
      <xdr:nvSpPr>
        <xdr:cNvPr id="104" name="Down Arrow 103"/>
        <xdr:cNvSpPr/>
      </xdr:nvSpPr>
      <xdr:spPr>
        <a:xfrm>
          <a:off x="9595468" y="779167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201016</xdr:colOff>
      <xdr:row>43</xdr:row>
      <xdr:rowOff>9755</xdr:rowOff>
    </xdr:from>
    <xdr:to>
      <xdr:col>17</xdr:col>
      <xdr:colOff>329582</xdr:colOff>
      <xdr:row>44</xdr:row>
      <xdr:rowOff>171220</xdr:rowOff>
    </xdr:to>
    <xdr:sp macro="" textlink="">
      <xdr:nvSpPr>
        <xdr:cNvPr id="105" name="Down Arrow 104"/>
        <xdr:cNvSpPr/>
      </xdr:nvSpPr>
      <xdr:spPr>
        <a:xfrm>
          <a:off x="10154641" y="77916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167399</xdr:colOff>
      <xdr:row>42</xdr:row>
      <xdr:rowOff>200255</xdr:rowOff>
    </xdr:from>
    <xdr:to>
      <xdr:col>18</xdr:col>
      <xdr:colOff>295965</xdr:colOff>
      <xdr:row>44</xdr:row>
      <xdr:rowOff>160014</xdr:rowOff>
    </xdr:to>
    <xdr:sp macro="" textlink="">
      <xdr:nvSpPr>
        <xdr:cNvPr id="106" name="Down Arrow 105"/>
        <xdr:cNvSpPr/>
      </xdr:nvSpPr>
      <xdr:spPr>
        <a:xfrm>
          <a:off x="10635374" y="7782155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189809</xdr:colOff>
      <xdr:row>43</xdr:row>
      <xdr:rowOff>20960</xdr:rowOff>
    </xdr:from>
    <xdr:to>
      <xdr:col>19</xdr:col>
      <xdr:colOff>318375</xdr:colOff>
      <xdr:row>44</xdr:row>
      <xdr:rowOff>182425</xdr:rowOff>
    </xdr:to>
    <xdr:sp macro="" textlink="">
      <xdr:nvSpPr>
        <xdr:cNvPr id="107" name="Down Arrow 106"/>
        <xdr:cNvSpPr/>
      </xdr:nvSpPr>
      <xdr:spPr>
        <a:xfrm>
          <a:off x="11172134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156193</xdr:colOff>
      <xdr:row>43</xdr:row>
      <xdr:rowOff>9754</xdr:rowOff>
    </xdr:from>
    <xdr:to>
      <xdr:col>20</xdr:col>
      <xdr:colOff>284759</xdr:colOff>
      <xdr:row>44</xdr:row>
      <xdr:rowOff>171219</xdr:rowOff>
    </xdr:to>
    <xdr:sp macro="" textlink="">
      <xdr:nvSpPr>
        <xdr:cNvPr id="108" name="Down Arrow 107"/>
        <xdr:cNvSpPr/>
      </xdr:nvSpPr>
      <xdr:spPr>
        <a:xfrm>
          <a:off x="11652868" y="779167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212222</xdr:colOff>
      <xdr:row>43</xdr:row>
      <xdr:rowOff>20961</xdr:rowOff>
    </xdr:from>
    <xdr:to>
      <xdr:col>21</xdr:col>
      <xdr:colOff>340788</xdr:colOff>
      <xdr:row>44</xdr:row>
      <xdr:rowOff>182426</xdr:rowOff>
    </xdr:to>
    <xdr:sp macro="" textlink="">
      <xdr:nvSpPr>
        <xdr:cNvPr id="109" name="Down Arrow 108"/>
        <xdr:cNvSpPr/>
      </xdr:nvSpPr>
      <xdr:spPr>
        <a:xfrm>
          <a:off x="12223247" y="7802886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234637</xdr:colOff>
      <xdr:row>43</xdr:row>
      <xdr:rowOff>9755</xdr:rowOff>
    </xdr:from>
    <xdr:to>
      <xdr:col>22</xdr:col>
      <xdr:colOff>363203</xdr:colOff>
      <xdr:row>44</xdr:row>
      <xdr:rowOff>171220</xdr:rowOff>
    </xdr:to>
    <xdr:sp macro="" textlink="">
      <xdr:nvSpPr>
        <xdr:cNvPr id="110" name="Down Arrow 109"/>
        <xdr:cNvSpPr/>
      </xdr:nvSpPr>
      <xdr:spPr>
        <a:xfrm>
          <a:off x="12855262" y="77916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257048</xdr:colOff>
      <xdr:row>43</xdr:row>
      <xdr:rowOff>20960</xdr:rowOff>
    </xdr:from>
    <xdr:to>
      <xdr:col>23</xdr:col>
      <xdr:colOff>385614</xdr:colOff>
      <xdr:row>44</xdr:row>
      <xdr:rowOff>182425</xdr:rowOff>
    </xdr:to>
    <xdr:sp macro="" textlink="">
      <xdr:nvSpPr>
        <xdr:cNvPr id="111" name="Down Arrow 110"/>
        <xdr:cNvSpPr/>
      </xdr:nvSpPr>
      <xdr:spPr>
        <a:xfrm>
          <a:off x="13487273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257050</xdr:colOff>
      <xdr:row>43</xdr:row>
      <xdr:rowOff>20960</xdr:rowOff>
    </xdr:from>
    <xdr:to>
      <xdr:col>24</xdr:col>
      <xdr:colOff>385616</xdr:colOff>
      <xdr:row>44</xdr:row>
      <xdr:rowOff>182425</xdr:rowOff>
    </xdr:to>
    <xdr:sp macro="" textlink="">
      <xdr:nvSpPr>
        <xdr:cNvPr id="112" name="Down Arrow 111"/>
        <xdr:cNvSpPr/>
      </xdr:nvSpPr>
      <xdr:spPr>
        <a:xfrm>
          <a:off x="14096875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210321</xdr:colOff>
      <xdr:row>25</xdr:row>
      <xdr:rowOff>14927</xdr:rowOff>
    </xdr:from>
    <xdr:to>
      <xdr:col>25</xdr:col>
      <xdr:colOff>321407</xdr:colOff>
      <xdr:row>26</xdr:row>
      <xdr:rowOff>166592</xdr:rowOff>
    </xdr:to>
    <xdr:sp macro="" textlink="">
      <xdr:nvSpPr>
        <xdr:cNvPr id="113" name="Down Arrow 112"/>
        <xdr:cNvSpPr/>
      </xdr:nvSpPr>
      <xdr:spPr>
        <a:xfrm>
          <a:off x="13668586" y="417230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192996</xdr:colOff>
      <xdr:row>25</xdr:row>
      <xdr:rowOff>6885</xdr:rowOff>
    </xdr:from>
    <xdr:to>
      <xdr:col>10</xdr:col>
      <xdr:colOff>315191</xdr:colOff>
      <xdr:row>26</xdr:row>
      <xdr:rowOff>178171</xdr:rowOff>
    </xdr:to>
    <xdr:sp macro="" textlink="">
      <xdr:nvSpPr>
        <xdr:cNvPr id="114" name="Down Arrow 113"/>
        <xdr:cNvSpPr/>
      </xdr:nvSpPr>
      <xdr:spPr>
        <a:xfrm>
          <a:off x="2266084" y="2169620"/>
          <a:ext cx="122195" cy="36178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topLeftCell="AF1" zoomScaleNormal="100" workbookViewId="0">
      <selection activeCell="AN10" sqref="AN10"/>
    </sheetView>
  </sheetViews>
  <sheetFormatPr defaultRowHeight="15" x14ac:dyDescent="0.25"/>
  <cols>
    <col min="1" max="1" width="12" customWidth="1"/>
    <col min="20" max="20" width="10" customWidth="1"/>
    <col min="33" max="33" width="10.28515625" customWidth="1"/>
  </cols>
  <sheetData>
    <row r="1" spans="1:46" ht="59.25" customHeight="1" thickBot="1" x14ac:dyDescent="0.3">
      <c r="A1" s="35" t="s">
        <v>0</v>
      </c>
      <c r="B1" s="36" t="s">
        <v>1</v>
      </c>
      <c r="C1" s="37" t="s">
        <v>2</v>
      </c>
      <c r="D1" s="35" t="s">
        <v>3</v>
      </c>
      <c r="E1" s="37" t="s">
        <v>4</v>
      </c>
      <c r="F1" s="32" t="s">
        <v>11</v>
      </c>
      <c r="G1" s="32" t="s">
        <v>75</v>
      </c>
      <c r="H1" s="32" t="s">
        <v>76</v>
      </c>
      <c r="I1" s="32" t="s">
        <v>77</v>
      </c>
      <c r="J1" s="37" t="s">
        <v>78</v>
      </c>
      <c r="K1" s="32" t="s">
        <v>79</v>
      </c>
      <c r="L1" s="32" t="s">
        <v>80</v>
      </c>
      <c r="M1" s="32" t="s">
        <v>81</v>
      </c>
      <c r="N1" s="32" t="s">
        <v>82</v>
      </c>
      <c r="O1" s="38" t="s">
        <v>83</v>
      </c>
      <c r="P1" s="6" t="s">
        <v>84</v>
      </c>
      <c r="Q1" s="6" t="s">
        <v>85</v>
      </c>
      <c r="R1" s="6" t="s">
        <v>86</v>
      </c>
      <c r="S1" s="6" t="s">
        <v>87</v>
      </c>
      <c r="T1" s="39" t="s">
        <v>88</v>
      </c>
      <c r="U1" s="32" t="s">
        <v>89</v>
      </c>
      <c r="V1" s="32" t="s">
        <v>90</v>
      </c>
      <c r="W1" s="32" t="s">
        <v>91</v>
      </c>
      <c r="X1" s="32" t="s">
        <v>92</v>
      </c>
      <c r="Y1" s="37" t="s">
        <v>93</v>
      </c>
      <c r="Z1" s="32" t="s">
        <v>94</v>
      </c>
      <c r="AA1" s="32" t="s">
        <v>95</v>
      </c>
      <c r="AB1" s="32" t="s">
        <v>96</v>
      </c>
      <c r="AC1" s="32" t="s">
        <v>97</v>
      </c>
      <c r="AD1" s="37" t="s">
        <v>98</v>
      </c>
      <c r="AE1" s="32" t="s">
        <v>99</v>
      </c>
      <c r="AF1" s="32" t="s">
        <v>100</v>
      </c>
      <c r="AG1" s="32" t="s">
        <v>101</v>
      </c>
      <c r="AH1" s="32" t="s">
        <v>102</v>
      </c>
      <c r="AI1" s="37" t="s">
        <v>103</v>
      </c>
      <c r="AJ1" s="32" t="s">
        <v>104</v>
      </c>
      <c r="AK1" s="32" t="s">
        <v>105</v>
      </c>
      <c r="AL1" s="32" t="s">
        <v>106</v>
      </c>
      <c r="AM1" s="32" t="s">
        <v>107</v>
      </c>
      <c r="AN1" s="37" t="s">
        <v>108</v>
      </c>
      <c r="AO1" s="36" t="s">
        <v>3</v>
      </c>
      <c r="AP1" s="36" t="s">
        <v>6</v>
      </c>
      <c r="AQ1" s="36" t="s">
        <v>7</v>
      </c>
      <c r="AR1" s="36" t="s">
        <v>8</v>
      </c>
      <c r="AS1" s="36" t="s">
        <v>3</v>
      </c>
      <c r="AT1" s="37" t="s">
        <v>5</v>
      </c>
    </row>
    <row r="2" spans="1:46" ht="15.75" thickBot="1" x14ac:dyDescent="0.3">
      <c r="A2" s="2">
        <v>45809</v>
      </c>
      <c r="B2" s="3">
        <v>37.707999999999998</v>
      </c>
      <c r="C2" s="4">
        <v>2.3559999999999999</v>
      </c>
      <c r="D2" s="3">
        <f>+B2+C2</f>
        <v>40.064</v>
      </c>
      <c r="E2" s="3">
        <v>38.183</v>
      </c>
      <c r="F2" s="3">
        <v>0.79300000000000004</v>
      </c>
      <c r="G2" s="3">
        <v>3.05</v>
      </c>
      <c r="H2" s="3">
        <v>6.577</v>
      </c>
      <c r="I2" s="3"/>
      <c r="J2" s="3"/>
      <c r="K2" s="3">
        <v>2.218</v>
      </c>
      <c r="L2" s="3">
        <v>132.25800000000001</v>
      </c>
      <c r="M2" s="3">
        <v>40.432000000000002</v>
      </c>
      <c r="N2" s="3"/>
      <c r="O2" s="3"/>
      <c r="P2" s="3"/>
      <c r="Q2" s="3"/>
      <c r="R2" s="3"/>
      <c r="S2" s="3"/>
      <c r="T2" s="3"/>
      <c r="U2" s="3">
        <v>24.364000000000001</v>
      </c>
      <c r="V2" s="3">
        <v>136.46899999999999</v>
      </c>
      <c r="W2" s="3">
        <v>121.57599999999999</v>
      </c>
      <c r="X2" s="3"/>
      <c r="Y2" s="3"/>
      <c r="Z2" s="3">
        <v>0.13300000000000001</v>
      </c>
      <c r="AA2" s="3">
        <v>1.9179999999999999</v>
      </c>
      <c r="AB2" s="3">
        <v>4.806</v>
      </c>
      <c r="AC2" s="3"/>
      <c r="AD2" s="3"/>
      <c r="AE2" s="3">
        <v>0.45100000000000001</v>
      </c>
      <c r="AF2" s="3">
        <v>14.516999999999999</v>
      </c>
      <c r="AG2" s="3">
        <v>20.062999999999999</v>
      </c>
      <c r="AH2" s="3"/>
      <c r="AI2" s="3"/>
      <c r="AJ2" s="3">
        <v>3.11</v>
      </c>
      <c r="AK2" s="3">
        <v>22.504000000000001</v>
      </c>
      <c r="AL2" s="3">
        <v>133.828</v>
      </c>
      <c r="AM2" s="3"/>
      <c r="AN2" s="3"/>
      <c r="AO2" s="3"/>
      <c r="AP2" s="3"/>
      <c r="AQ2" s="3">
        <v>250.405</v>
      </c>
      <c r="AR2" s="4">
        <v>19.605</v>
      </c>
      <c r="AS2" s="3">
        <f>+AQ2+AR2</f>
        <v>270.01</v>
      </c>
      <c r="AT2" s="3"/>
    </row>
    <row r="3" spans="1:46" ht="15.75" thickBot="1" x14ac:dyDescent="0.3">
      <c r="A3" s="2">
        <v>45810</v>
      </c>
      <c r="B3" s="3">
        <v>32.649000000000001</v>
      </c>
      <c r="C3" s="4">
        <v>1.982</v>
      </c>
      <c r="D3" s="3">
        <f t="shared" ref="D3:D27" si="0">+B3+C3</f>
        <v>34.631</v>
      </c>
      <c r="E3" s="3">
        <v>40.604999999999997</v>
      </c>
      <c r="F3" s="4">
        <v>0.79300000000000004</v>
      </c>
      <c r="G3" s="3">
        <v>3.05</v>
      </c>
      <c r="H3" s="3">
        <v>6.8769999999999998</v>
      </c>
      <c r="I3" s="3"/>
      <c r="J3" s="3"/>
      <c r="K3" s="3">
        <v>1.91</v>
      </c>
      <c r="L3" s="3">
        <v>128.31100000000001</v>
      </c>
      <c r="M3" s="3">
        <v>45.225999999999999</v>
      </c>
      <c r="N3" s="3"/>
      <c r="O3" s="3"/>
      <c r="P3" s="3"/>
      <c r="Q3" s="3"/>
      <c r="R3" s="3"/>
      <c r="S3" s="3"/>
      <c r="T3" s="3"/>
      <c r="U3" s="3">
        <v>28.3</v>
      </c>
      <c r="V3" s="3">
        <v>138.55799999999999</v>
      </c>
      <c r="W3" s="3">
        <v>85.906000000000006</v>
      </c>
      <c r="X3" s="3"/>
      <c r="Y3" s="3"/>
      <c r="Z3" s="3">
        <v>0.122</v>
      </c>
      <c r="AA3" s="3">
        <v>1.661</v>
      </c>
      <c r="AB3" s="3">
        <v>5.1849999999999996</v>
      </c>
      <c r="AC3" s="3"/>
      <c r="AD3" s="3"/>
      <c r="AE3" s="3">
        <v>0.47099999999999997</v>
      </c>
      <c r="AF3" s="3">
        <v>15.451000000000001</v>
      </c>
      <c r="AG3" s="3">
        <v>20.062999999999999</v>
      </c>
      <c r="AH3" s="3"/>
      <c r="AI3" s="3"/>
      <c r="AJ3" s="3">
        <v>2.7370000000000001</v>
      </c>
      <c r="AK3" s="3">
        <v>23.42</v>
      </c>
      <c r="AL3" s="3">
        <v>135.06299999999999</v>
      </c>
      <c r="AM3" s="3"/>
      <c r="AN3" s="3"/>
      <c r="AO3" s="3"/>
      <c r="AP3" s="3"/>
      <c r="AQ3" s="3">
        <v>255.28399999999999</v>
      </c>
      <c r="AR3" s="4">
        <v>19.184999999999999</v>
      </c>
      <c r="AS3" s="3">
        <f t="shared" ref="AS3:AS27" si="1">+AQ3+AR3</f>
        <v>274.46899999999999</v>
      </c>
      <c r="AT3" s="3"/>
    </row>
    <row r="4" spans="1:46" ht="15.75" thickBot="1" x14ac:dyDescent="0.3">
      <c r="A4" s="2">
        <v>45811</v>
      </c>
      <c r="B4" s="3">
        <v>38.508000000000003</v>
      </c>
      <c r="C4" s="4">
        <v>1.5720000000000001</v>
      </c>
      <c r="D4" s="3">
        <f t="shared" si="0"/>
        <v>40.080000000000005</v>
      </c>
      <c r="E4" s="3">
        <v>41.19</v>
      </c>
      <c r="F4" s="3">
        <v>0.80500000000000005</v>
      </c>
      <c r="G4" s="3">
        <v>3.05</v>
      </c>
      <c r="H4" s="3">
        <v>7.0570000000000004</v>
      </c>
      <c r="I4" s="3"/>
      <c r="J4" s="3"/>
      <c r="K4" s="3">
        <v>1.92</v>
      </c>
      <c r="L4" s="3">
        <v>127.994</v>
      </c>
      <c r="M4" s="3">
        <v>46.331000000000003</v>
      </c>
      <c r="N4" s="3"/>
      <c r="O4" s="3"/>
      <c r="P4" s="3"/>
      <c r="Q4" s="3"/>
      <c r="R4" s="3"/>
      <c r="S4" s="3"/>
      <c r="T4" s="3"/>
      <c r="U4" s="3">
        <v>27.931000000000001</v>
      </c>
      <c r="V4" s="3">
        <v>142.77799999999999</v>
      </c>
      <c r="W4" s="3">
        <v>105.04600000000001</v>
      </c>
      <c r="X4" s="3"/>
      <c r="Y4" s="3"/>
      <c r="Z4" s="3">
        <v>0.23599999999999999</v>
      </c>
      <c r="AA4" s="3">
        <v>1.802</v>
      </c>
      <c r="AB4" s="3">
        <v>5.28</v>
      </c>
      <c r="AC4" s="3"/>
      <c r="AD4" s="3"/>
      <c r="AE4" s="3">
        <v>0.35899999999999999</v>
      </c>
      <c r="AF4" s="3">
        <v>15.451000000000001</v>
      </c>
      <c r="AG4" s="3">
        <v>20.062999999999999</v>
      </c>
      <c r="AH4" s="3"/>
      <c r="AI4" s="3"/>
      <c r="AJ4" s="3">
        <v>3.6840000000000002</v>
      </c>
      <c r="AK4" s="3">
        <v>21.13</v>
      </c>
      <c r="AL4" s="3">
        <v>138.13900000000001</v>
      </c>
      <c r="AM4" s="3"/>
      <c r="AN4" s="3"/>
      <c r="AO4" s="3"/>
      <c r="AP4" s="3"/>
      <c r="AQ4" s="3">
        <v>260.416</v>
      </c>
      <c r="AR4" s="4">
        <v>18.045000000000002</v>
      </c>
      <c r="AS4" s="3">
        <f t="shared" si="1"/>
        <v>278.46100000000001</v>
      </c>
      <c r="AT4" s="3"/>
    </row>
    <row r="5" spans="1:46" ht="15.75" thickBot="1" x14ac:dyDescent="0.3">
      <c r="A5" s="2">
        <v>45812</v>
      </c>
      <c r="B5" s="3">
        <v>36.826999999999998</v>
      </c>
      <c r="C5" s="4">
        <v>2.4990000000000001</v>
      </c>
      <c r="D5" s="3">
        <f t="shared" si="0"/>
        <v>39.326000000000001</v>
      </c>
      <c r="E5" s="3">
        <v>41.055</v>
      </c>
      <c r="F5" s="4">
        <v>0.77500000000000002</v>
      </c>
      <c r="G5" s="3">
        <v>3.05</v>
      </c>
      <c r="H5" s="3">
        <v>7.0570000000000004</v>
      </c>
      <c r="I5" s="3"/>
      <c r="J5" s="3"/>
      <c r="K5" s="3">
        <v>1.92</v>
      </c>
      <c r="L5" s="3">
        <v>130.63300000000001</v>
      </c>
      <c r="M5" s="3">
        <v>46.784999999999997</v>
      </c>
      <c r="N5" s="3"/>
      <c r="O5" s="3"/>
      <c r="P5" s="3"/>
      <c r="Q5" s="3"/>
      <c r="R5" s="3"/>
      <c r="S5" s="3"/>
      <c r="T5" s="3"/>
      <c r="U5" s="3">
        <v>28.276</v>
      </c>
      <c r="V5" s="3">
        <v>551.90499999999997</v>
      </c>
      <c r="W5" s="3">
        <v>110.846</v>
      </c>
      <c r="X5" s="3"/>
      <c r="Y5" s="3"/>
      <c r="Z5" s="3">
        <v>0.26</v>
      </c>
      <c r="AA5" s="3">
        <v>1.577</v>
      </c>
      <c r="AB5" s="3">
        <v>6.4050000000000002</v>
      </c>
      <c r="AC5" s="3"/>
      <c r="AD5" s="3"/>
      <c r="AE5" s="3">
        <v>0.41899999999999998</v>
      </c>
      <c r="AF5" s="3">
        <v>15.451000000000001</v>
      </c>
      <c r="AG5" s="3">
        <v>20.062999999999999</v>
      </c>
      <c r="AH5" s="3"/>
      <c r="AI5" s="3"/>
      <c r="AJ5" s="3">
        <v>3.6840000000000002</v>
      </c>
      <c r="AK5" s="3">
        <v>23.661999999999999</v>
      </c>
      <c r="AL5" s="3">
        <v>139.43700000000001</v>
      </c>
      <c r="AM5" s="3"/>
      <c r="AN5" s="3"/>
      <c r="AO5" s="3"/>
      <c r="AP5" s="3"/>
      <c r="AQ5" s="3">
        <v>216.38800000000001</v>
      </c>
      <c r="AR5" s="4">
        <v>17.805</v>
      </c>
      <c r="AS5" s="3">
        <f t="shared" si="1"/>
        <v>234.19300000000001</v>
      </c>
      <c r="AT5" s="3"/>
    </row>
    <row r="6" spans="1:46" ht="15.75" thickBot="1" x14ac:dyDescent="0.3">
      <c r="A6" s="2">
        <v>45813</v>
      </c>
      <c r="B6" s="3">
        <v>31.146000000000001</v>
      </c>
      <c r="C6" s="4">
        <v>2.4780000000000002</v>
      </c>
      <c r="D6" s="3">
        <f t="shared" si="0"/>
        <v>33.624000000000002</v>
      </c>
      <c r="E6" s="3">
        <v>41.268000000000001</v>
      </c>
      <c r="F6" s="4">
        <v>0.78700000000000003</v>
      </c>
      <c r="G6" s="3">
        <v>3.05</v>
      </c>
      <c r="H6" s="3">
        <v>7.0570000000000004</v>
      </c>
      <c r="I6" s="3"/>
      <c r="J6" s="3"/>
      <c r="K6" s="3">
        <v>0.874</v>
      </c>
      <c r="L6" s="3">
        <v>130.245</v>
      </c>
      <c r="M6" s="3">
        <v>47.238</v>
      </c>
      <c r="N6" s="3"/>
      <c r="O6" s="3"/>
      <c r="P6" s="3"/>
      <c r="Q6" s="3"/>
      <c r="R6" s="3"/>
      <c r="S6" s="3"/>
      <c r="T6" s="3"/>
      <c r="U6" s="3">
        <v>28.449000000000002</v>
      </c>
      <c r="V6" s="3">
        <v>155.03899999999999</v>
      </c>
      <c r="W6" s="3">
        <v>85.325999999999993</v>
      </c>
      <c r="X6" s="3"/>
      <c r="Y6" s="3"/>
      <c r="Z6" s="3">
        <v>0.26</v>
      </c>
      <c r="AA6" s="3">
        <v>1.3009999999999999</v>
      </c>
      <c r="AB6" s="3">
        <v>6.4050000000000002</v>
      </c>
      <c r="AC6" s="3"/>
      <c r="AD6" s="3"/>
      <c r="AE6" s="3">
        <v>0.38300000000000001</v>
      </c>
      <c r="AF6" s="3">
        <v>15.961</v>
      </c>
      <c r="AG6" s="3">
        <v>20.062999999999999</v>
      </c>
      <c r="AH6" s="3"/>
      <c r="AI6" s="3"/>
      <c r="AJ6" s="3">
        <v>3.577</v>
      </c>
      <c r="AK6" s="3">
        <v>21.416</v>
      </c>
      <c r="AL6" s="3">
        <v>143.16200000000001</v>
      </c>
      <c r="AM6" s="3"/>
      <c r="AN6" s="3"/>
      <c r="AO6" s="3"/>
      <c r="AP6" s="3"/>
      <c r="AQ6" s="3">
        <v>192.88300000000001</v>
      </c>
      <c r="AR6" s="3">
        <v>17.34</v>
      </c>
      <c r="AS6" s="3">
        <f t="shared" si="1"/>
        <v>210.22300000000001</v>
      </c>
      <c r="AT6" s="3"/>
    </row>
    <row r="7" spans="1:46" ht="15.75" thickBot="1" x14ac:dyDescent="0.3">
      <c r="A7" s="2">
        <v>45815</v>
      </c>
      <c r="B7" s="3"/>
      <c r="C7" s="4"/>
      <c r="D7" s="3">
        <f t="shared" si="0"/>
        <v>0</v>
      </c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>
        <f t="shared" si="1"/>
        <v>0</v>
      </c>
      <c r="AT7" s="3"/>
    </row>
    <row r="8" spans="1:46" ht="15.75" thickBot="1" x14ac:dyDescent="0.3">
      <c r="A8" s="2">
        <v>45816</v>
      </c>
      <c r="B8" s="3">
        <v>35.683999999999997</v>
      </c>
      <c r="C8" s="4">
        <v>1.9510000000000001</v>
      </c>
      <c r="D8" s="3">
        <f t="shared" si="0"/>
        <v>37.634999999999998</v>
      </c>
      <c r="E8" s="3">
        <v>28.86</v>
      </c>
      <c r="F8" s="4">
        <v>0.77500000000000002</v>
      </c>
      <c r="G8" s="3">
        <v>3.05</v>
      </c>
      <c r="H8" s="3">
        <v>6.9969999999999999</v>
      </c>
      <c r="I8" s="3"/>
      <c r="J8" s="3"/>
      <c r="K8" s="3">
        <v>0.52500000000000002</v>
      </c>
      <c r="L8" s="3">
        <v>130.77000000000001</v>
      </c>
      <c r="M8" s="3">
        <v>47.238</v>
      </c>
      <c r="N8" s="3"/>
      <c r="O8" s="3"/>
      <c r="P8" s="3"/>
      <c r="Q8" s="3"/>
      <c r="R8" s="3"/>
      <c r="S8" s="3"/>
      <c r="T8" s="3"/>
      <c r="U8" s="3">
        <v>25.244</v>
      </c>
      <c r="V8" s="3">
        <v>158.24700000000001</v>
      </c>
      <c r="W8" s="3">
        <v>104.756</v>
      </c>
      <c r="X8" s="3"/>
      <c r="Y8" s="3"/>
      <c r="Z8" s="3">
        <v>0.26</v>
      </c>
      <c r="AA8" s="3">
        <v>1.466</v>
      </c>
      <c r="AB8" s="3">
        <v>7.4619999999999997</v>
      </c>
      <c r="AC8" s="3"/>
      <c r="AD8" s="3"/>
      <c r="AE8" s="3">
        <v>0.39200000000000002</v>
      </c>
      <c r="AF8" s="3">
        <v>15.961</v>
      </c>
      <c r="AG8" s="3">
        <v>20.062999999999999</v>
      </c>
      <c r="AH8" s="3"/>
      <c r="AI8" s="3"/>
      <c r="AJ8" s="3">
        <v>3.47</v>
      </c>
      <c r="AK8" s="3">
        <v>21.526</v>
      </c>
      <c r="AL8" s="3">
        <v>144.43199999999999</v>
      </c>
      <c r="AM8" s="3"/>
      <c r="AN8" s="3"/>
      <c r="AO8" s="3"/>
      <c r="AP8" s="3"/>
      <c r="AQ8" s="3">
        <v>198.488</v>
      </c>
      <c r="AR8" s="3">
        <v>16.965</v>
      </c>
      <c r="AS8" s="3">
        <f t="shared" si="1"/>
        <v>215.453</v>
      </c>
      <c r="AT8" s="3"/>
    </row>
    <row r="9" spans="1:46" ht="15.75" thickBot="1" x14ac:dyDescent="0.3">
      <c r="A9" s="2">
        <v>45817</v>
      </c>
      <c r="B9" s="3"/>
      <c r="C9" s="4"/>
      <c r="D9" s="3">
        <f t="shared" si="0"/>
        <v>0</v>
      </c>
      <c r="E9" s="3">
        <v>35.292000000000002</v>
      </c>
      <c r="F9" s="4"/>
      <c r="G9" s="3"/>
      <c r="H9" s="3"/>
      <c r="I9" s="3"/>
      <c r="J9" s="3"/>
      <c r="K9" s="3">
        <v>0.51200000000000001</v>
      </c>
      <c r="L9" s="3"/>
      <c r="M9" s="3"/>
      <c r="N9" s="3"/>
      <c r="O9" s="3"/>
      <c r="P9" s="3"/>
      <c r="Q9" s="3"/>
      <c r="R9" s="3"/>
      <c r="S9" s="3"/>
      <c r="T9" s="3"/>
      <c r="U9" s="3">
        <v>27.843</v>
      </c>
      <c r="V9" s="3"/>
      <c r="W9" s="3"/>
      <c r="X9" s="3"/>
      <c r="Y9" s="3"/>
      <c r="Z9" s="3">
        <v>0.246</v>
      </c>
      <c r="AA9" s="3"/>
      <c r="AB9" s="3"/>
      <c r="AC9" s="3"/>
      <c r="AD9" s="3"/>
      <c r="AE9" s="3">
        <v>0.56699999999999995</v>
      </c>
      <c r="AF9" s="3"/>
      <c r="AG9" s="3"/>
      <c r="AH9" s="3"/>
      <c r="AI9" s="3"/>
      <c r="AJ9" s="3">
        <v>3.3239999999999998</v>
      </c>
      <c r="AK9" s="3"/>
      <c r="AL9" s="3"/>
      <c r="AM9" s="3"/>
      <c r="AN9" s="3"/>
      <c r="AO9" s="3"/>
      <c r="AP9" s="3"/>
      <c r="AQ9" s="3"/>
      <c r="AR9" s="3"/>
      <c r="AS9" s="3">
        <f t="shared" si="1"/>
        <v>0</v>
      </c>
      <c r="AT9" s="3"/>
    </row>
    <row r="10" spans="1:46" ht="15.75" thickBot="1" x14ac:dyDescent="0.3">
      <c r="A10" s="2">
        <v>45818</v>
      </c>
      <c r="B10" s="3">
        <v>38.987000000000002</v>
      </c>
      <c r="C10" s="4">
        <v>2.4329999999999998</v>
      </c>
      <c r="D10" s="3">
        <f t="shared" si="0"/>
        <v>41.42</v>
      </c>
      <c r="E10" s="3">
        <v>38.412999999999997</v>
      </c>
      <c r="F10" s="4">
        <v>0.78600000000000003</v>
      </c>
      <c r="G10" s="3">
        <v>3.05</v>
      </c>
      <c r="H10" s="3">
        <v>7.1769999999999996</v>
      </c>
      <c r="I10" s="3"/>
      <c r="J10" s="3"/>
      <c r="K10" s="3">
        <v>1.3580000000000001</v>
      </c>
      <c r="L10" s="3">
        <v>128.88800000000001</v>
      </c>
      <c r="M10" s="3">
        <v>49.850999999999999</v>
      </c>
      <c r="N10" s="3"/>
      <c r="O10" s="3"/>
      <c r="P10" s="3"/>
      <c r="Q10" s="3"/>
      <c r="R10" s="3"/>
      <c r="S10" s="3"/>
      <c r="T10" s="3"/>
      <c r="U10" s="3">
        <v>28.300999999999998</v>
      </c>
      <c r="V10" s="3">
        <v>165.01599999999999</v>
      </c>
      <c r="W10" s="3">
        <v>161.596</v>
      </c>
      <c r="X10" s="3"/>
      <c r="Y10" s="3"/>
      <c r="Z10" s="3">
        <v>0.249</v>
      </c>
      <c r="AA10" s="3">
        <v>1.3939999999999999</v>
      </c>
      <c r="AB10" s="3">
        <v>8.3290000000000006</v>
      </c>
      <c r="AC10" s="3"/>
      <c r="AD10" s="3"/>
      <c r="AE10" s="3">
        <v>0.46600000000000003</v>
      </c>
      <c r="AF10" s="3">
        <v>17.488</v>
      </c>
      <c r="AG10" s="3">
        <v>20.062999999999999</v>
      </c>
      <c r="AH10" s="3"/>
      <c r="AI10" s="3"/>
      <c r="AJ10" s="3">
        <v>3.2170000000000001</v>
      </c>
      <c r="AK10" s="3">
        <v>25.561</v>
      </c>
      <c r="AL10" s="3">
        <v>145.89599999999999</v>
      </c>
      <c r="AM10" s="3"/>
      <c r="AN10" s="3"/>
      <c r="AO10" s="3"/>
      <c r="AP10" s="3"/>
      <c r="AQ10" s="3">
        <v>189.29599999999999</v>
      </c>
      <c r="AR10" s="3">
        <v>16.350000000000001</v>
      </c>
      <c r="AS10" s="3">
        <f t="shared" si="1"/>
        <v>205.64599999999999</v>
      </c>
      <c r="AT10" s="3"/>
    </row>
    <row r="11" spans="1:46" ht="15.75" thickBot="1" x14ac:dyDescent="0.3">
      <c r="A11" s="2">
        <v>45819</v>
      </c>
      <c r="B11" s="3">
        <v>29.530999999999999</v>
      </c>
      <c r="C11" s="4">
        <v>2.3809999999999998</v>
      </c>
      <c r="D11" s="3">
        <f t="shared" si="0"/>
        <v>31.911999999999999</v>
      </c>
      <c r="E11" s="3">
        <v>40.113999999999997</v>
      </c>
      <c r="F11" s="4">
        <v>0.78600000000000003</v>
      </c>
      <c r="G11" s="3">
        <v>3.05</v>
      </c>
      <c r="H11" s="3">
        <v>7.1769999999999996</v>
      </c>
      <c r="I11" s="3"/>
      <c r="J11" s="3"/>
      <c r="K11" s="3">
        <v>1.4890000000000001</v>
      </c>
      <c r="L11" s="3">
        <v>129.85</v>
      </c>
      <c r="M11" s="3">
        <v>50.332999999999998</v>
      </c>
      <c r="N11" s="3"/>
      <c r="O11" s="3"/>
      <c r="P11" s="3"/>
      <c r="Q11" s="3"/>
      <c r="R11" s="3"/>
      <c r="S11" s="3"/>
      <c r="T11" s="3"/>
      <c r="U11" s="3">
        <v>29.533999999999999</v>
      </c>
      <c r="V11" s="3">
        <v>178.84800000000001</v>
      </c>
      <c r="W11" s="3">
        <v>168.846</v>
      </c>
      <c r="X11" s="3"/>
      <c r="Y11" s="3"/>
      <c r="Z11" s="3">
        <v>0.26</v>
      </c>
      <c r="AA11" s="3">
        <v>1.405</v>
      </c>
      <c r="AB11" s="3">
        <v>8.952</v>
      </c>
      <c r="AC11" s="3"/>
      <c r="AD11" s="3"/>
      <c r="AE11" s="3">
        <v>0.443</v>
      </c>
      <c r="AF11" s="3">
        <v>17.488</v>
      </c>
      <c r="AG11" s="3">
        <v>20.062999999999999</v>
      </c>
      <c r="AH11" s="3"/>
      <c r="AI11" s="3"/>
      <c r="AJ11" s="3">
        <v>2.4</v>
      </c>
      <c r="AK11" s="3">
        <v>22.181000000000001</v>
      </c>
      <c r="AL11" s="3">
        <v>149.273</v>
      </c>
      <c r="AM11" s="3"/>
      <c r="AN11" s="3"/>
      <c r="AO11" s="3"/>
      <c r="AP11" s="3"/>
      <c r="AQ11" s="3">
        <v>191.47900000000001</v>
      </c>
      <c r="AR11" s="3">
        <v>17.07</v>
      </c>
      <c r="AS11" s="3">
        <f t="shared" si="1"/>
        <v>208.54900000000001</v>
      </c>
      <c r="AT11" s="3"/>
    </row>
    <row r="12" spans="1:46" ht="15.75" thickBot="1" x14ac:dyDescent="0.3">
      <c r="A12" s="2">
        <v>45820</v>
      </c>
      <c r="B12" s="3">
        <v>33.395000000000003</v>
      </c>
      <c r="C12" s="4">
        <v>2.2170000000000001</v>
      </c>
      <c r="D12" s="3">
        <f t="shared" si="0"/>
        <v>35.612000000000002</v>
      </c>
      <c r="E12" s="3">
        <v>41.148000000000003</v>
      </c>
      <c r="F12" s="4">
        <v>0.80400000000000005</v>
      </c>
      <c r="G12" s="3">
        <v>3.05</v>
      </c>
      <c r="H12" s="3">
        <v>7.1769999999999996</v>
      </c>
      <c r="I12" s="3"/>
      <c r="J12" s="3"/>
      <c r="K12" s="3">
        <v>0.44400000000000001</v>
      </c>
      <c r="L12" s="3">
        <v>130.297</v>
      </c>
      <c r="M12" s="3">
        <v>50.332999999999998</v>
      </c>
      <c r="N12" s="3"/>
      <c r="O12" s="3"/>
      <c r="P12" s="3"/>
      <c r="Q12" s="3"/>
      <c r="R12" s="3"/>
      <c r="S12" s="3"/>
      <c r="T12" s="3"/>
      <c r="U12" s="3">
        <v>29.849</v>
      </c>
      <c r="V12" s="3">
        <v>193.03899999999999</v>
      </c>
      <c r="W12" s="3">
        <v>152.60599999999999</v>
      </c>
      <c r="X12" s="3"/>
      <c r="Y12" s="3"/>
      <c r="Z12" s="3">
        <v>0.27600000000000002</v>
      </c>
      <c r="AA12" s="3">
        <v>1.657</v>
      </c>
      <c r="AB12" s="3">
        <v>9.1419999999999995</v>
      </c>
      <c r="AC12" s="3"/>
      <c r="AD12" s="3"/>
      <c r="AE12" s="3">
        <v>0.502</v>
      </c>
      <c r="AF12" s="3">
        <v>17.488</v>
      </c>
      <c r="AG12" s="3">
        <v>20.062999999999999</v>
      </c>
      <c r="AH12" s="3"/>
      <c r="AI12" s="3"/>
      <c r="AJ12" s="3">
        <v>2.4</v>
      </c>
      <c r="AK12" s="3">
        <v>22.454000000000001</v>
      </c>
      <c r="AL12" s="3">
        <v>151.37299999999999</v>
      </c>
      <c r="AM12" s="3"/>
      <c r="AN12" s="3"/>
      <c r="AO12" s="3"/>
      <c r="AP12" s="3"/>
      <c r="AQ12" s="3">
        <v>192.505</v>
      </c>
      <c r="AR12" s="3">
        <v>17.37</v>
      </c>
      <c r="AS12" s="3">
        <f t="shared" si="1"/>
        <v>209.875</v>
      </c>
      <c r="AT12" s="3"/>
    </row>
    <row r="13" spans="1:46" ht="15.75" thickBot="1" x14ac:dyDescent="0.3">
      <c r="A13" s="2">
        <v>45822</v>
      </c>
      <c r="B13" s="3">
        <v>31.628</v>
      </c>
      <c r="C13" s="4">
        <v>7.8019999999999996</v>
      </c>
      <c r="D13" s="3">
        <f t="shared" si="0"/>
        <v>39.43</v>
      </c>
      <c r="E13" s="3">
        <v>41.002000000000002</v>
      </c>
      <c r="F13" s="4">
        <v>0.77300000000000002</v>
      </c>
      <c r="G13" s="3">
        <v>3.05</v>
      </c>
      <c r="H13" s="3">
        <v>7.1769999999999996</v>
      </c>
      <c r="I13" s="3"/>
      <c r="J13" s="3"/>
      <c r="K13" s="3">
        <v>0.60099999999999998</v>
      </c>
      <c r="L13" s="3">
        <v>128.50399999999999</v>
      </c>
      <c r="M13" s="5">
        <v>50.814999999999998</v>
      </c>
      <c r="N13" s="3"/>
      <c r="O13" s="3"/>
      <c r="P13" s="3"/>
      <c r="Q13" s="3"/>
      <c r="R13" s="3"/>
      <c r="S13" s="3"/>
      <c r="T13" s="3"/>
      <c r="U13" s="3">
        <v>29.431999999999999</v>
      </c>
      <c r="V13" s="3">
        <v>197.75200000000001</v>
      </c>
      <c r="W13" s="3">
        <v>146.80600000000001</v>
      </c>
      <c r="X13" s="3"/>
      <c r="Y13" s="3"/>
      <c r="Z13" s="3">
        <v>0.27900000000000003</v>
      </c>
      <c r="AA13" s="3">
        <v>1.5840000000000001</v>
      </c>
      <c r="AB13" s="3">
        <v>9.4939999999999998</v>
      </c>
      <c r="AC13" s="3"/>
      <c r="AD13" s="3"/>
      <c r="AE13" s="3">
        <v>0.47699999999999998</v>
      </c>
      <c r="AF13" s="3">
        <v>17.488</v>
      </c>
      <c r="AG13" s="3">
        <v>20.062999999999999</v>
      </c>
      <c r="AH13" s="3"/>
      <c r="AI13" s="3"/>
      <c r="AJ13" s="3">
        <v>2.4550000000000001</v>
      </c>
      <c r="AK13" s="3">
        <v>22.399000000000001</v>
      </c>
      <c r="AL13" s="3">
        <v>153.88399999999999</v>
      </c>
      <c r="AM13" s="3"/>
      <c r="AN13" s="3"/>
      <c r="AO13" s="3"/>
      <c r="AP13" s="3"/>
      <c r="AQ13" s="3">
        <v>194.22900000000001</v>
      </c>
      <c r="AR13" s="3">
        <v>17.100000000000001</v>
      </c>
      <c r="AS13" s="3">
        <f t="shared" si="1"/>
        <v>211.32900000000001</v>
      </c>
      <c r="AT13" s="3"/>
    </row>
    <row r="14" spans="1:46" ht="15.75" thickBot="1" x14ac:dyDescent="0.3">
      <c r="A14" s="2">
        <v>45823</v>
      </c>
      <c r="B14" s="3">
        <v>40.095999999999997</v>
      </c>
      <c r="C14" s="4">
        <v>8.5060000000000002</v>
      </c>
      <c r="D14" s="3">
        <f t="shared" si="0"/>
        <v>48.601999999999997</v>
      </c>
      <c r="E14" s="3">
        <v>41.006</v>
      </c>
      <c r="F14" s="4">
        <v>0.79300000000000004</v>
      </c>
      <c r="G14" s="3">
        <v>3.05</v>
      </c>
      <c r="H14" s="3">
        <v>7.4169999999999998</v>
      </c>
      <c r="I14" s="3"/>
      <c r="J14" s="3"/>
      <c r="K14" s="3">
        <v>0.72199999999999998</v>
      </c>
      <c r="L14" s="3">
        <v>128.18</v>
      </c>
      <c r="M14" s="3">
        <v>50.814999999999998</v>
      </c>
      <c r="N14" s="3"/>
      <c r="O14" s="3"/>
      <c r="P14" s="3"/>
      <c r="Q14" s="3"/>
      <c r="R14" s="3"/>
      <c r="S14" s="3"/>
      <c r="T14" s="3"/>
      <c r="U14" s="3">
        <v>29.437000000000001</v>
      </c>
      <c r="V14" s="3">
        <v>190.58099999999999</v>
      </c>
      <c r="W14" s="3">
        <v>162.756</v>
      </c>
      <c r="X14" s="3"/>
      <c r="Y14" s="3"/>
      <c r="Z14" s="3">
        <v>0.19</v>
      </c>
      <c r="AA14" s="3">
        <v>1.2310000000000001</v>
      </c>
      <c r="AB14" s="3">
        <v>9.4939999999999998</v>
      </c>
      <c r="AC14" s="3"/>
      <c r="AD14" s="3"/>
      <c r="AE14" s="3">
        <v>0.48</v>
      </c>
      <c r="AF14" s="3">
        <v>18.507000000000001</v>
      </c>
      <c r="AG14" s="3">
        <v>20.062999999999999</v>
      </c>
      <c r="AH14" s="3"/>
      <c r="AI14" s="3"/>
      <c r="AJ14" s="3">
        <v>3.2040000000000002</v>
      </c>
      <c r="AK14" s="3">
        <v>24.689</v>
      </c>
      <c r="AL14" s="3">
        <v>154.49100000000001</v>
      </c>
      <c r="AM14" s="3"/>
      <c r="AN14" s="3"/>
      <c r="AO14" s="3"/>
      <c r="AP14" s="3"/>
      <c r="AQ14" s="3">
        <v>198.13900000000001</v>
      </c>
      <c r="AR14" s="3">
        <v>17.295000000000002</v>
      </c>
      <c r="AS14" s="3">
        <f t="shared" si="1"/>
        <v>215.43400000000003</v>
      </c>
      <c r="AT14" s="3"/>
    </row>
    <row r="15" spans="1:46" ht="15.75" thickBot="1" x14ac:dyDescent="0.3">
      <c r="A15" s="2">
        <v>45824</v>
      </c>
      <c r="B15" s="3">
        <v>35.375</v>
      </c>
      <c r="C15" s="4">
        <v>2.742</v>
      </c>
      <c r="D15" s="3">
        <f t="shared" si="0"/>
        <v>38.116999999999997</v>
      </c>
      <c r="E15" s="3">
        <v>41.148000000000003</v>
      </c>
      <c r="F15" s="4">
        <v>0.77800000000000002</v>
      </c>
      <c r="G15" s="3">
        <v>3.05</v>
      </c>
      <c r="H15" s="3">
        <v>7.0570000000000004</v>
      </c>
      <c r="I15" s="3"/>
      <c r="J15" s="3"/>
      <c r="K15" s="3">
        <v>0.746</v>
      </c>
      <c r="L15" s="3">
        <v>127.991</v>
      </c>
      <c r="M15" s="3">
        <v>50.814999999999998</v>
      </c>
      <c r="N15" s="3"/>
      <c r="O15" s="3"/>
      <c r="P15" s="3"/>
      <c r="Q15" s="3"/>
      <c r="R15" s="3"/>
      <c r="S15" s="3"/>
      <c r="T15" s="3"/>
      <c r="U15" s="3">
        <v>28.43</v>
      </c>
      <c r="V15" s="3">
        <v>192.167</v>
      </c>
      <c r="W15" s="3">
        <v>183.346</v>
      </c>
      <c r="X15" s="3"/>
      <c r="Y15" s="3"/>
      <c r="Z15" s="3">
        <v>0.19</v>
      </c>
      <c r="AA15" s="3">
        <v>1.218</v>
      </c>
      <c r="AB15" s="3">
        <v>3.532</v>
      </c>
      <c r="AC15" s="3"/>
      <c r="AD15" s="3"/>
      <c r="AE15" s="3">
        <v>0.46800000000000003</v>
      </c>
      <c r="AF15" s="3">
        <v>18.507000000000001</v>
      </c>
      <c r="AG15" s="3">
        <v>20.062999999999999</v>
      </c>
      <c r="AH15" s="3"/>
      <c r="AI15" s="3"/>
      <c r="AJ15" s="3">
        <v>2.8439999999999999</v>
      </c>
      <c r="AK15" s="3">
        <v>25.507000000000001</v>
      </c>
      <c r="AL15" s="3">
        <v>157.05799999999999</v>
      </c>
      <c r="AM15" s="3"/>
      <c r="AN15" s="3"/>
      <c r="AO15" s="3"/>
      <c r="AP15" s="3"/>
      <c r="AQ15" s="3">
        <v>192.48699999999999</v>
      </c>
      <c r="AR15" s="3">
        <v>16.695</v>
      </c>
      <c r="AS15" s="3">
        <f t="shared" si="1"/>
        <v>209.18199999999999</v>
      </c>
      <c r="AT15" s="3"/>
    </row>
    <row r="16" spans="1:46" ht="15.75" thickBot="1" x14ac:dyDescent="0.3">
      <c r="A16" s="2">
        <v>45825</v>
      </c>
      <c r="B16" s="3">
        <v>35.54</v>
      </c>
      <c r="C16" s="4">
        <v>2.4</v>
      </c>
      <c r="D16" s="3">
        <f t="shared" si="0"/>
        <v>37.94</v>
      </c>
      <c r="E16" s="3">
        <v>41.454999999999998</v>
      </c>
      <c r="F16" s="4">
        <v>0.76800000000000002</v>
      </c>
      <c r="G16" s="3">
        <v>3.05</v>
      </c>
      <c r="H16" s="3">
        <v>7.117</v>
      </c>
      <c r="I16" s="3"/>
      <c r="J16" s="3"/>
      <c r="K16" s="3">
        <v>1.5629999999999999</v>
      </c>
      <c r="L16" s="3">
        <v>127.849</v>
      </c>
      <c r="M16" s="3">
        <v>51.585000000000001</v>
      </c>
      <c r="N16" s="3"/>
      <c r="O16" s="3"/>
      <c r="P16" s="3"/>
      <c r="Q16" s="3"/>
      <c r="R16" s="3"/>
      <c r="S16" s="3"/>
      <c r="T16" s="3"/>
      <c r="U16" s="3">
        <v>30.077000000000002</v>
      </c>
      <c r="V16" s="3">
        <v>183.90600000000001</v>
      </c>
      <c r="W16" s="3">
        <v>171.74600000000001</v>
      </c>
      <c r="X16" s="3"/>
      <c r="Y16" s="3"/>
      <c r="Z16" s="3">
        <v>0.19500000000000001</v>
      </c>
      <c r="AA16" s="3">
        <v>1.413</v>
      </c>
      <c r="AB16" s="3">
        <v>3.532</v>
      </c>
      <c r="AC16" s="3"/>
      <c r="AD16" s="3"/>
      <c r="AE16" s="3">
        <v>0.497</v>
      </c>
      <c r="AF16" s="3">
        <v>18.507000000000001</v>
      </c>
      <c r="AG16" s="3">
        <v>20.062999999999999</v>
      </c>
      <c r="AH16" s="3"/>
      <c r="AI16" s="3"/>
      <c r="AJ16" s="3">
        <v>1.605</v>
      </c>
      <c r="AK16" s="3">
        <v>26.074000000000002</v>
      </c>
      <c r="AL16" s="3">
        <v>159.23599999999999</v>
      </c>
      <c r="AM16" s="3"/>
      <c r="AN16" s="3"/>
      <c r="AO16" s="3"/>
      <c r="AP16" s="3"/>
      <c r="AQ16" s="3">
        <v>197.22200000000001</v>
      </c>
      <c r="AR16" s="3">
        <v>15.51</v>
      </c>
      <c r="AS16" s="3">
        <f t="shared" si="1"/>
        <v>212.732</v>
      </c>
      <c r="AT16" s="3"/>
    </row>
    <row r="17" spans="1:46" ht="15.75" thickBot="1" x14ac:dyDescent="0.3">
      <c r="A17" s="2">
        <v>45826</v>
      </c>
      <c r="B17" s="3">
        <v>38.981999999999999</v>
      </c>
      <c r="C17" s="4">
        <v>2.3839999999999999</v>
      </c>
      <c r="D17" s="3">
        <f t="shared" si="0"/>
        <v>41.366</v>
      </c>
      <c r="E17" s="3">
        <v>42.082000000000001</v>
      </c>
      <c r="F17" s="4">
        <v>0.76600000000000001</v>
      </c>
      <c r="G17" s="3">
        <v>3.05</v>
      </c>
      <c r="H17" s="3">
        <v>7.117</v>
      </c>
      <c r="I17" s="3"/>
      <c r="J17" s="3"/>
      <c r="K17" s="3">
        <v>1.6879999999999999</v>
      </c>
      <c r="L17" s="3">
        <v>128.602</v>
      </c>
      <c r="M17" s="3">
        <v>51.585000000000001</v>
      </c>
      <c r="N17" s="3"/>
      <c r="O17" s="3"/>
      <c r="P17" s="3"/>
      <c r="Q17" s="3"/>
      <c r="R17" s="3"/>
      <c r="S17" s="3"/>
      <c r="T17" s="3"/>
      <c r="U17" s="3">
        <v>30.244</v>
      </c>
      <c r="V17" s="3">
        <v>185.18700000000001</v>
      </c>
      <c r="W17" s="3">
        <v>180.446</v>
      </c>
      <c r="X17" s="3"/>
      <c r="Y17" s="3"/>
      <c r="Z17" s="3">
        <v>0.19</v>
      </c>
      <c r="AA17" s="3">
        <v>1.25</v>
      </c>
      <c r="AB17" s="3">
        <v>3.8839999999999999</v>
      </c>
      <c r="AC17" s="3"/>
      <c r="AD17" s="3"/>
      <c r="AE17" s="3">
        <v>0.503</v>
      </c>
      <c r="AF17" s="3">
        <v>18.507000000000001</v>
      </c>
      <c r="AG17" s="3">
        <v>20.062999999999999</v>
      </c>
      <c r="AH17" s="3"/>
      <c r="AI17" s="3"/>
      <c r="AJ17" s="3">
        <v>1.8839999999999999</v>
      </c>
      <c r="AK17" s="3">
        <v>26.074000000000002</v>
      </c>
      <c r="AL17" s="3">
        <v>161.59399999999999</v>
      </c>
      <c r="AM17" s="3"/>
      <c r="AN17" s="3"/>
      <c r="AO17" s="3"/>
      <c r="AP17" s="3"/>
      <c r="AQ17" s="3">
        <v>191.09200000000001</v>
      </c>
      <c r="AR17" s="3">
        <v>15.66</v>
      </c>
      <c r="AS17" s="3">
        <f t="shared" si="1"/>
        <v>206.75200000000001</v>
      </c>
      <c r="AT17" s="3"/>
    </row>
    <row r="18" spans="1:46" ht="15.75" thickBot="1" x14ac:dyDescent="0.3">
      <c r="A18" s="2">
        <v>45827</v>
      </c>
      <c r="B18" s="3">
        <v>33.718000000000004</v>
      </c>
      <c r="C18" s="4">
        <v>2.0369999999999999</v>
      </c>
      <c r="D18" s="3">
        <f t="shared" si="0"/>
        <v>35.755000000000003</v>
      </c>
      <c r="E18" s="3">
        <v>42.249000000000002</v>
      </c>
      <c r="F18" s="4">
        <v>0.76600000000000001</v>
      </c>
      <c r="G18" s="3">
        <v>3.05</v>
      </c>
      <c r="H18" s="3">
        <v>7.117</v>
      </c>
      <c r="I18" s="3"/>
      <c r="J18" s="3"/>
      <c r="K18" s="3">
        <v>1.073</v>
      </c>
      <c r="L18" s="3">
        <v>120.652</v>
      </c>
      <c r="M18" s="3">
        <v>53.212000000000003</v>
      </c>
      <c r="N18" s="3"/>
      <c r="O18" s="3"/>
      <c r="P18" s="3">
        <v>0.77</v>
      </c>
      <c r="Q18" s="3"/>
      <c r="R18" s="3"/>
      <c r="S18" s="3"/>
      <c r="T18" s="3"/>
      <c r="U18" s="3">
        <v>29.713000000000001</v>
      </c>
      <c r="V18" s="3">
        <v>175.078</v>
      </c>
      <c r="W18" s="3">
        <v>176.386</v>
      </c>
      <c r="X18" s="3"/>
      <c r="Y18" s="3"/>
      <c r="Z18" s="3">
        <v>0.182</v>
      </c>
      <c r="AA18" s="3">
        <v>1.351</v>
      </c>
      <c r="AB18" s="3">
        <v>3.9660000000000002</v>
      </c>
      <c r="AC18" s="3"/>
      <c r="AD18" s="3"/>
      <c r="AE18" s="3">
        <v>0.54</v>
      </c>
      <c r="AF18" s="3">
        <v>19.015999999999998</v>
      </c>
      <c r="AG18" s="3">
        <v>20.062999999999999</v>
      </c>
      <c r="AH18" s="3"/>
      <c r="AI18" s="3"/>
      <c r="AJ18" s="3">
        <v>1.897</v>
      </c>
      <c r="AK18" s="3">
        <v>24.776</v>
      </c>
      <c r="AL18" s="3">
        <v>162.85900000000001</v>
      </c>
      <c r="AM18" s="3"/>
      <c r="AN18" s="3"/>
      <c r="AO18" s="3"/>
      <c r="AP18" s="3"/>
      <c r="AQ18" s="3">
        <v>181.614</v>
      </c>
      <c r="AR18" s="3">
        <v>15.12</v>
      </c>
      <c r="AS18" s="3">
        <f t="shared" si="1"/>
        <v>196.73400000000001</v>
      </c>
      <c r="AT18" s="3"/>
    </row>
    <row r="19" spans="1:46" ht="15.75" thickBot="1" x14ac:dyDescent="0.3">
      <c r="A19" s="2">
        <v>45829</v>
      </c>
      <c r="B19" s="3"/>
      <c r="C19" s="4"/>
      <c r="D19" s="3">
        <f t="shared" si="0"/>
        <v>0</v>
      </c>
      <c r="E19" s="3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>
        <f t="shared" si="1"/>
        <v>0</v>
      </c>
      <c r="AT19" s="3"/>
    </row>
    <row r="20" spans="1:46" ht="15.75" thickBot="1" x14ac:dyDescent="0.3">
      <c r="A20" s="2">
        <v>45830</v>
      </c>
      <c r="B20" s="3">
        <v>39.386000000000003</v>
      </c>
      <c r="C20" s="4">
        <v>2.9060000000000001</v>
      </c>
      <c r="D20" s="3">
        <f t="shared" si="0"/>
        <v>42.292000000000002</v>
      </c>
      <c r="E20" s="3">
        <v>43.05</v>
      </c>
      <c r="F20" s="4">
        <v>0.79300000000000004</v>
      </c>
      <c r="G20" s="3">
        <v>3.05</v>
      </c>
      <c r="H20" s="3">
        <v>7.117</v>
      </c>
      <c r="I20" s="3"/>
      <c r="J20" s="3"/>
      <c r="K20" s="3">
        <f>(393.72+362.88)/1000</f>
        <v>0.75660000000000005</v>
      </c>
      <c r="L20" s="3">
        <v>121.976</v>
      </c>
      <c r="M20" s="3">
        <v>53.212000000000003</v>
      </c>
      <c r="N20" s="3"/>
      <c r="O20" s="3"/>
      <c r="P20" s="3"/>
      <c r="Q20" s="3"/>
      <c r="R20" s="3"/>
      <c r="S20" s="3"/>
      <c r="T20" s="3"/>
      <c r="U20" s="3">
        <v>30.893999999999998</v>
      </c>
      <c r="V20" s="3">
        <v>194.023</v>
      </c>
      <c r="W20" s="3">
        <v>245.55600000000001</v>
      </c>
      <c r="X20" s="3"/>
      <c r="Y20" s="3"/>
      <c r="Z20" s="3">
        <v>0</v>
      </c>
      <c r="AA20" s="3">
        <v>1.389</v>
      </c>
      <c r="AB20" s="3">
        <v>4.1959999999999997</v>
      </c>
      <c r="AC20" s="3"/>
      <c r="AD20" s="3"/>
      <c r="AE20" s="3">
        <v>0.53400000000000003</v>
      </c>
      <c r="AF20" s="3">
        <v>19.015999999999998</v>
      </c>
      <c r="AG20" s="3">
        <v>20.062999999999999</v>
      </c>
      <c r="AH20" s="3"/>
      <c r="AI20" s="3"/>
      <c r="AJ20" s="3">
        <v>2.964</v>
      </c>
      <c r="AK20" s="3">
        <v>24.033999999999999</v>
      </c>
      <c r="AL20" s="3">
        <v>164.09</v>
      </c>
      <c r="AM20" s="3"/>
      <c r="AN20" s="3"/>
      <c r="AO20" s="3"/>
      <c r="AP20" s="3"/>
      <c r="AQ20" s="3">
        <v>172.756</v>
      </c>
      <c r="AR20" s="3">
        <v>14.67</v>
      </c>
      <c r="AS20" s="3">
        <f t="shared" si="1"/>
        <v>187.42599999999999</v>
      </c>
      <c r="AT20" s="3"/>
    </row>
    <row r="21" spans="1:46" ht="15.75" thickBot="1" x14ac:dyDescent="0.3">
      <c r="A21" s="2">
        <v>45831</v>
      </c>
      <c r="B21" s="3">
        <v>38.767000000000003</v>
      </c>
      <c r="C21" s="4">
        <v>2.6890000000000001</v>
      </c>
      <c r="D21" s="3">
        <f t="shared" si="0"/>
        <v>41.456000000000003</v>
      </c>
      <c r="E21" s="3">
        <v>43.512999999999998</v>
      </c>
      <c r="F21" s="4">
        <v>0.78300000000000003</v>
      </c>
      <c r="G21" s="3">
        <v>3.05</v>
      </c>
      <c r="H21" s="3">
        <v>7.117</v>
      </c>
      <c r="I21" s="3"/>
      <c r="J21" s="3"/>
      <c r="K21" s="3">
        <f>(524.96+362.88)/1000</f>
        <v>0.88784000000000007</v>
      </c>
      <c r="L21" s="3">
        <v>123.11499999999999</v>
      </c>
      <c r="M21" s="3">
        <v>53.212000000000003</v>
      </c>
      <c r="N21" s="3"/>
      <c r="O21" s="3"/>
      <c r="P21" s="3">
        <v>0.77</v>
      </c>
      <c r="Q21" s="3"/>
      <c r="R21" s="3"/>
      <c r="S21" s="3"/>
      <c r="T21" s="3"/>
      <c r="U21" s="3">
        <v>31.443000000000001</v>
      </c>
      <c r="V21" s="3">
        <v>194.726</v>
      </c>
      <c r="W21" s="3">
        <v>268.75599999999997</v>
      </c>
      <c r="X21" s="3"/>
      <c r="Y21" s="3"/>
      <c r="Z21" s="3">
        <v>0</v>
      </c>
      <c r="AA21" s="3">
        <v>1.2669999999999999</v>
      </c>
      <c r="AB21" s="3">
        <v>4.3179999999999996</v>
      </c>
      <c r="AC21" s="3"/>
      <c r="AD21" s="3"/>
      <c r="AE21" s="3">
        <v>0.68200000000000005</v>
      </c>
      <c r="AF21" s="3">
        <v>19.015999999999998</v>
      </c>
      <c r="AG21" s="3">
        <v>20.062999999999999</v>
      </c>
      <c r="AH21" s="3"/>
      <c r="AI21" s="3"/>
      <c r="AJ21" s="3">
        <v>2.964</v>
      </c>
      <c r="AK21" s="3">
        <v>23.652000000000001</v>
      </c>
      <c r="AL21" s="3">
        <v>165.19499999999999</v>
      </c>
      <c r="AM21" s="3"/>
      <c r="AN21" s="3"/>
      <c r="AO21" s="3"/>
      <c r="AP21" s="3"/>
      <c r="AQ21" s="3">
        <v>174.08099999999999</v>
      </c>
      <c r="AR21" s="3">
        <v>15.24</v>
      </c>
      <c r="AS21" s="3">
        <f t="shared" si="1"/>
        <v>189.321</v>
      </c>
      <c r="AT21" s="3"/>
    </row>
    <row r="22" spans="1:46" ht="15.75" thickBot="1" x14ac:dyDescent="0.3">
      <c r="A22" s="2">
        <v>45832</v>
      </c>
      <c r="B22" s="3">
        <v>38.136000000000003</v>
      </c>
      <c r="C22" s="4">
        <v>2.7559999999999998</v>
      </c>
      <c r="D22" s="3">
        <f t="shared" si="0"/>
        <v>40.892000000000003</v>
      </c>
      <c r="E22" s="3">
        <v>43.530999999999999</v>
      </c>
      <c r="F22" s="4">
        <v>0.80400000000000005</v>
      </c>
      <c r="G22" s="3">
        <v>3.05</v>
      </c>
      <c r="H22" s="3">
        <v>7.7169999999999996</v>
      </c>
      <c r="I22" s="3"/>
      <c r="J22" s="3"/>
      <c r="K22" s="3">
        <f>(362.88+466.4)/1000</f>
        <v>0.82928000000000002</v>
      </c>
      <c r="L22" s="3">
        <v>123.48399999999999</v>
      </c>
      <c r="M22" s="3">
        <v>53.212000000000003</v>
      </c>
      <c r="N22" s="3"/>
      <c r="O22" s="3"/>
      <c r="P22" s="3"/>
      <c r="Q22" s="3"/>
      <c r="R22" s="3"/>
      <c r="S22" s="3"/>
      <c r="T22" s="3"/>
      <c r="U22" s="3">
        <v>30.206</v>
      </c>
      <c r="V22" s="3">
        <v>184.34200000000001</v>
      </c>
      <c r="W22" s="3">
        <v>253.82599999999999</v>
      </c>
      <c r="X22" s="3"/>
      <c r="Y22" s="3"/>
      <c r="Z22" s="3">
        <v>0</v>
      </c>
      <c r="AA22" s="3">
        <v>1.3069999999999999</v>
      </c>
      <c r="AB22" s="3">
        <v>4.5750000000000002</v>
      </c>
      <c r="AC22" s="3"/>
      <c r="AD22" s="3"/>
      <c r="AE22" s="3">
        <v>0.74</v>
      </c>
      <c r="AF22" s="3">
        <v>19.015999999999998</v>
      </c>
      <c r="AG22" s="3">
        <v>20.062999999999999</v>
      </c>
      <c r="AH22" s="3"/>
      <c r="AI22" s="3"/>
      <c r="AJ22" s="3">
        <v>2.7370000000000001</v>
      </c>
      <c r="AK22" s="3">
        <v>24.23</v>
      </c>
      <c r="AL22" s="3">
        <v>165.48500000000001</v>
      </c>
      <c r="AM22" s="3"/>
      <c r="AN22" s="3"/>
      <c r="AO22" s="3"/>
      <c r="AP22" s="3"/>
      <c r="AQ22" s="3">
        <v>162.09899999999999</v>
      </c>
      <c r="AR22" s="3">
        <v>15.015000000000001</v>
      </c>
      <c r="AS22" s="3">
        <f t="shared" si="1"/>
        <v>177.11399999999998</v>
      </c>
      <c r="AT22" s="3"/>
    </row>
    <row r="23" spans="1:46" ht="15.75" thickBot="1" x14ac:dyDescent="0.3">
      <c r="A23" s="2">
        <v>45833</v>
      </c>
      <c r="B23" s="3">
        <v>38.667000000000002</v>
      </c>
      <c r="C23" s="4">
        <v>2.722</v>
      </c>
      <c r="D23" s="3">
        <f t="shared" si="0"/>
        <v>41.389000000000003</v>
      </c>
      <c r="E23" s="3">
        <v>43.673000000000002</v>
      </c>
      <c r="F23" s="4">
        <v>0.78900000000000003</v>
      </c>
      <c r="G23" s="3">
        <v>3.05</v>
      </c>
      <c r="H23" s="3">
        <v>7.7649999999999997</v>
      </c>
      <c r="I23" s="3"/>
      <c r="J23" s="3"/>
      <c r="K23" s="3">
        <v>0.96899999999999997</v>
      </c>
      <c r="L23" s="3">
        <v>123.669</v>
      </c>
      <c r="M23" s="3">
        <v>53.212000000000003</v>
      </c>
      <c r="N23" s="3"/>
      <c r="O23" s="3"/>
      <c r="P23" s="3"/>
      <c r="Q23" s="3"/>
      <c r="R23" s="3"/>
      <c r="S23" s="3"/>
      <c r="T23" s="3"/>
      <c r="U23" s="3">
        <v>31.728000000000002</v>
      </c>
      <c r="V23" s="3">
        <v>187.6</v>
      </c>
      <c r="W23" s="3">
        <v>276.81599999999997</v>
      </c>
      <c r="X23" s="3"/>
      <c r="Y23" s="3"/>
      <c r="Z23" s="3">
        <f>33/1000</f>
        <v>3.3000000000000002E-2</v>
      </c>
      <c r="AA23" s="3">
        <v>1.194</v>
      </c>
      <c r="AB23" s="3">
        <v>4.7249999999999996</v>
      </c>
      <c r="AC23" s="3"/>
      <c r="AD23" s="3"/>
      <c r="AE23" s="3">
        <v>0.80800000000000005</v>
      </c>
      <c r="AF23" s="3">
        <v>20.544</v>
      </c>
      <c r="AG23" s="3">
        <v>20.062999999999999</v>
      </c>
      <c r="AH23" s="3"/>
      <c r="AI23" s="3"/>
      <c r="AJ23" s="3">
        <v>2.1240000000000001</v>
      </c>
      <c r="AK23" s="3">
        <v>24.536000000000001</v>
      </c>
      <c r="AL23" s="3">
        <v>167.42099999999999</v>
      </c>
      <c r="AM23" s="3"/>
      <c r="AN23" s="3"/>
      <c r="AO23" s="3"/>
      <c r="AP23" s="3"/>
      <c r="AQ23" s="3">
        <v>167.119</v>
      </c>
      <c r="AR23" s="3">
        <v>15.3</v>
      </c>
      <c r="AS23" s="3">
        <f t="shared" si="1"/>
        <v>182.41900000000001</v>
      </c>
      <c r="AT23" s="3"/>
    </row>
    <row r="24" spans="1:46" ht="15.75" thickBot="1" x14ac:dyDescent="0.3">
      <c r="A24" s="2">
        <v>45834</v>
      </c>
      <c r="B24" s="3">
        <v>43.835999999999999</v>
      </c>
      <c r="C24" s="4">
        <v>2.6749999999999998</v>
      </c>
      <c r="D24" s="3">
        <f t="shared" si="0"/>
        <v>46.510999999999996</v>
      </c>
      <c r="E24" s="3">
        <v>43.643999999999998</v>
      </c>
      <c r="F24" s="4">
        <v>0.79100000000000004</v>
      </c>
      <c r="G24" s="3">
        <v>3.05</v>
      </c>
      <c r="H24" s="3">
        <v>7.7649999999999997</v>
      </c>
      <c r="I24" s="3"/>
      <c r="J24" s="3"/>
      <c r="K24" s="3">
        <v>0.69399999999999995</v>
      </c>
      <c r="L24" s="3">
        <v>123.85299999999999</v>
      </c>
      <c r="M24" s="3">
        <v>53.212000000000003</v>
      </c>
      <c r="N24" s="3"/>
      <c r="O24" s="3"/>
      <c r="P24" s="3"/>
      <c r="Q24" s="3"/>
      <c r="R24" s="3"/>
      <c r="S24" s="3"/>
      <c r="T24" s="3"/>
      <c r="U24" s="3">
        <v>31.792000000000002</v>
      </c>
      <c r="V24" s="3">
        <v>161.518</v>
      </c>
      <c r="W24" s="3">
        <v>342.23599999999999</v>
      </c>
      <c r="X24" s="3"/>
      <c r="Y24" s="3"/>
      <c r="Z24" s="3">
        <v>5.7000000000000002E-2</v>
      </c>
      <c r="AA24" s="3">
        <v>1.196</v>
      </c>
      <c r="AB24" s="3">
        <v>4.8600000000000003</v>
      </c>
      <c r="AC24" s="3"/>
      <c r="AD24" s="3"/>
      <c r="AE24" s="3">
        <v>0.70599999999999996</v>
      </c>
      <c r="AF24" s="3">
        <v>20.544</v>
      </c>
      <c r="AG24" s="3">
        <v>20.062999999999999</v>
      </c>
      <c r="AH24" s="3"/>
      <c r="AI24" s="3"/>
      <c r="AJ24" s="3">
        <v>1.8839999999999999</v>
      </c>
      <c r="AK24" s="3">
        <v>24.994</v>
      </c>
      <c r="AL24" s="3">
        <v>168.26400000000001</v>
      </c>
      <c r="AM24" s="3"/>
      <c r="AN24" s="3"/>
      <c r="AO24" s="3"/>
      <c r="AP24" s="3"/>
      <c r="AQ24" s="3">
        <v>148.762</v>
      </c>
      <c r="AR24" s="3">
        <v>15.315</v>
      </c>
      <c r="AS24" s="3">
        <f t="shared" si="1"/>
        <v>164.077</v>
      </c>
      <c r="AT24" s="3"/>
    </row>
    <row r="25" spans="1:46" ht="15.75" thickBot="1" x14ac:dyDescent="0.3">
      <c r="A25" s="2">
        <v>45836</v>
      </c>
      <c r="B25" s="3">
        <v>41.036999999999999</v>
      </c>
      <c r="C25" s="4">
        <v>2.7770000000000001</v>
      </c>
      <c r="D25" s="3">
        <f t="shared" si="0"/>
        <v>43.814</v>
      </c>
      <c r="E25" s="3">
        <v>43.75</v>
      </c>
      <c r="F25" s="4">
        <v>0.79300000000000004</v>
      </c>
      <c r="G25" s="3">
        <v>3.05</v>
      </c>
      <c r="H25" s="3">
        <v>7.7770000000000001</v>
      </c>
      <c r="I25" s="3"/>
      <c r="J25" s="3"/>
      <c r="K25" s="3">
        <f>(544.32+746.24)/1000</f>
        <v>1.2905599999999999</v>
      </c>
      <c r="L25" s="3">
        <v>125.17700000000001</v>
      </c>
      <c r="M25" s="3">
        <v>53.212000000000003</v>
      </c>
      <c r="N25" s="3"/>
      <c r="O25" s="3"/>
      <c r="P25" s="3">
        <v>0.77</v>
      </c>
      <c r="Q25" s="3"/>
      <c r="R25" s="3"/>
      <c r="S25" s="3"/>
      <c r="T25" s="3"/>
      <c r="U25" s="3">
        <v>31.364999999999998</v>
      </c>
      <c r="V25" s="3">
        <v>162.74</v>
      </c>
      <c r="W25" s="3">
        <v>255.05600000000001</v>
      </c>
      <c r="X25" s="3"/>
      <c r="Y25" s="3"/>
      <c r="Z25" s="3">
        <v>2.7E-2</v>
      </c>
      <c r="AA25" s="3">
        <v>1.2230000000000001</v>
      </c>
      <c r="AB25" s="3">
        <v>4.8600000000000003</v>
      </c>
      <c r="AC25" s="3"/>
      <c r="AD25" s="3"/>
      <c r="AE25" s="3">
        <v>0.8</v>
      </c>
      <c r="AF25" s="3">
        <v>20.544</v>
      </c>
      <c r="AG25" s="3">
        <v>20.062999999999999</v>
      </c>
      <c r="AH25" s="3"/>
      <c r="AI25" s="3"/>
      <c r="AJ25" s="3">
        <v>1.657</v>
      </c>
      <c r="AK25" s="3">
        <v>25.91</v>
      </c>
      <c r="AL25" s="3">
        <v>167.483</v>
      </c>
      <c r="AM25" s="3"/>
      <c r="AN25" s="3"/>
      <c r="AO25" s="3"/>
      <c r="AP25" s="3"/>
      <c r="AQ25" s="3">
        <v>154.49199999999999</v>
      </c>
      <c r="AR25" s="3">
        <v>15.465</v>
      </c>
      <c r="AS25" s="3">
        <f t="shared" si="1"/>
        <v>169.95699999999999</v>
      </c>
      <c r="AT25" s="3"/>
    </row>
    <row r="26" spans="1:46" ht="15.75" thickBot="1" x14ac:dyDescent="0.3">
      <c r="A26" s="2">
        <v>45837</v>
      </c>
      <c r="B26" s="3">
        <v>29.138000000000002</v>
      </c>
      <c r="C26" s="4">
        <v>2.3460000000000001</v>
      </c>
      <c r="D26" s="3">
        <f t="shared" si="0"/>
        <v>31.484000000000002</v>
      </c>
      <c r="E26" s="3">
        <v>43.119</v>
      </c>
      <c r="F26" s="4">
        <v>0.79800000000000004</v>
      </c>
      <c r="G26" s="3">
        <v>3.05</v>
      </c>
      <c r="H26" s="3">
        <v>7.7770000000000001</v>
      </c>
      <c r="I26" s="3"/>
      <c r="J26" s="3"/>
      <c r="K26" s="3">
        <f>(787+651+363)/1000</f>
        <v>1.8009999999999999</v>
      </c>
      <c r="L26" s="3">
        <v>126.967</v>
      </c>
      <c r="M26" s="3">
        <v>53.212000000000003</v>
      </c>
      <c r="N26" s="3"/>
      <c r="O26" s="3"/>
      <c r="P26" s="3">
        <v>0.77</v>
      </c>
      <c r="Q26" s="3"/>
      <c r="R26" s="3"/>
      <c r="S26" s="3"/>
      <c r="T26" s="3"/>
      <c r="U26" s="3">
        <v>30.933</v>
      </c>
      <c r="V26" s="3">
        <v>119.619</v>
      </c>
      <c r="W26" s="3">
        <v>254.566</v>
      </c>
      <c r="X26" s="3"/>
      <c r="Y26" s="3"/>
      <c r="Z26" s="3">
        <v>2.7E-2</v>
      </c>
      <c r="AA26" s="3">
        <v>1.2390000000000001</v>
      </c>
      <c r="AB26" s="3">
        <v>4.9409999999999998</v>
      </c>
      <c r="AC26" s="3"/>
      <c r="AD26" s="3"/>
      <c r="AE26" s="3">
        <v>0.89100000000000001</v>
      </c>
      <c r="AF26" s="3">
        <v>20.544</v>
      </c>
      <c r="AG26" s="3">
        <v>20.062999999999999</v>
      </c>
      <c r="AH26" s="3"/>
      <c r="AI26" s="3"/>
      <c r="AJ26" s="3">
        <v>1.284</v>
      </c>
      <c r="AK26" s="3">
        <v>25.954000000000001</v>
      </c>
      <c r="AL26" s="3">
        <v>168.327</v>
      </c>
      <c r="AM26" s="3"/>
      <c r="AN26" s="3"/>
      <c r="AO26" s="3"/>
      <c r="AP26" s="3"/>
      <c r="AQ26" s="3">
        <v>137.40700000000001</v>
      </c>
      <c r="AR26" s="3">
        <v>16.11</v>
      </c>
      <c r="AS26" s="3">
        <f t="shared" si="1"/>
        <v>153.517</v>
      </c>
      <c r="AT26" s="3"/>
    </row>
    <row r="27" spans="1:46" ht="15.75" thickBot="1" x14ac:dyDescent="0.3">
      <c r="A27" s="2">
        <v>45838</v>
      </c>
      <c r="B27" s="3">
        <v>48.826000000000001</v>
      </c>
      <c r="C27" s="4">
        <v>1.1120000000000001</v>
      </c>
      <c r="D27" s="3">
        <f t="shared" si="0"/>
        <v>49.938000000000002</v>
      </c>
      <c r="E27" s="3">
        <v>44.054000000000002</v>
      </c>
      <c r="F27" s="4">
        <v>0.79300000000000004</v>
      </c>
      <c r="G27" s="3">
        <v>3.05</v>
      </c>
      <c r="H27" s="3">
        <v>7.7770000000000001</v>
      </c>
      <c r="I27" s="3"/>
      <c r="J27" s="3"/>
      <c r="K27" s="3">
        <f>(1050+1301)/1000</f>
        <v>2.351</v>
      </c>
      <c r="L27" s="3">
        <v>128.16</v>
      </c>
      <c r="M27" s="3">
        <v>58.264000000000003</v>
      </c>
      <c r="N27" s="3"/>
      <c r="O27" s="3"/>
      <c r="P27" s="3">
        <v>0.77</v>
      </c>
      <c r="Q27" s="3"/>
      <c r="R27" s="3"/>
      <c r="S27" s="3"/>
      <c r="T27" s="3"/>
      <c r="U27" s="3">
        <v>31.308</v>
      </c>
      <c r="V27" s="3">
        <v>122.79600000000001</v>
      </c>
      <c r="W27" s="3">
        <v>289.65600000000001</v>
      </c>
      <c r="X27" s="3"/>
      <c r="Y27" s="3"/>
      <c r="Z27" s="3">
        <v>2.7E-2</v>
      </c>
      <c r="AA27" s="3">
        <v>1.266</v>
      </c>
      <c r="AB27" s="3">
        <v>4.9409999999999998</v>
      </c>
      <c r="AC27" s="3"/>
      <c r="AD27" s="3"/>
      <c r="AE27" s="3">
        <v>0.94599999999999995</v>
      </c>
      <c r="AF27" s="3">
        <v>20.544</v>
      </c>
      <c r="AG27" s="3">
        <v>20.062999999999999</v>
      </c>
      <c r="AH27" s="3"/>
      <c r="AI27" s="3"/>
      <c r="AJ27" s="3">
        <v>1.284</v>
      </c>
      <c r="AK27" s="3">
        <v>26.216000000000001</v>
      </c>
      <c r="AL27" s="3">
        <v>169.07499999999999</v>
      </c>
      <c r="AM27" s="3"/>
      <c r="AN27" s="3"/>
      <c r="AO27" s="3"/>
      <c r="AP27" s="3"/>
      <c r="AQ27" s="3">
        <v>120.203</v>
      </c>
      <c r="AR27" s="3">
        <v>17.324999999999999</v>
      </c>
      <c r="AS27" s="3">
        <f t="shared" si="1"/>
        <v>137.52799999999999</v>
      </c>
      <c r="AT27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J8" sqref="J8"/>
    </sheetView>
  </sheetViews>
  <sheetFormatPr defaultRowHeight="15" x14ac:dyDescent="0.25"/>
  <cols>
    <col min="1" max="1" width="10.140625" customWidth="1"/>
    <col min="2" max="2" width="9.42578125" customWidth="1"/>
    <col min="3" max="3" width="8.5703125" customWidth="1"/>
    <col min="4" max="4" width="7.28515625" customWidth="1"/>
    <col min="5" max="5" width="9.42578125" customWidth="1"/>
    <col min="6" max="6" width="8.140625" customWidth="1"/>
  </cols>
  <sheetData>
    <row r="1" spans="1:7" ht="60" customHeight="1" thickBot="1" x14ac:dyDescent="0.3">
      <c r="A1" s="7" t="s">
        <v>0</v>
      </c>
      <c r="B1" s="8" t="s">
        <v>9</v>
      </c>
      <c r="C1" s="9" t="s">
        <v>10</v>
      </c>
      <c r="D1" s="8" t="s">
        <v>15</v>
      </c>
      <c r="E1" s="10" t="s">
        <v>11</v>
      </c>
      <c r="F1" s="10" t="s">
        <v>12</v>
      </c>
      <c r="G1" s="10" t="s">
        <v>13</v>
      </c>
    </row>
    <row r="2" spans="1:7" ht="15.75" thickBot="1" x14ac:dyDescent="0.3">
      <c r="A2" s="2">
        <v>45809</v>
      </c>
      <c r="B2" s="11">
        <v>30.274999999999999</v>
      </c>
      <c r="C2" s="12">
        <v>0.60199999999999998</v>
      </c>
      <c r="D2" s="11">
        <v>4.0780000000000003</v>
      </c>
      <c r="E2" s="13">
        <v>0.79300000000000004</v>
      </c>
      <c r="F2" s="3">
        <f>SUM(B2:E2)</f>
        <v>35.747999999999998</v>
      </c>
      <c r="G2" s="3">
        <f>SUM(B2:E2)-C2</f>
        <v>35.146000000000001</v>
      </c>
    </row>
    <row r="3" spans="1:7" ht="15.75" thickBot="1" x14ac:dyDescent="0.3">
      <c r="A3" s="2">
        <v>45810</v>
      </c>
      <c r="B3" s="3">
        <v>33.54</v>
      </c>
      <c r="C3" s="14">
        <v>1.61</v>
      </c>
      <c r="D3" s="3">
        <v>4.9290000000000003</v>
      </c>
      <c r="E3" s="15">
        <v>0.79300000000000004</v>
      </c>
      <c r="F3" s="3">
        <f t="shared" ref="F3:F27" si="0">SUM(B3:E3)</f>
        <v>40.872</v>
      </c>
      <c r="G3" s="3">
        <f t="shared" ref="G3:G27" si="1">SUM(B3:E3)-C3</f>
        <v>39.262</v>
      </c>
    </row>
    <row r="4" spans="1:7" ht="15.75" thickBot="1" x14ac:dyDescent="0.3">
      <c r="A4" s="2">
        <v>45811</v>
      </c>
      <c r="B4" s="11">
        <v>34.130000000000003</v>
      </c>
      <c r="C4" s="12">
        <v>0.93799999999999994</v>
      </c>
      <c r="D4" s="11">
        <v>4.9320000000000004</v>
      </c>
      <c r="E4" s="13">
        <v>0.80500000000000005</v>
      </c>
      <c r="F4" s="3">
        <f t="shared" si="0"/>
        <v>40.805000000000007</v>
      </c>
      <c r="G4" s="3">
        <f t="shared" si="1"/>
        <v>39.867000000000004</v>
      </c>
    </row>
    <row r="5" spans="1:7" ht="15.75" thickBot="1" x14ac:dyDescent="0.3">
      <c r="A5" s="2">
        <v>45812</v>
      </c>
      <c r="B5" s="3">
        <v>34.558999999999997</v>
      </c>
      <c r="C5" s="14">
        <v>0</v>
      </c>
      <c r="D5" s="3">
        <v>5.0750000000000002</v>
      </c>
      <c r="E5" s="15">
        <v>0.77500000000000002</v>
      </c>
      <c r="F5" s="3">
        <f t="shared" si="0"/>
        <v>40.408999999999999</v>
      </c>
      <c r="G5" s="3">
        <f t="shared" si="1"/>
        <v>40.408999999999999</v>
      </c>
    </row>
    <row r="6" spans="1:7" ht="15.75" thickBot="1" x14ac:dyDescent="0.3">
      <c r="A6" s="2">
        <v>45813</v>
      </c>
      <c r="B6" s="11">
        <v>33.543999999999997</v>
      </c>
      <c r="C6" s="12">
        <v>1.0780000000000001</v>
      </c>
      <c r="D6" s="11">
        <v>4.9749999999999996</v>
      </c>
      <c r="E6" s="13">
        <v>0.78888000000000003</v>
      </c>
      <c r="F6" s="3">
        <f t="shared" si="0"/>
        <v>40.38588</v>
      </c>
      <c r="G6" s="3">
        <f t="shared" si="1"/>
        <v>39.307879999999997</v>
      </c>
    </row>
    <row r="7" spans="1:7" ht="15.75" thickBot="1" x14ac:dyDescent="0.3">
      <c r="A7" s="2">
        <v>45815</v>
      </c>
      <c r="B7" s="3" t="s">
        <v>14</v>
      </c>
      <c r="C7" s="14" t="s">
        <v>14</v>
      </c>
      <c r="D7" s="3" t="s">
        <v>14</v>
      </c>
      <c r="E7" s="15" t="s">
        <v>14</v>
      </c>
      <c r="F7" s="3">
        <f t="shared" si="0"/>
        <v>0</v>
      </c>
      <c r="G7" s="3">
        <v>0</v>
      </c>
    </row>
    <row r="8" spans="1:7" ht="15.75" thickBot="1" x14ac:dyDescent="0.3">
      <c r="A8" s="2">
        <v>45816</v>
      </c>
      <c r="B8" s="11">
        <v>29.891999999999999</v>
      </c>
      <c r="C8" s="12">
        <v>0</v>
      </c>
      <c r="D8" s="11">
        <v>3.855</v>
      </c>
      <c r="E8" s="13">
        <v>0.77500000000000002</v>
      </c>
      <c r="F8" s="3">
        <f t="shared" si="0"/>
        <v>34.521999999999998</v>
      </c>
      <c r="G8" s="3">
        <f t="shared" si="1"/>
        <v>34.521999999999998</v>
      </c>
    </row>
    <row r="9" spans="1:7" ht="15.75" thickBot="1" x14ac:dyDescent="0.3">
      <c r="A9" s="2">
        <v>45817</v>
      </c>
      <c r="B9" s="3">
        <v>0</v>
      </c>
      <c r="C9" s="14">
        <v>0</v>
      </c>
      <c r="D9" s="3">
        <v>0</v>
      </c>
      <c r="E9" s="15">
        <v>0</v>
      </c>
      <c r="F9" s="3">
        <f t="shared" si="0"/>
        <v>0</v>
      </c>
      <c r="G9" s="3">
        <f t="shared" si="1"/>
        <v>0</v>
      </c>
    </row>
    <row r="10" spans="1:7" ht="15.75" thickBot="1" x14ac:dyDescent="0.3">
      <c r="A10" s="2">
        <v>45818</v>
      </c>
      <c r="B10" s="11">
        <v>33.591999999999999</v>
      </c>
      <c r="C10" s="12">
        <v>1.008</v>
      </c>
      <c r="D10" s="11">
        <v>0</v>
      </c>
      <c r="E10" s="13">
        <v>0.78600000000000003</v>
      </c>
      <c r="F10" s="3">
        <f t="shared" si="0"/>
        <v>35.386000000000003</v>
      </c>
      <c r="G10" s="3">
        <f t="shared" si="1"/>
        <v>34.378</v>
      </c>
    </row>
    <row r="11" spans="1:7" ht="15.75" thickBot="1" x14ac:dyDescent="0.3">
      <c r="A11" s="2">
        <v>45819</v>
      </c>
      <c r="B11" s="3">
        <v>34.125999999999998</v>
      </c>
      <c r="C11" s="14">
        <v>2.0299999999999998</v>
      </c>
      <c r="D11" s="3">
        <v>4.383</v>
      </c>
      <c r="E11" s="15">
        <v>0.78600000000000003</v>
      </c>
      <c r="F11" s="3">
        <f t="shared" si="0"/>
        <v>41.325000000000003</v>
      </c>
      <c r="G11" s="3">
        <f t="shared" si="1"/>
        <v>39.295000000000002</v>
      </c>
    </row>
    <row r="12" spans="1:7" ht="15.75" thickBot="1" x14ac:dyDescent="0.3">
      <c r="A12" s="2">
        <v>45820</v>
      </c>
      <c r="B12" s="11">
        <v>33.472000000000001</v>
      </c>
      <c r="C12" s="12">
        <v>1.9319999999999999</v>
      </c>
      <c r="D12" s="11">
        <v>4.976</v>
      </c>
      <c r="E12" s="13">
        <v>0.80400000000000005</v>
      </c>
      <c r="F12" s="3">
        <f t="shared" si="0"/>
        <v>41.184000000000005</v>
      </c>
      <c r="G12" s="3">
        <f t="shared" si="1"/>
        <v>39.252000000000002</v>
      </c>
    </row>
    <row r="13" spans="1:7" ht="15.75" thickBot="1" x14ac:dyDescent="0.3">
      <c r="A13" s="2">
        <v>45822</v>
      </c>
      <c r="B13" s="3">
        <v>33.244999999999997</v>
      </c>
      <c r="C13" s="14">
        <v>1.89</v>
      </c>
      <c r="D13" s="3">
        <v>3.7930000000000001</v>
      </c>
      <c r="E13" s="15">
        <v>0.77300000000000002</v>
      </c>
      <c r="F13" s="3">
        <f t="shared" si="0"/>
        <v>39.701000000000001</v>
      </c>
      <c r="G13" s="3">
        <f t="shared" si="1"/>
        <v>37.811</v>
      </c>
    </row>
    <row r="14" spans="1:7" ht="15.75" thickBot="1" x14ac:dyDescent="0.3">
      <c r="A14" s="2">
        <v>45823</v>
      </c>
      <c r="B14" s="11">
        <v>34.033000000000001</v>
      </c>
      <c r="C14" s="12">
        <v>1.96</v>
      </c>
      <c r="D14" s="11">
        <v>3.81</v>
      </c>
      <c r="E14" s="13">
        <v>0.79300000000000004</v>
      </c>
      <c r="F14" s="3">
        <f t="shared" si="0"/>
        <v>40.596000000000004</v>
      </c>
      <c r="G14" s="3">
        <f t="shared" si="1"/>
        <v>38.636000000000003</v>
      </c>
    </row>
    <row r="15" spans="1:7" ht="15.75" thickBot="1" x14ac:dyDescent="0.3">
      <c r="A15" s="2">
        <v>45824</v>
      </c>
      <c r="B15" s="3">
        <v>32.677999999999997</v>
      </c>
      <c r="C15" s="14">
        <v>1.708</v>
      </c>
      <c r="D15" s="3">
        <v>1.02</v>
      </c>
      <c r="E15" s="15">
        <v>0.77800000000000002</v>
      </c>
      <c r="F15" s="3">
        <f t="shared" si="0"/>
        <v>36.183999999999997</v>
      </c>
      <c r="G15" s="3">
        <f t="shared" si="1"/>
        <v>34.475999999999999</v>
      </c>
    </row>
    <row r="16" spans="1:7" ht="15.75" thickBot="1" x14ac:dyDescent="0.3">
      <c r="A16" s="2">
        <v>45825</v>
      </c>
      <c r="B16" s="11">
        <v>33.936999999999998</v>
      </c>
      <c r="C16" s="12">
        <v>0.56000000000000005</v>
      </c>
      <c r="D16" s="11">
        <v>4.915</v>
      </c>
      <c r="E16" s="13">
        <v>0.76800000000000002</v>
      </c>
      <c r="F16" s="3">
        <f t="shared" si="0"/>
        <v>40.18</v>
      </c>
      <c r="G16" s="3">
        <f t="shared" si="1"/>
        <v>39.619999999999997</v>
      </c>
    </row>
    <row r="17" spans="1:7" ht="15.75" thickBot="1" x14ac:dyDescent="0.3">
      <c r="A17" s="2">
        <v>45826</v>
      </c>
      <c r="B17" s="3">
        <v>34.51</v>
      </c>
      <c r="C17" s="14">
        <v>1.19</v>
      </c>
      <c r="D17" s="3">
        <v>3.25</v>
      </c>
      <c r="E17" s="15">
        <v>0.76600000000000001</v>
      </c>
      <c r="F17" s="3">
        <f t="shared" si="0"/>
        <v>39.715999999999994</v>
      </c>
      <c r="G17" s="3">
        <f t="shared" si="1"/>
        <v>38.525999999999996</v>
      </c>
    </row>
    <row r="18" spans="1:7" ht="15.75" thickBot="1" x14ac:dyDescent="0.3">
      <c r="A18" s="2">
        <v>45827</v>
      </c>
      <c r="B18" s="11">
        <v>34.173999999999999</v>
      </c>
      <c r="C18" s="12">
        <v>1.526</v>
      </c>
      <c r="D18" s="3">
        <v>3.18</v>
      </c>
      <c r="E18" s="13">
        <v>0.76600000000000001</v>
      </c>
      <c r="F18" s="3">
        <f t="shared" si="0"/>
        <v>39.646000000000001</v>
      </c>
      <c r="G18" s="3">
        <f t="shared" si="1"/>
        <v>38.119999999999997</v>
      </c>
    </row>
    <row r="19" spans="1:7" ht="15.75" thickBot="1" x14ac:dyDescent="0.3">
      <c r="A19" s="2">
        <v>45829</v>
      </c>
      <c r="B19" s="3">
        <v>0</v>
      </c>
      <c r="C19" s="14" t="s">
        <v>14</v>
      </c>
      <c r="D19" s="3" t="s">
        <v>14</v>
      </c>
      <c r="E19" s="15" t="s">
        <v>14</v>
      </c>
      <c r="F19" s="3">
        <f t="shared" si="0"/>
        <v>0</v>
      </c>
      <c r="G19" s="3">
        <v>0</v>
      </c>
    </row>
    <row r="20" spans="1:7" ht="15.75" thickBot="1" x14ac:dyDescent="0.3">
      <c r="A20" s="2">
        <v>45830</v>
      </c>
      <c r="B20" s="11">
        <v>35.148000000000003</v>
      </c>
      <c r="C20" s="12">
        <v>0</v>
      </c>
      <c r="D20" s="11">
        <v>4.09</v>
      </c>
      <c r="E20" s="13">
        <v>0.79300000000000004</v>
      </c>
      <c r="F20" s="3">
        <f t="shared" si="0"/>
        <v>40.030999999999999</v>
      </c>
      <c r="G20" s="3">
        <f t="shared" si="1"/>
        <v>40.030999999999999</v>
      </c>
    </row>
    <row r="21" spans="1:7" ht="15.75" thickBot="1" x14ac:dyDescent="0.3">
      <c r="A21" s="2">
        <v>45831</v>
      </c>
      <c r="B21" s="3">
        <v>36.747</v>
      </c>
      <c r="C21" s="14">
        <v>0</v>
      </c>
      <c r="D21" s="3">
        <v>3.83</v>
      </c>
      <c r="E21" s="15">
        <v>0.78300000000000003</v>
      </c>
      <c r="F21" s="3">
        <f t="shared" si="0"/>
        <v>41.36</v>
      </c>
      <c r="G21" s="3">
        <f t="shared" si="1"/>
        <v>41.36</v>
      </c>
    </row>
    <row r="22" spans="1:7" ht="15.75" thickBot="1" x14ac:dyDescent="0.3">
      <c r="A22" s="2">
        <v>45832</v>
      </c>
      <c r="B22" s="16">
        <v>34.512</v>
      </c>
      <c r="C22" s="17">
        <v>0.63</v>
      </c>
      <c r="D22" s="16">
        <v>3.5819999999999999</v>
      </c>
      <c r="E22" s="18">
        <v>0.80400000000000005</v>
      </c>
      <c r="F22" s="3">
        <f t="shared" si="0"/>
        <v>39.528000000000006</v>
      </c>
      <c r="G22" s="3">
        <f t="shared" si="1"/>
        <v>38.898000000000003</v>
      </c>
    </row>
    <row r="23" spans="1:7" ht="15.75" thickBot="1" x14ac:dyDescent="0.3">
      <c r="A23" s="2">
        <v>45833</v>
      </c>
      <c r="B23" s="3">
        <v>35.661999999999999</v>
      </c>
      <c r="C23" s="3">
        <v>0</v>
      </c>
      <c r="D23" s="3">
        <v>3.585</v>
      </c>
      <c r="E23" s="3">
        <v>0.78900000000000003</v>
      </c>
      <c r="F23" s="3">
        <f t="shared" si="0"/>
        <v>40.036000000000001</v>
      </c>
      <c r="G23" s="3">
        <f t="shared" si="1"/>
        <v>40.036000000000001</v>
      </c>
    </row>
    <row r="24" spans="1:7" ht="15.75" thickBot="1" x14ac:dyDescent="0.3">
      <c r="A24" s="2">
        <v>45834</v>
      </c>
      <c r="B24" s="3">
        <v>35.134</v>
      </c>
      <c r="C24" s="3">
        <v>0.84</v>
      </c>
      <c r="D24" s="3">
        <v>2.6</v>
      </c>
      <c r="E24" s="3">
        <v>0.79100000000000004</v>
      </c>
      <c r="F24" s="3">
        <f t="shared" si="0"/>
        <v>39.365000000000002</v>
      </c>
      <c r="G24" s="3">
        <f t="shared" si="1"/>
        <v>38.524999999999999</v>
      </c>
    </row>
    <row r="25" spans="1:7" ht="15.75" thickBot="1" x14ac:dyDescent="0.3">
      <c r="A25" s="2">
        <v>45836</v>
      </c>
      <c r="B25" s="3">
        <v>35.909999999999997</v>
      </c>
      <c r="C25" s="3">
        <v>0.28000000000000003</v>
      </c>
      <c r="D25" s="3">
        <v>4.92</v>
      </c>
      <c r="E25" s="3">
        <v>0.79300000000000004</v>
      </c>
      <c r="F25" s="3">
        <f t="shared" si="0"/>
        <v>41.902999999999999</v>
      </c>
      <c r="G25" s="3">
        <f t="shared" si="1"/>
        <v>41.622999999999998</v>
      </c>
    </row>
    <row r="26" spans="1:7" ht="15.75" thickBot="1" x14ac:dyDescent="0.3">
      <c r="A26" s="2">
        <v>45837</v>
      </c>
      <c r="B26" s="3">
        <v>35.706000000000003</v>
      </c>
      <c r="C26" s="3">
        <v>0</v>
      </c>
      <c r="D26" s="3">
        <v>5.4</v>
      </c>
      <c r="E26" s="3">
        <v>0.79800000000000004</v>
      </c>
      <c r="F26" s="3">
        <f t="shared" si="0"/>
        <v>41.904000000000003</v>
      </c>
      <c r="G26" s="3">
        <f t="shared" si="1"/>
        <v>41.904000000000003</v>
      </c>
    </row>
    <row r="27" spans="1:7" ht="15.75" thickBot="1" x14ac:dyDescent="0.3">
      <c r="A27" s="2">
        <v>45838</v>
      </c>
      <c r="B27" s="4">
        <v>36.686</v>
      </c>
      <c r="C27" s="4">
        <v>0</v>
      </c>
      <c r="D27" s="4">
        <v>5.7629999999999999</v>
      </c>
      <c r="E27" s="4">
        <v>0.79300000000000004</v>
      </c>
      <c r="F27" s="3">
        <f t="shared" si="0"/>
        <v>43.241999999999997</v>
      </c>
      <c r="G27" s="3">
        <f t="shared" si="1"/>
        <v>43.241999999999997</v>
      </c>
    </row>
    <row r="28" spans="1:7" ht="15.75" thickBot="1" x14ac:dyDescent="0.3">
      <c r="A28" s="1"/>
      <c r="B28" s="1"/>
      <c r="C28" s="1"/>
      <c r="D28" s="1"/>
      <c r="E28" s="1"/>
      <c r="F28" s="1"/>
      <c r="G28" s="1"/>
    </row>
    <row r="29" spans="1:7" ht="15.75" thickBot="1" x14ac:dyDescent="0.3">
      <c r="A29" s="1"/>
      <c r="B29" s="1"/>
      <c r="C29" s="1"/>
      <c r="D29" s="1"/>
      <c r="E29" s="1"/>
      <c r="F29" s="19" t="s">
        <v>3</v>
      </c>
      <c r="G29" s="20">
        <f>SUM(G2:G26)</f>
        <v>851.00488000000007</v>
      </c>
    </row>
  </sheetData>
  <pageMargins left="0.7" right="0.7" top="0.75" bottom="0.75" header="0.3" footer="0.3"/>
  <pageSetup paperSize="9" orientation="portrait" verticalDpi="0" r:id="rId1"/>
  <ignoredErrors>
    <ignoredError sqref="F2:F26 G2:G6 F27:G27 G8:G12 G25:G26 G13:G18 G20:G2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"/>
  <sheetViews>
    <sheetView tabSelected="1" zoomScale="85" zoomScaleNormal="85" workbookViewId="0">
      <pane ySplit="1" topLeftCell="A17" activePane="bottomLeft" state="frozen"/>
      <selection pane="bottomLeft" activeCell="L32" sqref="L32"/>
    </sheetView>
  </sheetViews>
  <sheetFormatPr defaultRowHeight="15" x14ac:dyDescent="0.25"/>
  <cols>
    <col min="1" max="1" width="25.28515625" customWidth="1"/>
    <col min="2" max="7" width="7.7109375" bestFit="1" customWidth="1"/>
    <col min="8" max="8" width="8.42578125" bestFit="1" customWidth="1"/>
    <col min="9" max="9" width="7.85546875" bestFit="1" customWidth="1"/>
    <col min="10" max="10" width="8.42578125" bestFit="1" customWidth="1"/>
    <col min="11" max="16" width="7.7109375" bestFit="1" customWidth="1"/>
    <col min="17" max="17" width="7.42578125" customWidth="1"/>
    <col min="18" max="19" width="7.7109375" bestFit="1" customWidth="1"/>
    <col min="20" max="27" width="7.42578125" customWidth="1"/>
  </cols>
  <sheetData>
    <row r="1" spans="1:27" ht="15.75" thickBot="1" x14ac:dyDescent="0.3">
      <c r="B1" s="28">
        <v>45809</v>
      </c>
      <c r="C1" s="28">
        <v>45810</v>
      </c>
      <c r="D1" s="28">
        <v>45811</v>
      </c>
      <c r="E1" s="28">
        <v>45812</v>
      </c>
      <c r="F1" s="28">
        <v>45813</v>
      </c>
      <c r="G1" s="28">
        <v>45815</v>
      </c>
      <c r="H1" s="28">
        <v>45816</v>
      </c>
      <c r="I1" s="28">
        <v>45817</v>
      </c>
      <c r="J1" s="28">
        <v>45818</v>
      </c>
      <c r="K1" s="28">
        <v>45819</v>
      </c>
      <c r="L1" s="28">
        <v>45820</v>
      </c>
      <c r="M1" s="28">
        <v>45822</v>
      </c>
      <c r="N1" s="28">
        <v>45823</v>
      </c>
      <c r="O1" s="28">
        <v>45824</v>
      </c>
      <c r="P1" s="28">
        <v>45825</v>
      </c>
      <c r="Q1" s="28">
        <v>45826</v>
      </c>
      <c r="R1" s="28">
        <v>45827</v>
      </c>
      <c r="S1" s="28">
        <v>45829</v>
      </c>
      <c r="T1" s="28">
        <v>45830</v>
      </c>
      <c r="U1" s="28">
        <v>45831</v>
      </c>
      <c r="V1" s="28">
        <v>45832</v>
      </c>
      <c r="W1" s="28">
        <v>45833</v>
      </c>
      <c r="X1" s="28">
        <v>45834</v>
      </c>
      <c r="Y1" s="28">
        <v>45836</v>
      </c>
      <c r="Z1" s="28">
        <v>45837</v>
      </c>
      <c r="AA1" s="28">
        <v>45838</v>
      </c>
    </row>
    <row r="2" spans="1:27" ht="15.75" thickBot="1" x14ac:dyDescent="0.3">
      <c r="A2" s="4" t="s">
        <v>16</v>
      </c>
      <c r="B2" s="3">
        <v>37.707999999999998</v>
      </c>
      <c r="C2" s="3">
        <v>32.649000000000001</v>
      </c>
      <c r="D2" s="3">
        <v>38.508000000000003</v>
      </c>
      <c r="E2" s="3">
        <v>36.826999999999998</v>
      </c>
      <c r="F2" s="3">
        <v>31.146000000000001</v>
      </c>
      <c r="G2" s="3"/>
      <c r="H2" s="3">
        <v>35.683999999999997</v>
      </c>
      <c r="I2" s="3"/>
      <c r="J2" s="3">
        <v>38.987000000000002</v>
      </c>
      <c r="K2" s="3">
        <v>29.530999999999999</v>
      </c>
      <c r="L2" s="3">
        <v>33.395000000000003</v>
      </c>
      <c r="M2" s="3">
        <v>31.628</v>
      </c>
      <c r="N2" s="3">
        <v>40.095999999999997</v>
      </c>
      <c r="O2" s="3">
        <v>35.375</v>
      </c>
      <c r="P2" s="3">
        <v>35.54</v>
      </c>
      <c r="Q2" s="3">
        <v>38.981999999999999</v>
      </c>
      <c r="R2" s="3">
        <v>33.718000000000004</v>
      </c>
      <c r="S2" s="3"/>
      <c r="T2" s="3">
        <v>39.386000000000003</v>
      </c>
      <c r="U2" s="3">
        <v>38.767000000000003</v>
      </c>
      <c r="V2" s="3">
        <v>38.136000000000003</v>
      </c>
      <c r="W2" s="3">
        <v>38.667000000000002</v>
      </c>
      <c r="X2" s="3">
        <v>43.835999999999999</v>
      </c>
      <c r="Y2" s="3">
        <v>41.036999999999999</v>
      </c>
      <c r="Z2" s="3">
        <v>29.138000000000002</v>
      </c>
      <c r="AA2" s="3">
        <v>48.826000000000001</v>
      </c>
    </row>
    <row r="3" spans="1:27" ht="15.75" thickBot="1" x14ac:dyDescent="0.3">
      <c r="A3" s="4" t="s">
        <v>17</v>
      </c>
      <c r="B3" s="4">
        <v>2.3559999999999999</v>
      </c>
      <c r="C3" s="4">
        <v>1.982</v>
      </c>
      <c r="D3" s="4">
        <v>1.5720000000000001</v>
      </c>
      <c r="E3" s="4">
        <v>2.4990000000000001</v>
      </c>
      <c r="F3" s="4">
        <v>2.4780000000000002</v>
      </c>
      <c r="G3" s="4"/>
      <c r="H3" s="4">
        <v>1.9510000000000001</v>
      </c>
      <c r="I3" s="4"/>
      <c r="J3" s="4">
        <v>2.4329999999999998</v>
      </c>
      <c r="K3" s="4">
        <v>2.3809999999999998</v>
      </c>
      <c r="L3" s="4">
        <v>2.2170000000000001</v>
      </c>
      <c r="M3" s="4">
        <v>7.8019999999999996</v>
      </c>
      <c r="N3" s="4">
        <v>8.5060000000000002</v>
      </c>
      <c r="O3" s="4">
        <v>2.742</v>
      </c>
      <c r="P3" s="4">
        <v>2.4</v>
      </c>
      <c r="Q3" s="4">
        <v>2.3839999999999999</v>
      </c>
      <c r="R3" s="4">
        <v>2.0369999999999999</v>
      </c>
      <c r="S3" s="4"/>
      <c r="T3" s="4">
        <v>2.9060000000000001</v>
      </c>
      <c r="U3" s="4">
        <v>2.6890000000000001</v>
      </c>
      <c r="V3" s="4">
        <v>2.7559999999999998</v>
      </c>
      <c r="W3" s="4">
        <v>2.722</v>
      </c>
      <c r="X3" s="4">
        <v>2.6749999999999998</v>
      </c>
      <c r="Y3" s="4">
        <v>2.7770000000000001</v>
      </c>
      <c r="Z3" s="4">
        <v>2.3460000000000001</v>
      </c>
      <c r="AA3" s="4">
        <v>1.1120000000000001</v>
      </c>
    </row>
    <row r="5" spans="1:27" ht="15.75" thickBot="1" x14ac:dyDescent="0.3"/>
    <row r="6" spans="1:27" ht="15.75" thickBot="1" x14ac:dyDescent="0.3">
      <c r="A6" s="4" t="s">
        <v>18</v>
      </c>
      <c r="B6" s="3">
        <f t="shared" ref="B6:AA6" si="0">B2+B3</f>
        <v>40.064</v>
      </c>
      <c r="C6" s="3">
        <f t="shared" si="0"/>
        <v>34.631</v>
      </c>
      <c r="D6" s="3">
        <f t="shared" si="0"/>
        <v>40.080000000000005</v>
      </c>
      <c r="E6" s="3">
        <f t="shared" si="0"/>
        <v>39.326000000000001</v>
      </c>
      <c r="F6" s="3">
        <f t="shared" si="0"/>
        <v>33.624000000000002</v>
      </c>
      <c r="G6" s="3">
        <f t="shared" si="0"/>
        <v>0</v>
      </c>
      <c r="H6" s="3">
        <f t="shared" si="0"/>
        <v>37.634999999999998</v>
      </c>
      <c r="I6" s="3">
        <f t="shared" si="0"/>
        <v>0</v>
      </c>
      <c r="J6" s="3">
        <f t="shared" si="0"/>
        <v>41.42</v>
      </c>
      <c r="K6" s="3">
        <f t="shared" si="0"/>
        <v>31.911999999999999</v>
      </c>
      <c r="L6" s="3">
        <f t="shared" si="0"/>
        <v>35.612000000000002</v>
      </c>
      <c r="M6" s="3">
        <f t="shared" si="0"/>
        <v>39.43</v>
      </c>
      <c r="N6" s="3">
        <f t="shared" si="0"/>
        <v>48.601999999999997</v>
      </c>
      <c r="O6" s="3">
        <f t="shared" si="0"/>
        <v>38.116999999999997</v>
      </c>
      <c r="P6" s="3">
        <f t="shared" si="0"/>
        <v>37.94</v>
      </c>
      <c r="Q6" s="3">
        <f t="shared" si="0"/>
        <v>41.366</v>
      </c>
      <c r="R6" s="3">
        <f t="shared" si="0"/>
        <v>35.755000000000003</v>
      </c>
      <c r="S6" s="3">
        <f t="shared" si="0"/>
        <v>0</v>
      </c>
      <c r="T6" s="3">
        <f t="shared" si="0"/>
        <v>42.292000000000002</v>
      </c>
      <c r="U6" s="3">
        <f t="shared" si="0"/>
        <v>41.456000000000003</v>
      </c>
      <c r="V6" s="3">
        <f t="shared" si="0"/>
        <v>40.892000000000003</v>
      </c>
      <c r="W6" s="3">
        <f t="shared" si="0"/>
        <v>41.389000000000003</v>
      </c>
      <c r="X6" s="3">
        <f t="shared" si="0"/>
        <v>46.510999999999996</v>
      </c>
      <c r="Y6" s="3">
        <f t="shared" si="0"/>
        <v>43.814</v>
      </c>
      <c r="Z6" s="3">
        <f t="shared" si="0"/>
        <v>31.484000000000002</v>
      </c>
      <c r="AA6" s="3">
        <f t="shared" si="0"/>
        <v>49.938000000000002</v>
      </c>
    </row>
    <row r="8" spans="1:27" ht="27" thickBot="1" x14ac:dyDescent="0.45">
      <c r="A8" s="21" t="s">
        <v>61</v>
      </c>
      <c r="I8" s="22"/>
      <c r="M8" s="22"/>
    </row>
    <row r="9" spans="1:27" ht="15.75" thickBot="1" x14ac:dyDescent="0.3">
      <c r="A9" s="4" t="s">
        <v>19</v>
      </c>
      <c r="B9" s="23">
        <v>128</v>
      </c>
      <c r="C9" s="23">
        <v>133</v>
      </c>
      <c r="D9" s="23">
        <v>135</v>
      </c>
      <c r="E9" s="23">
        <v>134</v>
      </c>
      <c r="F9" s="23">
        <v>135</v>
      </c>
      <c r="G9" s="23"/>
      <c r="H9" s="23">
        <v>93.5</v>
      </c>
      <c r="I9" s="23">
        <v>116.5</v>
      </c>
      <c r="J9" s="23">
        <v>126.5</v>
      </c>
      <c r="K9" s="23">
        <v>132.5</v>
      </c>
      <c r="L9" s="4">
        <v>136</v>
      </c>
      <c r="M9" s="29">
        <v>134</v>
      </c>
      <c r="N9" s="23">
        <v>134.5</v>
      </c>
      <c r="O9" s="23">
        <v>136</v>
      </c>
      <c r="P9" s="23">
        <v>135</v>
      </c>
      <c r="Q9" s="23">
        <v>135</v>
      </c>
      <c r="R9" s="23">
        <v>136</v>
      </c>
      <c r="S9" s="23"/>
      <c r="T9" s="23">
        <v>139</v>
      </c>
      <c r="U9" s="23">
        <v>139</v>
      </c>
      <c r="V9" s="23">
        <v>139</v>
      </c>
      <c r="W9" s="23">
        <v>139</v>
      </c>
      <c r="X9" s="23">
        <v>139</v>
      </c>
      <c r="Y9" s="23">
        <v>139</v>
      </c>
      <c r="Z9" s="23">
        <v>139</v>
      </c>
      <c r="AA9" s="23">
        <v>140</v>
      </c>
    </row>
    <row r="10" spans="1:27" ht="15.75" thickBot="1" x14ac:dyDescent="0.3">
      <c r="A10" s="4" t="s">
        <v>20</v>
      </c>
      <c r="B10" s="3">
        <v>1.4</v>
      </c>
      <c r="C10" s="3"/>
      <c r="D10" s="3"/>
      <c r="E10" s="3"/>
      <c r="F10" s="3"/>
      <c r="G10" s="3"/>
      <c r="H10" s="3"/>
      <c r="I10" s="3"/>
      <c r="J10" s="3"/>
      <c r="K10" s="3"/>
      <c r="L10" s="23"/>
      <c r="M10" s="2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thickBot="1" x14ac:dyDescent="0.3">
      <c r="A11" s="4" t="s">
        <v>21</v>
      </c>
      <c r="B11" s="3">
        <v>0.2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>
        <v>0.6</v>
      </c>
      <c r="V11" s="3">
        <v>0.62</v>
      </c>
      <c r="W11" s="3">
        <v>0.21</v>
      </c>
      <c r="X11" s="3">
        <v>0.2</v>
      </c>
      <c r="Y11" s="3">
        <v>0.4</v>
      </c>
      <c r="Z11" s="3">
        <v>0.6</v>
      </c>
      <c r="AA11" s="3">
        <v>0.6</v>
      </c>
    </row>
    <row r="12" spans="1:27" ht="15.75" thickBot="1" x14ac:dyDescent="0.3">
      <c r="A12" s="4" t="s">
        <v>22</v>
      </c>
      <c r="B12" s="3">
        <v>0.82099999999999995</v>
      </c>
      <c r="C12" s="3">
        <v>1.345</v>
      </c>
      <c r="D12" s="3">
        <v>1.113</v>
      </c>
      <c r="E12" s="3">
        <v>1.3320000000000001</v>
      </c>
      <c r="F12" s="3">
        <v>1.3759999999999999</v>
      </c>
      <c r="G12" s="3"/>
      <c r="H12" s="3">
        <v>0.41</v>
      </c>
      <c r="I12" s="3">
        <v>0.88300000000000001</v>
      </c>
      <c r="J12" s="3">
        <v>0.84499999999999997</v>
      </c>
      <c r="K12" s="3">
        <v>1.331</v>
      </c>
      <c r="L12" s="3">
        <v>1.288</v>
      </c>
      <c r="M12" s="3">
        <v>1.337</v>
      </c>
      <c r="N12" s="3">
        <v>1.335</v>
      </c>
      <c r="O12" s="3">
        <v>1.3580000000000001</v>
      </c>
      <c r="P12" s="3">
        <v>1.34</v>
      </c>
      <c r="Q12" s="3">
        <v>1.3380000000000001</v>
      </c>
      <c r="R12" s="3">
        <v>1.32</v>
      </c>
      <c r="S12" s="3"/>
      <c r="T12" s="3">
        <v>1.2989999999999999</v>
      </c>
      <c r="U12" s="3">
        <v>0.64900000000000002</v>
      </c>
      <c r="V12" s="3">
        <v>0.64500000000000002</v>
      </c>
      <c r="W12" s="3">
        <v>1.0549999999999999</v>
      </c>
      <c r="X12" s="3">
        <v>1.0549999999999999</v>
      </c>
      <c r="Y12" s="3">
        <v>0.85499999999999998</v>
      </c>
      <c r="Z12" s="3">
        <v>0.66200000000000003</v>
      </c>
      <c r="AA12" s="3">
        <v>0.63800000000000001</v>
      </c>
    </row>
    <row r="13" spans="1:27" ht="15.75" thickBot="1" x14ac:dyDescent="0.3">
      <c r="A13" s="4" t="s">
        <v>23</v>
      </c>
      <c r="B13" s="3">
        <v>18.334</v>
      </c>
      <c r="C13" s="3">
        <v>17.684999999999999</v>
      </c>
      <c r="D13" s="3">
        <v>18.445</v>
      </c>
      <c r="E13" s="3">
        <v>17.923999999999999</v>
      </c>
      <c r="F13" s="3">
        <v>18.16</v>
      </c>
      <c r="G13" s="3"/>
      <c r="H13" s="3">
        <v>12.425000000000001</v>
      </c>
      <c r="I13" s="3">
        <v>17.914000000000001</v>
      </c>
      <c r="J13" s="3">
        <v>19.872</v>
      </c>
      <c r="K13" s="3">
        <v>18.515000000000001</v>
      </c>
      <c r="L13" s="3">
        <v>19.059999999999999</v>
      </c>
      <c r="M13" s="3">
        <v>18.972999999999999</v>
      </c>
      <c r="N13" s="3">
        <v>19.835000000000001</v>
      </c>
      <c r="O13" s="3">
        <v>19.649999999999999</v>
      </c>
      <c r="P13" s="3">
        <v>20.27</v>
      </c>
      <c r="Q13" s="3">
        <v>19.736000000000001</v>
      </c>
      <c r="R13" s="3">
        <v>19.908999999999999</v>
      </c>
      <c r="S13" s="3"/>
      <c r="T13" s="3">
        <v>18.146000000000001</v>
      </c>
      <c r="U13" s="3">
        <v>17.45</v>
      </c>
      <c r="V13" s="3">
        <v>17.38</v>
      </c>
      <c r="W13" s="3">
        <v>17.466000000000001</v>
      </c>
      <c r="X13" s="3">
        <v>17.193999999999999</v>
      </c>
      <c r="Y13" s="3">
        <v>16.66</v>
      </c>
      <c r="Z13" s="3">
        <v>16.952000000000002</v>
      </c>
      <c r="AA13" s="3">
        <v>16.962</v>
      </c>
    </row>
    <row r="14" spans="1:27" ht="15.75" thickBot="1" x14ac:dyDescent="0.3">
      <c r="A14" s="4" t="s">
        <v>72</v>
      </c>
      <c r="B14" s="3"/>
      <c r="C14" s="3"/>
      <c r="D14" s="3">
        <v>2.7559999999999998</v>
      </c>
      <c r="E14" s="3">
        <v>2.8769999999999998</v>
      </c>
      <c r="F14" s="3">
        <v>2.77</v>
      </c>
      <c r="G14" s="3"/>
      <c r="H14" s="3">
        <v>0.76500000000000001</v>
      </c>
      <c r="I14" s="3"/>
      <c r="J14" s="3"/>
      <c r="K14" s="3">
        <v>2.1749999999999998</v>
      </c>
      <c r="L14" s="3">
        <v>1.87</v>
      </c>
      <c r="M14" s="3">
        <v>1.623</v>
      </c>
      <c r="N14" s="3">
        <v>1.63</v>
      </c>
      <c r="O14" s="3">
        <v>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thickBot="1" x14ac:dyDescent="0.3">
      <c r="A15" s="4" t="s">
        <v>69</v>
      </c>
      <c r="B15" s="3"/>
      <c r="C15" s="3">
        <v>2.758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thickBot="1" x14ac:dyDescent="0.3">
      <c r="A16" s="4" t="s">
        <v>74</v>
      </c>
      <c r="B16" s="3"/>
      <c r="C16" s="3"/>
      <c r="D16" s="3"/>
      <c r="E16" s="3"/>
      <c r="F16" s="3"/>
      <c r="G16" s="3"/>
      <c r="H16" s="3"/>
      <c r="I16" s="3">
        <v>1.95</v>
      </c>
      <c r="J16" s="3">
        <v>1.962</v>
      </c>
      <c r="K16" s="3">
        <v>1.964</v>
      </c>
      <c r="L16" s="3">
        <v>1.9419999999999999</v>
      </c>
      <c r="M16" s="3">
        <v>1.996</v>
      </c>
      <c r="N16" s="3">
        <v>1.966</v>
      </c>
      <c r="O16" s="3">
        <v>3.81</v>
      </c>
      <c r="P16" s="3"/>
      <c r="Q16" s="3">
        <v>2.56</v>
      </c>
      <c r="R16" s="3">
        <v>2.5249999999999999</v>
      </c>
      <c r="S16" s="3"/>
      <c r="T16" s="3">
        <v>4.37</v>
      </c>
      <c r="U16" s="3">
        <v>5.0199999999999996</v>
      </c>
      <c r="V16" s="3">
        <v>4.97</v>
      </c>
      <c r="W16" s="3">
        <v>4.7140000000000004</v>
      </c>
      <c r="X16" s="3">
        <v>5.04</v>
      </c>
      <c r="Y16" s="3">
        <v>2.5299999999999998</v>
      </c>
      <c r="Z16" s="3">
        <v>2.74</v>
      </c>
      <c r="AA16" s="3">
        <v>2.9359999999999999</v>
      </c>
    </row>
    <row r="17" spans="1:27" ht="15.75" thickBot="1" x14ac:dyDescent="0.3">
      <c r="A17" s="4" t="s">
        <v>25</v>
      </c>
      <c r="B17" s="3">
        <v>12.34</v>
      </c>
      <c r="C17" s="3">
        <v>13.664</v>
      </c>
      <c r="D17" s="3">
        <v>13.294</v>
      </c>
      <c r="E17" s="3">
        <v>13.353999999999999</v>
      </c>
      <c r="F17" s="3">
        <v>12.285</v>
      </c>
      <c r="G17" s="3"/>
      <c r="H17" s="3">
        <v>9.89</v>
      </c>
      <c r="I17" s="3">
        <v>12.255000000000001</v>
      </c>
      <c r="J17" s="3">
        <v>12.664</v>
      </c>
      <c r="K17" s="3">
        <v>12.356</v>
      </c>
      <c r="L17" s="3">
        <v>12.332000000000001</v>
      </c>
      <c r="M17" s="3">
        <v>12.897</v>
      </c>
      <c r="N17" s="3">
        <v>11.59</v>
      </c>
      <c r="O17" s="3">
        <v>11.95</v>
      </c>
      <c r="P17" s="3">
        <v>10.8</v>
      </c>
      <c r="Q17" s="3">
        <v>12.587999999999999</v>
      </c>
      <c r="R17" s="3">
        <v>12.574999999999999</v>
      </c>
      <c r="S17" s="3"/>
      <c r="T17" s="3">
        <v>12.414999999999999</v>
      </c>
      <c r="U17" s="3">
        <v>13.034000000000001</v>
      </c>
      <c r="V17" s="3">
        <v>12.994</v>
      </c>
      <c r="W17" s="3">
        <v>13.343999999999999</v>
      </c>
      <c r="X17" s="3">
        <v>13.395</v>
      </c>
      <c r="Y17" s="3">
        <f>(11.025+3.24)</f>
        <v>14.265000000000001</v>
      </c>
      <c r="Z17" s="3">
        <f>(10.465+3.66)</f>
        <v>14.125</v>
      </c>
      <c r="AA17" s="3">
        <f>(10.795+3.71)</f>
        <v>14.504999999999999</v>
      </c>
    </row>
    <row r="18" spans="1:27" ht="15.75" thickBot="1" x14ac:dyDescent="0.3">
      <c r="A18" s="4" t="s">
        <v>24</v>
      </c>
      <c r="B18" s="3">
        <v>1.956</v>
      </c>
      <c r="C18" s="3">
        <v>1.982</v>
      </c>
      <c r="D18" s="3">
        <v>1.966</v>
      </c>
      <c r="E18" s="3">
        <v>1.99</v>
      </c>
      <c r="F18" s="3">
        <v>1.972</v>
      </c>
      <c r="G18" s="3"/>
      <c r="H18" s="3">
        <v>1.91</v>
      </c>
      <c r="I18" s="3"/>
      <c r="J18" s="3"/>
      <c r="K18" s="3"/>
      <c r="L18" s="3"/>
      <c r="M18" s="3"/>
      <c r="N18" s="3"/>
      <c r="O18" s="3"/>
      <c r="P18" s="3">
        <v>4.915</v>
      </c>
      <c r="Q18" s="3">
        <v>1.65</v>
      </c>
      <c r="R18" s="3">
        <v>1.32</v>
      </c>
      <c r="S18" s="3"/>
      <c r="T18" s="3">
        <v>2.2799999999999998</v>
      </c>
      <c r="U18" s="3">
        <v>2.48</v>
      </c>
      <c r="V18" s="3">
        <v>2.56</v>
      </c>
      <c r="W18" s="3">
        <v>2.56</v>
      </c>
      <c r="X18" s="3">
        <v>2.6</v>
      </c>
      <c r="Y18" s="3">
        <v>4.92</v>
      </c>
      <c r="Z18" s="3">
        <v>5.4</v>
      </c>
      <c r="AA18" s="3">
        <v>5.7629999999999999</v>
      </c>
    </row>
    <row r="19" spans="1:27" ht="15.75" thickBot="1" x14ac:dyDescent="0.3">
      <c r="A19" s="4" t="s">
        <v>62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thickBot="1" x14ac:dyDescent="0.3">
      <c r="A20" s="4" t="s">
        <v>26</v>
      </c>
      <c r="B20" s="3"/>
      <c r="C20" s="3"/>
      <c r="D20" s="3"/>
      <c r="E20" s="3"/>
      <c r="F20" s="3"/>
      <c r="G20" s="3"/>
      <c r="H20" s="3"/>
      <c r="I20" s="3">
        <v>1.5</v>
      </c>
      <c r="J20" s="3">
        <v>0.51</v>
      </c>
      <c r="K20" s="3"/>
      <c r="L20" s="3"/>
      <c r="M20" s="3"/>
      <c r="N20" s="3"/>
      <c r="O20" s="3"/>
      <c r="P20" s="3">
        <v>3.11</v>
      </c>
      <c r="Q20" s="3">
        <v>1.59</v>
      </c>
      <c r="R20" s="3">
        <v>1.73</v>
      </c>
      <c r="S20" s="3"/>
      <c r="T20" s="3">
        <v>1.75</v>
      </c>
      <c r="U20" s="3">
        <v>1.93</v>
      </c>
      <c r="V20" s="3">
        <v>2.33</v>
      </c>
      <c r="W20" s="3">
        <v>2.2989999999999999</v>
      </c>
      <c r="X20" s="3">
        <v>3.16</v>
      </c>
      <c r="Y20" s="3">
        <v>3.12</v>
      </c>
      <c r="Z20" s="3">
        <v>1.64</v>
      </c>
      <c r="AA20" s="3">
        <v>1.65</v>
      </c>
    </row>
    <row r="21" spans="1:27" ht="15.75" thickBot="1" x14ac:dyDescent="0.3">
      <c r="A21" s="4" t="s">
        <v>63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thickBot="1" x14ac:dyDescent="0.3">
      <c r="A22" s="4" t="s">
        <v>73</v>
      </c>
      <c r="B22" s="3"/>
      <c r="C22" s="3"/>
      <c r="D22" s="3">
        <v>0.41</v>
      </c>
      <c r="E22" s="3">
        <v>0.41</v>
      </c>
      <c r="F22" s="3">
        <v>1.63</v>
      </c>
      <c r="G22" s="3"/>
      <c r="H22" s="3">
        <v>0.37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thickBot="1" x14ac:dyDescent="0.3">
      <c r="A23" s="4" t="s">
        <v>71</v>
      </c>
      <c r="B23" s="3"/>
      <c r="C23" s="3"/>
      <c r="D23" s="3"/>
      <c r="E23" s="3"/>
      <c r="F23" s="3"/>
      <c r="G23" s="3"/>
      <c r="H23" s="3"/>
      <c r="I23" s="3"/>
      <c r="J23" s="3">
        <v>2.37</v>
      </c>
      <c r="K23" s="3">
        <v>1.5649999999999999</v>
      </c>
      <c r="L23" s="3">
        <v>1.55</v>
      </c>
      <c r="M23" s="3">
        <v>1.61</v>
      </c>
      <c r="N23" s="3">
        <v>1.61</v>
      </c>
      <c r="O23" s="3">
        <v>2.38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thickBot="1" x14ac:dyDescent="0.3">
      <c r="A24" s="4" t="s">
        <v>64</v>
      </c>
      <c r="B24" s="3">
        <v>2.1219999999999999</v>
      </c>
      <c r="C24" s="3">
        <v>2.1709999999999998</v>
      </c>
      <c r="D24" s="3">
        <v>2.1760000000000002</v>
      </c>
      <c r="E24" s="3">
        <v>2.198</v>
      </c>
      <c r="F24" s="3">
        <v>2.2050000000000001</v>
      </c>
      <c r="G24" s="3"/>
      <c r="H24" s="3">
        <v>3.09</v>
      </c>
      <c r="I24" s="3"/>
      <c r="J24" s="3"/>
      <c r="K24" s="3">
        <v>2.2080000000000002</v>
      </c>
      <c r="L24" s="3">
        <v>3.1059999999999999</v>
      </c>
      <c r="M24" s="3">
        <v>2.17</v>
      </c>
      <c r="N24" s="3">
        <v>2.1800000000000002</v>
      </c>
      <c r="O24" s="3">
        <v>1.02</v>
      </c>
      <c r="P24" s="3"/>
      <c r="Q24" s="3">
        <v>1.6</v>
      </c>
      <c r="R24" s="3">
        <v>1.86</v>
      </c>
      <c r="S24" s="3"/>
      <c r="T24" s="3">
        <v>1.81</v>
      </c>
      <c r="U24" s="3">
        <v>1.35</v>
      </c>
      <c r="V24" s="3">
        <v>1.022</v>
      </c>
      <c r="W24" s="3">
        <v>1.0249999999999999</v>
      </c>
      <c r="X24" s="3">
        <v>0</v>
      </c>
      <c r="Y24" s="3"/>
      <c r="Z24" s="3"/>
      <c r="AA24" s="3"/>
    </row>
    <row r="25" spans="1:27" ht="15.75" thickBot="1" x14ac:dyDescent="0.3">
      <c r="A25" s="4" t="s">
        <v>27</v>
      </c>
      <c r="B25" s="3">
        <v>1.01</v>
      </c>
      <c r="C25" s="3">
        <v>1</v>
      </c>
      <c r="D25" s="3">
        <v>1.03</v>
      </c>
      <c r="E25" s="3">
        <v>0.97</v>
      </c>
      <c r="F25" s="3">
        <v>0.87</v>
      </c>
      <c r="G25" s="3"/>
      <c r="H25" s="3">
        <v>0</v>
      </c>
      <c r="I25" s="3"/>
      <c r="J25" s="3">
        <v>0.19</v>
      </c>
      <c r="K25" s="3"/>
      <c r="L25" s="3"/>
      <c r="M25" s="3">
        <v>0.39600000000000002</v>
      </c>
      <c r="N25" s="3">
        <v>0.86</v>
      </c>
      <c r="O25" s="3">
        <v>0.98</v>
      </c>
      <c r="P25" s="3">
        <v>1.02</v>
      </c>
      <c r="Q25" s="3">
        <v>1.02</v>
      </c>
      <c r="R25" s="3">
        <v>1.01</v>
      </c>
      <c r="S25" s="3"/>
      <c r="T25" s="3">
        <v>0.98</v>
      </c>
      <c r="U25" s="3">
        <v>1</v>
      </c>
      <c r="V25" s="3">
        <v>1.01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</row>
    <row r="27" spans="1:27" ht="15.75" thickBot="1" x14ac:dyDescent="0.3">
      <c r="A27" s="22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7" ht="15.75" thickBot="1" x14ac:dyDescent="0.3">
      <c r="A28" s="4" t="s">
        <v>3</v>
      </c>
      <c r="B28" s="3">
        <f t="shared" ref="B28:L28" si="1">SUM(B10:B27)</f>
        <v>38.183</v>
      </c>
      <c r="C28" s="3">
        <f t="shared" si="1"/>
        <v>40.604999999999997</v>
      </c>
      <c r="D28" s="3">
        <f t="shared" si="1"/>
        <v>41.190000000000005</v>
      </c>
      <c r="E28" s="3">
        <f t="shared" si="1"/>
        <v>41.054999999999993</v>
      </c>
      <c r="F28" s="3">
        <f t="shared" si="1"/>
        <v>41.268000000000001</v>
      </c>
      <c r="G28" s="3">
        <f t="shared" si="1"/>
        <v>0</v>
      </c>
      <c r="H28" s="3">
        <f t="shared" si="1"/>
        <v>28.860000000000003</v>
      </c>
      <c r="I28" s="3">
        <f t="shared" si="1"/>
        <v>34.502000000000002</v>
      </c>
      <c r="J28" s="3">
        <f t="shared" si="1"/>
        <v>38.41299999999999</v>
      </c>
      <c r="K28" s="3">
        <f t="shared" si="1"/>
        <v>40.113999999999997</v>
      </c>
      <c r="L28" s="3">
        <f t="shared" si="1"/>
        <v>41.148000000000003</v>
      </c>
      <c r="M28" s="3">
        <f>SUM(M11:M27)</f>
        <v>41.002000000000002</v>
      </c>
      <c r="N28" s="3">
        <f t="shared" ref="N28:AA28" si="2">SUM(N10:N27)</f>
        <v>41.006</v>
      </c>
      <c r="O28" s="3">
        <f t="shared" si="2"/>
        <v>41.148000000000003</v>
      </c>
      <c r="P28" s="3">
        <f t="shared" si="2"/>
        <v>41.454999999999998</v>
      </c>
      <c r="Q28" s="3">
        <f t="shared" si="2"/>
        <v>42.082000000000008</v>
      </c>
      <c r="R28" s="3">
        <f t="shared" si="2"/>
        <v>42.248999999999988</v>
      </c>
      <c r="S28" s="3">
        <f t="shared" si="2"/>
        <v>0</v>
      </c>
      <c r="T28" s="3">
        <f t="shared" si="2"/>
        <v>43.050000000000004</v>
      </c>
      <c r="U28" s="3">
        <f t="shared" si="2"/>
        <v>43.512999999999998</v>
      </c>
      <c r="V28" s="3">
        <f t="shared" si="2"/>
        <v>43.530999999999992</v>
      </c>
      <c r="W28" s="3">
        <f t="shared" si="2"/>
        <v>43.673000000000002</v>
      </c>
      <c r="X28" s="3">
        <f t="shared" si="2"/>
        <v>43.644000000000005</v>
      </c>
      <c r="Y28" s="3">
        <f t="shared" si="2"/>
        <v>43.75</v>
      </c>
      <c r="Z28" s="3">
        <f t="shared" si="2"/>
        <v>43.119</v>
      </c>
      <c r="AA28" s="3">
        <f t="shared" si="2"/>
        <v>44.053999999999995</v>
      </c>
    </row>
    <row r="29" spans="1:27" ht="15.75" thickBot="1" x14ac:dyDescent="0.3"/>
    <row r="30" spans="1:27" ht="15.75" thickBot="1" x14ac:dyDescent="0.3">
      <c r="A30" s="4" t="s">
        <v>28</v>
      </c>
      <c r="B30" s="4">
        <f t="shared" ref="B30:AA30" si="3">B6-B28</f>
        <v>1.8810000000000002</v>
      </c>
      <c r="C30" s="4">
        <f t="shared" si="3"/>
        <v>-5.9739999999999966</v>
      </c>
      <c r="D30" s="4">
        <f t="shared" si="3"/>
        <v>-1.1099999999999994</v>
      </c>
      <c r="E30" s="4">
        <f t="shared" si="3"/>
        <v>-1.7289999999999921</v>
      </c>
      <c r="F30" s="4">
        <f t="shared" si="3"/>
        <v>-7.6439999999999984</v>
      </c>
      <c r="G30" s="4">
        <f t="shared" si="3"/>
        <v>0</v>
      </c>
      <c r="H30" s="4">
        <f t="shared" si="3"/>
        <v>8.774999999999995</v>
      </c>
      <c r="I30" s="4">
        <f t="shared" si="3"/>
        <v>-34.502000000000002</v>
      </c>
      <c r="J30" s="4">
        <f t="shared" si="3"/>
        <v>3.0070000000000121</v>
      </c>
      <c r="K30" s="4">
        <f t="shared" si="3"/>
        <v>-8.2019999999999982</v>
      </c>
      <c r="L30" s="4">
        <f t="shared" si="3"/>
        <v>-5.5360000000000014</v>
      </c>
      <c r="M30" s="4">
        <f t="shared" si="3"/>
        <v>-1.5720000000000027</v>
      </c>
      <c r="N30" s="4">
        <f t="shared" si="3"/>
        <v>7.5959999999999965</v>
      </c>
      <c r="O30" s="4">
        <f t="shared" si="3"/>
        <v>-3.0310000000000059</v>
      </c>
      <c r="P30" s="4">
        <f t="shared" si="3"/>
        <v>-3.5150000000000006</v>
      </c>
      <c r="Q30" s="4">
        <f t="shared" si="3"/>
        <v>-0.71600000000000819</v>
      </c>
      <c r="R30" s="4">
        <f t="shared" si="3"/>
        <v>-6.4939999999999856</v>
      </c>
      <c r="S30" s="4">
        <f t="shared" si="3"/>
        <v>0</v>
      </c>
      <c r="T30" s="4">
        <f t="shared" si="3"/>
        <v>-0.75800000000000267</v>
      </c>
      <c r="U30" s="4">
        <f t="shared" si="3"/>
        <v>-2.0569999999999951</v>
      </c>
      <c r="V30" s="4">
        <f t="shared" si="3"/>
        <v>-2.6389999999999887</v>
      </c>
      <c r="W30" s="4">
        <f t="shared" si="3"/>
        <v>-2.2839999999999989</v>
      </c>
      <c r="X30" s="4">
        <f t="shared" si="3"/>
        <v>2.8669999999999902</v>
      </c>
      <c r="Y30" s="4">
        <f t="shared" si="3"/>
        <v>6.4000000000000057E-2</v>
      </c>
      <c r="Z30" s="4">
        <f t="shared" si="3"/>
        <v>-11.634999999999998</v>
      </c>
      <c r="AA30" s="4">
        <f t="shared" si="3"/>
        <v>5.8840000000000074</v>
      </c>
    </row>
    <row r="32" spans="1:27" ht="27" thickBot="1" x14ac:dyDescent="0.45">
      <c r="A32" s="40" t="s">
        <v>29</v>
      </c>
      <c r="B32" s="40"/>
      <c r="C32" s="40"/>
    </row>
    <row r="33" spans="1:27" ht="15.75" thickBot="1" x14ac:dyDescent="0.3">
      <c r="A33" s="4" t="s">
        <v>30</v>
      </c>
      <c r="B33" s="3">
        <v>0.79300000000000004</v>
      </c>
      <c r="C33" s="4">
        <v>0.79300000000000004</v>
      </c>
      <c r="D33" s="3">
        <v>0.80500000000000005</v>
      </c>
      <c r="E33" s="4">
        <v>0.77500000000000002</v>
      </c>
      <c r="F33" s="4">
        <v>0.78700000000000003</v>
      </c>
      <c r="G33" s="4"/>
      <c r="H33" s="4">
        <v>0.77500000000000002</v>
      </c>
      <c r="I33" s="4"/>
      <c r="J33" s="4">
        <v>0.78600000000000003</v>
      </c>
      <c r="K33" s="4">
        <v>0.78600000000000003</v>
      </c>
      <c r="L33" s="4">
        <v>0.80400000000000005</v>
      </c>
      <c r="M33" s="4">
        <v>0.77300000000000002</v>
      </c>
      <c r="N33" s="4">
        <v>0.79300000000000004</v>
      </c>
      <c r="O33" s="4">
        <v>0.77800000000000002</v>
      </c>
      <c r="P33" s="4">
        <v>0.76800000000000002</v>
      </c>
      <c r="Q33" s="4">
        <v>0.76600000000000001</v>
      </c>
      <c r="R33" s="4">
        <v>0.76600000000000001</v>
      </c>
      <c r="S33" s="4"/>
      <c r="T33" s="4">
        <v>0.79300000000000004</v>
      </c>
      <c r="U33" s="4">
        <v>0.78300000000000003</v>
      </c>
      <c r="V33" s="4">
        <v>0.80400000000000005</v>
      </c>
      <c r="W33" s="4">
        <v>0.78900000000000003</v>
      </c>
      <c r="X33" s="4">
        <v>0.79100000000000004</v>
      </c>
      <c r="Y33" s="4">
        <v>0.79300000000000004</v>
      </c>
      <c r="Z33" s="4">
        <v>0.79800000000000004</v>
      </c>
      <c r="AA33" s="4">
        <v>0.79300000000000004</v>
      </c>
    </row>
    <row r="34" spans="1:27" ht="15.75" thickBot="1" x14ac:dyDescent="0.3">
      <c r="Q34" s="25"/>
    </row>
    <row r="35" spans="1:27" ht="15.75" thickBot="1" x14ac:dyDescent="0.3">
      <c r="A35" s="4" t="s">
        <v>18</v>
      </c>
      <c r="B35" s="4">
        <f t="shared" ref="B35:AA35" si="4">SUM(B33:B34)</f>
        <v>0.79300000000000004</v>
      </c>
      <c r="C35" s="4">
        <f t="shared" si="4"/>
        <v>0.79300000000000004</v>
      </c>
      <c r="D35" s="4">
        <f t="shared" si="4"/>
        <v>0.80500000000000005</v>
      </c>
      <c r="E35" s="4">
        <f t="shared" si="4"/>
        <v>0.77500000000000002</v>
      </c>
      <c r="F35" s="4">
        <f t="shared" si="4"/>
        <v>0.78700000000000003</v>
      </c>
      <c r="G35" s="4">
        <f t="shared" si="4"/>
        <v>0</v>
      </c>
      <c r="H35" s="4">
        <f t="shared" si="4"/>
        <v>0.77500000000000002</v>
      </c>
      <c r="I35" s="4">
        <f t="shared" si="4"/>
        <v>0</v>
      </c>
      <c r="J35" s="4">
        <f t="shared" si="4"/>
        <v>0.78600000000000003</v>
      </c>
      <c r="K35" s="4">
        <f t="shared" si="4"/>
        <v>0.78600000000000003</v>
      </c>
      <c r="L35" s="4">
        <f t="shared" si="4"/>
        <v>0.80400000000000005</v>
      </c>
      <c r="M35" s="4">
        <f t="shared" si="4"/>
        <v>0.77300000000000002</v>
      </c>
      <c r="N35" s="4">
        <f t="shared" si="4"/>
        <v>0.79300000000000004</v>
      </c>
      <c r="O35" s="4">
        <f t="shared" si="4"/>
        <v>0.77800000000000002</v>
      </c>
      <c r="P35" s="4">
        <f t="shared" si="4"/>
        <v>0.76800000000000002</v>
      </c>
      <c r="Q35" s="3">
        <f t="shared" si="4"/>
        <v>0.76600000000000001</v>
      </c>
      <c r="R35" s="4">
        <f t="shared" si="4"/>
        <v>0.76600000000000001</v>
      </c>
      <c r="S35" s="4">
        <f t="shared" si="4"/>
        <v>0</v>
      </c>
      <c r="T35" s="4">
        <f t="shared" si="4"/>
        <v>0.79300000000000004</v>
      </c>
      <c r="U35" s="4">
        <f t="shared" si="4"/>
        <v>0.78300000000000003</v>
      </c>
      <c r="V35" s="4">
        <f t="shared" si="4"/>
        <v>0.80400000000000005</v>
      </c>
      <c r="W35" s="4">
        <f t="shared" si="4"/>
        <v>0.78900000000000003</v>
      </c>
      <c r="X35" s="4">
        <f t="shared" si="4"/>
        <v>0.79100000000000004</v>
      </c>
      <c r="Y35" s="4">
        <f t="shared" si="4"/>
        <v>0.79300000000000004</v>
      </c>
      <c r="Z35" s="4">
        <f t="shared" si="4"/>
        <v>0.79800000000000004</v>
      </c>
      <c r="AA35" s="4">
        <f t="shared" si="4"/>
        <v>0.79300000000000004</v>
      </c>
    </row>
    <row r="37" spans="1:27" ht="27" thickBot="1" x14ac:dyDescent="0.45">
      <c r="A37" s="40" t="s">
        <v>31</v>
      </c>
      <c r="B37" s="40"/>
      <c r="C37" s="40"/>
    </row>
    <row r="38" spans="1:27" ht="15.75" thickBot="1" x14ac:dyDescent="0.3">
      <c r="A38" s="4" t="s">
        <v>32</v>
      </c>
      <c r="B38" s="3">
        <v>2.218</v>
      </c>
      <c r="C38" s="3">
        <v>1.91</v>
      </c>
      <c r="D38" s="3">
        <v>1.92</v>
      </c>
      <c r="E38" s="3">
        <v>1.92</v>
      </c>
      <c r="F38" s="3">
        <v>0.874</v>
      </c>
      <c r="G38" s="3"/>
      <c r="H38" s="3">
        <v>0.52500000000000002</v>
      </c>
      <c r="I38" s="3">
        <v>0.51200000000000001</v>
      </c>
      <c r="J38" s="3">
        <v>1.3580000000000001</v>
      </c>
      <c r="K38" s="3">
        <v>1.4890000000000001</v>
      </c>
      <c r="L38" s="3">
        <v>0.44400000000000001</v>
      </c>
      <c r="M38" s="3">
        <v>0.60099999999999998</v>
      </c>
      <c r="N38" s="3">
        <v>0.72199999999999998</v>
      </c>
      <c r="O38" s="3">
        <v>0.746</v>
      </c>
      <c r="P38" s="3">
        <v>1.5629999999999999</v>
      </c>
      <c r="Q38" s="3">
        <v>1.6879999999999999</v>
      </c>
      <c r="R38" s="3">
        <v>1.073</v>
      </c>
      <c r="S38" s="3"/>
      <c r="T38" s="3">
        <f>(393.72+362.88)/1000</f>
        <v>0.75660000000000005</v>
      </c>
      <c r="U38" s="3">
        <f>(524.96+362.88)/1000</f>
        <v>0.88784000000000007</v>
      </c>
      <c r="V38" s="3">
        <f>(362.88+466.4)/1000</f>
        <v>0.82928000000000002</v>
      </c>
      <c r="W38" s="3">
        <v>0.96899999999999997</v>
      </c>
      <c r="X38" s="3">
        <v>0.69399999999999995</v>
      </c>
      <c r="Y38" s="3">
        <f>(544.32+746.24)/1000</f>
        <v>1.2905599999999999</v>
      </c>
      <c r="Z38" s="3">
        <f>(787+651+363)/1000</f>
        <v>1.8009999999999999</v>
      </c>
      <c r="AA38" s="3">
        <f>(1050+1301)/1000</f>
        <v>2.351</v>
      </c>
    </row>
    <row r="39" spans="1:27" ht="15.75" thickBot="1" x14ac:dyDescent="0.3">
      <c r="A39" s="4" t="s">
        <v>68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>
        <v>0.77</v>
      </c>
      <c r="S39" s="3"/>
      <c r="T39" s="3"/>
      <c r="U39" s="3">
        <v>0.77</v>
      </c>
      <c r="V39" s="3"/>
      <c r="W39" s="3"/>
      <c r="X39" s="3"/>
      <c r="Y39" s="3">
        <v>0.77</v>
      </c>
      <c r="Z39" s="3">
        <v>0.77</v>
      </c>
      <c r="AA39" s="3">
        <v>0.77</v>
      </c>
    </row>
    <row r="40" spans="1:27" ht="15.75" thickBot="1" x14ac:dyDescent="0.3">
      <c r="A40" s="4" t="s">
        <v>33</v>
      </c>
      <c r="B40" s="3">
        <v>24.364000000000001</v>
      </c>
      <c r="C40" s="3">
        <v>28.3</v>
      </c>
      <c r="D40" s="3">
        <v>27.931000000000001</v>
      </c>
      <c r="E40" s="3">
        <v>28.276</v>
      </c>
      <c r="F40" s="3">
        <v>28.449000000000002</v>
      </c>
      <c r="G40" s="3"/>
      <c r="H40" s="3">
        <v>25.244</v>
      </c>
      <c r="I40" s="3">
        <v>27.843</v>
      </c>
      <c r="J40" s="3">
        <v>28.300999999999998</v>
      </c>
      <c r="K40" s="3">
        <v>29.533999999999999</v>
      </c>
      <c r="L40" s="3">
        <v>29.849</v>
      </c>
      <c r="M40" s="3">
        <v>29.431999999999999</v>
      </c>
      <c r="N40" s="3">
        <v>29.437000000000001</v>
      </c>
      <c r="O40" s="3">
        <v>28.43</v>
      </c>
      <c r="P40" s="3">
        <v>30.077000000000002</v>
      </c>
      <c r="Q40" s="3">
        <v>30.244</v>
      </c>
      <c r="R40" s="3">
        <v>29.713000000000001</v>
      </c>
      <c r="S40" s="3"/>
      <c r="T40" s="3">
        <v>30.893999999999998</v>
      </c>
      <c r="U40" s="3">
        <v>31.443000000000001</v>
      </c>
      <c r="V40" s="3">
        <v>30.206</v>
      </c>
      <c r="W40" s="3">
        <v>31.728000000000002</v>
      </c>
      <c r="X40" s="3">
        <v>31.792000000000002</v>
      </c>
      <c r="Y40" s="3">
        <v>31.364999999999998</v>
      </c>
      <c r="Z40" s="3">
        <v>30.933</v>
      </c>
      <c r="AA40" s="3">
        <v>31.308</v>
      </c>
    </row>
    <row r="41" spans="1:27" ht="15.75" thickBot="1" x14ac:dyDescent="0.3">
      <c r="A41" s="4" t="s">
        <v>34</v>
      </c>
      <c r="B41" s="3">
        <v>3.11</v>
      </c>
      <c r="C41" s="3">
        <v>2.7370000000000001</v>
      </c>
      <c r="D41" s="3">
        <v>3.6840000000000002</v>
      </c>
      <c r="E41" s="3">
        <v>3.6840000000000002</v>
      </c>
      <c r="F41" s="3">
        <v>3.577</v>
      </c>
      <c r="G41" s="3"/>
      <c r="H41" s="3">
        <v>3.47</v>
      </c>
      <c r="I41" s="3">
        <v>3.3239999999999998</v>
      </c>
      <c r="J41" s="3">
        <v>3.2170000000000001</v>
      </c>
      <c r="K41" s="3">
        <v>2.4</v>
      </c>
      <c r="L41" s="3">
        <v>2.4</v>
      </c>
      <c r="M41" s="3">
        <v>2.4550000000000001</v>
      </c>
      <c r="N41" s="3">
        <v>3.2040000000000002</v>
      </c>
      <c r="O41" s="3">
        <v>2.8439999999999999</v>
      </c>
      <c r="P41" s="3">
        <v>1.605</v>
      </c>
      <c r="Q41" s="3">
        <v>1.8839999999999999</v>
      </c>
      <c r="R41" s="3">
        <v>1.897</v>
      </c>
      <c r="S41" s="3"/>
      <c r="T41" s="3">
        <v>2.964</v>
      </c>
      <c r="U41" s="3">
        <v>2.964</v>
      </c>
      <c r="V41" s="3">
        <v>2.7370000000000001</v>
      </c>
      <c r="W41" s="3">
        <v>2.1240000000000001</v>
      </c>
      <c r="X41" s="3">
        <v>1.8839999999999999</v>
      </c>
      <c r="Y41" s="3">
        <v>1.657</v>
      </c>
      <c r="Z41" s="3">
        <v>1.284</v>
      </c>
      <c r="AA41" s="3">
        <v>1.284</v>
      </c>
    </row>
    <row r="42" spans="1:27" ht="15.75" thickBot="1" x14ac:dyDescent="0.3">
      <c r="A42" s="4" t="s">
        <v>35</v>
      </c>
      <c r="B42" s="3">
        <v>0.45100000000000001</v>
      </c>
      <c r="C42" s="3">
        <v>0.47099999999999997</v>
      </c>
      <c r="D42" s="3">
        <v>0.35899999999999999</v>
      </c>
      <c r="E42" s="3">
        <v>0.41899999999999998</v>
      </c>
      <c r="F42" s="3">
        <v>0.38300000000000001</v>
      </c>
      <c r="G42" s="3"/>
      <c r="H42" s="3">
        <v>0.39200000000000002</v>
      </c>
      <c r="I42" s="3">
        <v>0.56699999999999995</v>
      </c>
      <c r="J42" s="3">
        <v>0.46600000000000003</v>
      </c>
      <c r="K42" s="3">
        <v>0.443</v>
      </c>
      <c r="L42" s="3">
        <v>0.502</v>
      </c>
      <c r="M42" s="3">
        <v>0.47699999999999998</v>
      </c>
      <c r="N42" s="3">
        <v>0.48</v>
      </c>
      <c r="O42" s="3">
        <v>0.46800000000000003</v>
      </c>
      <c r="P42" s="3">
        <v>0.497</v>
      </c>
      <c r="Q42" s="3">
        <v>0.503</v>
      </c>
      <c r="R42" s="3">
        <v>0.54</v>
      </c>
      <c r="S42" s="3"/>
      <c r="T42" s="3">
        <v>0.53400000000000003</v>
      </c>
      <c r="U42" s="3">
        <v>0.68200000000000005</v>
      </c>
      <c r="V42" s="3">
        <v>0.74</v>
      </c>
      <c r="W42" s="3">
        <v>0.80800000000000005</v>
      </c>
      <c r="X42" s="3">
        <v>0.70599999999999996</v>
      </c>
      <c r="Y42" s="3">
        <v>0.8</v>
      </c>
      <c r="Z42" s="3">
        <v>0.89100000000000001</v>
      </c>
      <c r="AA42" s="3">
        <v>0.94599999999999995</v>
      </c>
    </row>
    <row r="43" spans="1:27" ht="15.75" thickBot="1" x14ac:dyDescent="0.3">
      <c r="A43" s="4" t="s">
        <v>36</v>
      </c>
      <c r="B43" s="3">
        <v>0.13300000000000001</v>
      </c>
      <c r="C43" s="3">
        <v>0.122</v>
      </c>
      <c r="D43" s="3">
        <v>0.23599999999999999</v>
      </c>
      <c r="E43" s="3">
        <v>0.26</v>
      </c>
      <c r="F43" s="3">
        <v>0.26</v>
      </c>
      <c r="G43" s="3"/>
      <c r="H43" s="3">
        <v>0.26</v>
      </c>
      <c r="I43" s="3">
        <v>0.246</v>
      </c>
      <c r="J43" s="3">
        <v>0.249</v>
      </c>
      <c r="K43" s="3">
        <v>0.26</v>
      </c>
      <c r="L43" s="3">
        <v>0.27600000000000002</v>
      </c>
      <c r="M43" s="3">
        <v>0.27900000000000003</v>
      </c>
      <c r="N43" s="3">
        <v>0.19</v>
      </c>
      <c r="O43" s="3">
        <v>0.19</v>
      </c>
      <c r="P43" s="3">
        <v>0.19500000000000001</v>
      </c>
      <c r="Q43" s="3">
        <v>0.19</v>
      </c>
      <c r="R43" s="3">
        <v>0.182</v>
      </c>
      <c r="S43" s="3"/>
      <c r="T43" s="3">
        <v>0</v>
      </c>
      <c r="U43" s="3">
        <v>0</v>
      </c>
      <c r="V43" s="3">
        <v>0</v>
      </c>
      <c r="W43" s="3">
        <f>33/1000</f>
        <v>3.3000000000000002E-2</v>
      </c>
      <c r="X43" s="3">
        <v>5.7000000000000002E-2</v>
      </c>
      <c r="Y43" s="3">
        <v>2.7E-2</v>
      </c>
      <c r="Z43" s="3">
        <v>2.7E-2</v>
      </c>
      <c r="AA43" s="3">
        <v>2.7E-2</v>
      </c>
    </row>
    <row r="45" spans="1:27" ht="15.75" thickBot="1" x14ac:dyDescent="0.3"/>
    <row r="46" spans="1:27" ht="15.75" thickBot="1" x14ac:dyDescent="0.3">
      <c r="A46" s="4" t="s">
        <v>18</v>
      </c>
      <c r="B46" s="4">
        <f>SUM(B37:B44)</f>
        <v>30.276</v>
      </c>
      <c r="C46" s="4">
        <f t="shared" ref="C46:AA46" si="5">SUM(C37:C44)</f>
        <v>33.54</v>
      </c>
      <c r="D46" s="4">
        <f t="shared" si="5"/>
        <v>34.129999999999995</v>
      </c>
      <c r="E46" s="4">
        <f t="shared" si="5"/>
        <v>34.55899999999999</v>
      </c>
      <c r="F46" s="4">
        <f t="shared" si="5"/>
        <v>33.542999999999999</v>
      </c>
      <c r="G46" s="4">
        <f t="shared" si="5"/>
        <v>0</v>
      </c>
      <c r="H46" s="4">
        <f t="shared" si="5"/>
        <v>29.890999999999998</v>
      </c>
      <c r="I46" s="4">
        <f t="shared" si="5"/>
        <v>32.492000000000004</v>
      </c>
      <c r="J46" s="4">
        <f t="shared" si="5"/>
        <v>33.591000000000001</v>
      </c>
      <c r="K46" s="4">
        <f t="shared" si="5"/>
        <v>34.125999999999998</v>
      </c>
      <c r="L46" s="4">
        <f t="shared" si="5"/>
        <v>33.471000000000004</v>
      </c>
      <c r="M46" s="4">
        <f t="shared" si="5"/>
        <v>33.244</v>
      </c>
      <c r="N46" s="4">
        <f t="shared" si="5"/>
        <v>34.032999999999994</v>
      </c>
      <c r="O46" s="4">
        <f t="shared" si="5"/>
        <v>32.677999999999997</v>
      </c>
      <c r="P46" s="4">
        <f t="shared" si="5"/>
        <v>33.936999999999998</v>
      </c>
      <c r="Q46" s="4">
        <f t="shared" si="5"/>
        <v>34.508999999999993</v>
      </c>
      <c r="R46" s="4">
        <f t="shared" si="5"/>
        <v>34.175000000000004</v>
      </c>
      <c r="S46" s="4">
        <f t="shared" si="5"/>
        <v>0</v>
      </c>
      <c r="T46" s="4">
        <f t="shared" si="5"/>
        <v>35.148599999999995</v>
      </c>
      <c r="U46" s="4">
        <f t="shared" si="5"/>
        <v>36.746840000000006</v>
      </c>
      <c r="V46" s="4">
        <f t="shared" si="5"/>
        <v>34.512280000000004</v>
      </c>
      <c r="W46" s="4">
        <f t="shared" si="5"/>
        <v>35.662000000000006</v>
      </c>
      <c r="X46" s="4">
        <f t="shared" si="5"/>
        <v>35.13300000000001</v>
      </c>
      <c r="Y46" s="4">
        <f t="shared" si="5"/>
        <v>35.909559999999999</v>
      </c>
      <c r="Z46" s="4">
        <f t="shared" si="5"/>
        <v>35.705999999999996</v>
      </c>
      <c r="AA46" s="4">
        <f t="shared" si="5"/>
        <v>36.686</v>
      </c>
    </row>
    <row r="47" spans="1:27" ht="15.75" thickBot="1" x14ac:dyDescent="0.3"/>
    <row r="48" spans="1:27" ht="15.75" thickBot="1" x14ac:dyDescent="0.3">
      <c r="A48" s="4" t="s">
        <v>28</v>
      </c>
      <c r="B48" s="4">
        <f t="shared" ref="B48:AA48" si="6">B28-B35-B46</f>
        <v>7.1140000000000008</v>
      </c>
      <c r="C48" s="4">
        <f t="shared" si="6"/>
        <v>6.2719999999999985</v>
      </c>
      <c r="D48" s="4">
        <f t="shared" si="6"/>
        <v>6.2550000000000097</v>
      </c>
      <c r="E48" s="4">
        <f t="shared" si="6"/>
        <v>5.7210000000000036</v>
      </c>
      <c r="F48" s="4">
        <f t="shared" si="6"/>
        <v>6.9380000000000024</v>
      </c>
      <c r="G48" s="4">
        <f t="shared" si="6"/>
        <v>0</v>
      </c>
      <c r="H48" s="4">
        <f t="shared" si="6"/>
        <v>-1.8059999999999938</v>
      </c>
      <c r="I48" s="4">
        <f t="shared" si="6"/>
        <v>2.009999999999998</v>
      </c>
      <c r="J48" s="4">
        <f t="shared" si="6"/>
        <v>4.0359999999999872</v>
      </c>
      <c r="K48" s="3">
        <f t="shared" si="6"/>
        <v>5.2019999999999982</v>
      </c>
      <c r="L48" s="3">
        <f t="shared" si="6"/>
        <v>6.8729999999999976</v>
      </c>
      <c r="M48" s="3">
        <f t="shared" si="6"/>
        <v>6.9849999999999994</v>
      </c>
      <c r="N48" s="3">
        <f t="shared" si="6"/>
        <v>6.1800000000000068</v>
      </c>
      <c r="O48" s="3">
        <f t="shared" si="6"/>
        <v>7.6920000000000073</v>
      </c>
      <c r="P48" s="3">
        <f t="shared" si="6"/>
        <v>6.75</v>
      </c>
      <c r="Q48" s="3">
        <f t="shared" si="6"/>
        <v>6.8070000000000164</v>
      </c>
      <c r="R48" s="3">
        <f t="shared" si="6"/>
        <v>7.3079999999999856</v>
      </c>
      <c r="S48" s="3">
        <f t="shared" si="6"/>
        <v>0</v>
      </c>
      <c r="T48" s="3">
        <f t="shared" si="6"/>
        <v>7.1084000000000103</v>
      </c>
      <c r="U48" s="3">
        <f t="shared" si="6"/>
        <v>5.9831599999999909</v>
      </c>
      <c r="V48" s="3">
        <f t="shared" si="6"/>
        <v>8.2147199999999856</v>
      </c>
      <c r="W48" s="3">
        <f t="shared" si="6"/>
        <v>7.2219999999999942</v>
      </c>
      <c r="X48" s="3">
        <f t="shared" si="6"/>
        <v>7.7199999999999989</v>
      </c>
      <c r="Y48" s="3">
        <f t="shared" si="6"/>
        <v>7.0474400000000017</v>
      </c>
      <c r="Z48" s="3">
        <f t="shared" si="6"/>
        <v>6.615000000000002</v>
      </c>
      <c r="AA48" s="3">
        <f t="shared" si="6"/>
        <v>6.5749999999999957</v>
      </c>
    </row>
    <row r="49" spans="1:27" x14ac:dyDescent="0.25">
      <c r="C49" s="31"/>
    </row>
    <row r="51" spans="1:27" ht="27" thickBot="1" x14ac:dyDescent="0.45">
      <c r="A51" s="40" t="s">
        <v>37</v>
      </c>
      <c r="B51" s="40"/>
      <c r="C51" s="40"/>
      <c r="D51" s="1"/>
      <c r="E51" s="1"/>
      <c r="F51" s="2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7" ht="15.75" thickBot="1" x14ac:dyDescent="0.3">
      <c r="A52" s="4" t="s">
        <v>38</v>
      </c>
      <c r="B52" s="3">
        <v>0</v>
      </c>
      <c r="C52" s="3">
        <v>0</v>
      </c>
      <c r="D52" s="3">
        <v>0</v>
      </c>
      <c r="E52" s="3">
        <v>0</v>
      </c>
      <c r="F52" s="5">
        <v>0</v>
      </c>
      <c r="G52" s="3"/>
      <c r="H52" s="3">
        <v>0</v>
      </c>
      <c r="I52" s="3"/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/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 ht="15.75" thickBot="1" x14ac:dyDescent="0.3">
      <c r="A53" s="4" t="s">
        <v>39</v>
      </c>
      <c r="B53" s="3">
        <v>13.5</v>
      </c>
      <c r="C53" s="3">
        <v>13</v>
      </c>
      <c r="D53" s="3">
        <v>13</v>
      </c>
      <c r="E53" s="3">
        <v>13</v>
      </c>
      <c r="F53" s="3">
        <v>13</v>
      </c>
      <c r="G53" s="3"/>
      <c r="H53" s="3">
        <v>13</v>
      </c>
      <c r="I53" s="3"/>
      <c r="J53" s="3">
        <v>13</v>
      </c>
      <c r="K53" s="3">
        <v>12.5</v>
      </c>
      <c r="L53" s="3">
        <v>11</v>
      </c>
      <c r="M53" s="3">
        <v>11</v>
      </c>
      <c r="N53" s="3">
        <v>11</v>
      </c>
      <c r="O53" s="3">
        <v>11</v>
      </c>
      <c r="P53" s="3">
        <v>11</v>
      </c>
      <c r="Q53" s="3">
        <v>11</v>
      </c>
      <c r="R53" s="3">
        <v>11</v>
      </c>
      <c r="S53" s="3"/>
      <c r="T53" s="3">
        <v>11</v>
      </c>
      <c r="U53" s="3">
        <v>11</v>
      </c>
      <c r="V53" s="3">
        <v>11</v>
      </c>
      <c r="W53" s="3">
        <v>11.25</v>
      </c>
      <c r="X53" s="3">
        <v>10.89</v>
      </c>
      <c r="Y53" s="3">
        <v>12.1</v>
      </c>
      <c r="Z53" s="3">
        <v>11</v>
      </c>
      <c r="AA53" s="3">
        <v>11</v>
      </c>
    </row>
    <row r="54" spans="1:27" ht="15.75" thickBot="1" x14ac:dyDescent="0.3">
      <c r="A54" s="4" t="s">
        <v>40</v>
      </c>
      <c r="B54" s="3">
        <v>0.6</v>
      </c>
      <c r="C54" s="3">
        <v>0.8</v>
      </c>
      <c r="D54" s="3">
        <v>0.95</v>
      </c>
      <c r="E54" s="3">
        <v>1</v>
      </c>
      <c r="F54" s="3">
        <v>1</v>
      </c>
      <c r="G54" s="3"/>
      <c r="H54" s="3">
        <v>0.25</v>
      </c>
      <c r="I54" s="3"/>
      <c r="J54" s="3">
        <v>0.3</v>
      </c>
      <c r="K54" s="3">
        <v>0.3</v>
      </c>
      <c r="L54" s="3">
        <v>0.7</v>
      </c>
      <c r="M54" s="3">
        <v>0.6</v>
      </c>
      <c r="N54" s="3">
        <v>0.5</v>
      </c>
      <c r="O54" s="3">
        <v>1.1000000000000001</v>
      </c>
      <c r="P54" s="3">
        <v>1.5</v>
      </c>
      <c r="Q54" s="3">
        <v>2</v>
      </c>
      <c r="R54" s="3">
        <v>2.25</v>
      </c>
      <c r="S54" s="3"/>
      <c r="T54" s="3">
        <v>3</v>
      </c>
      <c r="U54" s="3">
        <v>2.5</v>
      </c>
      <c r="V54" s="3">
        <v>2.5</v>
      </c>
      <c r="W54" s="3">
        <v>2.85</v>
      </c>
      <c r="X54" s="3">
        <v>4.03</v>
      </c>
      <c r="Y54" s="3">
        <v>2.2200000000000002</v>
      </c>
      <c r="Z54" s="3">
        <v>4.3</v>
      </c>
      <c r="AA54" s="3">
        <v>2.95</v>
      </c>
    </row>
    <row r="55" spans="1:27" ht="15.75" thickBot="1" x14ac:dyDescent="0.3">
      <c r="A55" s="4" t="s">
        <v>41</v>
      </c>
      <c r="B55" s="3">
        <v>15.5</v>
      </c>
      <c r="C55" s="3">
        <v>15</v>
      </c>
      <c r="D55" s="3">
        <v>16</v>
      </c>
      <c r="E55" s="3">
        <v>14</v>
      </c>
      <c r="F55" s="3">
        <v>14</v>
      </c>
      <c r="G55" s="3"/>
      <c r="H55" s="3">
        <v>10</v>
      </c>
      <c r="I55" s="3"/>
      <c r="J55" s="3">
        <v>13</v>
      </c>
      <c r="K55" s="3">
        <v>11</v>
      </c>
      <c r="L55" s="3">
        <v>11.5</v>
      </c>
      <c r="M55" s="3">
        <v>12</v>
      </c>
      <c r="N55" s="3">
        <v>12</v>
      </c>
      <c r="O55" s="3">
        <v>15</v>
      </c>
      <c r="P55" s="3">
        <v>18</v>
      </c>
      <c r="Q55" s="3">
        <v>18</v>
      </c>
      <c r="R55" s="3">
        <v>18.215</v>
      </c>
      <c r="S55" s="3"/>
      <c r="T55" s="3">
        <v>16.100000000000001</v>
      </c>
      <c r="U55" s="3">
        <v>17</v>
      </c>
      <c r="V55" s="3">
        <v>16.545000000000002</v>
      </c>
      <c r="W55" s="3">
        <v>16.93</v>
      </c>
      <c r="X55" s="3">
        <v>16.440000000000001</v>
      </c>
      <c r="Y55" s="3">
        <v>18.05</v>
      </c>
      <c r="Z55" s="3">
        <v>15</v>
      </c>
      <c r="AA55" s="3">
        <v>15</v>
      </c>
    </row>
    <row r="56" spans="1:27" ht="15.75" thickBot="1" x14ac:dyDescent="0.3">
      <c r="A56" s="4" t="s">
        <v>42</v>
      </c>
      <c r="B56" s="3">
        <v>2.5</v>
      </c>
      <c r="C56" s="3">
        <v>3.75</v>
      </c>
      <c r="D56" s="3">
        <v>1.5</v>
      </c>
      <c r="E56" s="3">
        <v>1.75</v>
      </c>
      <c r="F56" s="3">
        <v>2</v>
      </c>
      <c r="G56" s="3"/>
      <c r="H56" s="3">
        <v>1.5</v>
      </c>
      <c r="I56" s="3"/>
      <c r="J56" s="3">
        <v>1.75</v>
      </c>
      <c r="K56" s="3">
        <v>2</v>
      </c>
      <c r="L56" s="3">
        <v>1.95</v>
      </c>
      <c r="M56" s="3">
        <v>2.2000000000000002</v>
      </c>
      <c r="N56" s="3">
        <v>3</v>
      </c>
      <c r="O56" s="3">
        <v>4.5</v>
      </c>
      <c r="P56" s="3">
        <v>3</v>
      </c>
      <c r="Q56" s="3">
        <v>5</v>
      </c>
      <c r="R56" s="3">
        <v>7</v>
      </c>
      <c r="S56" s="3"/>
      <c r="T56" s="3">
        <v>8.5</v>
      </c>
      <c r="U56" s="3">
        <v>8.5</v>
      </c>
      <c r="V56" s="3">
        <v>11</v>
      </c>
      <c r="W56" s="3">
        <v>11</v>
      </c>
      <c r="X56" s="3">
        <v>12.5</v>
      </c>
      <c r="Y56" s="3">
        <v>12.5</v>
      </c>
      <c r="Z56" s="3">
        <v>13</v>
      </c>
      <c r="AA56" s="3">
        <v>10</v>
      </c>
    </row>
    <row r="57" spans="1:27" ht="15.75" thickBot="1" x14ac:dyDescent="0.3">
      <c r="A57" s="4" t="s">
        <v>43</v>
      </c>
      <c r="B57" s="3">
        <v>151.34800000000001</v>
      </c>
      <c r="C57" s="3">
        <v>151.34800000000001</v>
      </c>
      <c r="D57" s="3">
        <v>151.34800000000001</v>
      </c>
      <c r="E57" s="3">
        <v>103.495</v>
      </c>
      <c r="F57" s="3">
        <v>103.495</v>
      </c>
      <c r="G57" s="3"/>
      <c r="H57" s="3">
        <v>103.495</v>
      </c>
      <c r="I57" s="3"/>
      <c r="J57" s="3">
        <v>92.052999999999997</v>
      </c>
      <c r="K57" s="3">
        <v>92.052999999999997</v>
      </c>
      <c r="L57" s="3">
        <v>88.753</v>
      </c>
      <c r="M57" s="3">
        <v>85.183999999999997</v>
      </c>
      <c r="N57" s="3">
        <v>85.183999999999997</v>
      </c>
      <c r="O57" s="3">
        <v>81.912000000000006</v>
      </c>
      <c r="P57" s="3">
        <v>83.997</v>
      </c>
      <c r="Q57" s="3">
        <v>74.016999999999996</v>
      </c>
      <c r="R57" s="3">
        <v>60.713999999999999</v>
      </c>
      <c r="S57" s="3"/>
      <c r="T57" s="3">
        <v>46.661000000000001</v>
      </c>
      <c r="U57" s="3">
        <v>46.235999999999997</v>
      </c>
      <c r="V57" s="3">
        <v>31.087</v>
      </c>
      <c r="W57" s="3">
        <v>33.646999999999998</v>
      </c>
      <c r="X57" s="3">
        <v>21.754999999999999</v>
      </c>
      <c r="Y57" s="3">
        <v>26.675000000000001</v>
      </c>
      <c r="Z57" s="3">
        <v>19.21</v>
      </c>
      <c r="AA57" s="3">
        <v>12.106</v>
      </c>
    </row>
    <row r="58" spans="1:27" ht="15.75" thickBot="1" x14ac:dyDescent="0.3">
      <c r="A58" s="4" t="s">
        <v>65</v>
      </c>
      <c r="B58" s="3">
        <v>3</v>
      </c>
      <c r="C58" s="3">
        <v>2.5</v>
      </c>
      <c r="D58" s="3">
        <v>3</v>
      </c>
      <c r="E58" s="3">
        <v>3</v>
      </c>
      <c r="F58" s="3">
        <v>0</v>
      </c>
      <c r="G58" s="3"/>
      <c r="H58" s="3">
        <v>1.5</v>
      </c>
      <c r="I58" s="11"/>
      <c r="J58" s="3">
        <v>1.95</v>
      </c>
      <c r="K58" s="3">
        <v>0</v>
      </c>
      <c r="L58" s="3">
        <v>0</v>
      </c>
      <c r="M58" s="3">
        <v>0</v>
      </c>
      <c r="N58" s="3"/>
      <c r="O58" s="3">
        <v>0</v>
      </c>
      <c r="P58" s="3">
        <v>0</v>
      </c>
      <c r="Q58" s="3">
        <v>0</v>
      </c>
      <c r="R58" s="3">
        <v>0</v>
      </c>
      <c r="S58" s="3"/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 ht="15.75" thickBot="1" x14ac:dyDescent="0.3">
      <c r="A59" s="4" t="s">
        <v>44</v>
      </c>
      <c r="B59" s="3"/>
      <c r="C59" s="3"/>
      <c r="D59" s="3"/>
      <c r="E59" s="3"/>
      <c r="F59" s="3"/>
      <c r="G59" s="5"/>
      <c r="H59" s="5"/>
      <c r="I59" s="30"/>
      <c r="J59" s="3"/>
      <c r="K59" s="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thickBot="1" x14ac:dyDescent="0.3">
      <c r="A60" s="4" t="s">
        <v>66</v>
      </c>
      <c r="B60" s="3">
        <v>56.957000000000001</v>
      </c>
      <c r="C60" s="3">
        <v>59.128</v>
      </c>
      <c r="D60" s="3">
        <v>61.304000000000002</v>
      </c>
      <c r="E60" s="3">
        <v>63.502000000000002</v>
      </c>
      <c r="F60" s="3">
        <v>38.226999999999997</v>
      </c>
      <c r="G60" s="3"/>
      <c r="H60" s="3">
        <v>50.317</v>
      </c>
      <c r="I60" s="30"/>
      <c r="J60" s="3">
        <v>50.317</v>
      </c>
      <c r="K60" s="3">
        <v>52.524999999999999</v>
      </c>
      <c r="L60" s="3">
        <v>55.631</v>
      </c>
      <c r="M60" s="3">
        <v>57.253999999999998</v>
      </c>
      <c r="N60" s="3">
        <v>59.433999999999997</v>
      </c>
      <c r="O60" s="3">
        <v>51.454000000000001</v>
      </c>
      <c r="P60" s="3">
        <v>51.454000000000001</v>
      </c>
      <c r="Q60" s="3">
        <v>53.054000000000002</v>
      </c>
      <c r="R60" s="3">
        <v>54.914000000000001</v>
      </c>
      <c r="S60" s="3"/>
      <c r="T60" s="3">
        <v>59.073999999999998</v>
      </c>
      <c r="U60" s="3">
        <v>60.423999999999999</v>
      </c>
      <c r="V60" s="3">
        <v>61.445999999999998</v>
      </c>
      <c r="W60" s="3">
        <v>62.470999999999997</v>
      </c>
      <c r="X60" s="3">
        <v>53.625999999999998</v>
      </c>
      <c r="Y60" s="3">
        <v>53.625999999999998</v>
      </c>
      <c r="Z60" s="3">
        <v>44.625999999999998</v>
      </c>
      <c r="AA60" s="3">
        <v>36.625999999999998</v>
      </c>
    </row>
    <row r="61" spans="1:27" ht="15.75" thickBot="1" x14ac:dyDescent="0.3">
      <c r="A61" s="4" t="s">
        <v>70</v>
      </c>
      <c r="B61" s="3"/>
      <c r="C61" s="3">
        <v>2.758</v>
      </c>
      <c r="D61" s="3">
        <v>5.5140000000000002</v>
      </c>
      <c r="E61" s="3">
        <v>8.391</v>
      </c>
      <c r="F61" s="3">
        <v>11.161</v>
      </c>
      <c r="G61" s="3"/>
      <c r="H61" s="3">
        <v>11.926</v>
      </c>
      <c r="I61" s="30"/>
      <c r="J61" s="3">
        <v>11.926</v>
      </c>
      <c r="K61" s="3">
        <v>14.101000000000001</v>
      </c>
      <c r="L61" s="3">
        <v>15.971</v>
      </c>
      <c r="M61" s="3">
        <v>18.140999999999998</v>
      </c>
      <c r="N61" s="3">
        <v>19.771000000000001</v>
      </c>
      <c r="O61" s="3">
        <v>19.771000000000001</v>
      </c>
      <c r="P61" s="3">
        <v>19.771000000000001</v>
      </c>
      <c r="Q61" s="3">
        <v>19.771000000000001</v>
      </c>
      <c r="R61" s="3">
        <v>19.771000000000001</v>
      </c>
      <c r="S61" s="3"/>
      <c r="T61" s="3">
        <v>19.771000000000001</v>
      </c>
      <c r="U61" s="3">
        <v>19.771000000000001</v>
      </c>
      <c r="V61" s="3">
        <v>19.771000000000001</v>
      </c>
      <c r="W61" s="3">
        <v>19.771000000000001</v>
      </c>
      <c r="X61" s="3">
        <v>19.771000000000001</v>
      </c>
      <c r="Y61" s="3">
        <v>19.771000000000001</v>
      </c>
      <c r="Z61" s="3">
        <v>19.771000000000001</v>
      </c>
      <c r="AA61" s="3">
        <v>19.771000000000001</v>
      </c>
    </row>
    <row r="62" spans="1:27" ht="15.75" thickBot="1" x14ac:dyDescent="0.3">
      <c r="A62" s="4" t="s">
        <v>45</v>
      </c>
      <c r="B62" s="3">
        <v>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thickBot="1" x14ac:dyDescent="0.3">
      <c r="A63" s="4" t="s">
        <v>67</v>
      </c>
      <c r="B63" s="3">
        <v>0</v>
      </c>
      <c r="C63" s="3">
        <v>0</v>
      </c>
      <c r="D63" s="3">
        <v>0</v>
      </c>
      <c r="E63" s="3">
        <v>0</v>
      </c>
      <c r="F63" s="3">
        <v>3</v>
      </c>
      <c r="G63" s="3"/>
      <c r="H63" s="3">
        <v>0</v>
      </c>
      <c r="I63" s="3"/>
      <c r="J63" s="3">
        <v>0</v>
      </c>
      <c r="K63" s="3">
        <v>1.5</v>
      </c>
      <c r="L63" s="3">
        <v>1.5</v>
      </c>
      <c r="M63" s="3">
        <v>1.9</v>
      </c>
      <c r="N63" s="3">
        <v>1.75</v>
      </c>
      <c r="O63" s="3">
        <v>1.75</v>
      </c>
      <c r="P63" s="3">
        <v>1.75</v>
      </c>
      <c r="Q63" s="3">
        <v>1.75</v>
      </c>
      <c r="R63" s="3">
        <v>1.75</v>
      </c>
      <c r="S63" s="3"/>
      <c r="T63" s="3">
        <v>1.75</v>
      </c>
      <c r="U63" s="3">
        <v>1.75</v>
      </c>
      <c r="V63" s="3">
        <v>1.75</v>
      </c>
      <c r="W63" s="3">
        <v>1.75</v>
      </c>
      <c r="X63" s="3">
        <v>1.75</v>
      </c>
      <c r="Y63" s="3">
        <v>1.75</v>
      </c>
      <c r="Z63" s="3">
        <v>1.75</v>
      </c>
      <c r="AA63" s="3">
        <v>1.75</v>
      </c>
    </row>
    <row r="64" spans="1:27" ht="15.75" thickBot="1" x14ac:dyDescent="0.3">
      <c r="A64" s="4" t="s">
        <v>46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thickBot="1" x14ac:dyDescent="0.3">
      <c r="A65" s="4" t="s">
        <v>47</v>
      </c>
      <c r="B65" s="3">
        <v>5</v>
      </c>
      <c r="C65" s="3">
        <v>5</v>
      </c>
      <c r="D65" s="3">
        <v>5.8</v>
      </c>
      <c r="E65" s="3">
        <v>6.25</v>
      </c>
      <c r="F65" s="3">
        <v>5</v>
      </c>
      <c r="G65" s="3"/>
      <c r="H65" s="3">
        <v>4.5</v>
      </c>
      <c r="I65" s="3"/>
      <c r="J65" s="3">
        <v>3</v>
      </c>
      <c r="K65" s="3">
        <v>3.5</v>
      </c>
      <c r="L65" s="3">
        <v>3.5</v>
      </c>
      <c r="M65" s="3">
        <v>3.95</v>
      </c>
      <c r="N65" s="3">
        <v>3.5</v>
      </c>
      <c r="O65" s="3">
        <v>4</v>
      </c>
      <c r="P65" s="3">
        <v>4.75</v>
      </c>
      <c r="Q65" s="3">
        <v>4.5</v>
      </c>
      <c r="R65" s="3">
        <v>4</v>
      </c>
      <c r="S65" s="3"/>
      <c r="T65" s="3">
        <v>4.9000000000000004</v>
      </c>
      <c r="U65" s="3">
        <v>4.9000000000000004</v>
      </c>
      <c r="V65" s="3">
        <v>5</v>
      </c>
      <c r="W65" s="3">
        <v>5.45</v>
      </c>
      <c r="X65" s="3">
        <v>6</v>
      </c>
      <c r="Y65" s="3">
        <v>5.8</v>
      </c>
      <c r="Z65" s="3">
        <v>6.75</v>
      </c>
      <c r="AA65" s="3">
        <v>9</v>
      </c>
    </row>
    <row r="66" spans="1:27" ht="15.75" thickBot="1" x14ac:dyDescent="0.3">
      <c r="A66" s="3" t="s">
        <v>48</v>
      </c>
      <c r="B66" s="3">
        <v>2</v>
      </c>
      <c r="C66" s="3">
        <v>2</v>
      </c>
      <c r="D66" s="3">
        <v>2</v>
      </c>
      <c r="E66" s="3">
        <v>2</v>
      </c>
      <c r="F66" s="3">
        <v>2</v>
      </c>
      <c r="G66" s="3"/>
      <c r="H66" s="3">
        <v>2</v>
      </c>
      <c r="I66" s="3"/>
      <c r="J66" s="3">
        <v>2</v>
      </c>
      <c r="K66" s="3">
        <v>2</v>
      </c>
      <c r="L66" s="3">
        <v>2</v>
      </c>
      <c r="M66" s="3">
        <v>2</v>
      </c>
      <c r="N66" s="3">
        <v>2</v>
      </c>
      <c r="O66" s="3">
        <v>2</v>
      </c>
      <c r="P66" s="3">
        <v>2</v>
      </c>
      <c r="Q66" s="3">
        <v>2</v>
      </c>
      <c r="R66" s="3">
        <v>2</v>
      </c>
      <c r="S66" s="3"/>
      <c r="T66" s="3">
        <v>2</v>
      </c>
      <c r="U66" s="3">
        <v>2</v>
      </c>
      <c r="V66" s="3">
        <v>2</v>
      </c>
      <c r="W66" s="3">
        <v>2</v>
      </c>
      <c r="X66" s="3">
        <v>2</v>
      </c>
      <c r="Y66" s="3">
        <v>2</v>
      </c>
      <c r="Z66" s="3">
        <v>2</v>
      </c>
      <c r="AA66" s="3">
        <v>2</v>
      </c>
    </row>
    <row r="67" spans="1:27" x14ac:dyDescent="0.25">
      <c r="A67" s="26"/>
      <c r="B67" s="12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7" ht="15.75" thickBot="1" x14ac:dyDescent="0.3">
      <c r="A68" s="1"/>
      <c r="B68" s="2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7" ht="15.75" thickBot="1" x14ac:dyDescent="0.3">
      <c r="A69" s="4" t="s">
        <v>3</v>
      </c>
      <c r="B69" s="3">
        <f t="shared" ref="B69:Z69" si="7">SUM(B52:B68)</f>
        <v>250.405</v>
      </c>
      <c r="C69" s="3">
        <f t="shared" si="7"/>
        <v>255.28400000000002</v>
      </c>
      <c r="D69" s="3">
        <f t="shared" si="7"/>
        <v>260.416</v>
      </c>
      <c r="E69" s="3">
        <f t="shared" si="7"/>
        <v>216.38800000000001</v>
      </c>
      <c r="F69" s="3">
        <f>SUM(F53:F68)</f>
        <v>192.88300000000001</v>
      </c>
      <c r="G69" s="3">
        <f t="shared" si="7"/>
        <v>0</v>
      </c>
      <c r="H69" s="3">
        <f t="shared" si="7"/>
        <v>198.488</v>
      </c>
      <c r="I69" s="3">
        <f t="shared" si="7"/>
        <v>0</v>
      </c>
      <c r="J69" s="3">
        <f t="shared" si="7"/>
        <v>189.29599999999999</v>
      </c>
      <c r="K69" s="3">
        <f t="shared" si="7"/>
        <v>191.47899999999998</v>
      </c>
      <c r="L69" s="3">
        <f t="shared" si="7"/>
        <v>192.505</v>
      </c>
      <c r="M69" s="3">
        <f t="shared" si="7"/>
        <v>194.22899999999998</v>
      </c>
      <c r="N69" s="3">
        <f t="shared" si="7"/>
        <v>198.13900000000001</v>
      </c>
      <c r="O69" s="3">
        <f t="shared" si="7"/>
        <v>192.48700000000002</v>
      </c>
      <c r="P69" s="3">
        <f t="shared" si="7"/>
        <v>197.22199999999998</v>
      </c>
      <c r="Q69" s="3">
        <f t="shared" si="7"/>
        <v>191.09199999999998</v>
      </c>
      <c r="R69" s="3">
        <f t="shared" si="7"/>
        <v>181.61400000000003</v>
      </c>
      <c r="S69" s="3">
        <f t="shared" si="7"/>
        <v>0</v>
      </c>
      <c r="T69" s="3">
        <f t="shared" si="7"/>
        <v>172.756</v>
      </c>
      <c r="U69" s="3">
        <f t="shared" si="7"/>
        <v>174.08099999999999</v>
      </c>
      <c r="V69" s="3">
        <f t="shared" si="7"/>
        <v>162.09899999999999</v>
      </c>
      <c r="W69" s="3">
        <f t="shared" si="7"/>
        <v>167.11899999999997</v>
      </c>
      <c r="X69" s="3">
        <f t="shared" si="7"/>
        <v>148.762</v>
      </c>
      <c r="Y69" s="3">
        <f t="shared" si="7"/>
        <v>154.49200000000002</v>
      </c>
      <c r="Z69" s="3">
        <f t="shared" si="7"/>
        <v>137.40699999999998</v>
      </c>
      <c r="AA69" s="3">
        <f t="shared" ref="AA69" si="8">SUM(AA52:AA68)</f>
        <v>120.203</v>
      </c>
    </row>
    <row r="70" spans="1:27" ht="15.75" thickBot="1" x14ac:dyDescent="0.3">
      <c r="A70" s="4" t="s">
        <v>49</v>
      </c>
      <c r="B70" s="4"/>
      <c r="C70" s="3">
        <f t="shared" ref="C70:AA70" si="9">B69-C69</f>
        <v>-4.8790000000000191</v>
      </c>
      <c r="D70" s="3">
        <f t="shared" si="9"/>
        <v>-5.1319999999999766</v>
      </c>
      <c r="E70" s="3">
        <f t="shared" si="9"/>
        <v>44.027999999999992</v>
      </c>
      <c r="F70" s="3">
        <f t="shared" si="9"/>
        <v>23.504999999999995</v>
      </c>
      <c r="G70" s="3">
        <f t="shared" si="9"/>
        <v>192.88300000000001</v>
      </c>
      <c r="H70" s="3">
        <f t="shared" si="9"/>
        <v>-198.488</v>
      </c>
      <c r="I70" s="3">
        <f t="shared" si="9"/>
        <v>198.488</v>
      </c>
      <c r="J70" s="3">
        <f t="shared" si="9"/>
        <v>-189.29599999999999</v>
      </c>
      <c r="K70" s="3">
        <f t="shared" si="9"/>
        <v>-2.1829999999999927</v>
      </c>
      <c r="L70" s="3">
        <f t="shared" si="9"/>
        <v>-1.0260000000000105</v>
      </c>
      <c r="M70" s="3">
        <f t="shared" si="9"/>
        <v>-1.7239999999999895</v>
      </c>
      <c r="N70" s="3">
        <f t="shared" si="9"/>
        <v>-3.910000000000025</v>
      </c>
      <c r="O70" s="3">
        <f t="shared" si="9"/>
        <v>5.6519999999999868</v>
      </c>
      <c r="P70" s="3">
        <f t="shared" si="9"/>
        <v>-4.7349999999999568</v>
      </c>
      <c r="Q70" s="3">
        <f t="shared" si="9"/>
        <v>6.1299999999999955</v>
      </c>
      <c r="R70" s="3">
        <f t="shared" si="9"/>
        <v>9.4779999999999518</v>
      </c>
      <c r="S70" s="3">
        <f t="shared" si="9"/>
        <v>181.61400000000003</v>
      </c>
      <c r="T70" s="3">
        <f t="shared" si="9"/>
        <v>-172.756</v>
      </c>
      <c r="U70" s="3">
        <f t="shared" si="9"/>
        <v>-1.3249999999999886</v>
      </c>
      <c r="V70" s="3">
        <f t="shared" si="9"/>
        <v>11.981999999999999</v>
      </c>
      <c r="W70" s="3">
        <f t="shared" si="9"/>
        <v>-5.0199999999999818</v>
      </c>
      <c r="X70" s="3">
        <f t="shared" si="9"/>
        <v>18.356999999999971</v>
      </c>
      <c r="Y70" s="3">
        <f t="shared" si="9"/>
        <v>-5.7300000000000182</v>
      </c>
      <c r="Z70" s="3">
        <f t="shared" si="9"/>
        <v>17.085000000000036</v>
      </c>
      <c r="AA70" s="3">
        <f t="shared" si="9"/>
        <v>17.203999999999979</v>
      </c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7" ht="27" thickBot="1" x14ac:dyDescent="0.45">
      <c r="A73" s="40" t="s">
        <v>50</v>
      </c>
      <c r="B73" s="40"/>
      <c r="C73" s="4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7" ht="15.75" thickBot="1" x14ac:dyDescent="0.3">
      <c r="A74" s="4" t="s">
        <v>51</v>
      </c>
      <c r="B74" s="3">
        <v>2.4</v>
      </c>
      <c r="C74" s="3">
        <v>1.65</v>
      </c>
      <c r="D74" s="3">
        <v>1.05</v>
      </c>
      <c r="E74" s="3">
        <v>0.87</v>
      </c>
      <c r="F74" s="3">
        <v>0.82499999999999996</v>
      </c>
      <c r="G74" s="3"/>
      <c r="H74" s="3">
        <v>0.67500000000000004</v>
      </c>
      <c r="I74" s="3"/>
      <c r="J74" s="3">
        <v>0.48</v>
      </c>
      <c r="K74" s="3">
        <v>0.52500000000000002</v>
      </c>
      <c r="L74" s="3">
        <v>0.375</v>
      </c>
      <c r="M74" s="3">
        <v>0.3</v>
      </c>
      <c r="N74" s="3">
        <v>0.3</v>
      </c>
      <c r="O74" s="3">
        <v>0.3</v>
      </c>
      <c r="P74" s="3">
        <v>0.3</v>
      </c>
      <c r="Q74" s="3">
        <v>0.3</v>
      </c>
      <c r="R74" s="3">
        <v>0.3</v>
      </c>
      <c r="S74" s="3"/>
      <c r="T74" s="3">
        <v>0.13500000000000001</v>
      </c>
      <c r="U74" s="3">
        <v>0.52500000000000002</v>
      </c>
      <c r="V74" s="3">
        <v>1.0349999999999999</v>
      </c>
      <c r="W74" s="3">
        <v>1.0349999999999999</v>
      </c>
      <c r="X74" s="3">
        <v>1.17</v>
      </c>
      <c r="Y74" s="3">
        <v>1.125</v>
      </c>
      <c r="Z74" s="3">
        <v>1.1850000000000001</v>
      </c>
      <c r="AA74" s="3">
        <v>1.425</v>
      </c>
    </row>
    <row r="75" spans="1:27" ht="15.75" thickBot="1" x14ac:dyDescent="0.3">
      <c r="A75" s="4" t="s">
        <v>52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/>
      <c r="H75" s="3">
        <v>0</v>
      </c>
      <c r="I75" s="3"/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/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 ht="15.75" thickBot="1" x14ac:dyDescent="0.3">
      <c r="A76" s="4" t="s">
        <v>53</v>
      </c>
      <c r="B76" s="3">
        <v>4.3499999999999996</v>
      </c>
      <c r="C76" s="3">
        <v>4.6500000000000004</v>
      </c>
      <c r="D76" s="3">
        <v>4.7249999999999996</v>
      </c>
      <c r="E76" s="3">
        <v>4.62</v>
      </c>
      <c r="F76" s="3">
        <v>4.2</v>
      </c>
      <c r="G76" s="3"/>
      <c r="H76" s="3">
        <v>4.3499999999999996</v>
      </c>
      <c r="I76" s="3"/>
      <c r="J76" s="3">
        <v>4.05</v>
      </c>
      <c r="K76" s="3">
        <v>4.5750000000000002</v>
      </c>
      <c r="L76" s="3">
        <v>5.01</v>
      </c>
      <c r="M76" s="3">
        <v>4.875</v>
      </c>
      <c r="N76" s="3">
        <v>5.07</v>
      </c>
      <c r="O76" s="3">
        <v>4.3499999999999996</v>
      </c>
      <c r="P76" s="3">
        <v>3.15</v>
      </c>
      <c r="Q76" s="3">
        <v>3.6749999999999998</v>
      </c>
      <c r="R76" s="3">
        <v>3.6</v>
      </c>
      <c r="S76" s="3"/>
      <c r="T76" s="3">
        <v>3.15</v>
      </c>
      <c r="U76" s="3">
        <v>3.15</v>
      </c>
      <c r="V76" s="3">
        <v>2.4</v>
      </c>
      <c r="W76" s="3">
        <v>2.4</v>
      </c>
      <c r="X76" s="3">
        <v>2.4</v>
      </c>
      <c r="Y76" s="3">
        <v>2.4</v>
      </c>
      <c r="Z76" s="3">
        <v>2.85</v>
      </c>
      <c r="AA76" s="3">
        <v>3.33</v>
      </c>
    </row>
    <row r="77" spans="1:27" ht="15.75" thickBot="1" x14ac:dyDescent="0.3">
      <c r="A77" s="4" t="s">
        <v>54</v>
      </c>
      <c r="B77" s="3">
        <v>0</v>
      </c>
      <c r="C77" s="3">
        <v>0</v>
      </c>
      <c r="D77" s="3">
        <v>0</v>
      </c>
      <c r="E77" s="33">
        <v>0</v>
      </c>
      <c r="F77" s="3">
        <v>0</v>
      </c>
      <c r="G77" s="3"/>
      <c r="H77" s="3">
        <v>0</v>
      </c>
      <c r="I77" s="3"/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/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 ht="15.75" thickBot="1" x14ac:dyDescent="0.3">
      <c r="A78" s="4" t="s">
        <v>55</v>
      </c>
      <c r="B78" s="3">
        <v>10.02</v>
      </c>
      <c r="C78" s="3">
        <v>10.02</v>
      </c>
      <c r="D78" s="3">
        <v>10.02</v>
      </c>
      <c r="E78" s="3">
        <v>10.02</v>
      </c>
      <c r="F78" s="3">
        <v>10.02</v>
      </c>
      <c r="G78" s="3"/>
      <c r="H78" s="3">
        <v>10.02</v>
      </c>
      <c r="I78" s="3"/>
      <c r="J78" s="3">
        <v>10.02</v>
      </c>
      <c r="K78" s="3">
        <v>10.02</v>
      </c>
      <c r="L78" s="3">
        <v>10.02</v>
      </c>
      <c r="M78" s="3">
        <v>10.02</v>
      </c>
      <c r="N78" s="3">
        <v>10.02</v>
      </c>
      <c r="O78" s="3">
        <v>10.02</v>
      </c>
      <c r="P78" s="3">
        <v>10.02</v>
      </c>
      <c r="Q78" s="3">
        <v>10.02</v>
      </c>
      <c r="R78" s="3">
        <v>10.02</v>
      </c>
      <c r="S78" s="3"/>
      <c r="T78" s="3">
        <v>10.02</v>
      </c>
      <c r="U78" s="3">
        <v>10.02</v>
      </c>
      <c r="V78" s="3">
        <v>10.02</v>
      </c>
      <c r="W78" s="3">
        <v>10.02</v>
      </c>
      <c r="X78" s="3">
        <v>10.02</v>
      </c>
      <c r="Y78" s="3">
        <v>10.02</v>
      </c>
      <c r="Z78" s="3">
        <v>10.02</v>
      </c>
      <c r="AA78" s="3">
        <v>10.02</v>
      </c>
    </row>
    <row r="79" spans="1:27" ht="15.75" thickBot="1" x14ac:dyDescent="0.3">
      <c r="A79" s="4" t="s">
        <v>56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/>
      <c r="H79" s="3">
        <v>0</v>
      </c>
      <c r="I79" s="3"/>
      <c r="J79" s="3">
        <v>0</v>
      </c>
      <c r="K79" s="30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/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 ht="15.75" thickBot="1" x14ac:dyDescent="0.3">
      <c r="A80" s="4" t="s">
        <v>71</v>
      </c>
      <c r="B80" s="3"/>
      <c r="C80" s="3">
        <v>0.9</v>
      </c>
      <c r="D80" s="3">
        <v>0.72</v>
      </c>
      <c r="E80" s="3">
        <v>0.73499999999999999</v>
      </c>
      <c r="F80" s="3">
        <v>0.84</v>
      </c>
      <c r="G80" s="3"/>
      <c r="H80" s="3">
        <v>0.72</v>
      </c>
      <c r="I80" s="3"/>
      <c r="J80" s="3">
        <v>1.02</v>
      </c>
      <c r="K80" s="34">
        <v>1.17</v>
      </c>
      <c r="L80" s="3">
        <v>1.1850000000000001</v>
      </c>
      <c r="M80" s="3">
        <v>0.97499999999999998</v>
      </c>
      <c r="N80" s="3">
        <v>1.0349999999999999</v>
      </c>
      <c r="O80" s="3">
        <v>0.67500000000000004</v>
      </c>
      <c r="P80" s="3">
        <v>0</v>
      </c>
      <c r="Q80" s="3">
        <v>0</v>
      </c>
      <c r="R80" s="3">
        <v>0</v>
      </c>
      <c r="S80" s="3"/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 ht="15.75" thickBot="1" x14ac:dyDescent="0.3">
      <c r="A81" s="4" t="s">
        <v>57</v>
      </c>
      <c r="B81" s="3">
        <v>0.72</v>
      </c>
      <c r="C81" s="3"/>
      <c r="D81" s="3"/>
      <c r="E81" s="3">
        <v>0</v>
      </c>
      <c r="F81" s="3"/>
      <c r="G81" s="3"/>
      <c r="H81" s="3"/>
      <c r="I81" s="3"/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0.45</v>
      </c>
      <c r="P81" s="3">
        <v>1.125</v>
      </c>
      <c r="Q81" s="3">
        <v>0.69</v>
      </c>
      <c r="R81" s="3">
        <v>0.42</v>
      </c>
      <c r="S81" s="3"/>
      <c r="T81" s="3">
        <v>0.435</v>
      </c>
      <c r="U81" s="3">
        <v>0.63</v>
      </c>
      <c r="V81" s="3">
        <v>0.6</v>
      </c>
      <c r="W81" s="3">
        <v>0.93</v>
      </c>
      <c r="X81" s="3">
        <v>0.72</v>
      </c>
      <c r="Y81" s="3">
        <v>0.9</v>
      </c>
      <c r="Z81" s="3">
        <v>1.125</v>
      </c>
      <c r="AA81" s="3">
        <v>1.47</v>
      </c>
    </row>
    <row r="82" spans="1:27" ht="15.75" thickBot="1" x14ac:dyDescent="0.3">
      <c r="A82" s="4" t="s">
        <v>58</v>
      </c>
      <c r="B82" s="3">
        <v>1.335</v>
      </c>
      <c r="C82" s="3">
        <v>1.1850000000000001</v>
      </c>
      <c r="D82" s="3">
        <v>0.75</v>
      </c>
      <c r="E82" s="3">
        <v>0.78</v>
      </c>
      <c r="F82" s="3">
        <v>0.67500000000000004</v>
      </c>
      <c r="G82" s="3"/>
      <c r="H82" s="3">
        <v>0.42</v>
      </c>
      <c r="I82" s="3"/>
      <c r="J82" s="3">
        <v>0</v>
      </c>
      <c r="K82" s="3">
        <v>0</v>
      </c>
      <c r="L82" s="3">
        <v>0</v>
      </c>
      <c r="M82" s="3">
        <v>0.15</v>
      </c>
      <c r="N82" s="3">
        <v>0.09</v>
      </c>
      <c r="O82" s="3">
        <v>0.12</v>
      </c>
      <c r="P82" s="3">
        <v>0.13500000000000001</v>
      </c>
      <c r="Q82" s="3">
        <v>0.19500000000000001</v>
      </c>
      <c r="R82" s="3">
        <v>0</v>
      </c>
      <c r="S82" s="3"/>
      <c r="T82" s="3">
        <v>0.15</v>
      </c>
      <c r="U82" s="3">
        <v>0.13500000000000001</v>
      </c>
      <c r="V82" s="3">
        <v>0.18</v>
      </c>
      <c r="W82" s="3">
        <v>0.13500000000000001</v>
      </c>
      <c r="X82" s="3">
        <v>0.22500000000000001</v>
      </c>
      <c r="Y82" s="3">
        <v>0.24</v>
      </c>
      <c r="Z82" s="3">
        <v>0.15</v>
      </c>
      <c r="AA82" s="3">
        <v>0.3</v>
      </c>
    </row>
    <row r="83" spans="1:27" ht="15.75" thickBot="1" x14ac:dyDescent="0.3">
      <c r="A83" s="4" t="s">
        <v>59</v>
      </c>
      <c r="B83" s="3">
        <v>0.78</v>
      </c>
      <c r="C83" s="3">
        <v>0.78</v>
      </c>
      <c r="D83" s="3">
        <v>0.78</v>
      </c>
      <c r="E83" s="3">
        <v>0.78</v>
      </c>
      <c r="F83" s="3">
        <v>0.78</v>
      </c>
      <c r="G83" s="3"/>
      <c r="H83" s="3">
        <v>0.78</v>
      </c>
      <c r="I83" s="3"/>
      <c r="J83" s="3">
        <v>0.78</v>
      </c>
      <c r="K83" s="3">
        <v>0.78</v>
      </c>
      <c r="L83" s="3">
        <v>0.78</v>
      </c>
      <c r="M83" s="3">
        <v>0.78</v>
      </c>
      <c r="N83" s="3">
        <v>0.78</v>
      </c>
      <c r="O83" s="3">
        <v>0.78</v>
      </c>
      <c r="P83" s="3">
        <v>0.78</v>
      </c>
      <c r="Q83" s="3">
        <v>0.78</v>
      </c>
      <c r="R83" s="3">
        <v>0.78</v>
      </c>
      <c r="S83" s="3"/>
      <c r="T83" s="3">
        <v>0.78</v>
      </c>
      <c r="U83" s="3">
        <v>0.78</v>
      </c>
      <c r="V83" s="3">
        <v>0.78</v>
      </c>
      <c r="W83" s="3">
        <v>0.78</v>
      </c>
      <c r="X83" s="3">
        <v>0.78</v>
      </c>
      <c r="Y83" s="3">
        <v>0.78</v>
      </c>
      <c r="Z83" s="3">
        <v>0.78</v>
      </c>
      <c r="AA83" s="3">
        <v>0.78</v>
      </c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7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7" ht="15.75" thickBot="1" x14ac:dyDescent="0.3">
      <c r="A86" s="4" t="s">
        <v>3</v>
      </c>
      <c r="B86" s="3">
        <f t="shared" ref="B86:AA86" si="10">SUM(B74:B85)</f>
        <v>19.605</v>
      </c>
      <c r="C86" s="3">
        <f t="shared" si="10"/>
        <v>19.184999999999999</v>
      </c>
      <c r="D86" s="3">
        <f t="shared" si="10"/>
        <v>18.044999999999998</v>
      </c>
      <c r="E86" s="3">
        <f t="shared" si="10"/>
        <v>17.805000000000003</v>
      </c>
      <c r="F86" s="3">
        <f t="shared" si="10"/>
        <v>17.34</v>
      </c>
      <c r="G86" s="3">
        <f t="shared" si="10"/>
        <v>0</v>
      </c>
      <c r="H86" s="3">
        <f t="shared" si="10"/>
        <v>16.965</v>
      </c>
      <c r="I86" s="3">
        <f t="shared" si="10"/>
        <v>0</v>
      </c>
      <c r="J86" s="3">
        <f t="shared" si="10"/>
        <v>16.349999999999998</v>
      </c>
      <c r="K86" s="3">
        <f t="shared" si="10"/>
        <v>17.07</v>
      </c>
      <c r="L86" s="3">
        <f t="shared" si="10"/>
        <v>17.37</v>
      </c>
      <c r="M86" s="3">
        <f t="shared" si="10"/>
        <v>17.100000000000001</v>
      </c>
      <c r="N86" s="3">
        <f t="shared" si="10"/>
        <v>17.295000000000002</v>
      </c>
      <c r="O86" s="3">
        <f t="shared" si="10"/>
        <v>16.694999999999997</v>
      </c>
      <c r="P86" s="3">
        <f t="shared" si="10"/>
        <v>15.509999999999998</v>
      </c>
      <c r="Q86" s="3">
        <f t="shared" si="10"/>
        <v>15.659999999999998</v>
      </c>
      <c r="R86" s="3">
        <f t="shared" si="10"/>
        <v>15.12</v>
      </c>
      <c r="S86" s="3">
        <f t="shared" si="10"/>
        <v>0</v>
      </c>
      <c r="T86" s="3">
        <f t="shared" si="10"/>
        <v>14.67</v>
      </c>
      <c r="U86" s="3">
        <f t="shared" si="10"/>
        <v>15.24</v>
      </c>
      <c r="V86" s="3">
        <f t="shared" si="10"/>
        <v>15.014999999999997</v>
      </c>
      <c r="W86" s="3">
        <f t="shared" si="10"/>
        <v>15.299999999999997</v>
      </c>
      <c r="X86" s="3">
        <f t="shared" si="10"/>
        <v>15.315</v>
      </c>
      <c r="Y86" s="3">
        <f t="shared" si="10"/>
        <v>15.465</v>
      </c>
      <c r="Z86" s="3">
        <f t="shared" si="10"/>
        <v>16.11</v>
      </c>
      <c r="AA86" s="3">
        <f t="shared" si="10"/>
        <v>17.324999999999999</v>
      </c>
    </row>
    <row r="87" spans="1:27" ht="15.75" thickBot="1" x14ac:dyDescent="0.3">
      <c r="A87" s="4" t="s">
        <v>49</v>
      </c>
      <c r="B87" s="3"/>
      <c r="C87" s="3">
        <f>B86-C86</f>
        <v>0.42000000000000171</v>
      </c>
      <c r="D87" s="3">
        <f t="shared" ref="D87:AA87" si="11">C86-D86</f>
        <v>1.1400000000000006</v>
      </c>
      <c r="E87" s="3">
        <f t="shared" si="11"/>
        <v>0.23999999999999488</v>
      </c>
      <c r="F87" s="3">
        <f t="shared" si="11"/>
        <v>0.46500000000000341</v>
      </c>
      <c r="G87" s="3">
        <f t="shared" si="11"/>
        <v>17.34</v>
      </c>
      <c r="H87" s="3">
        <f t="shared" si="11"/>
        <v>-16.965</v>
      </c>
      <c r="I87" s="3">
        <f t="shared" si="11"/>
        <v>16.965</v>
      </c>
      <c r="J87" s="3">
        <f t="shared" si="11"/>
        <v>-16.349999999999998</v>
      </c>
      <c r="K87" s="3">
        <f t="shared" si="11"/>
        <v>-0.72000000000000242</v>
      </c>
      <c r="L87" s="3">
        <f t="shared" si="11"/>
        <v>-0.30000000000000071</v>
      </c>
      <c r="M87" s="3">
        <f t="shared" si="11"/>
        <v>0.26999999999999957</v>
      </c>
      <c r="N87" s="3">
        <f t="shared" si="11"/>
        <v>-0.19500000000000028</v>
      </c>
      <c r="O87" s="3">
        <f t="shared" si="11"/>
        <v>0.60000000000000497</v>
      </c>
      <c r="P87" s="3">
        <f t="shared" si="11"/>
        <v>1.1849999999999987</v>
      </c>
      <c r="Q87" s="3">
        <f t="shared" si="11"/>
        <v>-0.15000000000000036</v>
      </c>
      <c r="R87" s="3">
        <f t="shared" si="11"/>
        <v>0.53999999999999915</v>
      </c>
      <c r="S87" s="3">
        <f t="shared" si="11"/>
        <v>15.12</v>
      </c>
      <c r="T87" s="3">
        <f t="shared" si="11"/>
        <v>-14.67</v>
      </c>
      <c r="U87" s="3">
        <f t="shared" si="11"/>
        <v>-0.57000000000000028</v>
      </c>
      <c r="V87" s="3">
        <f t="shared" si="11"/>
        <v>0.2250000000000032</v>
      </c>
      <c r="W87" s="3">
        <f t="shared" si="11"/>
        <v>-0.28500000000000014</v>
      </c>
      <c r="X87" s="3">
        <f t="shared" si="11"/>
        <v>-1.5000000000002345E-2</v>
      </c>
      <c r="Y87" s="3">
        <f t="shared" si="11"/>
        <v>-0.15000000000000036</v>
      </c>
      <c r="Z87" s="3">
        <f t="shared" si="11"/>
        <v>-0.64499999999999957</v>
      </c>
      <c r="AA87" s="3">
        <f t="shared" si="11"/>
        <v>-1.2149999999999999</v>
      </c>
    </row>
    <row r="88" spans="1:27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7" ht="15.75" thickBot="1" x14ac:dyDescent="0.3">
      <c r="A89" s="4" t="s">
        <v>60</v>
      </c>
      <c r="B89" s="3">
        <f t="shared" ref="B89:AA89" si="12">+B69+B86</f>
        <v>270.01</v>
      </c>
      <c r="C89" s="3">
        <f t="shared" si="12"/>
        <v>274.46899999999999</v>
      </c>
      <c r="D89" s="3">
        <f t="shared" si="12"/>
        <v>278.46100000000001</v>
      </c>
      <c r="E89" s="3">
        <f t="shared" si="12"/>
        <v>234.19300000000001</v>
      </c>
      <c r="F89" s="3">
        <f t="shared" si="12"/>
        <v>210.22300000000001</v>
      </c>
      <c r="G89" s="3">
        <f t="shared" si="12"/>
        <v>0</v>
      </c>
      <c r="H89" s="3">
        <f t="shared" si="12"/>
        <v>215.453</v>
      </c>
      <c r="I89" s="3">
        <f t="shared" si="12"/>
        <v>0</v>
      </c>
      <c r="J89" s="3">
        <f t="shared" si="12"/>
        <v>205.64599999999999</v>
      </c>
      <c r="K89" s="3">
        <f t="shared" si="12"/>
        <v>208.54899999999998</v>
      </c>
      <c r="L89" s="3">
        <f t="shared" si="12"/>
        <v>209.875</v>
      </c>
      <c r="M89" s="3">
        <f t="shared" si="12"/>
        <v>211.32899999999998</v>
      </c>
      <c r="N89" s="3">
        <f t="shared" si="12"/>
        <v>215.43400000000003</v>
      </c>
      <c r="O89" s="3">
        <f t="shared" si="12"/>
        <v>209.18200000000002</v>
      </c>
      <c r="P89" s="3">
        <f t="shared" si="12"/>
        <v>212.73199999999997</v>
      </c>
      <c r="Q89" s="3">
        <f t="shared" si="12"/>
        <v>206.75199999999998</v>
      </c>
      <c r="R89" s="3">
        <f t="shared" si="12"/>
        <v>196.73400000000004</v>
      </c>
      <c r="S89" s="3">
        <f t="shared" si="12"/>
        <v>0</v>
      </c>
      <c r="T89" s="3">
        <f t="shared" si="12"/>
        <v>187.42599999999999</v>
      </c>
      <c r="U89" s="3">
        <f t="shared" si="12"/>
        <v>189.321</v>
      </c>
      <c r="V89" s="3">
        <f t="shared" si="12"/>
        <v>177.11399999999998</v>
      </c>
      <c r="W89" s="3">
        <f t="shared" si="12"/>
        <v>182.41899999999998</v>
      </c>
      <c r="X89" s="3">
        <f t="shared" si="12"/>
        <v>164.077</v>
      </c>
      <c r="Y89" s="3">
        <f t="shared" si="12"/>
        <v>169.95700000000002</v>
      </c>
      <c r="Z89" s="3">
        <f t="shared" si="12"/>
        <v>153.517</v>
      </c>
      <c r="AA89" s="3">
        <f t="shared" si="12"/>
        <v>137.52799999999999</v>
      </c>
    </row>
    <row r="90" spans="1:27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7" ht="15.75" thickBot="1" x14ac:dyDescent="0.3">
      <c r="A91" s="4" t="s">
        <v>49</v>
      </c>
      <c r="B91" s="3"/>
      <c r="C91" s="3">
        <f>B89-C89</f>
        <v>-4.4590000000000032</v>
      </c>
      <c r="D91" s="3">
        <f>C89-D89</f>
        <v>-3.9920000000000186</v>
      </c>
      <c r="E91" s="3">
        <f t="shared" ref="E91:AA91" si="13">D89-E89</f>
        <v>44.268000000000001</v>
      </c>
      <c r="F91" s="3">
        <f t="shared" si="13"/>
        <v>23.97</v>
      </c>
      <c r="G91" s="3">
        <f t="shared" si="13"/>
        <v>210.22300000000001</v>
      </c>
      <c r="H91" s="3">
        <f t="shared" si="13"/>
        <v>-215.453</v>
      </c>
      <c r="I91" s="3">
        <f t="shared" si="13"/>
        <v>215.453</v>
      </c>
      <c r="J91" s="3">
        <f t="shared" si="13"/>
        <v>-205.64599999999999</v>
      </c>
      <c r="K91" s="3">
        <f t="shared" si="13"/>
        <v>-2.9029999999999916</v>
      </c>
      <c r="L91" s="3">
        <f t="shared" si="13"/>
        <v>-1.3260000000000218</v>
      </c>
      <c r="M91" s="3">
        <f t="shared" si="13"/>
        <v>-1.4539999999999793</v>
      </c>
      <c r="N91" s="3">
        <f t="shared" si="13"/>
        <v>-4.1050000000000466</v>
      </c>
      <c r="O91" s="3">
        <f t="shared" si="13"/>
        <v>6.2520000000000095</v>
      </c>
      <c r="P91" s="3">
        <f t="shared" si="13"/>
        <v>-3.5499999999999545</v>
      </c>
      <c r="Q91" s="3">
        <f t="shared" si="13"/>
        <v>5.9799999999999898</v>
      </c>
      <c r="R91" s="3">
        <f t="shared" si="13"/>
        <v>10.017999999999944</v>
      </c>
      <c r="S91" s="3">
        <f t="shared" si="13"/>
        <v>196.73400000000004</v>
      </c>
      <c r="T91" s="3">
        <f t="shared" si="13"/>
        <v>-187.42599999999999</v>
      </c>
      <c r="U91" s="3">
        <f t="shared" si="13"/>
        <v>-1.8950000000000102</v>
      </c>
      <c r="V91" s="3">
        <f t="shared" si="13"/>
        <v>12.207000000000022</v>
      </c>
      <c r="W91" s="3">
        <f t="shared" si="13"/>
        <v>-5.3050000000000068</v>
      </c>
      <c r="X91" s="3">
        <f>W89-X89</f>
        <v>18.341999999999985</v>
      </c>
      <c r="Y91" s="3">
        <f t="shared" si="13"/>
        <v>-5.8800000000000239</v>
      </c>
      <c r="Z91" s="3">
        <f t="shared" si="13"/>
        <v>16.440000000000026</v>
      </c>
      <c r="AA91" s="3">
        <f t="shared" si="13"/>
        <v>15.989000000000004</v>
      </c>
    </row>
  </sheetData>
  <mergeCells count="4">
    <mergeCell ref="A73:C73"/>
    <mergeCell ref="A32:C32"/>
    <mergeCell ref="A37:C37"/>
    <mergeCell ref="A51:C5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Total_Salable_Prod</vt:lpstr>
      <vt:lpstr>Product_Wise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2025-08-12T11:07:35Z</dcterms:created>
  <dcterms:modified xsi:type="dcterms:W3CDTF">2025-09-06T07:12:20Z</dcterms:modified>
</cp:coreProperties>
</file>