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3" l="1"/>
  <c r="N39" i="3" l="1"/>
  <c r="M39" i="3"/>
  <c r="L39" i="3"/>
  <c r="K39" i="3"/>
  <c r="J39" i="3"/>
  <c r="I39" i="3"/>
  <c r="H39" i="3"/>
  <c r="G39" i="3"/>
  <c r="K14" i="1"/>
  <c r="K13" i="1"/>
  <c r="K12" i="1"/>
  <c r="K11" i="1"/>
  <c r="K10" i="1"/>
  <c r="K9" i="1"/>
  <c r="K8" i="1"/>
  <c r="K7" i="1"/>
  <c r="AA88" i="3" l="1"/>
  <c r="Z88" i="3"/>
  <c r="Z89" i="3" s="1"/>
  <c r="Y88" i="3"/>
  <c r="X88" i="3"/>
  <c r="W88" i="3"/>
  <c r="V88" i="3"/>
  <c r="U88" i="3"/>
  <c r="T88" i="3"/>
  <c r="S88" i="3"/>
  <c r="R88" i="3"/>
  <c r="S89" i="3" s="1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A71" i="3"/>
  <c r="AA91" i="3" s="1"/>
  <c r="Z71" i="3"/>
  <c r="Z91" i="3" s="1"/>
  <c r="Y71" i="3"/>
  <c r="X71" i="3"/>
  <c r="W71" i="3"/>
  <c r="W91" i="3" s="1"/>
  <c r="V71" i="3"/>
  <c r="U71" i="3"/>
  <c r="T71" i="3"/>
  <c r="S71" i="3"/>
  <c r="S91" i="3" s="1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A47" i="3"/>
  <c r="Z47" i="3"/>
  <c r="Y47" i="3"/>
  <c r="X47" i="3"/>
  <c r="W47" i="3"/>
  <c r="V47" i="3"/>
  <c r="M47" i="3"/>
  <c r="L47" i="3"/>
  <c r="K47" i="3"/>
  <c r="J47" i="3"/>
  <c r="I47" i="3"/>
  <c r="H47" i="3"/>
  <c r="G47" i="3"/>
  <c r="F47" i="3"/>
  <c r="E47" i="3"/>
  <c r="D47" i="3"/>
  <c r="B47" i="3"/>
  <c r="U47" i="3"/>
  <c r="T47" i="3"/>
  <c r="S47" i="3"/>
  <c r="R47" i="3"/>
  <c r="Q47" i="3"/>
  <c r="P47" i="3"/>
  <c r="O47" i="3"/>
  <c r="N47" i="3"/>
  <c r="C4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A29" i="3"/>
  <c r="Z29" i="3"/>
  <c r="Y29" i="3"/>
  <c r="X29" i="3"/>
  <c r="W29" i="3"/>
  <c r="V29" i="3"/>
  <c r="U29" i="3"/>
  <c r="T29" i="3"/>
  <c r="S29" i="3"/>
  <c r="P29" i="3"/>
  <c r="L29" i="3"/>
  <c r="H29" i="3"/>
  <c r="D29" i="3"/>
  <c r="Q29" i="3"/>
  <c r="I29" i="3"/>
  <c r="E29" i="3"/>
  <c r="R29" i="3"/>
  <c r="O29" i="3"/>
  <c r="N29" i="3"/>
  <c r="K29" i="3"/>
  <c r="J29" i="3"/>
  <c r="G29" i="3"/>
  <c r="F29" i="3"/>
  <c r="C29" i="3"/>
  <c r="B29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91" i="3" l="1"/>
  <c r="O89" i="3"/>
  <c r="K91" i="3"/>
  <c r="K89" i="3"/>
  <c r="G91" i="3"/>
  <c r="C91" i="3"/>
  <c r="C89" i="3"/>
  <c r="F91" i="3"/>
  <c r="F72" i="3"/>
  <c r="V91" i="3"/>
  <c r="W93" i="3" s="1"/>
  <c r="V72" i="3"/>
  <c r="H49" i="3"/>
  <c r="X49" i="3"/>
  <c r="P31" i="3"/>
  <c r="N72" i="3"/>
  <c r="R72" i="3"/>
  <c r="G89" i="3"/>
  <c r="B91" i="3"/>
  <c r="C93" i="3" s="1"/>
  <c r="J91" i="3"/>
  <c r="R91" i="3"/>
  <c r="S93" i="3" s="1"/>
  <c r="Z72" i="3"/>
  <c r="F89" i="3"/>
  <c r="J89" i="3"/>
  <c r="N89" i="3"/>
  <c r="R89" i="3"/>
  <c r="V89" i="3"/>
  <c r="W89" i="3"/>
  <c r="V31" i="3"/>
  <c r="Z31" i="3"/>
  <c r="W49" i="3"/>
  <c r="AA49" i="3"/>
  <c r="S49" i="3"/>
  <c r="S31" i="3"/>
  <c r="W31" i="3"/>
  <c r="AA31" i="3"/>
  <c r="D31" i="3"/>
  <c r="U49" i="3"/>
  <c r="E49" i="3"/>
  <c r="I49" i="3"/>
  <c r="K49" i="3"/>
  <c r="D49" i="3"/>
  <c r="AA89" i="3"/>
  <c r="N91" i="3"/>
  <c r="D91" i="3"/>
  <c r="H91" i="3"/>
  <c r="L91" i="3"/>
  <c r="P91" i="3"/>
  <c r="T91" i="3"/>
  <c r="T93" i="3" s="1"/>
  <c r="X91" i="3"/>
  <c r="X93" i="3" s="1"/>
  <c r="E91" i="3"/>
  <c r="U91" i="3"/>
  <c r="M91" i="3"/>
  <c r="I91" i="3"/>
  <c r="Y91" i="3"/>
  <c r="E89" i="3"/>
  <c r="I89" i="3"/>
  <c r="M89" i="3"/>
  <c r="Q89" i="3"/>
  <c r="U89" i="3"/>
  <c r="Y89" i="3"/>
  <c r="J72" i="3"/>
  <c r="Q91" i="3"/>
  <c r="C49" i="3"/>
  <c r="G49" i="3"/>
  <c r="O49" i="3"/>
  <c r="L49" i="3"/>
  <c r="M49" i="3"/>
  <c r="Y49" i="3"/>
  <c r="Q49" i="3"/>
  <c r="V49" i="3"/>
  <c r="Z49" i="3"/>
  <c r="L31" i="3"/>
  <c r="T31" i="3"/>
  <c r="X31" i="3"/>
  <c r="H31" i="3"/>
  <c r="U31" i="3"/>
  <c r="Y31" i="3"/>
  <c r="B31" i="3"/>
  <c r="B49" i="3"/>
  <c r="J31" i="3"/>
  <c r="J49" i="3"/>
  <c r="E31" i="3"/>
  <c r="M31" i="3"/>
  <c r="P49" i="3"/>
  <c r="AA93" i="3"/>
  <c r="C31" i="3"/>
  <c r="G31" i="3"/>
  <c r="K31" i="3"/>
  <c r="O31" i="3"/>
  <c r="T49" i="3"/>
  <c r="R31" i="3"/>
  <c r="R49" i="3"/>
  <c r="F31" i="3"/>
  <c r="F49" i="3"/>
  <c r="N31" i="3"/>
  <c r="N49" i="3"/>
  <c r="I31" i="3"/>
  <c r="Q31" i="3"/>
  <c r="C72" i="3"/>
  <c r="G72" i="3"/>
  <c r="K72" i="3"/>
  <c r="O72" i="3"/>
  <c r="S72" i="3"/>
  <c r="W72" i="3"/>
  <c r="AA72" i="3"/>
  <c r="D89" i="3"/>
  <c r="H89" i="3"/>
  <c r="L89" i="3"/>
  <c r="P89" i="3"/>
  <c r="T89" i="3"/>
  <c r="X89" i="3"/>
  <c r="D72" i="3"/>
  <c r="H72" i="3"/>
  <c r="L72" i="3"/>
  <c r="P72" i="3"/>
  <c r="T72" i="3"/>
  <c r="X72" i="3"/>
  <c r="Z93" i="3"/>
  <c r="E72" i="3"/>
  <c r="I72" i="3"/>
  <c r="M72" i="3"/>
  <c r="Q72" i="3"/>
  <c r="U72" i="3"/>
  <c r="Y72" i="3"/>
  <c r="O93" i="3" l="1"/>
  <c r="K93" i="3"/>
  <c r="G93" i="3"/>
  <c r="F93" i="3"/>
  <c r="D93" i="3"/>
  <c r="J93" i="3"/>
  <c r="V93" i="3"/>
  <c r="Q93" i="3"/>
  <c r="R93" i="3"/>
  <c r="Y93" i="3"/>
  <c r="M93" i="3"/>
  <c r="I93" i="3"/>
  <c r="H93" i="3"/>
  <c r="P93" i="3"/>
  <c r="U93" i="3"/>
  <c r="L93" i="3"/>
  <c r="N93" i="3"/>
  <c r="E9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G2" i="2"/>
  <c r="G29" i="2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<sst xmlns="http://schemas.openxmlformats.org/spreadsheetml/2006/main" count="125" uniqueCount="108">
  <si>
    <t>DATE</t>
  </si>
  <si>
    <t>JUTE ISSUE</t>
  </si>
  <si>
    <t>WASTAGE CONSUM</t>
  </si>
  <si>
    <t>TOTAL</t>
  </si>
  <si>
    <t>SPINNING PROD</t>
  </si>
  <si>
    <t>TWISTING PROD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</si>
  <si>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</si>
  <si>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</si>
  <si>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</si>
  <si>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</si>
  <si>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</si>
  <si>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</si>
  <si>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</si>
  <si>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</si>
  <si>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</si>
  <si>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BROAD LOOM/CBC PROD.</t>
  </si>
  <si>
    <t>BROAD LOOM/CBC LOOSE</t>
  </si>
  <si>
    <t>BROAD LOOM/CBC PACKED</t>
  </si>
  <si>
    <t>BROAD LOOM/CBC SALE</t>
  </si>
  <si>
    <t>BROAD LOOM/CBC INCREASE/DECREASE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</si>
  <si>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</si>
  <si>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</si>
  <si>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</si>
  <si>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</si>
  <si>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</si>
  <si>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</si>
  <si>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</si>
  <si>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</si>
  <si>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</si>
  <si>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</si>
  <si>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</si>
  <si>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</si>
  <si>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</si>
  <si>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</si>
  <si>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</si>
  <si>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</si>
  <si>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</si>
  <si>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</si>
  <si>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</si>
  <si>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</si>
  <si>
    <t>WINDING WEAVING DIFF</t>
  </si>
  <si>
    <t>SPOOL WINDING STOCK</t>
  </si>
  <si>
    <t>COP WINDING STOCK</t>
  </si>
  <si>
    <t>INCREASE / DECREASE</t>
  </si>
  <si>
    <t>WEAVING PROD.</t>
  </si>
  <si>
    <t>TAW ROLL PROD.(FOR SALE)</t>
  </si>
  <si>
    <t xml:space="preserve">14/10 &amp; 36 lbs SALE YARN </t>
  </si>
  <si>
    <t>TOTAL SALABLE PROD.</t>
  </si>
  <si>
    <t>WITH OUT TAW ROLL PROD.</t>
  </si>
  <si>
    <t>Total</t>
  </si>
  <si>
    <t>Jute Issue</t>
  </si>
  <si>
    <t>Wastage Use</t>
  </si>
  <si>
    <t>Spinning prod</t>
  </si>
  <si>
    <t>Number of frames</t>
  </si>
  <si>
    <t>9.5 lbs S/T</t>
  </si>
  <si>
    <t>10 lbs Skg/Warp</t>
  </si>
  <si>
    <t>10 lbs Sale Yarn</t>
  </si>
  <si>
    <t>10.5 lbs Sale Yarn</t>
  </si>
  <si>
    <t>20 lbs 1 Ply Skg/Weft</t>
  </si>
  <si>
    <t>14 lbs  Sale Yarn</t>
  </si>
  <si>
    <t>28 lbs  Sale Yarn</t>
  </si>
  <si>
    <t>28 lbs 1 Ply Skg/Weft</t>
  </si>
  <si>
    <t>36 lbs 1 Ply Skg/Weft</t>
  </si>
  <si>
    <t>25 Lbs Skg/Warp</t>
  </si>
  <si>
    <t>25 Lbs Skg/Weft</t>
  </si>
  <si>
    <t>36 lbs  Sale Yarn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</si>
  <si>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</si>
  <si>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</si>
  <si>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</si>
  <si>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</si>
  <si>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</si>
  <si>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</si>
  <si>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Broad Loom/CBC</t>
  </si>
  <si>
    <t>Jute Weaving</t>
  </si>
  <si>
    <t>Sacking Weaving</t>
  </si>
  <si>
    <t>Soil Saver</t>
  </si>
  <si>
    <t>Sulzer</t>
  </si>
  <si>
    <t>Spool Winding Stock</t>
  </si>
  <si>
    <t>7.5 Lbs H/Warp</t>
  </si>
  <si>
    <t>8.5 Lbs H/Warp</t>
  </si>
  <si>
    <t>8 Lbs H/Warp</t>
  </si>
  <si>
    <t>9.5 Lbs S/Twin</t>
  </si>
  <si>
    <t>10 Lbs Skg/Warp</t>
  </si>
  <si>
    <t>14 Lbs Skg/Warp</t>
  </si>
  <si>
    <t>14 Lbs Skg/Warp(sale yarn)</t>
  </si>
  <si>
    <t>28 Lbs Skg/Warp</t>
  </si>
  <si>
    <t>28 Lbs Sale Yarn</t>
  </si>
  <si>
    <t>36 Lbs Sale Yarn</t>
  </si>
  <si>
    <t>10.5 Lbs Sale Yarn</t>
  </si>
  <si>
    <t>32 Lbs Sale Yarn</t>
  </si>
  <si>
    <t>28 Soil Saver Warp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</si>
  <si>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</si>
  <si>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</si>
  <si>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</si>
  <si>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</si>
  <si>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</si>
  <si>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</si>
  <si>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</si>
  <si>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</si>
  <si>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</si>
  <si>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</si>
  <si>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28 Lbs Skg/Weft</t>
  </si>
  <si>
    <t>26 Lbs Skg/Weft</t>
  </si>
  <si>
    <t>120 Soil Saver Weft</t>
  </si>
  <si>
    <t>Others (colour, bleach cop)</t>
  </si>
  <si>
    <t>Grand Total</t>
  </si>
  <si>
    <t>8 lbs H/Weft</t>
  </si>
  <si>
    <t>8.5  lbs H/Wrap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</si>
</sst>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Bell MT"/>
      <family val="1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4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64" fontId="1" fillId="0" borderId="4" xfId="0" applyNumberFormat="1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64" fontId="1" fillId="0" borderId="6" xfId="0" applyNumberFormat="1" applyFont="1" applyBorder="1"/>
    <xf numFmtId="164" fontId="1" fillId="0" borderId="0" xfId="0" applyNumberFormat="1" applyFon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1" fillId="0" borderId="0" xfId="0" applyFont="1"/>
    <xf numFmtId="0" fontId="1" fillId="0" borderId="13" xfId="0" applyFont="1" applyBorder="1"/>
    <xf numFmtId="164" fontId="1" fillId="0" borderId="14" xfId="0" applyNumberFormat="1" applyFont="1" applyFill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0" fontId="1" fillId="0" borderId="2" xfId="0" applyNumberFormat="1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1" xfId="0" applyFont="1" applyBorder="1"/>
    <xf numFmtId="164" fontId="0" fillId="0" borderId="0" xfId="0" applyNumberFormat="1"/>
    <xf numFmtId="0" fontId="0" fillId="0" borderId="15" xfId="0" applyBorder="1"/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/>
    <xf numFmtId="164" fontId="1" fillId="0" borderId="0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85</xdr:row>
      <xdr:rowOff>7844</xdr:rowOff>
    </xdr:from>
    <xdr:to>
      <xdr:col>1</xdr:col>
      <xdr:colOff>363376</xdr:colOff>
      <xdr:row>86</xdr:row>
      <xdr:rowOff>179294</xdr:rowOff>
    </xdr:to>
    <xdr:sp macro="" textlink="">
      <xdr:nvSpPr>
        <xdr:cNvPr id="2" name="Down Arrow 1"/>
        <xdr:cNvSpPr/>
      </xdr:nvSpPr>
      <xdr:spPr>
        <a:xfrm>
          <a:off x="1927106" y="1762909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68</xdr:row>
      <xdr:rowOff>9525</xdr:rowOff>
    </xdr:from>
    <xdr:to>
      <xdr:col>1</xdr:col>
      <xdr:colOff>307347</xdr:colOff>
      <xdr:row>69</xdr:row>
      <xdr:rowOff>190500</xdr:rowOff>
    </xdr:to>
    <xdr:sp macro="" textlink="">
      <xdr:nvSpPr>
        <xdr:cNvPr id="3" name="Down Arrow 2"/>
        <xdr:cNvSpPr/>
      </xdr:nvSpPr>
      <xdr:spPr>
        <a:xfrm>
          <a:off x="1871077" y="14116050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44</xdr:row>
      <xdr:rowOff>9755</xdr:rowOff>
    </xdr:from>
    <xdr:to>
      <xdr:col>1</xdr:col>
      <xdr:colOff>374406</xdr:colOff>
      <xdr:row>45</xdr:row>
      <xdr:rowOff>171220</xdr:rowOff>
    </xdr:to>
    <xdr:sp macro="" textlink="">
      <xdr:nvSpPr>
        <xdr:cNvPr id="4" name="Down Arrow 3"/>
        <xdr:cNvSpPr/>
      </xdr:nvSpPr>
      <xdr:spPr>
        <a:xfrm>
          <a:off x="1931765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34</xdr:row>
      <xdr:rowOff>9091</xdr:rowOff>
    </xdr:from>
    <xdr:to>
      <xdr:col>1</xdr:col>
      <xdr:colOff>365666</xdr:colOff>
      <xdr:row>34</xdr:row>
      <xdr:rowOff>190933</xdr:rowOff>
    </xdr:to>
    <xdr:sp macro="" textlink="">
      <xdr:nvSpPr>
        <xdr:cNvPr id="5" name="Down Arrow 4"/>
        <xdr:cNvSpPr/>
      </xdr:nvSpPr>
      <xdr:spPr>
        <a:xfrm>
          <a:off x="1940505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26</xdr:row>
      <xdr:rowOff>10220</xdr:rowOff>
    </xdr:from>
    <xdr:to>
      <xdr:col>1</xdr:col>
      <xdr:colOff>326397</xdr:colOff>
      <xdr:row>27</xdr:row>
      <xdr:rowOff>180280</xdr:rowOff>
    </xdr:to>
    <xdr:sp macro="" textlink="">
      <xdr:nvSpPr>
        <xdr:cNvPr id="6" name="Down Arrow 5"/>
        <xdr:cNvSpPr/>
      </xdr:nvSpPr>
      <xdr:spPr>
        <a:xfrm>
          <a:off x="1890127" y="534422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23138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89</xdr:row>
      <xdr:rowOff>10262</xdr:rowOff>
    </xdr:from>
    <xdr:to>
      <xdr:col>1</xdr:col>
      <xdr:colOff>347686</xdr:colOff>
      <xdr:row>89</xdr:row>
      <xdr:rowOff>179114</xdr:rowOff>
    </xdr:to>
    <xdr:sp macro="" textlink="">
      <xdr:nvSpPr>
        <xdr:cNvPr id="8" name="Down Arrow 7"/>
        <xdr:cNvSpPr/>
      </xdr:nvSpPr>
      <xdr:spPr>
        <a:xfrm>
          <a:off x="1911416" y="1842208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91</xdr:row>
      <xdr:rowOff>5782</xdr:rowOff>
    </xdr:from>
    <xdr:to>
      <xdr:col>1</xdr:col>
      <xdr:colOff>343202</xdr:colOff>
      <xdr:row>91</xdr:row>
      <xdr:rowOff>174634</xdr:rowOff>
    </xdr:to>
    <xdr:sp macro="" textlink="">
      <xdr:nvSpPr>
        <xdr:cNvPr id="9" name="Down Arrow 8"/>
        <xdr:cNvSpPr/>
      </xdr:nvSpPr>
      <xdr:spPr>
        <a:xfrm>
          <a:off x="1906932" y="1887480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9385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8047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9119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780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061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48724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26</xdr:row>
      <xdr:rowOff>13514</xdr:rowOff>
    </xdr:from>
    <xdr:to>
      <xdr:col>2</xdr:col>
      <xdr:colOff>303474</xdr:colOff>
      <xdr:row>27</xdr:row>
      <xdr:rowOff>199396</xdr:rowOff>
    </xdr:to>
    <xdr:sp macro="" textlink="">
      <xdr:nvSpPr>
        <xdr:cNvPr id="16" name="Down Arrow 15"/>
        <xdr:cNvSpPr/>
      </xdr:nvSpPr>
      <xdr:spPr>
        <a:xfrm>
          <a:off x="2392663" y="534751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26</xdr:row>
      <xdr:rowOff>9030</xdr:rowOff>
    </xdr:from>
    <xdr:to>
      <xdr:col>3</xdr:col>
      <xdr:colOff>332607</xdr:colOff>
      <xdr:row>27</xdr:row>
      <xdr:rowOff>194912</xdr:rowOff>
    </xdr:to>
    <xdr:sp macro="" textlink="">
      <xdr:nvSpPr>
        <xdr:cNvPr id="17" name="Down Arrow 16"/>
        <xdr:cNvSpPr/>
      </xdr:nvSpPr>
      <xdr:spPr>
        <a:xfrm>
          <a:off x="2936146" y="53430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26</xdr:row>
      <xdr:rowOff>4546</xdr:rowOff>
    </xdr:from>
    <xdr:to>
      <xdr:col>4</xdr:col>
      <xdr:colOff>305714</xdr:colOff>
      <xdr:row>27</xdr:row>
      <xdr:rowOff>190428</xdr:rowOff>
    </xdr:to>
    <xdr:sp macro="" textlink="">
      <xdr:nvSpPr>
        <xdr:cNvPr id="18" name="Down Arrow 17"/>
        <xdr:cNvSpPr/>
      </xdr:nvSpPr>
      <xdr:spPr>
        <a:xfrm>
          <a:off x="3423603" y="53385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26</xdr:row>
      <xdr:rowOff>64</xdr:rowOff>
    </xdr:from>
    <xdr:to>
      <xdr:col>5</xdr:col>
      <xdr:colOff>312435</xdr:colOff>
      <xdr:row>27</xdr:row>
      <xdr:rowOff>185946</xdr:rowOff>
    </xdr:to>
    <xdr:sp macro="" textlink="">
      <xdr:nvSpPr>
        <xdr:cNvPr id="19" name="Down Arrow 18"/>
        <xdr:cNvSpPr/>
      </xdr:nvSpPr>
      <xdr:spPr>
        <a:xfrm>
          <a:off x="3944674" y="53340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25</xdr:row>
      <xdr:rowOff>197286</xdr:rowOff>
    </xdr:from>
    <xdr:to>
      <xdr:col>6</xdr:col>
      <xdr:colOff>296747</xdr:colOff>
      <xdr:row>27</xdr:row>
      <xdr:rowOff>181462</xdr:rowOff>
    </xdr:to>
    <xdr:sp macro="" textlink="">
      <xdr:nvSpPr>
        <xdr:cNvPr id="20" name="Down Arrow 19"/>
        <xdr:cNvSpPr/>
      </xdr:nvSpPr>
      <xdr:spPr>
        <a:xfrm>
          <a:off x="4443336" y="53312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26</xdr:row>
      <xdr:rowOff>2302</xdr:rowOff>
    </xdr:from>
    <xdr:to>
      <xdr:col>7</xdr:col>
      <xdr:colOff>314677</xdr:colOff>
      <xdr:row>27</xdr:row>
      <xdr:rowOff>188184</xdr:rowOff>
    </xdr:to>
    <xdr:sp macro="" textlink="">
      <xdr:nvSpPr>
        <xdr:cNvPr id="21" name="Down Arrow 20"/>
        <xdr:cNvSpPr/>
      </xdr:nvSpPr>
      <xdr:spPr>
        <a:xfrm>
          <a:off x="4975616" y="533630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26</xdr:row>
      <xdr:rowOff>3663</xdr:rowOff>
    </xdr:from>
    <xdr:to>
      <xdr:col>8</xdr:col>
      <xdr:colOff>298991</xdr:colOff>
      <xdr:row>27</xdr:row>
      <xdr:rowOff>177854</xdr:rowOff>
    </xdr:to>
    <xdr:sp macro="" textlink="">
      <xdr:nvSpPr>
        <xdr:cNvPr id="22" name="Down Arrow 21"/>
        <xdr:cNvSpPr/>
      </xdr:nvSpPr>
      <xdr:spPr>
        <a:xfrm>
          <a:off x="5474280" y="5337663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26</xdr:row>
      <xdr:rowOff>6885</xdr:rowOff>
    </xdr:from>
    <xdr:to>
      <xdr:col>9</xdr:col>
      <xdr:colOff>315191</xdr:colOff>
      <xdr:row>27</xdr:row>
      <xdr:rowOff>178171</xdr:rowOff>
    </xdr:to>
    <xdr:sp macro="" textlink="">
      <xdr:nvSpPr>
        <xdr:cNvPr id="23" name="Down Arrow 22"/>
        <xdr:cNvSpPr/>
      </xdr:nvSpPr>
      <xdr:spPr>
        <a:xfrm>
          <a:off x="5993721" y="5340885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25</xdr:row>
      <xdr:rowOff>199530</xdr:rowOff>
    </xdr:from>
    <xdr:to>
      <xdr:col>11</xdr:col>
      <xdr:colOff>276578</xdr:colOff>
      <xdr:row>27</xdr:row>
      <xdr:rowOff>183706</xdr:rowOff>
    </xdr:to>
    <xdr:sp macro="" textlink="">
      <xdr:nvSpPr>
        <xdr:cNvPr id="24" name="Down Arrow 23"/>
        <xdr:cNvSpPr/>
      </xdr:nvSpPr>
      <xdr:spPr>
        <a:xfrm>
          <a:off x="6994917" y="533350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245055</xdr:colOff>
      <xdr:row>25</xdr:row>
      <xdr:rowOff>195046</xdr:rowOff>
    </xdr:from>
    <xdr:to>
      <xdr:col>12</xdr:col>
      <xdr:colOff>356141</xdr:colOff>
      <xdr:row>27</xdr:row>
      <xdr:rowOff>179222</xdr:rowOff>
    </xdr:to>
    <xdr:sp macro="" textlink="">
      <xdr:nvSpPr>
        <xdr:cNvPr id="25" name="Down Arrow 24"/>
        <xdr:cNvSpPr/>
      </xdr:nvSpPr>
      <xdr:spPr>
        <a:xfrm>
          <a:off x="2483430" y="294777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25</xdr:row>
      <xdr:rowOff>190564</xdr:rowOff>
    </xdr:from>
    <xdr:to>
      <xdr:col>13</xdr:col>
      <xdr:colOff>312436</xdr:colOff>
      <xdr:row>27</xdr:row>
      <xdr:rowOff>174740</xdr:rowOff>
    </xdr:to>
    <xdr:sp macro="" textlink="">
      <xdr:nvSpPr>
        <xdr:cNvPr id="26" name="Down Arrow 25"/>
        <xdr:cNvSpPr/>
      </xdr:nvSpPr>
      <xdr:spPr>
        <a:xfrm>
          <a:off x="8040425" y="532453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25</xdr:row>
      <xdr:rowOff>197286</xdr:rowOff>
    </xdr:from>
    <xdr:to>
      <xdr:col>14</xdr:col>
      <xdr:colOff>307953</xdr:colOff>
      <xdr:row>27</xdr:row>
      <xdr:rowOff>181462</xdr:rowOff>
    </xdr:to>
    <xdr:sp macro="" textlink="">
      <xdr:nvSpPr>
        <xdr:cNvPr id="27" name="Down Arrow 26"/>
        <xdr:cNvSpPr/>
      </xdr:nvSpPr>
      <xdr:spPr>
        <a:xfrm>
          <a:off x="8531242" y="53312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192386</xdr:colOff>
      <xdr:row>26</xdr:row>
      <xdr:rowOff>8205</xdr:rowOff>
    </xdr:from>
    <xdr:to>
      <xdr:col>15</xdr:col>
      <xdr:colOff>303472</xdr:colOff>
      <xdr:row>27</xdr:row>
      <xdr:rowOff>159870</xdr:rowOff>
    </xdr:to>
    <xdr:sp macro="" textlink="">
      <xdr:nvSpPr>
        <xdr:cNvPr id="28" name="Down Arrow 27"/>
        <xdr:cNvSpPr/>
      </xdr:nvSpPr>
      <xdr:spPr>
        <a:xfrm>
          <a:off x="9022061" y="53422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187905</xdr:colOff>
      <xdr:row>26</xdr:row>
      <xdr:rowOff>14927</xdr:rowOff>
    </xdr:from>
    <xdr:to>
      <xdr:col>16</xdr:col>
      <xdr:colOff>298991</xdr:colOff>
      <xdr:row>27</xdr:row>
      <xdr:rowOff>166592</xdr:rowOff>
    </xdr:to>
    <xdr:sp macro="" textlink="">
      <xdr:nvSpPr>
        <xdr:cNvPr id="29" name="Down Arrow 28"/>
        <xdr:cNvSpPr/>
      </xdr:nvSpPr>
      <xdr:spPr>
        <a:xfrm>
          <a:off x="9512880" y="53489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26</xdr:row>
      <xdr:rowOff>6786</xdr:rowOff>
    </xdr:from>
    <xdr:to>
      <xdr:col>17</xdr:col>
      <xdr:colOff>296747</xdr:colOff>
      <xdr:row>27</xdr:row>
      <xdr:rowOff>192668</xdr:rowOff>
    </xdr:to>
    <xdr:sp macro="" textlink="">
      <xdr:nvSpPr>
        <xdr:cNvPr id="30" name="Down Arrow 29"/>
        <xdr:cNvSpPr/>
      </xdr:nvSpPr>
      <xdr:spPr>
        <a:xfrm>
          <a:off x="10005936" y="534078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26</xdr:row>
      <xdr:rowOff>30617</xdr:rowOff>
    </xdr:from>
    <xdr:to>
      <xdr:col>18</xdr:col>
      <xdr:colOff>314677</xdr:colOff>
      <xdr:row>27</xdr:row>
      <xdr:rowOff>182282</xdr:rowOff>
    </xdr:to>
    <xdr:sp macro="" textlink="">
      <xdr:nvSpPr>
        <xdr:cNvPr id="31" name="Down Arrow 30"/>
        <xdr:cNvSpPr/>
      </xdr:nvSpPr>
      <xdr:spPr>
        <a:xfrm>
          <a:off x="10519166" y="53646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208073</xdr:colOff>
      <xdr:row>26</xdr:row>
      <xdr:rowOff>6786</xdr:rowOff>
    </xdr:from>
    <xdr:to>
      <xdr:col>19</xdr:col>
      <xdr:colOff>319159</xdr:colOff>
      <xdr:row>27</xdr:row>
      <xdr:rowOff>192668</xdr:rowOff>
    </xdr:to>
    <xdr:sp macro="" textlink="">
      <xdr:nvSpPr>
        <xdr:cNvPr id="32" name="Down Arrow 31"/>
        <xdr:cNvSpPr/>
      </xdr:nvSpPr>
      <xdr:spPr>
        <a:xfrm>
          <a:off x="11018948" y="534078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214797</xdr:colOff>
      <xdr:row>26</xdr:row>
      <xdr:rowOff>19411</xdr:rowOff>
    </xdr:from>
    <xdr:to>
      <xdr:col>20</xdr:col>
      <xdr:colOff>325883</xdr:colOff>
      <xdr:row>27</xdr:row>
      <xdr:rowOff>171076</xdr:rowOff>
    </xdr:to>
    <xdr:sp macro="" textlink="">
      <xdr:nvSpPr>
        <xdr:cNvPr id="33" name="Down Arrow 32"/>
        <xdr:cNvSpPr/>
      </xdr:nvSpPr>
      <xdr:spPr>
        <a:xfrm>
          <a:off x="11520972" y="53534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277554</xdr:colOff>
      <xdr:row>26</xdr:row>
      <xdr:rowOff>37339</xdr:rowOff>
    </xdr:from>
    <xdr:to>
      <xdr:col>21</xdr:col>
      <xdr:colOff>388640</xdr:colOff>
      <xdr:row>27</xdr:row>
      <xdr:rowOff>189004</xdr:rowOff>
    </xdr:to>
    <xdr:sp macro="" textlink="">
      <xdr:nvSpPr>
        <xdr:cNvPr id="34" name="Down Arrow 33"/>
        <xdr:cNvSpPr/>
      </xdr:nvSpPr>
      <xdr:spPr>
        <a:xfrm>
          <a:off x="12079029" y="537133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270828</xdr:colOff>
      <xdr:row>26</xdr:row>
      <xdr:rowOff>30617</xdr:rowOff>
    </xdr:from>
    <xdr:to>
      <xdr:col>22</xdr:col>
      <xdr:colOff>381914</xdr:colOff>
      <xdr:row>27</xdr:row>
      <xdr:rowOff>182282</xdr:rowOff>
    </xdr:to>
    <xdr:sp macro="" textlink="">
      <xdr:nvSpPr>
        <xdr:cNvPr id="35" name="Down Arrow 34"/>
        <xdr:cNvSpPr/>
      </xdr:nvSpPr>
      <xdr:spPr>
        <a:xfrm>
          <a:off x="12567603" y="53646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288760</xdr:colOff>
      <xdr:row>26</xdr:row>
      <xdr:rowOff>37339</xdr:rowOff>
    </xdr:from>
    <xdr:to>
      <xdr:col>23</xdr:col>
      <xdr:colOff>399846</xdr:colOff>
      <xdr:row>27</xdr:row>
      <xdr:rowOff>189004</xdr:rowOff>
    </xdr:to>
    <xdr:sp macro="" textlink="">
      <xdr:nvSpPr>
        <xdr:cNvPr id="36" name="Down Arrow 35"/>
        <xdr:cNvSpPr/>
      </xdr:nvSpPr>
      <xdr:spPr>
        <a:xfrm>
          <a:off x="13080835" y="537133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37" name="Down Arrow 36"/>
        <xdr:cNvSpPr/>
      </xdr:nvSpPr>
      <xdr:spPr>
        <a:xfrm>
          <a:off x="5523588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38" name="Down Arrow 37"/>
        <xdr:cNvSpPr/>
      </xdr:nvSpPr>
      <xdr:spPr>
        <a:xfrm>
          <a:off x="5999835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39" name="Down Arrow 38"/>
        <xdr:cNvSpPr/>
      </xdr:nvSpPr>
      <xdr:spPr>
        <a:xfrm>
          <a:off x="6509703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40" name="Down Arrow 39"/>
        <xdr:cNvSpPr/>
      </xdr:nvSpPr>
      <xdr:spPr>
        <a:xfrm>
          <a:off x="6985951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41" name="Down Arrow 40"/>
        <xdr:cNvSpPr/>
      </xdr:nvSpPr>
      <xdr:spPr>
        <a:xfrm>
          <a:off x="7484613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42" name="Down Arrow 41"/>
        <xdr:cNvSpPr/>
      </xdr:nvSpPr>
      <xdr:spPr>
        <a:xfrm>
          <a:off x="7997843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43" name="Down Arrow 42"/>
        <xdr:cNvSpPr/>
      </xdr:nvSpPr>
      <xdr:spPr>
        <a:xfrm>
          <a:off x="8477456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44" name="Down Arrow 43"/>
        <xdr:cNvSpPr/>
      </xdr:nvSpPr>
      <xdr:spPr>
        <a:xfrm>
          <a:off x="9078093" y="6290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45" name="Down Arrow 44"/>
        <xdr:cNvSpPr/>
      </xdr:nvSpPr>
      <xdr:spPr>
        <a:xfrm>
          <a:off x="9535290" y="60910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46" name="Down Arrow 45"/>
        <xdr:cNvSpPr/>
      </xdr:nvSpPr>
      <xdr:spPr>
        <a:xfrm>
          <a:off x="10014903" y="60462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47" name="Down Arrow 46"/>
        <xdr:cNvSpPr/>
      </xdr:nvSpPr>
      <xdr:spPr>
        <a:xfrm>
          <a:off x="10516924" y="60013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203591</xdr:colOff>
      <xdr:row>3</xdr:row>
      <xdr:rowOff>8205</xdr:rowOff>
    </xdr:from>
    <xdr:to>
      <xdr:col>19</xdr:col>
      <xdr:colOff>314677</xdr:colOff>
      <xdr:row>4</xdr:row>
      <xdr:rowOff>159870</xdr:rowOff>
    </xdr:to>
    <xdr:sp macro="" textlink="">
      <xdr:nvSpPr>
        <xdr:cNvPr id="48" name="Down Arrow 47"/>
        <xdr:cNvSpPr/>
      </xdr:nvSpPr>
      <xdr:spPr>
        <a:xfrm>
          <a:off x="11014466" y="6178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187904</xdr:colOff>
      <xdr:row>3</xdr:row>
      <xdr:rowOff>14927</xdr:rowOff>
    </xdr:from>
    <xdr:to>
      <xdr:col>20</xdr:col>
      <xdr:colOff>298990</xdr:colOff>
      <xdr:row>4</xdr:row>
      <xdr:rowOff>166592</xdr:rowOff>
    </xdr:to>
    <xdr:sp macro="" textlink="">
      <xdr:nvSpPr>
        <xdr:cNvPr id="49" name="Down Arrow 48"/>
        <xdr:cNvSpPr/>
      </xdr:nvSpPr>
      <xdr:spPr>
        <a:xfrm>
          <a:off x="11494079" y="6245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259623</xdr:colOff>
      <xdr:row>3</xdr:row>
      <xdr:rowOff>30622</xdr:rowOff>
    </xdr:from>
    <xdr:to>
      <xdr:col>21</xdr:col>
      <xdr:colOff>370709</xdr:colOff>
      <xdr:row>4</xdr:row>
      <xdr:rowOff>182287</xdr:rowOff>
    </xdr:to>
    <xdr:sp macro="" textlink="">
      <xdr:nvSpPr>
        <xdr:cNvPr id="50" name="Down Arrow 49"/>
        <xdr:cNvSpPr/>
      </xdr:nvSpPr>
      <xdr:spPr>
        <a:xfrm>
          <a:off x="12061098" y="64022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243933</xdr:colOff>
      <xdr:row>3</xdr:row>
      <xdr:rowOff>9029</xdr:rowOff>
    </xdr:from>
    <xdr:to>
      <xdr:col>22</xdr:col>
      <xdr:colOff>355019</xdr:colOff>
      <xdr:row>4</xdr:row>
      <xdr:rowOff>194911</xdr:rowOff>
    </xdr:to>
    <xdr:sp macro="" textlink="">
      <xdr:nvSpPr>
        <xdr:cNvPr id="51" name="Down Arrow 50"/>
        <xdr:cNvSpPr/>
      </xdr:nvSpPr>
      <xdr:spPr>
        <a:xfrm>
          <a:off x="12540708" y="61862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250658</xdr:colOff>
      <xdr:row>3</xdr:row>
      <xdr:rowOff>4545</xdr:rowOff>
    </xdr:from>
    <xdr:to>
      <xdr:col>23</xdr:col>
      <xdr:colOff>361744</xdr:colOff>
      <xdr:row>4</xdr:row>
      <xdr:rowOff>190427</xdr:rowOff>
    </xdr:to>
    <xdr:sp macro="" textlink="">
      <xdr:nvSpPr>
        <xdr:cNvPr id="52" name="Down Arrow 51"/>
        <xdr:cNvSpPr/>
      </xdr:nvSpPr>
      <xdr:spPr>
        <a:xfrm>
          <a:off x="13042733" y="61414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246175</xdr:colOff>
      <xdr:row>3</xdr:row>
      <xdr:rowOff>63</xdr:rowOff>
    </xdr:from>
    <xdr:to>
      <xdr:col>24</xdr:col>
      <xdr:colOff>357261</xdr:colOff>
      <xdr:row>4</xdr:row>
      <xdr:rowOff>185945</xdr:rowOff>
    </xdr:to>
    <xdr:sp macro="" textlink="">
      <xdr:nvSpPr>
        <xdr:cNvPr id="53" name="Down Arrow 52"/>
        <xdr:cNvSpPr/>
      </xdr:nvSpPr>
      <xdr:spPr>
        <a:xfrm>
          <a:off x="13533550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34</xdr:row>
      <xdr:rowOff>9091</xdr:rowOff>
    </xdr:from>
    <xdr:to>
      <xdr:col>2</xdr:col>
      <xdr:colOff>320842</xdr:colOff>
      <xdr:row>34</xdr:row>
      <xdr:rowOff>190933</xdr:rowOff>
    </xdr:to>
    <xdr:sp macro="" textlink="">
      <xdr:nvSpPr>
        <xdr:cNvPr id="54" name="Down Arrow 53"/>
        <xdr:cNvSpPr/>
      </xdr:nvSpPr>
      <xdr:spPr>
        <a:xfrm>
          <a:off x="2410031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34</xdr:row>
      <xdr:rowOff>9091</xdr:rowOff>
    </xdr:from>
    <xdr:to>
      <xdr:col>3</xdr:col>
      <xdr:colOff>309636</xdr:colOff>
      <xdr:row>34</xdr:row>
      <xdr:rowOff>190933</xdr:rowOff>
    </xdr:to>
    <xdr:sp macro="" textlink="">
      <xdr:nvSpPr>
        <xdr:cNvPr id="55" name="Down Arrow 54"/>
        <xdr:cNvSpPr/>
      </xdr:nvSpPr>
      <xdr:spPr>
        <a:xfrm>
          <a:off x="2913175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34</xdr:row>
      <xdr:rowOff>9091</xdr:rowOff>
    </xdr:from>
    <xdr:to>
      <xdr:col>4</xdr:col>
      <xdr:colOff>320843</xdr:colOff>
      <xdr:row>34</xdr:row>
      <xdr:rowOff>190933</xdr:rowOff>
    </xdr:to>
    <xdr:sp macro="" textlink="">
      <xdr:nvSpPr>
        <xdr:cNvPr id="56" name="Down Arrow 55"/>
        <xdr:cNvSpPr/>
      </xdr:nvSpPr>
      <xdr:spPr>
        <a:xfrm>
          <a:off x="3438732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33</xdr:row>
      <xdr:rowOff>199591</xdr:rowOff>
    </xdr:from>
    <xdr:to>
      <xdr:col>5</xdr:col>
      <xdr:colOff>332048</xdr:colOff>
      <xdr:row>34</xdr:row>
      <xdr:rowOff>179727</xdr:rowOff>
    </xdr:to>
    <xdr:sp macro="" textlink="">
      <xdr:nvSpPr>
        <xdr:cNvPr id="57" name="Down Arrow 56"/>
        <xdr:cNvSpPr/>
      </xdr:nvSpPr>
      <xdr:spPr>
        <a:xfrm>
          <a:off x="3964287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33</xdr:row>
      <xdr:rowOff>199591</xdr:rowOff>
    </xdr:from>
    <xdr:to>
      <xdr:col>6</xdr:col>
      <xdr:colOff>287225</xdr:colOff>
      <xdr:row>34</xdr:row>
      <xdr:rowOff>179727</xdr:rowOff>
    </xdr:to>
    <xdr:sp macro="" textlink="">
      <xdr:nvSpPr>
        <xdr:cNvPr id="58" name="Down Arrow 57"/>
        <xdr:cNvSpPr/>
      </xdr:nvSpPr>
      <xdr:spPr>
        <a:xfrm>
          <a:off x="4433814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33</xdr:row>
      <xdr:rowOff>199591</xdr:rowOff>
    </xdr:from>
    <xdr:to>
      <xdr:col>7</xdr:col>
      <xdr:colOff>276019</xdr:colOff>
      <xdr:row>34</xdr:row>
      <xdr:rowOff>179727</xdr:rowOff>
    </xdr:to>
    <xdr:sp macro="" textlink="">
      <xdr:nvSpPr>
        <xdr:cNvPr id="59" name="Down Arrow 58"/>
        <xdr:cNvSpPr/>
      </xdr:nvSpPr>
      <xdr:spPr>
        <a:xfrm>
          <a:off x="4936958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33</xdr:row>
      <xdr:rowOff>199591</xdr:rowOff>
    </xdr:from>
    <xdr:to>
      <xdr:col>8</xdr:col>
      <xdr:colOff>287226</xdr:colOff>
      <xdr:row>34</xdr:row>
      <xdr:rowOff>179727</xdr:rowOff>
    </xdr:to>
    <xdr:sp macro="" textlink="">
      <xdr:nvSpPr>
        <xdr:cNvPr id="60" name="Down Arrow 59"/>
        <xdr:cNvSpPr/>
      </xdr:nvSpPr>
      <xdr:spPr>
        <a:xfrm>
          <a:off x="5462515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34</xdr:row>
      <xdr:rowOff>9091</xdr:rowOff>
    </xdr:from>
    <xdr:to>
      <xdr:col>9</xdr:col>
      <xdr:colOff>365666</xdr:colOff>
      <xdr:row>34</xdr:row>
      <xdr:rowOff>190933</xdr:rowOff>
    </xdr:to>
    <xdr:sp macro="" textlink="">
      <xdr:nvSpPr>
        <xdr:cNvPr id="61" name="Down Arrow 60"/>
        <xdr:cNvSpPr/>
      </xdr:nvSpPr>
      <xdr:spPr>
        <a:xfrm>
          <a:off x="6055305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34</xdr:row>
      <xdr:rowOff>9091</xdr:rowOff>
    </xdr:from>
    <xdr:to>
      <xdr:col>10</xdr:col>
      <xdr:colOff>332048</xdr:colOff>
      <xdr:row>34</xdr:row>
      <xdr:rowOff>190933</xdr:rowOff>
    </xdr:to>
    <xdr:sp macro="" textlink="">
      <xdr:nvSpPr>
        <xdr:cNvPr id="62" name="Down Arrow 61"/>
        <xdr:cNvSpPr/>
      </xdr:nvSpPr>
      <xdr:spPr>
        <a:xfrm>
          <a:off x="6536037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34</xdr:row>
      <xdr:rowOff>9091</xdr:rowOff>
    </xdr:from>
    <xdr:to>
      <xdr:col>11</xdr:col>
      <xdr:colOff>298431</xdr:colOff>
      <xdr:row>34</xdr:row>
      <xdr:rowOff>190933</xdr:rowOff>
    </xdr:to>
    <xdr:sp macro="" textlink="">
      <xdr:nvSpPr>
        <xdr:cNvPr id="63" name="Down Arrow 62"/>
        <xdr:cNvSpPr/>
      </xdr:nvSpPr>
      <xdr:spPr>
        <a:xfrm>
          <a:off x="7016770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34</xdr:row>
      <xdr:rowOff>9091</xdr:rowOff>
    </xdr:from>
    <xdr:to>
      <xdr:col>12</xdr:col>
      <xdr:colOff>320844</xdr:colOff>
      <xdr:row>34</xdr:row>
      <xdr:rowOff>190933</xdr:rowOff>
    </xdr:to>
    <xdr:sp macro="" textlink="">
      <xdr:nvSpPr>
        <xdr:cNvPr id="64" name="Down Arrow 63"/>
        <xdr:cNvSpPr/>
      </xdr:nvSpPr>
      <xdr:spPr>
        <a:xfrm>
          <a:off x="7553533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33</xdr:row>
      <xdr:rowOff>199591</xdr:rowOff>
    </xdr:from>
    <xdr:to>
      <xdr:col>13</xdr:col>
      <xdr:colOff>343255</xdr:colOff>
      <xdr:row>34</xdr:row>
      <xdr:rowOff>179727</xdr:rowOff>
    </xdr:to>
    <xdr:sp macro="" textlink="">
      <xdr:nvSpPr>
        <xdr:cNvPr id="65" name="Down Arrow 64"/>
        <xdr:cNvSpPr/>
      </xdr:nvSpPr>
      <xdr:spPr>
        <a:xfrm>
          <a:off x="8071244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33</xdr:row>
      <xdr:rowOff>199591</xdr:rowOff>
    </xdr:from>
    <xdr:to>
      <xdr:col>14</xdr:col>
      <xdr:colOff>320843</xdr:colOff>
      <xdr:row>34</xdr:row>
      <xdr:rowOff>179727</xdr:rowOff>
    </xdr:to>
    <xdr:sp macro="" textlink="">
      <xdr:nvSpPr>
        <xdr:cNvPr id="66" name="Down Arrow 65"/>
        <xdr:cNvSpPr/>
      </xdr:nvSpPr>
      <xdr:spPr>
        <a:xfrm>
          <a:off x="8544132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33</xdr:row>
      <xdr:rowOff>199591</xdr:rowOff>
    </xdr:from>
    <xdr:to>
      <xdr:col>15</xdr:col>
      <xdr:colOff>309638</xdr:colOff>
      <xdr:row>34</xdr:row>
      <xdr:rowOff>179727</xdr:rowOff>
    </xdr:to>
    <xdr:sp macro="" textlink="">
      <xdr:nvSpPr>
        <xdr:cNvPr id="67" name="Down Arrow 66"/>
        <xdr:cNvSpPr/>
      </xdr:nvSpPr>
      <xdr:spPr>
        <a:xfrm>
          <a:off x="9028227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33</xdr:row>
      <xdr:rowOff>199591</xdr:rowOff>
    </xdr:from>
    <xdr:to>
      <xdr:col>16</xdr:col>
      <xdr:colOff>332050</xdr:colOff>
      <xdr:row>34</xdr:row>
      <xdr:rowOff>179727</xdr:rowOff>
    </xdr:to>
    <xdr:sp macro="" textlink="">
      <xdr:nvSpPr>
        <xdr:cNvPr id="68" name="Down Arrow 67"/>
        <xdr:cNvSpPr/>
      </xdr:nvSpPr>
      <xdr:spPr>
        <a:xfrm>
          <a:off x="9545939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34</xdr:row>
      <xdr:rowOff>9091</xdr:rowOff>
    </xdr:from>
    <xdr:to>
      <xdr:col>17</xdr:col>
      <xdr:colOff>332050</xdr:colOff>
      <xdr:row>34</xdr:row>
      <xdr:rowOff>190933</xdr:rowOff>
    </xdr:to>
    <xdr:sp macro="" textlink="">
      <xdr:nvSpPr>
        <xdr:cNvPr id="69" name="Down Arrow 68"/>
        <xdr:cNvSpPr/>
      </xdr:nvSpPr>
      <xdr:spPr>
        <a:xfrm>
          <a:off x="10041239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33</xdr:row>
      <xdr:rowOff>199591</xdr:rowOff>
    </xdr:from>
    <xdr:to>
      <xdr:col>18</xdr:col>
      <xdr:colOff>354461</xdr:colOff>
      <xdr:row>34</xdr:row>
      <xdr:rowOff>179727</xdr:rowOff>
    </xdr:to>
    <xdr:sp macro="" textlink="">
      <xdr:nvSpPr>
        <xdr:cNvPr id="70" name="Down Arrow 69"/>
        <xdr:cNvSpPr/>
      </xdr:nvSpPr>
      <xdr:spPr>
        <a:xfrm>
          <a:off x="10558950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209758</xdr:colOff>
      <xdr:row>33</xdr:row>
      <xdr:rowOff>199591</xdr:rowOff>
    </xdr:from>
    <xdr:to>
      <xdr:col>19</xdr:col>
      <xdr:colOff>320844</xdr:colOff>
      <xdr:row>34</xdr:row>
      <xdr:rowOff>179727</xdr:rowOff>
    </xdr:to>
    <xdr:sp macro="" textlink="">
      <xdr:nvSpPr>
        <xdr:cNvPr id="71" name="Down Arrow 70"/>
        <xdr:cNvSpPr/>
      </xdr:nvSpPr>
      <xdr:spPr>
        <a:xfrm>
          <a:off x="11020633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254581</xdr:colOff>
      <xdr:row>34</xdr:row>
      <xdr:rowOff>9091</xdr:rowOff>
    </xdr:from>
    <xdr:to>
      <xdr:col>20</xdr:col>
      <xdr:colOff>365667</xdr:colOff>
      <xdr:row>34</xdr:row>
      <xdr:rowOff>190933</xdr:rowOff>
    </xdr:to>
    <xdr:sp macro="" textlink="">
      <xdr:nvSpPr>
        <xdr:cNvPr id="72" name="Down Arrow 71"/>
        <xdr:cNvSpPr/>
      </xdr:nvSpPr>
      <xdr:spPr>
        <a:xfrm>
          <a:off x="11560756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243376</xdr:colOff>
      <xdr:row>33</xdr:row>
      <xdr:rowOff>199591</xdr:rowOff>
    </xdr:from>
    <xdr:to>
      <xdr:col>21</xdr:col>
      <xdr:colOff>354462</xdr:colOff>
      <xdr:row>34</xdr:row>
      <xdr:rowOff>179727</xdr:rowOff>
    </xdr:to>
    <xdr:sp macro="" textlink="">
      <xdr:nvSpPr>
        <xdr:cNvPr id="73" name="Down Arrow 72"/>
        <xdr:cNvSpPr/>
      </xdr:nvSpPr>
      <xdr:spPr>
        <a:xfrm>
          <a:off x="12044851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254583</xdr:colOff>
      <xdr:row>33</xdr:row>
      <xdr:rowOff>199591</xdr:rowOff>
    </xdr:from>
    <xdr:to>
      <xdr:col>22</xdr:col>
      <xdr:colOff>365669</xdr:colOff>
      <xdr:row>34</xdr:row>
      <xdr:rowOff>179727</xdr:rowOff>
    </xdr:to>
    <xdr:sp macro="" textlink="">
      <xdr:nvSpPr>
        <xdr:cNvPr id="74" name="Down Arrow 73"/>
        <xdr:cNvSpPr/>
      </xdr:nvSpPr>
      <xdr:spPr>
        <a:xfrm>
          <a:off x="12551358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254582</xdr:colOff>
      <xdr:row>33</xdr:row>
      <xdr:rowOff>199591</xdr:rowOff>
    </xdr:from>
    <xdr:to>
      <xdr:col>23</xdr:col>
      <xdr:colOff>365668</xdr:colOff>
      <xdr:row>34</xdr:row>
      <xdr:rowOff>179727</xdr:rowOff>
    </xdr:to>
    <xdr:sp macro="" textlink="">
      <xdr:nvSpPr>
        <xdr:cNvPr id="75" name="Down Arrow 74"/>
        <xdr:cNvSpPr/>
      </xdr:nvSpPr>
      <xdr:spPr>
        <a:xfrm>
          <a:off x="13046657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34</xdr:row>
      <xdr:rowOff>9091</xdr:rowOff>
    </xdr:from>
    <xdr:to>
      <xdr:col>24</xdr:col>
      <xdr:colOff>365668</xdr:colOff>
      <xdr:row>34</xdr:row>
      <xdr:rowOff>190933</xdr:rowOff>
    </xdr:to>
    <xdr:sp macro="" textlink="">
      <xdr:nvSpPr>
        <xdr:cNvPr id="76" name="Down Arrow 75"/>
        <xdr:cNvSpPr/>
      </xdr:nvSpPr>
      <xdr:spPr>
        <a:xfrm>
          <a:off x="13541957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44</xdr:row>
      <xdr:rowOff>9755</xdr:rowOff>
    </xdr:from>
    <xdr:to>
      <xdr:col>2</xdr:col>
      <xdr:colOff>340789</xdr:colOff>
      <xdr:row>45</xdr:row>
      <xdr:rowOff>171220</xdr:rowOff>
    </xdr:to>
    <xdr:sp macro="" textlink="">
      <xdr:nvSpPr>
        <xdr:cNvPr id="77" name="Down Arrow 76"/>
        <xdr:cNvSpPr/>
      </xdr:nvSpPr>
      <xdr:spPr>
        <a:xfrm>
          <a:off x="2412498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44</xdr:row>
      <xdr:rowOff>20960</xdr:rowOff>
    </xdr:from>
    <xdr:to>
      <xdr:col>3</xdr:col>
      <xdr:colOff>363199</xdr:colOff>
      <xdr:row>45</xdr:row>
      <xdr:rowOff>182425</xdr:rowOff>
    </xdr:to>
    <xdr:sp macro="" textlink="">
      <xdr:nvSpPr>
        <xdr:cNvPr id="78" name="Down Arrow 77"/>
        <xdr:cNvSpPr/>
      </xdr:nvSpPr>
      <xdr:spPr>
        <a:xfrm>
          <a:off x="2949258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44</xdr:row>
      <xdr:rowOff>9754</xdr:rowOff>
    </xdr:from>
    <xdr:to>
      <xdr:col>4</xdr:col>
      <xdr:colOff>329583</xdr:colOff>
      <xdr:row>45</xdr:row>
      <xdr:rowOff>171219</xdr:rowOff>
    </xdr:to>
    <xdr:sp macro="" textlink="">
      <xdr:nvSpPr>
        <xdr:cNvPr id="79" name="Down Arrow 78"/>
        <xdr:cNvSpPr/>
      </xdr:nvSpPr>
      <xdr:spPr>
        <a:xfrm>
          <a:off x="3429992" y="92013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44</xdr:row>
      <xdr:rowOff>9755</xdr:rowOff>
    </xdr:from>
    <xdr:to>
      <xdr:col>5</xdr:col>
      <xdr:colOff>318376</xdr:colOff>
      <xdr:row>45</xdr:row>
      <xdr:rowOff>171220</xdr:rowOff>
    </xdr:to>
    <xdr:sp macro="" textlink="">
      <xdr:nvSpPr>
        <xdr:cNvPr id="80" name="Down Arrow 79"/>
        <xdr:cNvSpPr/>
      </xdr:nvSpPr>
      <xdr:spPr>
        <a:xfrm>
          <a:off x="3933135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44</xdr:row>
      <xdr:rowOff>9755</xdr:rowOff>
    </xdr:from>
    <xdr:to>
      <xdr:col>6</xdr:col>
      <xdr:colOff>284760</xdr:colOff>
      <xdr:row>45</xdr:row>
      <xdr:rowOff>171220</xdr:rowOff>
    </xdr:to>
    <xdr:sp macro="" textlink="">
      <xdr:nvSpPr>
        <xdr:cNvPr id="81" name="Down Arrow 80"/>
        <xdr:cNvSpPr/>
      </xdr:nvSpPr>
      <xdr:spPr>
        <a:xfrm>
          <a:off x="4413869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44</xdr:row>
      <xdr:rowOff>20960</xdr:rowOff>
    </xdr:from>
    <xdr:to>
      <xdr:col>7</xdr:col>
      <xdr:colOff>307170</xdr:colOff>
      <xdr:row>45</xdr:row>
      <xdr:rowOff>182425</xdr:rowOff>
    </xdr:to>
    <xdr:sp macro="" textlink="">
      <xdr:nvSpPr>
        <xdr:cNvPr id="82" name="Down Arrow 81"/>
        <xdr:cNvSpPr/>
      </xdr:nvSpPr>
      <xdr:spPr>
        <a:xfrm>
          <a:off x="4950629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44</xdr:row>
      <xdr:rowOff>20960</xdr:rowOff>
    </xdr:from>
    <xdr:to>
      <xdr:col>8</xdr:col>
      <xdr:colOff>318378</xdr:colOff>
      <xdr:row>45</xdr:row>
      <xdr:rowOff>182425</xdr:rowOff>
    </xdr:to>
    <xdr:sp macro="" textlink="">
      <xdr:nvSpPr>
        <xdr:cNvPr id="83" name="Down Arrow 82"/>
        <xdr:cNvSpPr/>
      </xdr:nvSpPr>
      <xdr:spPr>
        <a:xfrm>
          <a:off x="5476187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44</xdr:row>
      <xdr:rowOff>9755</xdr:rowOff>
    </xdr:from>
    <xdr:to>
      <xdr:col>9</xdr:col>
      <xdr:colOff>329582</xdr:colOff>
      <xdr:row>45</xdr:row>
      <xdr:rowOff>171220</xdr:rowOff>
    </xdr:to>
    <xdr:sp macro="" textlink="">
      <xdr:nvSpPr>
        <xdr:cNvPr id="84" name="Down Arrow 83"/>
        <xdr:cNvSpPr/>
      </xdr:nvSpPr>
      <xdr:spPr>
        <a:xfrm>
          <a:off x="6001741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43</xdr:row>
      <xdr:rowOff>200255</xdr:rowOff>
    </xdr:from>
    <xdr:to>
      <xdr:col>10</xdr:col>
      <xdr:colOff>307171</xdr:colOff>
      <xdr:row>45</xdr:row>
      <xdr:rowOff>160014</xdr:rowOff>
    </xdr:to>
    <xdr:sp macro="" textlink="">
      <xdr:nvSpPr>
        <xdr:cNvPr id="85" name="Down Arrow 84"/>
        <xdr:cNvSpPr/>
      </xdr:nvSpPr>
      <xdr:spPr>
        <a:xfrm>
          <a:off x="6493680" y="91918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44</xdr:row>
      <xdr:rowOff>20960</xdr:rowOff>
    </xdr:from>
    <xdr:to>
      <xdr:col>11</xdr:col>
      <xdr:colOff>284758</xdr:colOff>
      <xdr:row>45</xdr:row>
      <xdr:rowOff>182425</xdr:rowOff>
    </xdr:to>
    <xdr:sp macro="" textlink="">
      <xdr:nvSpPr>
        <xdr:cNvPr id="86" name="Down Arrow 85"/>
        <xdr:cNvSpPr/>
      </xdr:nvSpPr>
      <xdr:spPr>
        <a:xfrm>
          <a:off x="6985617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44</xdr:row>
      <xdr:rowOff>9754</xdr:rowOff>
    </xdr:from>
    <xdr:to>
      <xdr:col>12</xdr:col>
      <xdr:colOff>251142</xdr:colOff>
      <xdr:row>45</xdr:row>
      <xdr:rowOff>171219</xdr:rowOff>
    </xdr:to>
    <xdr:sp macro="" textlink="">
      <xdr:nvSpPr>
        <xdr:cNvPr id="87" name="Down Arrow 86"/>
        <xdr:cNvSpPr/>
      </xdr:nvSpPr>
      <xdr:spPr>
        <a:xfrm>
          <a:off x="7466351" y="92013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44</xdr:row>
      <xdr:rowOff>9755</xdr:rowOff>
    </xdr:from>
    <xdr:to>
      <xdr:col>13</xdr:col>
      <xdr:colOff>329582</xdr:colOff>
      <xdr:row>45</xdr:row>
      <xdr:rowOff>171220</xdr:rowOff>
    </xdr:to>
    <xdr:sp macro="" textlink="">
      <xdr:nvSpPr>
        <xdr:cNvPr id="88" name="Down Arrow 87"/>
        <xdr:cNvSpPr/>
      </xdr:nvSpPr>
      <xdr:spPr>
        <a:xfrm>
          <a:off x="8040091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43</xdr:row>
      <xdr:rowOff>200255</xdr:rowOff>
    </xdr:from>
    <xdr:to>
      <xdr:col>14</xdr:col>
      <xdr:colOff>295965</xdr:colOff>
      <xdr:row>45</xdr:row>
      <xdr:rowOff>160014</xdr:rowOff>
    </xdr:to>
    <xdr:sp macro="" textlink="">
      <xdr:nvSpPr>
        <xdr:cNvPr id="89" name="Down Arrow 88"/>
        <xdr:cNvSpPr/>
      </xdr:nvSpPr>
      <xdr:spPr>
        <a:xfrm>
          <a:off x="8501774" y="91918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44</xdr:row>
      <xdr:rowOff>20960</xdr:rowOff>
    </xdr:from>
    <xdr:to>
      <xdr:col>15</xdr:col>
      <xdr:colOff>318376</xdr:colOff>
      <xdr:row>45</xdr:row>
      <xdr:rowOff>182425</xdr:rowOff>
    </xdr:to>
    <xdr:sp macro="" textlink="">
      <xdr:nvSpPr>
        <xdr:cNvPr id="90" name="Down Arrow 89"/>
        <xdr:cNvSpPr/>
      </xdr:nvSpPr>
      <xdr:spPr>
        <a:xfrm>
          <a:off x="9019485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44</xdr:row>
      <xdr:rowOff>9754</xdr:rowOff>
    </xdr:from>
    <xdr:to>
      <xdr:col>16</xdr:col>
      <xdr:colOff>284759</xdr:colOff>
      <xdr:row>45</xdr:row>
      <xdr:rowOff>171219</xdr:rowOff>
    </xdr:to>
    <xdr:sp macro="" textlink="">
      <xdr:nvSpPr>
        <xdr:cNvPr id="91" name="Down Arrow 90"/>
        <xdr:cNvSpPr/>
      </xdr:nvSpPr>
      <xdr:spPr>
        <a:xfrm>
          <a:off x="9481168" y="92013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44</xdr:row>
      <xdr:rowOff>9755</xdr:rowOff>
    </xdr:from>
    <xdr:to>
      <xdr:col>17</xdr:col>
      <xdr:colOff>329582</xdr:colOff>
      <xdr:row>45</xdr:row>
      <xdr:rowOff>171220</xdr:rowOff>
    </xdr:to>
    <xdr:sp macro="" textlink="">
      <xdr:nvSpPr>
        <xdr:cNvPr id="92" name="Down Arrow 91"/>
        <xdr:cNvSpPr/>
      </xdr:nvSpPr>
      <xdr:spPr>
        <a:xfrm>
          <a:off x="10021291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44</xdr:row>
      <xdr:rowOff>0</xdr:rowOff>
    </xdr:from>
    <xdr:to>
      <xdr:col>18</xdr:col>
      <xdr:colOff>295965</xdr:colOff>
      <xdr:row>45</xdr:row>
      <xdr:rowOff>174891</xdr:rowOff>
    </xdr:to>
    <xdr:sp macro="" textlink="">
      <xdr:nvSpPr>
        <xdr:cNvPr id="93" name="Down Arrow 92"/>
        <xdr:cNvSpPr/>
      </xdr:nvSpPr>
      <xdr:spPr>
        <a:xfrm>
          <a:off x="10482974" y="9191625"/>
          <a:ext cx="128566" cy="3653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167399</xdr:colOff>
      <xdr:row>43</xdr:row>
      <xdr:rowOff>200254</xdr:rowOff>
    </xdr:from>
    <xdr:to>
      <xdr:col>19</xdr:col>
      <xdr:colOff>295965</xdr:colOff>
      <xdr:row>45</xdr:row>
      <xdr:rowOff>171219</xdr:rowOff>
    </xdr:to>
    <xdr:sp macro="" textlink="">
      <xdr:nvSpPr>
        <xdr:cNvPr id="94" name="Down Arrow 93"/>
        <xdr:cNvSpPr/>
      </xdr:nvSpPr>
      <xdr:spPr>
        <a:xfrm>
          <a:off x="10978274" y="9191854"/>
          <a:ext cx="128566" cy="3614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212222</xdr:colOff>
      <xdr:row>44</xdr:row>
      <xdr:rowOff>9755</xdr:rowOff>
    </xdr:from>
    <xdr:to>
      <xdr:col>20</xdr:col>
      <xdr:colOff>340788</xdr:colOff>
      <xdr:row>45</xdr:row>
      <xdr:rowOff>171220</xdr:rowOff>
    </xdr:to>
    <xdr:sp macro="" textlink="">
      <xdr:nvSpPr>
        <xdr:cNvPr id="95" name="Down Arrow 94"/>
        <xdr:cNvSpPr/>
      </xdr:nvSpPr>
      <xdr:spPr>
        <a:xfrm>
          <a:off x="11518397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234637</xdr:colOff>
      <xdr:row>44</xdr:row>
      <xdr:rowOff>9755</xdr:rowOff>
    </xdr:from>
    <xdr:to>
      <xdr:col>21</xdr:col>
      <xdr:colOff>363203</xdr:colOff>
      <xdr:row>45</xdr:row>
      <xdr:rowOff>171220</xdr:rowOff>
    </xdr:to>
    <xdr:sp macro="" textlink="">
      <xdr:nvSpPr>
        <xdr:cNvPr id="96" name="Down Arrow 95"/>
        <xdr:cNvSpPr/>
      </xdr:nvSpPr>
      <xdr:spPr>
        <a:xfrm>
          <a:off x="12036112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257048</xdr:colOff>
      <xdr:row>44</xdr:row>
      <xdr:rowOff>20960</xdr:rowOff>
    </xdr:from>
    <xdr:to>
      <xdr:col>22</xdr:col>
      <xdr:colOff>385614</xdr:colOff>
      <xdr:row>45</xdr:row>
      <xdr:rowOff>182425</xdr:rowOff>
    </xdr:to>
    <xdr:sp macro="" textlink="">
      <xdr:nvSpPr>
        <xdr:cNvPr id="97" name="Down Arrow 96"/>
        <xdr:cNvSpPr/>
      </xdr:nvSpPr>
      <xdr:spPr>
        <a:xfrm>
          <a:off x="12553823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257050</xdr:colOff>
      <xdr:row>44</xdr:row>
      <xdr:rowOff>20960</xdr:rowOff>
    </xdr:from>
    <xdr:to>
      <xdr:col>23</xdr:col>
      <xdr:colOff>385616</xdr:colOff>
      <xdr:row>45</xdr:row>
      <xdr:rowOff>182425</xdr:rowOff>
    </xdr:to>
    <xdr:sp macro="" textlink="">
      <xdr:nvSpPr>
        <xdr:cNvPr id="98" name="Down Arrow 97"/>
        <xdr:cNvSpPr/>
      </xdr:nvSpPr>
      <xdr:spPr>
        <a:xfrm>
          <a:off x="13049125" y="92125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199115</xdr:colOff>
      <xdr:row>26</xdr:row>
      <xdr:rowOff>14927</xdr:rowOff>
    </xdr:from>
    <xdr:to>
      <xdr:col>24</xdr:col>
      <xdr:colOff>310201</xdr:colOff>
      <xdr:row>27</xdr:row>
      <xdr:rowOff>166592</xdr:rowOff>
    </xdr:to>
    <xdr:sp macro="" textlink="">
      <xdr:nvSpPr>
        <xdr:cNvPr id="99" name="Down Arrow 98"/>
        <xdr:cNvSpPr/>
      </xdr:nvSpPr>
      <xdr:spPr>
        <a:xfrm>
          <a:off x="13486490" y="53489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26</xdr:row>
      <xdr:rowOff>6885</xdr:rowOff>
    </xdr:from>
    <xdr:to>
      <xdr:col>10</xdr:col>
      <xdr:colOff>315191</xdr:colOff>
      <xdr:row>27</xdr:row>
      <xdr:rowOff>178171</xdr:rowOff>
    </xdr:to>
    <xdr:sp macro="" textlink="">
      <xdr:nvSpPr>
        <xdr:cNvPr id="100" name="Down Arrow 99"/>
        <xdr:cNvSpPr/>
      </xdr:nvSpPr>
      <xdr:spPr>
        <a:xfrm>
          <a:off x="6508071" y="5340885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243376</xdr:colOff>
      <xdr:row>33</xdr:row>
      <xdr:rowOff>199591</xdr:rowOff>
    </xdr:from>
    <xdr:to>
      <xdr:col>25</xdr:col>
      <xdr:colOff>354462</xdr:colOff>
      <xdr:row>34</xdr:row>
      <xdr:rowOff>179727</xdr:rowOff>
    </xdr:to>
    <xdr:sp macro="" textlink="">
      <xdr:nvSpPr>
        <xdr:cNvPr id="101" name="Down Arrow 100"/>
        <xdr:cNvSpPr/>
      </xdr:nvSpPr>
      <xdr:spPr>
        <a:xfrm>
          <a:off x="14026051" y="705759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265790</xdr:colOff>
      <xdr:row>34</xdr:row>
      <xdr:rowOff>9091</xdr:rowOff>
    </xdr:from>
    <xdr:to>
      <xdr:col>26</xdr:col>
      <xdr:colOff>376876</xdr:colOff>
      <xdr:row>34</xdr:row>
      <xdr:rowOff>190933</xdr:rowOff>
    </xdr:to>
    <xdr:sp macro="" textlink="">
      <xdr:nvSpPr>
        <xdr:cNvPr id="102" name="Down Arrow 101"/>
        <xdr:cNvSpPr/>
      </xdr:nvSpPr>
      <xdr:spPr>
        <a:xfrm>
          <a:off x="14553290" y="706711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167399</xdr:colOff>
      <xdr:row>44</xdr:row>
      <xdr:rowOff>9755</xdr:rowOff>
    </xdr:from>
    <xdr:to>
      <xdr:col>24</xdr:col>
      <xdr:colOff>295965</xdr:colOff>
      <xdr:row>45</xdr:row>
      <xdr:rowOff>171220</xdr:rowOff>
    </xdr:to>
    <xdr:sp macro="" textlink="">
      <xdr:nvSpPr>
        <xdr:cNvPr id="103" name="Down Arrow 102"/>
        <xdr:cNvSpPr/>
      </xdr:nvSpPr>
      <xdr:spPr>
        <a:xfrm>
          <a:off x="13454774" y="92013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189813</xdr:colOff>
      <xdr:row>44</xdr:row>
      <xdr:rowOff>9754</xdr:rowOff>
    </xdr:from>
    <xdr:to>
      <xdr:col>25</xdr:col>
      <xdr:colOff>318379</xdr:colOff>
      <xdr:row>45</xdr:row>
      <xdr:rowOff>171219</xdr:rowOff>
    </xdr:to>
    <xdr:sp macro="" textlink="">
      <xdr:nvSpPr>
        <xdr:cNvPr id="104" name="Down Arrow 103"/>
        <xdr:cNvSpPr/>
      </xdr:nvSpPr>
      <xdr:spPr>
        <a:xfrm>
          <a:off x="13972488" y="92013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189814</xdr:colOff>
      <xdr:row>44</xdr:row>
      <xdr:rowOff>9754</xdr:rowOff>
    </xdr:from>
    <xdr:to>
      <xdr:col>26</xdr:col>
      <xdr:colOff>318380</xdr:colOff>
      <xdr:row>45</xdr:row>
      <xdr:rowOff>171219</xdr:rowOff>
    </xdr:to>
    <xdr:sp macro="" textlink="">
      <xdr:nvSpPr>
        <xdr:cNvPr id="105" name="Down Arrow 104"/>
        <xdr:cNvSpPr/>
      </xdr:nvSpPr>
      <xdr:spPr>
        <a:xfrm>
          <a:off x="14477314" y="92013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187908</xdr:colOff>
      <xdr:row>26</xdr:row>
      <xdr:rowOff>26133</xdr:rowOff>
    </xdr:from>
    <xdr:to>
      <xdr:col>26</xdr:col>
      <xdr:colOff>298994</xdr:colOff>
      <xdr:row>27</xdr:row>
      <xdr:rowOff>177798</xdr:rowOff>
    </xdr:to>
    <xdr:sp macro="" textlink="">
      <xdr:nvSpPr>
        <xdr:cNvPr id="106" name="Down Arrow 105"/>
        <xdr:cNvSpPr/>
      </xdr:nvSpPr>
      <xdr:spPr>
        <a:xfrm>
          <a:off x="14475408" y="53601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176703</xdr:colOff>
      <xdr:row>26</xdr:row>
      <xdr:rowOff>26133</xdr:rowOff>
    </xdr:from>
    <xdr:to>
      <xdr:col>25</xdr:col>
      <xdr:colOff>287789</xdr:colOff>
      <xdr:row>27</xdr:row>
      <xdr:rowOff>177798</xdr:rowOff>
    </xdr:to>
    <xdr:sp macro="" textlink="">
      <xdr:nvSpPr>
        <xdr:cNvPr id="107" name="Down Arrow 106"/>
        <xdr:cNvSpPr/>
      </xdr:nvSpPr>
      <xdr:spPr>
        <a:xfrm>
          <a:off x="13959378" y="53601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194628</xdr:colOff>
      <xdr:row>2</xdr:row>
      <xdr:rowOff>195045</xdr:rowOff>
    </xdr:from>
    <xdr:to>
      <xdr:col>25</xdr:col>
      <xdr:colOff>305714</xdr:colOff>
      <xdr:row>4</xdr:row>
      <xdr:rowOff>179221</xdr:rowOff>
    </xdr:to>
    <xdr:sp macro="" textlink="">
      <xdr:nvSpPr>
        <xdr:cNvPr id="108" name="Down Arrow 107"/>
        <xdr:cNvSpPr/>
      </xdr:nvSpPr>
      <xdr:spPr>
        <a:xfrm>
          <a:off x="13977303" y="60462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201351</xdr:colOff>
      <xdr:row>2</xdr:row>
      <xdr:rowOff>190563</xdr:rowOff>
    </xdr:from>
    <xdr:to>
      <xdr:col>26</xdr:col>
      <xdr:colOff>312437</xdr:colOff>
      <xdr:row>4</xdr:row>
      <xdr:rowOff>174739</xdr:rowOff>
    </xdr:to>
    <xdr:sp macro="" textlink="">
      <xdr:nvSpPr>
        <xdr:cNvPr id="109" name="Down Arrow 108"/>
        <xdr:cNvSpPr/>
      </xdr:nvSpPr>
      <xdr:spPr>
        <a:xfrm>
          <a:off x="14488851" y="600138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workbookViewId="0">
      <selection activeCell="F7" sqref="F7"/>
    </sheetView>
  </sheetViews>
  <sheetFormatPr defaultRowHeight="15" x14ac:dyDescent="0.25"/>
  <cols>
    <col min="1" max="1" width="10.7109375" customWidth="1"/>
  </cols>
  <sheetData>
    <row r="1" spans="1:46" ht="77.25" thickBot="1" x14ac:dyDescent="0.3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2" t="s">
        <v>3</v>
      </c>
      <c r="AP1" s="2" t="s">
        <v>40</v>
      </c>
      <c r="AQ1" s="2" t="s">
        <v>41</v>
      </c>
      <c r="AR1" s="2" t="s">
        <v>42</v>
      </c>
      <c r="AS1" s="2" t="s">
        <v>3</v>
      </c>
      <c r="AT1" s="3" t="s">
        <v>43</v>
      </c>
    </row>
    <row r="2" spans="1:46" ht="15.75" thickBot="1" x14ac:dyDescent="0.3">
      <c r="A2" s="8">
        <v>45901</v>
      </c>
      <c r="B2" s="12">
        <v>45.401000000000003</v>
      </c>
      <c r="C2" s="12">
        <v>3.7290000000000001</v>
      </c>
      <c r="D2" s="12">
        <f>B2+C2</f>
        <v>49.13</v>
      </c>
      <c r="E2" s="12">
        <v>45.003</v>
      </c>
      <c r="F2" s="12">
        <v>0.79100000000000004</v>
      </c>
      <c r="G2" s="12">
        <v>3.05</v>
      </c>
      <c r="H2" s="12">
        <v>6.3849999999999998</v>
      </c>
      <c r="I2" s="12"/>
      <c r="J2" s="12"/>
      <c r="K2" s="12">
        <v>0.81299999999999994</v>
      </c>
      <c r="L2" s="12">
        <v>154.732</v>
      </c>
      <c r="M2" s="12">
        <v>60.262</v>
      </c>
      <c r="N2" s="12"/>
      <c r="O2" s="12"/>
      <c r="P2" s="12"/>
      <c r="Q2" s="12"/>
      <c r="R2" s="12"/>
      <c r="S2" s="12"/>
      <c r="T2" s="12"/>
      <c r="U2" s="12">
        <v>29.125</v>
      </c>
      <c r="V2" s="12">
        <v>203.30500000000001</v>
      </c>
      <c r="W2" s="12">
        <v>186.68600000000001</v>
      </c>
      <c r="X2" s="12"/>
      <c r="Y2" s="12"/>
      <c r="Z2" s="12">
        <v>5.7000000000000002E-2</v>
      </c>
      <c r="AA2" s="12">
        <v>2.35</v>
      </c>
      <c r="AB2" s="12">
        <v>0.67500000000000004</v>
      </c>
      <c r="AC2" s="12"/>
      <c r="AD2" s="12"/>
      <c r="AE2" s="12">
        <v>0.65300000000000002</v>
      </c>
      <c r="AF2" s="12">
        <v>21.885999999999999</v>
      </c>
      <c r="AG2" s="12">
        <v>20.942</v>
      </c>
      <c r="AH2" s="12"/>
      <c r="AI2" s="12"/>
      <c r="AJ2" s="12">
        <v>1.284</v>
      </c>
      <c r="AK2" s="12">
        <v>22.623999999999999</v>
      </c>
      <c r="AL2" s="12">
        <v>141.44900000000001</v>
      </c>
      <c r="AM2" s="12"/>
      <c r="AN2" s="12"/>
      <c r="AO2" s="12"/>
      <c r="AP2" s="12"/>
      <c r="AQ2" s="12">
        <v>171.20599999999999</v>
      </c>
      <c r="AR2" s="12">
        <v>18.375</v>
      </c>
      <c r="AS2" s="12">
        <f>AQ2+AR2</f>
        <v>189.58099999999999</v>
      </c>
      <c r="AT2" s="12"/>
    </row>
    <row r="3" spans="1:46" ht="15.75" thickBot="1" x14ac:dyDescent="0.3">
      <c r="A3" s="8">
        <v>45902</v>
      </c>
      <c r="B3" s="12">
        <v>42.942999999999998</v>
      </c>
      <c r="C3" s="12">
        <v>3.5350000000000001</v>
      </c>
      <c r="D3" s="12">
        <f t="shared" ref="D3:D27" si="0">B3+C3</f>
        <v>46.477999999999994</v>
      </c>
      <c r="E3" s="12">
        <v>45.008000000000003</v>
      </c>
      <c r="F3" s="12">
        <v>0</v>
      </c>
      <c r="G3" s="12">
        <v>3.05</v>
      </c>
      <c r="H3" s="12">
        <v>5.742</v>
      </c>
      <c r="I3" s="12"/>
      <c r="J3" s="12"/>
      <c r="K3" s="12">
        <v>0.878</v>
      </c>
      <c r="L3" s="12">
        <v>154.98400000000001</v>
      </c>
      <c r="M3" s="12">
        <v>60.262</v>
      </c>
      <c r="N3" s="12"/>
      <c r="O3" s="12"/>
      <c r="P3" s="12"/>
      <c r="Q3" s="12"/>
      <c r="R3" s="12"/>
      <c r="S3" s="12"/>
      <c r="T3" s="12"/>
      <c r="U3" s="12">
        <v>28.292000000000002</v>
      </c>
      <c r="V3" s="12">
        <v>228.65899999999999</v>
      </c>
      <c r="W3" s="12">
        <v>88.956000000000003</v>
      </c>
      <c r="X3" s="12"/>
      <c r="Y3" s="12"/>
      <c r="Z3" s="12">
        <v>0.05</v>
      </c>
      <c r="AA3" s="12">
        <v>2.4</v>
      </c>
      <c r="AB3" s="12">
        <v>0.67500000000000004</v>
      </c>
      <c r="AC3" s="12"/>
      <c r="AD3" s="12"/>
      <c r="AE3" s="12">
        <v>0.63</v>
      </c>
      <c r="AF3" s="12">
        <v>21.885999999999999</v>
      </c>
      <c r="AG3" s="12">
        <v>20.942</v>
      </c>
      <c r="AH3" s="12"/>
      <c r="AI3" s="12"/>
      <c r="AJ3" s="12">
        <v>1.284</v>
      </c>
      <c r="AK3" s="12">
        <v>23.908000000000001</v>
      </c>
      <c r="AL3" s="12">
        <v>141.44900000000001</v>
      </c>
      <c r="AM3" s="12"/>
      <c r="AN3" s="12"/>
      <c r="AO3" s="12"/>
      <c r="AP3" s="12"/>
      <c r="AQ3" s="12">
        <v>173.624</v>
      </c>
      <c r="AR3" s="12">
        <v>18.12</v>
      </c>
      <c r="AS3" s="12">
        <f t="shared" ref="AS3:AS27" si="1">AQ3+AR3</f>
        <v>191.744</v>
      </c>
      <c r="AT3" s="12"/>
    </row>
    <row r="4" spans="1:46" ht="15.75" thickBot="1" x14ac:dyDescent="0.3">
      <c r="A4" s="8">
        <v>45903</v>
      </c>
      <c r="B4" s="12">
        <v>42.719000000000001</v>
      </c>
      <c r="C4" s="12">
        <v>3.3260000000000001</v>
      </c>
      <c r="D4" s="12">
        <f t="shared" si="0"/>
        <v>46.045000000000002</v>
      </c>
      <c r="E4" s="12">
        <v>45.033999999999999</v>
      </c>
      <c r="F4" s="12">
        <v>0</v>
      </c>
      <c r="G4" s="12">
        <v>3.05</v>
      </c>
      <c r="H4" s="12">
        <v>5.13</v>
      </c>
      <c r="I4" s="12"/>
      <c r="J4" s="12"/>
      <c r="K4" s="12">
        <v>0.57999999999999996</v>
      </c>
      <c r="L4" s="12">
        <v>154.822</v>
      </c>
      <c r="M4" s="12">
        <v>60.423999999999999</v>
      </c>
      <c r="N4" s="12"/>
      <c r="O4" s="12"/>
      <c r="P4" s="12"/>
      <c r="Q4" s="12"/>
      <c r="R4" s="12"/>
      <c r="S4" s="12"/>
      <c r="T4" s="12"/>
      <c r="U4" s="12">
        <v>28.172999999999998</v>
      </c>
      <c r="V4" s="12">
        <v>251.679</v>
      </c>
      <c r="W4" s="12">
        <v>98.236000000000004</v>
      </c>
      <c r="X4" s="12"/>
      <c r="Y4" s="12"/>
      <c r="Z4" s="12">
        <v>5.2999999999999999E-2</v>
      </c>
      <c r="AA4" s="12">
        <v>2.4529999999999998</v>
      </c>
      <c r="AB4" s="12">
        <v>0.67500000000000004</v>
      </c>
      <c r="AC4" s="12"/>
      <c r="AD4" s="12"/>
      <c r="AE4" s="12">
        <v>0.55300000000000005</v>
      </c>
      <c r="AF4" s="12">
        <v>22.722999999999999</v>
      </c>
      <c r="AG4" s="12">
        <v>20.942</v>
      </c>
      <c r="AH4" s="12"/>
      <c r="AI4" s="12"/>
      <c r="AJ4" s="12">
        <v>0.96299999999999997</v>
      </c>
      <c r="AK4" s="12">
        <v>22.623999999999999</v>
      </c>
      <c r="AL4" s="12">
        <v>143.20599999999999</v>
      </c>
      <c r="AM4" s="12"/>
      <c r="AN4" s="12"/>
      <c r="AO4" s="12"/>
      <c r="AP4" s="12"/>
      <c r="AQ4" s="12">
        <v>184.01400000000001</v>
      </c>
      <c r="AR4" s="12">
        <v>17.73</v>
      </c>
      <c r="AS4" s="12">
        <f t="shared" si="1"/>
        <v>201.744</v>
      </c>
      <c r="AT4" s="12"/>
    </row>
    <row r="5" spans="1:46" ht="15.75" thickBot="1" x14ac:dyDescent="0.3">
      <c r="A5" s="8">
        <v>45904</v>
      </c>
      <c r="B5" s="12">
        <v>47.593000000000004</v>
      </c>
      <c r="C5" s="12">
        <v>2.8079999999999998</v>
      </c>
      <c r="D5" s="12">
        <f t="shared" si="0"/>
        <v>50.401000000000003</v>
      </c>
      <c r="E5" s="12">
        <v>45.158000000000001</v>
      </c>
      <c r="F5" s="12">
        <v>0.67600000000000005</v>
      </c>
      <c r="G5" s="12">
        <v>3.05</v>
      </c>
      <c r="H5" s="12">
        <v>5.5019999999999998</v>
      </c>
      <c r="I5" s="12"/>
      <c r="J5" s="12"/>
      <c r="K5" s="12">
        <v>0.51500000000000001</v>
      </c>
      <c r="L5" s="12">
        <v>154.75700000000001</v>
      </c>
      <c r="M5" s="12">
        <v>60.488999999999997</v>
      </c>
      <c r="N5" s="12"/>
      <c r="O5" s="12"/>
      <c r="P5" s="12"/>
      <c r="Q5" s="12"/>
      <c r="R5" s="12"/>
      <c r="S5" s="12"/>
      <c r="T5" s="12"/>
      <c r="U5" s="12">
        <v>28.163</v>
      </c>
      <c r="V5" s="12">
        <v>256.43700000000001</v>
      </c>
      <c r="W5" s="12">
        <v>121.43600000000001</v>
      </c>
      <c r="X5" s="12"/>
      <c r="Y5" s="12"/>
      <c r="Z5" s="12">
        <v>9.2999999999999999E-2</v>
      </c>
      <c r="AA5" s="12">
        <v>2.113</v>
      </c>
      <c r="AB5" s="12">
        <v>1.1100000000000001</v>
      </c>
      <c r="AC5" s="12"/>
      <c r="AD5" s="12"/>
      <c r="AE5" s="12">
        <v>0.34699999999999998</v>
      </c>
      <c r="AF5" s="12">
        <v>22.722999999999999</v>
      </c>
      <c r="AG5" s="12">
        <v>20.942</v>
      </c>
      <c r="AH5" s="12"/>
      <c r="AI5" s="12"/>
      <c r="AJ5" s="12">
        <v>1.177</v>
      </c>
      <c r="AK5" s="12">
        <v>22.707999999999998</v>
      </c>
      <c r="AL5" s="12">
        <v>144.15199999999999</v>
      </c>
      <c r="AM5" s="12"/>
      <c r="AN5" s="12"/>
      <c r="AO5" s="12"/>
      <c r="AP5" s="12"/>
      <c r="AQ5" s="12">
        <v>182.684</v>
      </c>
      <c r="AR5" s="12">
        <v>17.655000000000001</v>
      </c>
      <c r="AS5" s="12">
        <f t="shared" si="1"/>
        <v>200.339</v>
      </c>
      <c r="AT5" s="12"/>
    </row>
    <row r="6" spans="1:46" ht="15.75" thickBot="1" x14ac:dyDescent="0.3">
      <c r="A6" s="8">
        <v>45906</v>
      </c>
      <c r="B6" s="12">
        <v>50.64</v>
      </c>
      <c r="C6" s="12">
        <v>3.46</v>
      </c>
      <c r="D6" s="12">
        <f t="shared" si="0"/>
        <v>54.1</v>
      </c>
      <c r="E6" s="12">
        <v>45.125999999999998</v>
      </c>
      <c r="F6" s="12">
        <v>0.78700000000000003</v>
      </c>
      <c r="G6" s="12">
        <v>3.05</v>
      </c>
      <c r="H6" s="12">
        <v>5.5919999999999996</v>
      </c>
      <c r="I6" s="12"/>
      <c r="J6" s="12"/>
      <c r="K6" s="12">
        <v>1.2609999999999999</v>
      </c>
      <c r="L6" s="12">
        <v>153.15100000000001</v>
      </c>
      <c r="M6" s="12">
        <v>62.597999999999999</v>
      </c>
      <c r="N6" s="12"/>
      <c r="O6" s="12"/>
      <c r="P6" s="12"/>
      <c r="Q6" s="12"/>
      <c r="R6" s="12"/>
      <c r="S6" s="12"/>
      <c r="T6" s="12"/>
      <c r="U6" s="12">
        <v>28.262</v>
      </c>
      <c r="V6" s="12">
        <v>263.35399999999998</v>
      </c>
      <c r="W6" s="12">
        <v>144.05600000000001</v>
      </c>
      <c r="X6" s="12"/>
      <c r="Y6" s="12"/>
      <c r="Z6" s="12">
        <v>5.7000000000000002E-2</v>
      </c>
      <c r="AA6" s="12">
        <v>2.17</v>
      </c>
      <c r="AB6" s="12">
        <v>1.1100000000000001</v>
      </c>
      <c r="AC6" s="12"/>
      <c r="AD6" s="12"/>
      <c r="AE6" s="12">
        <v>0.34</v>
      </c>
      <c r="AF6" s="12">
        <v>22.722999999999999</v>
      </c>
      <c r="AG6" s="12">
        <v>20.942</v>
      </c>
      <c r="AH6" s="12"/>
      <c r="AI6" s="12"/>
      <c r="AJ6" s="12">
        <v>1.284</v>
      </c>
      <c r="AK6" s="12">
        <v>21.984000000000002</v>
      </c>
      <c r="AL6" s="12">
        <v>145.94300000000001</v>
      </c>
      <c r="AM6" s="12"/>
      <c r="AN6" s="12"/>
      <c r="AO6" s="12"/>
      <c r="AP6" s="12"/>
      <c r="AQ6" s="12">
        <v>182.28100000000001</v>
      </c>
      <c r="AR6" s="12">
        <v>17.024999999999999</v>
      </c>
      <c r="AS6" s="12">
        <f t="shared" si="1"/>
        <v>199.30600000000001</v>
      </c>
      <c r="AT6" s="12"/>
    </row>
    <row r="7" spans="1:46" ht="15.75" thickBot="1" x14ac:dyDescent="0.3">
      <c r="A7" s="8">
        <v>45907</v>
      </c>
      <c r="B7" s="12">
        <v>44.268999999999998</v>
      </c>
      <c r="C7" s="12">
        <v>3.4049999999999998</v>
      </c>
      <c r="D7" s="12">
        <f t="shared" si="0"/>
        <v>47.673999999999999</v>
      </c>
      <c r="E7" s="12">
        <v>45.3</v>
      </c>
      <c r="F7" s="12">
        <v>0.79900000000000004</v>
      </c>
      <c r="G7" s="12">
        <v>3.05</v>
      </c>
      <c r="H7" s="12">
        <v>5.7119999999999997</v>
      </c>
      <c r="I7" s="12"/>
      <c r="J7" s="12"/>
      <c r="K7" s="12">
        <f>(251+233+525)/1000</f>
        <v>1.0089999999999999</v>
      </c>
      <c r="L7" s="12">
        <v>152.631</v>
      </c>
      <c r="M7" s="12">
        <v>64.555999999999997</v>
      </c>
      <c r="N7" s="12"/>
      <c r="O7" s="12"/>
      <c r="P7" s="12">
        <v>0.70699999999999996</v>
      </c>
      <c r="Q7" s="12"/>
      <c r="R7" s="12"/>
      <c r="S7" s="12"/>
      <c r="T7" s="12"/>
      <c r="U7" s="12">
        <v>28.026</v>
      </c>
      <c r="V7" s="12">
        <v>267.74599999999998</v>
      </c>
      <c r="W7" s="12">
        <v>166.67599999999999</v>
      </c>
      <c r="X7" s="12"/>
      <c r="Y7" s="12"/>
      <c r="Z7" s="12">
        <v>5.5E-2</v>
      </c>
      <c r="AA7" s="12">
        <v>2.17</v>
      </c>
      <c r="AB7" s="12">
        <v>1.1639999999999999</v>
      </c>
      <c r="AC7" s="12"/>
      <c r="AD7" s="12"/>
      <c r="AE7" s="12">
        <v>0.52800000000000002</v>
      </c>
      <c r="AF7" s="12">
        <v>22.722999999999999</v>
      </c>
      <c r="AG7" s="12">
        <v>20.942</v>
      </c>
      <c r="AH7" s="12"/>
      <c r="AI7" s="12"/>
      <c r="AJ7" s="12">
        <v>1.284</v>
      </c>
      <c r="AK7" s="12">
        <v>23.268000000000001</v>
      </c>
      <c r="AL7" s="12">
        <v>145.94300000000001</v>
      </c>
      <c r="AM7" s="12"/>
      <c r="AN7" s="12"/>
      <c r="AO7" s="12"/>
      <c r="AP7" s="12"/>
      <c r="AQ7" s="12">
        <v>179.34100000000001</v>
      </c>
      <c r="AR7" s="12">
        <v>16.739999999999998</v>
      </c>
      <c r="AS7" s="12">
        <f t="shared" si="1"/>
        <v>196.08100000000002</v>
      </c>
      <c r="AT7" s="12"/>
    </row>
    <row r="8" spans="1:46" ht="15.75" thickBot="1" x14ac:dyDescent="0.3">
      <c r="A8" s="8">
        <v>45908</v>
      </c>
      <c r="B8" s="12">
        <v>44.286000000000001</v>
      </c>
      <c r="C8" s="12">
        <v>2.637</v>
      </c>
      <c r="D8" s="12">
        <f t="shared" si="0"/>
        <v>46.923000000000002</v>
      </c>
      <c r="E8" s="12">
        <v>45.326000000000001</v>
      </c>
      <c r="F8" s="12">
        <v>0.81100000000000005</v>
      </c>
      <c r="G8" s="12">
        <v>3.05</v>
      </c>
      <c r="H8" s="12">
        <v>5.665</v>
      </c>
      <c r="I8" s="12"/>
      <c r="J8" s="12"/>
      <c r="K8" s="12">
        <f>(251+264+233+394)/1000</f>
        <v>1.1419999999999999</v>
      </c>
      <c r="L8" s="12">
        <v>155.97399999999999</v>
      </c>
      <c r="M8" s="14">
        <v>64.555999999999997</v>
      </c>
      <c r="N8" s="12"/>
      <c r="O8" s="12"/>
      <c r="P8" s="12">
        <v>0.70699999999999996</v>
      </c>
      <c r="Q8" s="12"/>
      <c r="R8" s="12"/>
      <c r="S8" s="12"/>
      <c r="T8" s="12"/>
      <c r="U8" s="12">
        <v>27.048999999999999</v>
      </c>
      <c r="V8" s="12">
        <v>266.541</v>
      </c>
      <c r="W8" s="12">
        <v>139.126</v>
      </c>
      <c r="X8" s="12"/>
      <c r="Y8" s="12"/>
      <c r="Z8" s="12">
        <v>9.8000000000000004E-2</v>
      </c>
      <c r="AA8" s="12">
        <v>2.1869999999999998</v>
      </c>
      <c r="AB8" s="12">
        <v>1.246</v>
      </c>
      <c r="AC8" s="12"/>
      <c r="AD8" s="12"/>
      <c r="AE8" s="12">
        <v>0.56899999999999995</v>
      </c>
      <c r="AF8" s="12">
        <v>24.396999999999998</v>
      </c>
      <c r="AG8" s="12">
        <v>20.942</v>
      </c>
      <c r="AH8" s="12"/>
      <c r="AI8" s="12"/>
      <c r="AJ8" s="12">
        <v>1.284</v>
      </c>
      <c r="AK8" s="12">
        <v>22.198</v>
      </c>
      <c r="AL8" s="12">
        <v>147.78399999999999</v>
      </c>
      <c r="AM8" s="12"/>
      <c r="AN8" s="12"/>
      <c r="AO8" s="12"/>
      <c r="AP8" s="12"/>
      <c r="AQ8" s="12">
        <v>177.78100000000001</v>
      </c>
      <c r="AR8" s="12">
        <v>16.844999999999999</v>
      </c>
      <c r="AS8" s="12">
        <f t="shared" si="1"/>
        <v>194.626</v>
      </c>
      <c r="AT8" s="12"/>
    </row>
    <row r="9" spans="1:46" ht="15.75" thickBot="1" x14ac:dyDescent="0.3">
      <c r="A9" s="8">
        <v>45909</v>
      </c>
      <c r="B9" s="12">
        <v>44.508000000000003</v>
      </c>
      <c r="C9" s="12">
        <v>3.222</v>
      </c>
      <c r="D9" s="12">
        <f t="shared" si="0"/>
        <v>47.730000000000004</v>
      </c>
      <c r="E9" s="12">
        <v>45.095999999999997</v>
      </c>
      <c r="F9" s="12">
        <v>0.79700000000000004</v>
      </c>
      <c r="G9" s="12">
        <v>3.05</v>
      </c>
      <c r="H9" s="12">
        <v>5.6769999999999996</v>
      </c>
      <c r="I9" s="12"/>
      <c r="J9" s="12"/>
      <c r="K9" s="12">
        <f>(503+187+394)/1000</f>
        <v>1.0840000000000001</v>
      </c>
      <c r="L9" s="12">
        <v>156.65600000000001</v>
      </c>
      <c r="M9" s="12">
        <v>65.037999999999997</v>
      </c>
      <c r="N9" s="12"/>
      <c r="O9" s="12"/>
      <c r="P9" s="12">
        <v>0.70699999999999996</v>
      </c>
      <c r="Q9" s="12"/>
      <c r="R9" s="12"/>
      <c r="S9" s="12"/>
      <c r="T9" s="12"/>
      <c r="U9" s="12">
        <v>29.047999999999998</v>
      </c>
      <c r="V9" s="12">
        <v>270.95400000000001</v>
      </c>
      <c r="W9" s="12">
        <v>160.876</v>
      </c>
      <c r="X9" s="12"/>
      <c r="Y9" s="12"/>
      <c r="Z9" s="12">
        <v>9.8000000000000004E-2</v>
      </c>
      <c r="AA9" s="12">
        <v>2.286</v>
      </c>
      <c r="AB9" s="12">
        <v>1.246</v>
      </c>
      <c r="AC9" s="12"/>
      <c r="AD9" s="12"/>
      <c r="AE9" s="12">
        <v>0.84799999999999998</v>
      </c>
      <c r="AF9" s="12">
        <v>23.379000000000001</v>
      </c>
      <c r="AG9" s="12">
        <v>21.960999999999999</v>
      </c>
      <c r="AH9" s="12"/>
      <c r="AI9" s="12"/>
      <c r="AJ9" s="12">
        <v>1.284</v>
      </c>
      <c r="AK9" s="12">
        <v>22.626000000000001</v>
      </c>
      <c r="AL9" s="12">
        <v>148.411</v>
      </c>
      <c r="AM9" s="12"/>
      <c r="AN9" s="12"/>
      <c r="AO9" s="12"/>
      <c r="AP9" s="12"/>
      <c r="AQ9" s="12">
        <v>171.52099999999999</v>
      </c>
      <c r="AR9" s="12">
        <v>17.79</v>
      </c>
      <c r="AS9" s="12">
        <f t="shared" si="1"/>
        <v>189.31099999999998</v>
      </c>
      <c r="AT9" s="12"/>
    </row>
    <row r="10" spans="1:46" ht="15.75" thickBot="1" x14ac:dyDescent="0.3">
      <c r="A10" s="8">
        <v>45910</v>
      </c>
      <c r="B10" s="12">
        <v>48.936999999999998</v>
      </c>
      <c r="C10" s="12">
        <v>2.8290000000000002</v>
      </c>
      <c r="D10" s="12">
        <f t="shared" si="0"/>
        <v>51.765999999999998</v>
      </c>
      <c r="E10" s="12">
        <v>45.12</v>
      </c>
      <c r="F10" s="12">
        <v>0.79700000000000004</v>
      </c>
      <c r="G10" s="12">
        <v>3.05</v>
      </c>
      <c r="H10" s="12">
        <v>5.8869999999999996</v>
      </c>
      <c r="I10" s="12"/>
      <c r="J10" s="12"/>
      <c r="K10" s="12">
        <f>(503+140+459)/1000</f>
        <v>1.1020000000000001</v>
      </c>
      <c r="L10" s="12">
        <v>155.744</v>
      </c>
      <c r="M10" s="12">
        <v>67.159000000000006</v>
      </c>
      <c r="N10" s="12"/>
      <c r="O10" s="12"/>
      <c r="P10" s="12">
        <v>0.70699999999999996</v>
      </c>
      <c r="Q10" s="12"/>
      <c r="R10" s="12"/>
      <c r="S10" s="12"/>
      <c r="T10" s="12"/>
      <c r="U10" s="12">
        <v>28.468</v>
      </c>
      <c r="V10" s="12">
        <v>275.06299999999999</v>
      </c>
      <c r="W10" s="12">
        <v>212.20599999999999</v>
      </c>
      <c r="X10" s="12"/>
      <c r="Y10" s="12"/>
      <c r="Z10" s="12">
        <v>4.9000000000000002E-2</v>
      </c>
      <c r="AA10" s="12">
        <v>2.335</v>
      </c>
      <c r="AB10" s="12">
        <v>1.246</v>
      </c>
      <c r="AC10" s="12"/>
      <c r="AD10" s="12"/>
      <c r="AE10" s="12">
        <v>0.77600000000000002</v>
      </c>
      <c r="AF10" s="12">
        <v>23.379000000000001</v>
      </c>
      <c r="AG10" s="12">
        <v>21.960999999999999</v>
      </c>
      <c r="AH10" s="12"/>
      <c r="AI10" s="12"/>
      <c r="AJ10" s="12">
        <v>1.284</v>
      </c>
      <c r="AK10" s="12">
        <v>23.588999999999999</v>
      </c>
      <c r="AL10" s="12">
        <v>148.66200000000001</v>
      </c>
      <c r="AM10" s="12"/>
      <c r="AN10" s="12"/>
      <c r="AO10" s="12"/>
      <c r="AP10" s="12"/>
      <c r="AQ10" s="12">
        <v>178.696</v>
      </c>
      <c r="AR10" s="12">
        <v>18.795000000000002</v>
      </c>
      <c r="AS10" s="12">
        <f t="shared" si="1"/>
        <v>197.49099999999999</v>
      </c>
      <c r="AT10" s="12"/>
    </row>
    <row r="11" spans="1:46" ht="15.75" thickBot="1" x14ac:dyDescent="0.3">
      <c r="A11" s="8">
        <v>45911</v>
      </c>
      <c r="B11" s="12">
        <v>42.389000000000003</v>
      </c>
      <c r="C11" s="12">
        <v>3.3170000000000002</v>
      </c>
      <c r="D11" s="12">
        <f t="shared" si="0"/>
        <v>45.706000000000003</v>
      </c>
      <c r="E11" s="12">
        <v>45.427999999999997</v>
      </c>
      <c r="F11" s="12">
        <v>0.78300000000000003</v>
      </c>
      <c r="G11" s="12">
        <v>3.05</v>
      </c>
      <c r="H11" s="12">
        <v>5.9589999999999996</v>
      </c>
      <c r="I11" s="12"/>
      <c r="J11" s="12"/>
      <c r="K11" s="12">
        <f>(368+459)/1000</f>
        <v>0.82699999999999996</v>
      </c>
      <c r="L11" s="12">
        <v>155.40600000000001</v>
      </c>
      <c r="M11" s="12">
        <v>68.572999999999993</v>
      </c>
      <c r="N11" s="12"/>
      <c r="O11" s="12"/>
      <c r="P11" s="12">
        <v>0.70699999999999996</v>
      </c>
      <c r="Q11" s="12"/>
      <c r="R11" s="12"/>
      <c r="S11" s="12"/>
      <c r="T11" s="12"/>
      <c r="U11" s="12">
        <v>29.059000000000001</v>
      </c>
      <c r="V11" s="12">
        <v>279.89999999999998</v>
      </c>
      <c r="W11" s="12">
        <v>234.82599999999999</v>
      </c>
      <c r="X11" s="12"/>
      <c r="Y11" s="12"/>
      <c r="Z11" s="12">
        <v>7.3999999999999996E-2</v>
      </c>
      <c r="AA11" s="12">
        <v>2.4079999999999999</v>
      </c>
      <c r="AB11" s="12">
        <v>1.246</v>
      </c>
      <c r="AC11" s="12"/>
      <c r="AD11" s="12"/>
      <c r="AE11" s="12">
        <v>0.622</v>
      </c>
      <c r="AF11" s="12">
        <v>23.379000000000001</v>
      </c>
      <c r="AG11" s="12">
        <v>21.960999999999999</v>
      </c>
      <c r="AH11" s="12"/>
      <c r="AI11" s="12"/>
      <c r="AJ11" s="12">
        <v>1.284</v>
      </c>
      <c r="AK11" s="12">
        <v>23.731999999999999</v>
      </c>
      <c r="AL11" s="12">
        <v>149.535</v>
      </c>
      <c r="AM11" s="12"/>
      <c r="AN11" s="12"/>
      <c r="AO11" s="12"/>
      <c r="AP11" s="12"/>
      <c r="AQ11" s="12">
        <v>173.482</v>
      </c>
      <c r="AR11" s="12">
        <v>21.495000000000001</v>
      </c>
      <c r="AS11" s="12">
        <f t="shared" si="1"/>
        <v>194.977</v>
      </c>
      <c r="AT11" s="12"/>
    </row>
    <row r="12" spans="1:46" ht="15.75" thickBot="1" x14ac:dyDescent="0.3">
      <c r="A12" s="8">
        <v>45913</v>
      </c>
      <c r="B12" s="12">
        <v>48.32</v>
      </c>
      <c r="C12" s="12">
        <v>3.96</v>
      </c>
      <c r="D12" s="12">
        <f t="shared" si="0"/>
        <v>52.28</v>
      </c>
      <c r="E12" s="12">
        <v>45.378999999999998</v>
      </c>
      <c r="F12" s="12">
        <v>0.79300000000000004</v>
      </c>
      <c r="G12" s="12">
        <v>3.05</v>
      </c>
      <c r="H12" s="12">
        <v>5.9169999999999998</v>
      </c>
      <c r="I12" s="12"/>
      <c r="J12" s="12"/>
      <c r="K12" s="12">
        <f>(551+328)/1000</f>
        <v>0.879</v>
      </c>
      <c r="L12" s="12">
        <v>156.66499999999999</v>
      </c>
      <c r="M12" s="12">
        <v>68.572999999999993</v>
      </c>
      <c r="N12" s="12"/>
      <c r="O12" s="12"/>
      <c r="P12" s="12">
        <v>0.70699999999999996</v>
      </c>
      <c r="Q12" s="12"/>
      <c r="R12" s="12"/>
      <c r="S12" s="12"/>
      <c r="T12" s="12"/>
      <c r="U12" s="12">
        <v>28.646999999999998</v>
      </c>
      <c r="V12" s="12">
        <v>273.50799999999998</v>
      </c>
      <c r="W12" s="12">
        <v>268.17599999999999</v>
      </c>
      <c r="X12" s="12"/>
      <c r="Y12" s="12"/>
      <c r="Z12" s="12">
        <v>7.3999999999999996E-2</v>
      </c>
      <c r="AA12" s="12">
        <v>2.4820000000000002</v>
      </c>
      <c r="AB12" s="12">
        <v>1.246</v>
      </c>
      <c r="AC12" s="12"/>
      <c r="AD12" s="12"/>
      <c r="AE12" s="12">
        <v>0.52100000000000002</v>
      </c>
      <c r="AF12" s="12">
        <v>23.379000000000001</v>
      </c>
      <c r="AG12" s="12">
        <v>21.960999999999999</v>
      </c>
      <c r="AH12" s="12"/>
      <c r="AI12" s="12"/>
      <c r="AJ12" s="12">
        <v>1.284</v>
      </c>
      <c r="AK12" s="12">
        <v>23.09</v>
      </c>
      <c r="AL12" s="12">
        <v>151.166</v>
      </c>
      <c r="AM12" s="12"/>
      <c r="AN12" s="12"/>
      <c r="AO12" s="12"/>
      <c r="AP12" s="12"/>
      <c r="AQ12" s="12">
        <v>160.19200000000001</v>
      </c>
      <c r="AR12" s="12">
        <v>22.035</v>
      </c>
      <c r="AS12" s="12">
        <f t="shared" si="1"/>
        <v>182.227</v>
      </c>
      <c r="AT12" s="12"/>
    </row>
    <row r="13" spans="1:46" ht="15.75" thickBot="1" x14ac:dyDescent="0.3">
      <c r="A13" s="8">
        <v>45914</v>
      </c>
      <c r="B13" s="12">
        <v>48.911999999999999</v>
      </c>
      <c r="C13" s="12">
        <v>2.7130000000000001</v>
      </c>
      <c r="D13" s="12">
        <f t="shared" si="0"/>
        <v>51.625</v>
      </c>
      <c r="E13" s="12">
        <v>45.033999999999999</v>
      </c>
      <c r="F13" s="12">
        <v>0.78400000000000003</v>
      </c>
      <c r="G13" s="12">
        <v>3.05</v>
      </c>
      <c r="H13" s="12">
        <v>6.0369999999999999</v>
      </c>
      <c r="I13" s="12"/>
      <c r="J13" s="12"/>
      <c r="K13" s="12">
        <f>(551+197)/1000</f>
        <v>0.748</v>
      </c>
      <c r="L13" s="12">
        <v>156.447</v>
      </c>
      <c r="M13" s="12">
        <v>70.05</v>
      </c>
      <c r="N13" s="12"/>
      <c r="O13" s="12"/>
      <c r="P13" s="12">
        <v>0.70699999999999996</v>
      </c>
      <c r="Q13" s="12"/>
      <c r="R13" s="12"/>
      <c r="S13" s="12"/>
      <c r="T13" s="12"/>
      <c r="U13" s="12">
        <v>27.332000000000001</v>
      </c>
      <c r="V13" s="12">
        <v>267.36799999999999</v>
      </c>
      <c r="W13" s="12">
        <v>301.52600000000001</v>
      </c>
      <c r="X13" s="12"/>
      <c r="Y13" s="12"/>
      <c r="Z13" s="12">
        <v>7.3999999999999996E-2</v>
      </c>
      <c r="AA13" s="12">
        <v>2.556</v>
      </c>
      <c r="AB13" s="12">
        <v>1.246</v>
      </c>
      <c r="AC13" s="12"/>
      <c r="AD13" s="12"/>
      <c r="AE13" s="12">
        <v>0.60099999999999998</v>
      </c>
      <c r="AF13" s="12">
        <v>23.379000000000001</v>
      </c>
      <c r="AG13" s="12">
        <v>21.960999999999999</v>
      </c>
      <c r="AH13" s="12"/>
      <c r="AI13" s="12"/>
      <c r="AJ13" s="12">
        <v>1.284</v>
      </c>
      <c r="AK13" s="12">
        <v>23.838999999999999</v>
      </c>
      <c r="AL13" s="12">
        <v>151.584</v>
      </c>
      <c r="AM13" s="12"/>
      <c r="AN13" s="12"/>
      <c r="AO13" s="12"/>
      <c r="AP13" s="12"/>
      <c r="AQ13" s="12">
        <v>170.09200000000001</v>
      </c>
      <c r="AR13" s="12">
        <v>21.585000000000001</v>
      </c>
      <c r="AS13" s="12">
        <f t="shared" si="1"/>
        <v>191.67700000000002</v>
      </c>
      <c r="AT13" s="12"/>
    </row>
    <row r="14" spans="1:46" ht="15.75" thickBot="1" x14ac:dyDescent="0.3">
      <c r="A14" s="8">
        <v>45915</v>
      </c>
      <c r="B14" s="12">
        <v>43.241999999999997</v>
      </c>
      <c r="C14" s="12">
        <v>3.5059999999999998</v>
      </c>
      <c r="D14" s="12">
        <f t="shared" si="0"/>
        <v>46.747999999999998</v>
      </c>
      <c r="E14" s="12">
        <v>45.43</v>
      </c>
      <c r="F14" s="12">
        <v>0.70299999999999996</v>
      </c>
      <c r="G14" s="12">
        <v>3.05</v>
      </c>
      <c r="H14" s="12">
        <v>6.0910000000000002</v>
      </c>
      <c r="I14" s="12"/>
      <c r="J14" s="12"/>
      <c r="K14" s="12">
        <f>(251+184+433+197)/1000</f>
        <v>1.0649999999999999</v>
      </c>
      <c r="L14" s="12">
        <v>158.023</v>
      </c>
      <c r="M14" s="12">
        <v>70.05</v>
      </c>
      <c r="N14" s="12"/>
      <c r="O14" s="12"/>
      <c r="P14" s="12"/>
      <c r="Q14" s="12"/>
      <c r="R14" s="12"/>
      <c r="S14" s="12"/>
      <c r="T14" s="12"/>
      <c r="U14" s="12">
        <v>28.358000000000001</v>
      </c>
      <c r="V14" s="12">
        <v>265.41399999999999</v>
      </c>
      <c r="W14" s="12">
        <v>331.39600000000002</v>
      </c>
      <c r="X14" s="12"/>
      <c r="Y14" s="12"/>
      <c r="Z14" s="12">
        <v>7.3999999999999996E-2</v>
      </c>
      <c r="AA14" s="12">
        <v>2.548</v>
      </c>
      <c r="AB14" s="12">
        <v>1.327</v>
      </c>
      <c r="AC14" s="12"/>
      <c r="AD14" s="12"/>
      <c r="AE14" s="12">
        <v>0.54200000000000004</v>
      </c>
      <c r="AF14" s="12">
        <v>23.379000000000001</v>
      </c>
      <c r="AG14" s="12">
        <v>21.960999999999999</v>
      </c>
      <c r="AH14" s="12"/>
      <c r="AI14" s="12"/>
      <c r="AJ14" s="12">
        <v>1.284</v>
      </c>
      <c r="AK14" s="12">
        <v>23.571999999999999</v>
      </c>
      <c r="AL14" s="12">
        <v>152.798</v>
      </c>
      <c r="AM14" s="12"/>
      <c r="AN14" s="12"/>
      <c r="AO14" s="12"/>
      <c r="AP14" s="12"/>
      <c r="AQ14" s="12">
        <v>178.65899999999999</v>
      </c>
      <c r="AR14" s="12">
        <v>20.324999999999999</v>
      </c>
      <c r="AS14" s="12">
        <f t="shared" si="1"/>
        <v>198.98399999999998</v>
      </c>
      <c r="AT14" s="12"/>
    </row>
    <row r="15" spans="1:46" ht="15.75" thickBot="1" x14ac:dyDescent="0.3">
      <c r="A15" s="8">
        <v>45916</v>
      </c>
      <c r="B15" s="12">
        <v>48.140999999999998</v>
      </c>
      <c r="C15" s="12">
        <v>3.5190000000000001</v>
      </c>
      <c r="D15" s="12">
        <f t="shared" si="0"/>
        <v>51.66</v>
      </c>
      <c r="E15" s="12">
        <v>45.188000000000002</v>
      </c>
      <c r="F15" s="12">
        <v>0.69299999999999995</v>
      </c>
      <c r="G15" s="12">
        <v>3.05</v>
      </c>
      <c r="H15" s="12">
        <v>5.9770000000000003</v>
      </c>
      <c r="I15" s="12"/>
      <c r="J15" s="12"/>
      <c r="K15" s="12">
        <v>1.0629999999999999</v>
      </c>
      <c r="L15" s="12">
        <v>159.596</v>
      </c>
      <c r="M15" s="12">
        <v>70.05</v>
      </c>
      <c r="N15" s="12"/>
      <c r="O15" s="12"/>
      <c r="P15" s="12"/>
      <c r="Q15" s="12"/>
      <c r="R15" s="12"/>
      <c r="S15" s="12"/>
      <c r="T15" s="12"/>
      <c r="U15" s="12">
        <v>27.652000000000001</v>
      </c>
      <c r="V15" s="12">
        <v>259.65800000000002</v>
      </c>
      <c r="W15" s="12">
        <v>284.99599999999998</v>
      </c>
      <c r="X15" s="12"/>
      <c r="Y15" s="12"/>
      <c r="Z15" s="12">
        <v>7.3999999999999996E-2</v>
      </c>
      <c r="AA15" s="12">
        <v>2.6219999999999999</v>
      </c>
      <c r="AB15" s="12">
        <v>1.327</v>
      </c>
      <c r="AC15" s="12"/>
      <c r="AD15" s="12"/>
      <c r="AE15" s="12">
        <v>0.625</v>
      </c>
      <c r="AF15" s="12">
        <v>23.379000000000001</v>
      </c>
      <c r="AG15" s="12">
        <v>21.960999999999999</v>
      </c>
      <c r="AH15" s="12"/>
      <c r="AI15" s="12"/>
      <c r="AJ15" s="12">
        <v>1.284</v>
      </c>
      <c r="AK15" s="12">
        <v>23.518000000000001</v>
      </c>
      <c r="AL15" s="12">
        <v>154.053</v>
      </c>
      <c r="AM15" s="12"/>
      <c r="AN15" s="12"/>
      <c r="AO15" s="12"/>
      <c r="AP15" s="12"/>
      <c r="AQ15" s="12">
        <v>166.47399999999999</v>
      </c>
      <c r="AR15" s="12">
        <v>21.06</v>
      </c>
      <c r="AS15" s="12">
        <f t="shared" si="1"/>
        <v>187.53399999999999</v>
      </c>
      <c r="AT15" s="12"/>
    </row>
    <row r="16" spans="1:46" ht="15.75" thickBot="1" x14ac:dyDescent="0.3">
      <c r="A16" s="8">
        <v>45917</v>
      </c>
      <c r="B16" s="12">
        <v>39.768000000000001</v>
      </c>
      <c r="C16" s="12">
        <v>3.379</v>
      </c>
      <c r="D16" s="12">
        <f t="shared" si="0"/>
        <v>43.146999999999998</v>
      </c>
      <c r="E16" s="12">
        <v>45.154000000000003</v>
      </c>
      <c r="F16" s="12">
        <v>0.67900000000000005</v>
      </c>
      <c r="G16" s="12">
        <v>3.05</v>
      </c>
      <c r="H16" s="12">
        <v>5.9770000000000003</v>
      </c>
      <c r="I16" s="12"/>
      <c r="J16" s="12"/>
      <c r="K16" s="12">
        <v>1.1479999999999999</v>
      </c>
      <c r="L16" s="12">
        <v>160.614</v>
      </c>
      <c r="M16" s="12">
        <v>70.05</v>
      </c>
      <c r="N16" s="12"/>
      <c r="O16" s="12"/>
      <c r="P16" s="12"/>
      <c r="Q16" s="12"/>
      <c r="R16" s="12"/>
      <c r="S16" s="12"/>
      <c r="T16" s="12"/>
      <c r="U16" s="12">
        <v>27.221</v>
      </c>
      <c r="V16" s="12">
        <v>256.654</v>
      </c>
      <c r="W16" s="12">
        <v>317.81599999999997</v>
      </c>
      <c r="X16" s="12"/>
      <c r="Y16" s="12"/>
      <c r="Z16" s="12">
        <v>7.3999999999999996E-2</v>
      </c>
      <c r="AA16" s="12">
        <v>2.6960000000000002</v>
      </c>
      <c r="AB16" s="12">
        <v>1.327</v>
      </c>
      <c r="AC16" s="12"/>
      <c r="AD16" s="12"/>
      <c r="AE16" s="12">
        <v>0.371</v>
      </c>
      <c r="AF16" s="12">
        <v>23.198</v>
      </c>
      <c r="AG16" s="12">
        <v>22.978999999999999</v>
      </c>
      <c r="AH16" s="12"/>
      <c r="AI16" s="12"/>
      <c r="AJ16" s="12">
        <v>1.284</v>
      </c>
      <c r="AK16" s="12">
        <v>23.09</v>
      </c>
      <c r="AL16" s="12">
        <v>155.39099999999999</v>
      </c>
      <c r="AM16" s="12"/>
      <c r="AN16" s="12"/>
      <c r="AO16" s="12"/>
      <c r="AP16" s="12"/>
      <c r="AQ16" s="12">
        <v>174.57400000000001</v>
      </c>
      <c r="AR16" s="12">
        <v>21.06</v>
      </c>
      <c r="AS16" s="12">
        <f t="shared" si="1"/>
        <v>195.63400000000001</v>
      </c>
      <c r="AT16" s="12"/>
    </row>
    <row r="17" spans="1:46" ht="15.75" thickBot="1" x14ac:dyDescent="0.3">
      <c r="A17" s="8">
        <v>45918</v>
      </c>
      <c r="B17" s="12"/>
      <c r="C17" s="12"/>
      <c r="D17" s="12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>
        <f t="shared" si="1"/>
        <v>0</v>
      </c>
      <c r="AT17" s="12"/>
    </row>
    <row r="18" spans="1:46" ht="15.75" thickBot="1" x14ac:dyDescent="0.3">
      <c r="A18" s="8">
        <v>45920</v>
      </c>
      <c r="B18" s="12"/>
      <c r="C18" s="12"/>
      <c r="D18" s="12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>
        <f t="shared" si="1"/>
        <v>0</v>
      </c>
      <c r="AT18" s="12"/>
    </row>
    <row r="19" spans="1:46" ht="15.75" thickBot="1" x14ac:dyDescent="0.3">
      <c r="A19" s="8">
        <v>45921</v>
      </c>
      <c r="B19" s="12"/>
      <c r="C19" s="12"/>
      <c r="D19" s="12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>
        <f t="shared" si="1"/>
        <v>0</v>
      </c>
      <c r="AT19" s="12"/>
    </row>
    <row r="20" spans="1:46" ht="15.75" thickBot="1" x14ac:dyDescent="0.3">
      <c r="A20" s="8">
        <v>45922</v>
      </c>
      <c r="B20" s="12"/>
      <c r="C20" s="12"/>
      <c r="D20" s="12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>
        <f t="shared" si="1"/>
        <v>0</v>
      </c>
      <c r="AT20" s="12"/>
    </row>
    <row r="21" spans="1:46" ht="15.75" thickBot="1" x14ac:dyDescent="0.3">
      <c r="A21" s="8">
        <v>45923</v>
      </c>
      <c r="B21" s="12"/>
      <c r="C21" s="12"/>
      <c r="D21" s="12">
        <f t="shared" si="0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>
        <f t="shared" si="1"/>
        <v>0</v>
      </c>
      <c r="AT21" s="12"/>
    </row>
    <row r="22" spans="1:46" ht="15.75" thickBot="1" x14ac:dyDescent="0.3">
      <c r="A22" s="8">
        <v>45924</v>
      </c>
      <c r="B22" s="12"/>
      <c r="C22" s="12"/>
      <c r="D22" s="12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>
        <f t="shared" si="1"/>
        <v>0</v>
      </c>
      <c r="AT22" s="12"/>
    </row>
    <row r="23" spans="1:46" ht="15.75" thickBot="1" x14ac:dyDescent="0.3">
      <c r="A23" s="8">
        <v>45925</v>
      </c>
      <c r="B23" s="12"/>
      <c r="C23" s="12"/>
      <c r="D23" s="12">
        <f t="shared" si="0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>
        <f t="shared" si="1"/>
        <v>0</v>
      </c>
      <c r="AT23" s="12"/>
    </row>
    <row r="24" spans="1:46" ht="15.75" thickBot="1" x14ac:dyDescent="0.3">
      <c r="A24" s="8">
        <v>45927</v>
      </c>
      <c r="B24" s="12"/>
      <c r="C24" s="12"/>
      <c r="D24" s="12">
        <f t="shared" si="0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>
        <f t="shared" si="1"/>
        <v>0</v>
      </c>
      <c r="AT24" s="12"/>
    </row>
    <row r="25" spans="1:46" ht="15.75" thickBot="1" x14ac:dyDescent="0.3">
      <c r="A25" s="8">
        <v>45928</v>
      </c>
      <c r="B25" s="12"/>
      <c r="C25" s="12"/>
      <c r="D25" s="12">
        <f t="shared" si="0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>
        <f t="shared" si="1"/>
        <v>0</v>
      </c>
      <c r="AT25" s="12"/>
    </row>
    <row r="26" spans="1:46" ht="15.75" thickBot="1" x14ac:dyDescent="0.3">
      <c r="A26" s="8">
        <v>45929</v>
      </c>
      <c r="B26" s="12"/>
      <c r="C26" s="12"/>
      <c r="D26" s="12">
        <f t="shared" si="0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>
        <f t="shared" si="1"/>
        <v>0</v>
      </c>
      <c r="AT26" s="12"/>
    </row>
    <row r="27" spans="1:46" ht="15.75" thickBot="1" x14ac:dyDescent="0.3">
      <c r="A27" s="8">
        <v>45930</v>
      </c>
      <c r="B27" s="12"/>
      <c r="C27" s="12"/>
      <c r="D27" s="12">
        <f t="shared" si="0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>
        <f t="shared" si="1"/>
        <v>0</v>
      </c>
      <c r="AT27" s="1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0" activeCellId="1" sqref="H10 J10"/>
    </sheetView>
  </sheetViews>
  <sheetFormatPr defaultRowHeight="15" x14ac:dyDescent="0.25"/>
  <cols>
    <col min="1" max="1" width="10.7109375" customWidth="1"/>
    <col min="2" max="2" width="10" customWidth="1"/>
    <col min="3" max="3" width="6.7109375" customWidth="1"/>
    <col min="5" max="5" width="9.7109375" customWidth="1"/>
  </cols>
  <sheetData>
    <row r="1" spans="1:7" ht="75.75" thickBot="1" x14ac:dyDescent="0.3">
      <c r="A1" s="15" t="s">
        <v>0</v>
      </c>
      <c r="B1" s="16" t="s">
        <v>44</v>
      </c>
      <c r="C1" s="17" t="s">
        <v>45</v>
      </c>
      <c r="D1" s="16" t="s">
        <v>46</v>
      </c>
      <c r="E1" s="18" t="s">
        <v>5</v>
      </c>
      <c r="F1" s="18" t="s">
        <v>47</v>
      </c>
      <c r="G1" s="18" t="s">
        <v>48</v>
      </c>
    </row>
    <row r="2" spans="1:7" ht="15.75" thickBot="1" x14ac:dyDescent="0.3">
      <c r="A2" s="8">
        <v>45901</v>
      </c>
      <c r="B2" s="19">
        <v>31.931999999999999</v>
      </c>
      <c r="C2" s="20">
        <v>0</v>
      </c>
      <c r="D2" s="19">
        <v>6.7249999999999996</v>
      </c>
      <c r="E2" s="21">
        <v>0.79100000000000004</v>
      </c>
      <c r="F2" s="9">
        <f>SUM(B2:E2)</f>
        <v>39.447999999999993</v>
      </c>
      <c r="G2" s="9">
        <f>SUM(B2:E2)-C2</f>
        <v>39.447999999999993</v>
      </c>
    </row>
    <row r="3" spans="1:7" ht="15.75" thickBot="1" x14ac:dyDescent="0.3">
      <c r="A3" s="8">
        <v>45902</v>
      </c>
      <c r="B3" s="9">
        <v>31.134</v>
      </c>
      <c r="C3" s="22">
        <v>0.91</v>
      </c>
      <c r="D3" s="9">
        <v>6.8179999999999996</v>
      </c>
      <c r="E3" s="23">
        <v>0</v>
      </c>
      <c r="F3" s="9">
        <f t="shared" ref="F3:F27" si="0">SUM(B3:E3)</f>
        <v>38.861999999999995</v>
      </c>
      <c r="G3" s="9">
        <f t="shared" ref="G3:G27" si="1">SUM(B3:E3)-C3</f>
        <v>37.951999999999998</v>
      </c>
    </row>
    <row r="4" spans="1:7" ht="15.75" thickBot="1" x14ac:dyDescent="0.3">
      <c r="A4" s="8">
        <v>45903</v>
      </c>
      <c r="B4" s="19">
        <v>30.323</v>
      </c>
      <c r="C4" s="20">
        <v>0.84</v>
      </c>
      <c r="D4" s="19">
        <v>8.69</v>
      </c>
      <c r="E4" s="21">
        <v>0</v>
      </c>
      <c r="F4" s="9">
        <f t="shared" si="0"/>
        <v>39.853000000000002</v>
      </c>
      <c r="G4" s="9">
        <f t="shared" si="1"/>
        <v>39.012999999999998</v>
      </c>
    </row>
    <row r="5" spans="1:7" ht="15.75" thickBot="1" x14ac:dyDescent="0.3">
      <c r="A5" s="8">
        <v>45904</v>
      </c>
      <c r="B5" s="9">
        <v>30.295000000000002</v>
      </c>
      <c r="C5" s="22">
        <v>0.84</v>
      </c>
      <c r="D5" s="9">
        <v>7.05</v>
      </c>
      <c r="E5" s="23">
        <v>0.67600000000000005</v>
      </c>
      <c r="F5" s="9">
        <f t="shared" si="0"/>
        <v>38.861000000000004</v>
      </c>
      <c r="G5" s="9">
        <f t="shared" si="1"/>
        <v>38.021000000000001</v>
      </c>
    </row>
    <row r="6" spans="1:7" ht="15.75" thickBot="1" x14ac:dyDescent="0.3">
      <c r="A6" s="8">
        <v>45906</v>
      </c>
      <c r="B6" s="19">
        <v>31.204000000000001</v>
      </c>
      <c r="C6" s="20">
        <v>0.91</v>
      </c>
      <c r="D6" s="19">
        <v>9.0670000000000002</v>
      </c>
      <c r="E6" s="21">
        <v>0.78700000000000003</v>
      </c>
      <c r="F6" s="9">
        <f t="shared" si="0"/>
        <v>41.967999999999996</v>
      </c>
      <c r="G6" s="9">
        <f t="shared" si="1"/>
        <v>41.058</v>
      </c>
    </row>
    <row r="7" spans="1:7" ht="15.75" thickBot="1" x14ac:dyDescent="0.3">
      <c r="A7" s="8">
        <v>45907</v>
      </c>
      <c r="B7" s="9">
        <v>31.61</v>
      </c>
      <c r="C7" s="22">
        <v>0</v>
      </c>
      <c r="D7" s="9">
        <v>8.2799999999999994</v>
      </c>
      <c r="E7" s="23">
        <v>0.79900000000000004</v>
      </c>
      <c r="F7" s="9">
        <f t="shared" si="0"/>
        <v>40.689</v>
      </c>
      <c r="G7" s="9">
        <f t="shared" si="1"/>
        <v>40.689</v>
      </c>
    </row>
    <row r="8" spans="1:7" ht="15.75" thickBot="1" x14ac:dyDescent="0.3">
      <c r="A8" s="8">
        <v>45908</v>
      </c>
      <c r="B8" s="19">
        <v>30.849</v>
      </c>
      <c r="C8" s="20">
        <v>0</v>
      </c>
      <c r="D8" s="19">
        <v>7.99</v>
      </c>
      <c r="E8" s="21">
        <v>0.81100000000000005</v>
      </c>
      <c r="F8" s="9">
        <f t="shared" si="0"/>
        <v>39.65</v>
      </c>
      <c r="G8" s="9">
        <f t="shared" si="1"/>
        <v>39.65</v>
      </c>
    </row>
    <row r="9" spans="1:7" ht="15.75" thickBot="1" x14ac:dyDescent="0.3">
      <c r="A9" s="8">
        <v>45909</v>
      </c>
      <c r="B9" s="9">
        <v>33.067999999999998</v>
      </c>
      <c r="C9" s="22">
        <v>0</v>
      </c>
      <c r="D9" s="9">
        <v>6.91</v>
      </c>
      <c r="E9" s="23">
        <v>0.79700000000000004</v>
      </c>
      <c r="F9" s="9">
        <f t="shared" si="0"/>
        <v>40.774999999999991</v>
      </c>
      <c r="G9" s="9">
        <f t="shared" si="1"/>
        <v>40.774999999999991</v>
      </c>
    </row>
    <row r="10" spans="1:7" ht="15.75" thickBot="1" x14ac:dyDescent="0.3">
      <c r="A10" s="8">
        <v>45910</v>
      </c>
      <c r="B10" s="19">
        <v>32.386000000000003</v>
      </c>
      <c r="C10" s="20">
        <v>0.7</v>
      </c>
      <c r="D10" s="19">
        <v>9.4250000000000007</v>
      </c>
      <c r="E10" s="21">
        <v>0.79700000000000004</v>
      </c>
      <c r="F10" s="9">
        <f t="shared" si="0"/>
        <v>43.308000000000007</v>
      </c>
      <c r="G10" s="9">
        <f t="shared" si="1"/>
        <v>42.608000000000004</v>
      </c>
    </row>
    <row r="11" spans="1:7" ht="15.75" thickBot="1" x14ac:dyDescent="0.3">
      <c r="A11" s="8">
        <v>45911</v>
      </c>
      <c r="B11" s="9">
        <v>32.572000000000003</v>
      </c>
      <c r="C11" s="22">
        <v>0</v>
      </c>
      <c r="D11" s="9">
        <v>9.0399999999999991</v>
      </c>
      <c r="E11" s="23">
        <v>0.78300000000000003</v>
      </c>
      <c r="F11" s="9">
        <f t="shared" si="0"/>
        <v>42.395000000000003</v>
      </c>
      <c r="G11" s="9">
        <f t="shared" si="1"/>
        <v>42.395000000000003</v>
      </c>
    </row>
    <row r="12" spans="1:7" ht="15.75" thickBot="1" x14ac:dyDescent="0.3">
      <c r="A12" s="8">
        <v>45913</v>
      </c>
      <c r="B12" s="19">
        <v>32.112000000000002</v>
      </c>
      <c r="C12" s="20">
        <v>0</v>
      </c>
      <c r="D12" s="19">
        <v>8.4600000000000009</v>
      </c>
      <c r="E12" s="21">
        <v>0.79300000000000004</v>
      </c>
      <c r="F12" s="9">
        <f t="shared" si="0"/>
        <v>41.365000000000002</v>
      </c>
      <c r="G12" s="9">
        <f t="shared" si="1"/>
        <v>41.365000000000002</v>
      </c>
    </row>
    <row r="13" spans="1:7" ht="15.75" thickBot="1" x14ac:dyDescent="0.3">
      <c r="A13" s="8">
        <v>45914</v>
      </c>
      <c r="B13" s="9">
        <v>30.745999999999999</v>
      </c>
      <c r="C13" s="22">
        <v>0.7</v>
      </c>
      <c r="D13" s="9">
        <v>9.65</v>
      </c>
      <c r="E13" s="23">
        <v>0.78400000000000003</v>
      </c>
      <c r="F13" s="9">
        <f t="shared" si="0"/>
        <v>41.879999999999995</v>
      </c>
      <c r="G13" s="9">
        <f t="shared" si="1"/>
        <v>41.179999999999993</v>
      </c>
    </row>
    <row r="14" spans="1:7" ht="15.75" thickBot="1" x14ac:dyDescent="0.3">
      <c r="A14" s="8">
        <v>45915</v>
      </c>
      <c r="B14" s="19">
        <v>31.323</v>
      </c>
      <c r="C14" s="20">
        <v>0</v>
      </c>
      <c r="D14" s="19">
        <v>8.6820000000000004</v>
      </c>
      <c r="E14" s="21">
        <v>0.70299999999999996</v>
      </c>
      <c r="F14" s="9">
        <f t="shared" si="0"/>
        <v>40.708000000000006</v>
      </c>
      <c r="G14" s="9">
        <f t="shared" si="1"/>
        <v>40.708000000000006</v>
      </c>
    </row>
    <row r="15" spans="1:7" ht="15.75" thickBot="1" x14ac:dyDescent="0.3">
      <c r="A15" s="8">
        <v>45916</v>
      </c>
      <c r="B15" s="9">
        <v>30.698</v>
      </c>
      <c r="C15" s="22">
        <v>0.7</v>
      </c>
      <c r="D15" s="9">
        <v>9.1449999999999996</v>
      </c>
      <c r="E15" s="23">
        <v>0.69299999999999995</v>
      </c>
      <c r="F15" s="9">
        <f t="shared" si="0"/>
        <v>41.235999999999997</v>
      </c>
      <c r="G15" s="9">
        <f t="shared" si="1"/>
        <v>40.535999999999994</v>
      </c>
    </row>
    <row r="16" spans="1:7" ht="15.75" thickBot="1" x14ac:dyDescent="0.3">
      <c r="A16" s="8">
        <v>45917</v>
      </c>
      <c r="B16" s="19">
        <v>30.097999999999999</v>
      </c>
      <c r="C16" s="20">
        <v>0.7</v>
      </c>
      <c r="D16" s="19">
        <v>7.1</v>
      </c>
      <c r="E16" s="21">
        <v>0.67900000000000005</v>
      </c>
      <c r="F16" s="9">
        <f t="shared" si="0"/>
        <v>38.576999999999998</v>
      </c>
      <c r="G16" s="9">
        <f t="shared" si="1"/>
        <v>37.876999999999995</v>
      </c>
    </row>
    <row r="17" spans="1:7" ht="15.75" thickBot="1" x14ac:dyDescent="0.3">
      <c r="A17" s="8">
        <v>45918</v>
      </c>
      <c r="B17" s="9"/>
      <c r="C17" s="22"/>
      <c r="D17" s="9"/>
      <c r="E17" s="23"/>
      <c r="F17" s="9">
        <f t="shared" si="0"/>
        <v>0</v>
      </c>
      <c r="G17" s="9">
        <f t="shared" si="1"/>
        <v>0</v>
      </c>
    </row>
    <row r="18" spans="1:7" ht="15.75" thickBot="1" x14ac:dyDescent="0.3">
      <c r="A18" s="8">
        <v>45920</v>
      </c>
      <c r="B18" s="19"/>
      <c r="C18" s="20"/>
      <c r="D18" s="9"/>
      <c r="E18" s="21"/>
      <c r="F18" s="9">
        <f t="shared" si="0"/>
        <v>0</v>
      </c>
      <c r="G18" s="9">
        <f t="shared" si="1"/>
        <v>0</v>
      </c>
    </row>
    <row r="19" spans="1:7" ht="15.75" thickBot="1" x14ac:dyDescent="0.3">
      <c r="A19" s="8">
        <v>45921</v>
      </c>
      <c r="B19" s="9"/>
      <c r="C19" s="22"/>
      <c r="D19" s="9"/>
      <c r="E19" s="23"/>
      <c r="F19" s="9">
        <f t="shared" si="0"/>
        <v>0</v>
      </c>
      <c r="G19" s="9">
        <f t="shared" si="1"/>
        <v>0</v>
      </c>
    </row>
    <row r="20" spans="1:7" ht="15.75" thickBot="1" x14ac:dyDescent="0.3">
      <c r="A20" s="8">
        <v>45922</v>
      </c>
      <c r="B20" s="9"/>
      <c r="C20" s="22"/>
      <c r="D20" s="9"/>
      <c r="E20" s="23"/>
      <c r="F20" s="9">
        <f t="shared" si="0"/>
        <v>0</v>
      </c>
      <c r="G20" s="9">
        <f t="shared" si="1"/>
        <v>0</v>
      </c>
    </row>
    <row r="21" spans="1:7" ht="15.75" thickBot="1" x14ac:dyDescent="0.3">
      <c r="A21" s="8">
        <v>45923</v>
      </c>
      <c r="B21" s="11"/>
      <c r="C21" s="24"/>
      <c r="D21" s="11"/>
      <c r="E21" s="25"/>
      <c r="F21" s="9">
        <f t="shared" si="0"/>
        <v>0</v>
      </c>
      <c r="G21" s="9">
        <f t="shared" si="1"/>
        <v>0</v>
      </c>
    </row>
    <row r="22" spans="1:7" ht="15.75" thickBot="1" x14ac:dyDescent="0.3">
      <c r="A22" s="8">
        <v>45924</v>
      </c>
      <c r="B22" s="9"/>
      <c r="C22" s="9"/>
      <c r="D22" s="9"/>
      <c r="E22" s="9"/>
      <c r="F22" s="9">
        <f t="shared" si="0"/>
        <v>0</v>
      </c>
      <c r="G22" s="9">
        <f t="shared" si="1"/>
        <v>0</v>
      </c>
    </row>
    <row r="23" spans="1:7" ht="15.75" thickBot="1" x14ac:dyDescent="0.3">
      <c r="A23" s="8">
        <v>45925</v>
      </c>
      <c r="B23" s="9"/>
      <c r="C23" s="9"/>
      <c r="D23" s="9"/>
      <c r="E23" s="9"/>
      <c r="F23" s="9">
        <f t="shared" si="0"/>
        <v>0</v>
      </c>
      <c r="G23" s="9">
        <f t="shared" si="1"/>
        <v>0</v>
      </c>
    </row>
    <row r="24" spans="1:7" ht="15.75" thickBot="1" x14ac:dyDescent="0.3">
      <c r="A24" s="8">
        <v>45927</v>
      </c>
      <c r="B24" s="9"/>
      <c r="C24" s="9"/>
      <c r="D24" s="9"/>
      <c r="E24" s="9"/>
      <c r="F24" s="9">
        <f t="shared" si="0"/>
        <v>0</v>
      </c>
      <c r="G24" s="9">
        <f t="shared" si="1"/>
        <v>0</v>
      </c>
    </row>
    <row r="25" spans="1:7" ht="15.75" thickBot="1" x14ac:dyDescent="0.3">
      <c r="A25" s="8">
        <v>45928</v>
      </c>
      <c r="B25" s="9"/>
      <c r="C25" s="9"/>
      <c r="D25" s="9"/>
      <c r="E25" s="9"/>
      <c r="F25" s="9">
        <f t="shared" si="0"/>
        <v>0</v>
      </c>
      <c r="G25" s="9">
        <f t="shared" si="1"/>
        <v>0</v>
      </c>
    </row>
    <row r="26" spans="1:7" ht="15.75" thickBot="1" x14ac:dyDescent="0.3">
      <c r="A26" s="8">
        <v>45929</v>
      </c>
      <c r="B26" s="10"/>
      <c r="C26" s="10"/>
      <c r="D26" s="10"/>
      <c r="E26" s="10"/>
      <c r="F26" s="9">
        <f t="shared" si="0"/>
        <v>0</v>
      </c>
      <c r="G26" s="9">
        <f t="shared" si="1"/>
        <v>0</v>
      </c>
    </row>
    <row r="27" spans="1:7" ht="15.75" thickBot="1" x14ac:dyDescent="0.3">
      <c r="A27" s="8">
        <v>45930</v>
      </c>
      <c r="B27" s="10"/>
      <c r="C27" s="10"/>
      <c r="D27" s="10"/>
      <c r="E27" s="10"/>
      <c r="F27" s="9">
        <f t="shared" si="0"/>
        <v>0</v>
      </c>
      <c r="G27" s="9">
        <f t="shared" si="1"/>
        <v>0</v>
      </c>
    </row>
    <row r="28" spans="1:7" ht="15.75" thickBot="1" x14ac:dyDescent="0.3">
      <c r="A28" s="26"/>
      <c r="B28" s="26"/>
      <c r="C28" s="26"/>
      <c r="D28" s="26"/>
      <c r="E28" s="26"/>
      <c r="F28" s="26"/>
      <c r="G28" s="26"/>
    </row>
    <row r="29" spans="1:7" ht="15.75" thickBot="1" x14ac:dyDescent="0.3">
      <c r="A29" s="26"/>
      <c r="B29" s="26"/>
      <c r="C29" s="26"/>
      <c r="D29" s="26"/>
      <c r="E29" s="26"/>
      <c r="F29" s="27" t="s">
        <v>49</v>
      </c>
      <c r="G29" s="28">
        <f>SUM(G2:G27)</f>
        <v>603.27499999999986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zoomScaleNormal="100" workbookViewId="0">
      <selection activeCell="H8" sqref="H8"/>
    </sheetView>
  </sheetViews>
  <sheetFormatPr defaultRowHeight="15" x14ac:dyDescent="0.25"/>
  <cols>
    <col min="1" max="1" width="24.42578125" customWidth="1"/>
    <col min="2" max="11" width="9.140625" customWidth="1"/>
    <col min="15" max="15" width="9.5703125" bestFit="1" customWidth="1"/>
  </cols>
  <sheetData>
    <row r="1" spans="1:27" ht="16.5" thickBot="1" x14ac:dyDescent="0.35">
      <c r="A1" s="29" t="s">
        <v>0</v>
      </c>
      <c r="B1" s="45">
        <v>45901</v>
      </c>
      <c r="C1" s="45">
        <v>45902</v>
      </c>
      <c r="D1" s="45">
        <v>45903</v>
      </c>
      <c r="E1" s="45">
        <v>45904</v>
      </c>
      <c r="F1" s="45">
        <v>45906</v>
      </c>
      <c r="G1" s="45">
        <v>45907</v>
      </c>
      <c r="H1" s="45">
        <v>45908</v>
      </c>
      <c r="I1" s="45">
        <v>45909</v>
      </c>
      <c r="J1" s="45">
        <v>45910</v>
      </c>
      <c r="K1" s="45">
        <v>45911</v>
      </c>
      <c r="L1" s="45">
        <v>45913</v>
      </c>
      <c r="M1" s="45">
        <v>45914</v>
      </c>
      <c r="N1" s="45">
        <v>45915</v>
      </c>
      <c r="O1" s="45">
        <v>45916</v>
      </c>
      <c r="P1" s="45">
        <v>45917</v>
      </c>
      <c r="Q1" s="45">
        <v>45918</v>
      </c>
      <c r="R1" s="45">
        <v>45920</v>
      </c>
      <c r="S1" s="45">
        <v>45921</v>
      </c>
      <c r="T1" s="45">
        <v>45922</v>
      </c>
      <c r="U1" s="45">
        <v>45923</v>
      </c>
      <c r="V1" s="45">
        <v>45924</v>
      </c>
      <c r="W1" s="45">
        <v>45925</v>
      </c>
      <c r="X1" s="45">
        <v>45927</v>
      </c>
      <c r="Y1" s="45">
        <v>45928</v>
      </c>
      <c r="Z1" s="45">
        <v>45929</v>
      </c>
      <c r="AA1" s="45">
        <v>45930</v>
      </c>
    </row>
    <row r="2" spans="1:27" ht="15.75" thickBot="1" x14ac:dyDescent="0.3">
      <c r="A2" s="10" t="s">
        <v>50</v>
      </c>
      <c r="B2" s="12">
        <v>45.401000000000003</v>
      </c>
      <c r="C2" s="12">
        <v>42.942999999999998</v>
      </c>
      <c r="D2" s="12">
        <v>42.719000000000001</v>
      </c>
      <c r="E2" s="12">
        <v>47.593000000000004</v>
      </c>
      <c r="F2" s="12">
        <v>50.64</v>
      </c>
      <c r="G2" s="12">
        <v>44.268999999999998</v>
      </c>
      <c r="H2" s="12">
        <v>44.286000000000001</v>
      </c>
      <c r="I2" s="12">
        <v>44.508000000000003</v>
      </c>
      <c r="J2" s="12">
        <v>48.936999999999998</v>
      </c>
      <c r="K2" s="12">
        <v>42.389000000000003</v>
      </c>
      <c r="L2" s="12">
        <v>48.32</v>
      </c>
      <c r="M2" s="12">
        <v>48.911999999999999</v>
      </c>
      <c r="N2" s="12">
        <v>43.241999999999997</v>
      </c>
      <c r="O2" s="12">
        <v>48.140999999999998</v>
      </c>
      <c r="P2" s="12">
        <v>39.768000000000001</v>
      </c>
      <c r="Q2" s="9"/>
      <c r="R2" s="9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thickBot="1" x14ac:dyDescent="0.3">
      <c r="A3" s="10" t="s">
        <v>51</v>
      </c>
      <c r="B3" s="12">
        <v>3.7290000000000001</v>
      </c>
      <c r="C3" s="12">
        <v>3.5350000000000001</v>
      </c>
      <c r="D3" s="12">
        <v>3.3260000000000001</v>
      </c>
      <c r="E3" s="12">
        <v>2.8079999999999998</v>
      </c>
      <c r="F3" s="12">
        <v>3.46</v>
      </c>
      <c r="G3" s="12">
        <v>3.4049999999999998</v>
      </c>
      <c r="H3" s="12">
        <v>2.637</v>
      </c>
      <c r="I3" s="12">
        <v>3.222</v>
      </c>
      <c r="J3" s="12">
        <v>2.8290000000000002</v>
      </c>
      <c r="K3" s="12">
        <v>3.3170000000000002</v>
      </c>
      <c r="L3" s="12">
        <v>3.96</v>
      </c>
      <c r="M3" s="12">
        <v>2.7130000000000001</v>
      </c>
      <c r="N3" s="12">
        <v>3.5059999999999998</v>
      </c>
      <c r="O3" s="12">
        <v>3.5190000000000001</v>
      </c>
      <c r="P3" s="12">
        <v>3.379</v>
      </c>
      <c r="Q3" s="10"/>
      <c r="R3" s="10"/>
      <c r="S3" s="13"/>
      <c r="T3" s="13"/>
      <c r="U3" s="12"/>
      <c r="V3" s="13"/>
      <c r="W3" s="13"/>
      <c r="X3" s="13"/>
      <c r="Y3" s="13"/>
      <c r="Z3" s="13"/>
      <c r="AA3" s="13"/>
    </row>
    <row r="5" spans="1:27" ht="15.75" thickBot="1" x14ac:dyDescent="0.3"/>
    <row r="6" spans="1:27" ht="15.75" thickBot="1" x14ac:dyDescent="0.3">
      <c r="A6" s="10" t="s">
        <v>49</v>
      </c>
      <c r="B6" s="9">
        <f t="shared" ref="B6:AA6" si="0">B2+B3</f>
        <v>49.13</v>
      </c>
      <c r="C6" s="9">
        <f t="shared" si="0"/>
        <v>46.477999999999994</v>
      </c>
      <c r="D6" s="9">
        <f t="shared" si="0"/>
        <v>46.045000000000002</v>
      </c>
      <c r="E6" s="9">
        <f t="shared" si="0"/>
        <v>50.401000000000003</v>
      </c>
      <c r="F6" s="9">
        <f t="shared" si="0"/>
        <v>54.1</v>
      </c>
      <c r="G6" s="9">
        <f t="shared" si="0"/>
        <v>47.673999999999999</v>
      </c>
      <c r="H6" s="9">
        <f t="shared" si="0"/>
        <v>46.923000000000002</v>
      </c>
      <c r="I6" s="9">
        <f t="shared" si="0"/>
        <v>47.730000000000004</v>
      </c>
      <c r="J6" s="9">
        <f t="shared" si="0"/>
        <v>51.765999999999998</v>
      </c>
      <c r="K6" s="9">
        <f t="shared" si="0"/>
        <v>45.706000000000003</v>
      </c>
      <c r="L6" s="9">
        <f t="shared" si="0"/>
        <v>52.28</v>
      </c>
      <c r="M6" s="9">
        <f t="shared" si="0"/>
        <v>51.625</v>
      </c>
      <c r="N6" s="9">
        <f t="shared" si="0"/>
        <v>46.747999999999998</v>
      </c>
      <c r="O6" s="9">
        <f t="shared" si="0"/>
        <v>51.66</v>
      </c>
      <c r="P6" s="9">
        <f t="shared" si="0"/>
        <v>43.146999999999998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</row>
    <row r="8" spans="1:27" ht="27" thickBot="1" x14ac:dyDescent="0.45">
      <c r="A8" s="30" t="s">
        <v>52</v>
      </c>
      <c r="I8" s="31"/>
      <c r="M8" s="31"/>
    </row>
    <row r="9" spans="1:27" ht="15.75" thickBot="1" x14ac:dyDescent="0.3">
      <c r="A9" s="10" t="s">
        <v>53</v>
      </c>
      <c r="B9" s="32">
        <v>143</v>
      </c>
      <c r="C9" s="32">
        <v>142</v>
      </c>
      <c r="D9" s="32">
        <v>142</v>
      </c>
      <c r="E9" s="32">
        <v>143</v>
      </c>
      <c r="F9" s="32">
        <v>143</v>
      </c>
      <c r="G9" s="32">
        <v>143</v>
      </c>
      <c r="H9" s="32">
        <v>143</v>
      </c>
      <c r="I9" s="32">
        <v>143</v>
      </c>
      <c r="J9" s="32">
        <v>143</v>
      </c>
      <c r="K9" s="32">
        <v>144</v>
      </c>
      <c r="L9" s="13">
        <v>145</v>
      </c>
      <c r="M9" s="33">
        <v>143.5</v>
      </c>
      <c r="N9" s="32">
        <v>145</v>
      </c>
      <c r="O9" s="32">
        <v>144.5</v>
      </c>
      <c r="P9" s="32">
        <v>146</v>
      </c>
      <c r="Q9" s="32"/>
      <c r="R9" s="32"/>
      <c r="S9" s="32"/>
      <c r="T9" s="34"/>
      <c r="U9" s="13"/>
      <c r="V9" s="32"/>
      <c r="W9" s="32"/>
      <c r="X9" s="32"/>
      <c r="Y9" s="32"/>
      <c r="Z9" s="32"/>
      <c r="AA9" s="32"/>
    </row>
    <row r="10" spans="1:27" ht="15.75" thickBot="1" x14ac:dyDescent="0.3">
      <c r="A10" s="10" t="s">
        <v>106</v>
      </c>
      <c r="B10" s="12">
        <v>0</v>
      </c>
      <c r="C10" s="12">
        <v>2.66</v>
      </c>
      <c r="D10" s="12">
        <v>2.78</v>
      </c>
      <c r="E10" s="12">
        <v>2.0499999999999998</v>
      </c>
      <c r="F10" s="12">
        <v>2.36</v>
      </c>
      <c r="G10" s="12">
        <v>2.5499999999999998</v>
      </c>
      <c r="H10" s="12">
        <v>2.0099999999999998</v>
      </c>
      <c r="I10" s="12">
        <v>1.2</v>
      </c>
      <c r="J10" s="12">
        <v>1.6</v>
      </c>
      <c r="K10" s="12">
        <v>1.96</v>
      </c>
      <c r="L10" s="12">
        <v>1.4</v>
      </c>
      <c r="M10" s="12">
        <v>1.2050000000000001</v>
      </c>
      <c r="N10" s="12">
        <v>1.76</v>
      </c>
      <c r="O10" s="12">
        <v>1.78</v>
      </c>
      <c r="P10" s="12">
        <v>1.78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thickBot="1" x14ac:dyDescent="0.3">
      <c r="A11" s="10" t="s">
        <v>107</v>
      </c>
      <c r="B11" s="12">
        <v>2.72</v>
      </c>
      <c r="C11" s="35">
        <v>0</v>
      </c>
      <c r="D11" s="12">
        <v>0</v>
      </c>
      <c r="E11" s="12">
        <v>0.4</v>
      </c>
      <c r="F11" s="12">
        <v>0.18</v>
      </c>
      <c r="G11" s="12">
        <v>0.2</v>
      </c>
      <c r="H11" s="12">
        <v>0.37</v>
      </c>
      <c r="I11" s="12">
        <v>1.07</v>
      </c>
      <c r="J11" s="12">
        <v>0.9</v>
      </c>
      <c r="K11" s="12">
        <v>0.38</v>
      </c>
      <c r="L11" s="12">
        <v>0.89</v>
      </c>
      <c r="M11" s="12">
        <v>1.1200000000000001</v>
      </c>
      <c r="N11" s="12">
        <v>1.1399999999999999</v>
      </c>
      <c r="O11" s="12">
        <v>1.1299999999999999</v>
      </c>
      <c r="P11" s="12">
        <v>1.1200000000000001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thickBot="1" x14ac:dyDescent="0.3">
      <c r="A12" s="10" t="s">
        <v>54</v>
      </c>
      <c r="B12" s="12">
        <v>0.21</v>
      </c>
      <c r="C12" s="12">
        <v>0.21</v>
      </c>
      <c r="D12" s="12">
        <v>0</v>
      </c>
      <c r="E12" s="12">
        <v>0.42</v>
      </c>
      <c r="F12" s="12">
        <v>0.2</v>
      </c>
      <c r="G12" s="12">
        <v>0</v>
      </c>
      <c r="H12" s="12">
        <v>0.41</v>
      </c>
      <c r="I12" s="12">
        <v>0.60499999999999998</v>
      </c>
      <c r="J12" s="12">
        <v>0.44500000000000001</v>
      </c>
      <c r="K12" s="12">
        <v>0.61</v>
      </c>
      <c r="L12" s="12">
        <v>0.626</v>
      </c>
      <c r="M12" s="12">
        <v>0.64300000000000002</v>
      </c>
      <c r="N12" s="12">
        <v>0.64700000000000002</v>
      </c>
      <c r="O12" s="12">
        <v>0.65</v>
      </c>
      <c r="P12" s="12">
        <v>0.63800000000000001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thickBot="1" x14ac:dyDescent="0.3">
      <c r="A13" s="10" t="s">
        <v>55</v>
      </c>
      <c r="B13" s="12">
        <v>17.248000000000001</v>
      </c>
      <c r="C13" s="12">
        <v>17.260000000000002</v>
      </c>
      <c r="D13" s="12">
        <v>16.933</v>
      </c>
      <c r="E13" s="12">
        <v>17.213000000000001</v>
      </c>
      <c r="F13" s="12">
        <v>17.169</v>
      </c>
      <c r="G13" s="12">
        <v>17.815000000000001</v>
      </c>
      <c r="H13" s="12">
        <v>18.186</v>
      </c>
      <c r="I13" s="12">
        <v>17.706</v>
      </c>
      <c r="J13" s="12">
        <v>17.47</v>
      </c>
      <c r="K13" s="12">
        <v>17.978000000000002</v>
      </c>
      <c r="L13" s="12">
        <v>17.722999999999999</v>
      </c>
      <c r="M13" s="12">
        <v>17.616</v>
      </c>
      <c r="N13" s="12">
        <v>17.341000000000001</v>
      </c>
      <c r="O13" s="12">
        <v>16.693999999999999</v>
      </c>
      <c r="P13" s="12">
        <v>17.187999999999999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thickBot="1" x14ac:dyDescent="0.3">
      <c r="A14" s="10" t="s">
        <v>56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thickBot="1" x14ac:dyDescent="0.3">
      <c r="A15" s="10" t="s">
        <v>57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thickBot="1" x14ac:dyDescent="0.3">
      <c r="A16" s="10" t="s">
        <v>83</v>
      </c>
      <c r="B16" s="12">
        <v>1.56</v>
      </c>
      <c r="C16" s="14">
        <v>1.9</v>
      </c>
      <c r="D16" s="12">
        <v>0</v>
      </c>
      <c r="E16" s="12">
        <v>1.86</v>
      </c>
      <c r="F16" s="12">
        <v>0</v>
      </c>
      <c r="G16" s="12">
        <v>0</v>
      </c>
      <c r="H16" s="12">
        <v>0</v>
      </c>
      <c r="I16" s="12">
        <v>1.6</v>
      </c>
      <c r="J16" s="12">
        <v>0</v>
      </c>
      <c r="K16" s="12"/>
      <c r="L16" s="12">
        <v>1.86</v>
      </c>
      <c r="M16" s="12">
        <v>0</v>
      </c>
      <c r="N16" s="12"/>
      <c r="O16" s="12"/>
      <c r="P16" s="12">
        <v>1.8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thickBot="1" x14ac:dyDescent="0.3">
      <c r="A17" s="10" t="s">
        <v>58</v>
      </c>
      <c r="B17" s="12">
        <v>9.9849999999999994</v>
      </c>
      <c r="C17" s="12">
        <v>9.9600000000000009</v>
      </c>
      <c r="D17" s="12">
        <v>9.5399999999999991</v>
      </c>
      <c r="E17" s="12">
        <v>9.59</v>
      </c>
      <c r="F17" s="12">
        <v>9.5050000000000008</v>
      </c>
      <c r="G17" s="12">
        <v>9.6300000000000008</v>
      </c>
      <c r="H17" s="12">
        <v>9.58</v>
      </c>
      <c r="I17" s="12">
        <v>10.855</v>
      </c>
      <c r="J17" s="12">
        <v>9.68</v>
      </c>
      <c r="K17" s="12">
        <v>9.6449999999999996</v>
      </c>
      <c r="L17" s="12">
        <v>9.26</v>
      </c>
      <c r="M17" s="12">
        <v>9.8249999999999993</v>
      </c>
      <c r="N17" s="12">
        <v>10.744999999999999</v>
      </c>
      <c r="O17" s="12">
        <v>10.843999999999999</v>
      </c>
      <c r="P17" s="12">
        <v>10.638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thickBot="1" x14ac:dyDescent="0.3">
      <c r="A18" s="10" t="s">
        <v>58</v>
      </c>
      <c r="B18" s="12">
        <v>4.47</v>
      </c>
      <c r="C18" s="12">
        <v>4.5999999999999996</v>
      </c>
      <c r="D18" s="12">
        <v>4.9560000000000004</v>
      </c>
      <c r="E18" s="12">
        <v>4.04</v>
      </c>
      <c r="F18" s="12">
        <v>4.0449999999999999</v>
      </c>
      <c r="G18" s="12">
        <v>4.1950000000000003</v>
      </c>
      <c r="H18" s="12">
        <v>4.16</v>
      </c>
      <c r="I18" s="12">
        <v>4.1900000000000004</v>
      </c>
      <c r="J18" s="12">
        <v>4.6399999999999997</v>
      </c>
      <c r="K18" s="12">
        <v>4.05</v>
      </c>
      <c r="L18" s="12">
        <v>3.97</v>
      </c>
      <c r="M18" s="12">
        <v>4.0350000000000001</v>
      </c>
      <c r="N18" s="12">
        <v>4.1500000000000004</v>
      </c>
      <c r="O18" s="12">
        <v>3.99</v>
      </c>
      <c r="P18" s="12">
        <v>3.97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thickBot="1" x14ac:dyDescent="0.3">
      <c r="A19" s="10" t="s">
        <v>59</v>
      </c>
      <c r="B19" s="12">
        <v>3.8050000000000002</v>
      </c>
      <c r="C19" s="12">
        <v>3.54</v>
      </c>
      <c r="D19" s="12">
        <v>5.42</v>
      </c>
      <c r="E19" s="12">
        <v>3.8</v>
      </c>
      <c r="F19" s="12">
        <v>5.8570000000000002</v>
      </c>
      <c r="G19" s="12">
        <v>4.9800000000000004</v>
      </c>
      <c r="H19" s="12">
        <v>4.7</v>
      </c>
      <c r="I19" s="12">
        <v>3.5</v>
      </c>
      <c r="J19" s="12">
        <v>6.0449999999999999</v>
      </c>
      <c r="K19" s="12">
        <v>5</v>
      </c>
      <c r="L19" s="12">
        <v>3.76</v>
      </c>
      <c r="M19" s="12">
        <v>5.56</v>
      </c>
      <c r="N19" s="12">
        <v>5.4119999999999999</v>
      </c>
      <c r="O19" s="12">
        <v>5.87</v>
      </c>
      <c r="P19" s="12">
        <v>3.82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thickBot="1" x14ac:dyDescent="0.3">
      <c r="A20" s="10" t="s">
        <v>60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.75" thickBot="1" x14ac:dyDescent="0.3">
      <c r="A21" s="10" t="s">
        <v>61</v>
      </c>
      <c r="B21" s="12">
        <v>1.1200000000000001</v>
      </c>
      <c r="C21" s="12">
        <v>1.1000000000000001</v>
      </c>
      <c r="D21" s="12">
        <v>1.68</v>
      </c>
      <c r="E21" s="12">
        <v>1.67</v>
      </c>
      <c r="F21" s="12">
        <v>1.66</v>
      </c>
      <c r="G21" s="12">
        <v>1.7</v>
      </c>
      <c r="H21" s="12">
        <v>1.68</v>
      </c>
      <c r="I21" s="12">
        <v>0</v>
      </c>
      <c r="J21" s="12">
        <v>0</v>
      </c>
      <c r="K21" s="12">
        <v>0.81499999999999995</v>
      </c>
      <c r="L21" s="12">
        <v>0.26</v>
      </c>
      <c r="M21" s="12"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.75" thickBot="1" x14ac:dyDescent="0.3">
      <c r="A22" s="10" t="s">
        <v>62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.75" thickBot="1" x14ac:dyDescent="0.3">
      <c r="A23" s="10" t="s">
        <v>63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thickBot="1" x14ac:dyDescent="0.3">
      <c r="A24" s="10" t="s">
        <v>64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.75" thickBot="1" x14ac:dyDescent="0.3">
      <c r="A25" s="10" t="s">
        <v>65</v>
      </c>
      <c r="B25" s="12">
        <v>2.92</v>
      </c>
      <c r="C25" s="12">
        <v>3.278</v>
      </c>
      <c r="D25" s="12">
        <v>3.27</v>
      </c>
      <c r="E25" s="12">
        <v>3.25</v>
      </c>
      <c r="F25" s="12">
        <v>3.21</v>
      </c>
      <c r="G25" s="12">
        <v>3.3</v>
      </c>
      <c r="H25" s="12">
        <v>3.29</v>
      </c>
      <c r="I25" s="12">
        <v>3.41</v>
      </c>
      <c r="J25" s="12">
        <v>3.38</v>
      </c>
      <c r="K25" s="12">
        <v>4.04</v>
      </c>
      <c r="L25" s="12">
        <v>4.7</v>
      </c>
      <c r="M25" s="12">
        <v>4.09</v>
      </c>
      <c r="N25" s="12">
        <v>3.27</v>
      </c>
      <c r="O25" s="12">
        <v>3.2749999999999999</v>
      </c>
      <c r="P25" s="12">
        <v>3.28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.75" thickBot="1" x14ac:dyDescent="0.3">
      <c r="A26" s="10" t="s">
        <v>66</v>
      </c>
      <c r="B26" s="12">
        <v>0.96499999999999997</v>
      </c>
      <c r="C26" s="12">
        <v>0.5</v>
      </c>
      <c r="D26" s="12">
        <v>0.45500000000000002</v>
      </c>
      <c r="E26" s="12">
        <v>0.86499999999999999</v>
      </c>
      <c r="F26" s="12">
        <v>0.94</v>
      </c>
      <c r="G26" s="12">
        <v>0.93</v>
      </c>
      <c r="H26" s="12">
        <v>0.94</v>
      </c>
      <c r="I26" s="12">
        <v>0.96</v>
      </c>
      <c r="J26" s="12">
        <v>0.96</v>
      </c>
      <c r="K26" s="12">
        <v>0.95</v>
      </c>
      <c r="L26" s="12">
        <v>0.93</v>
      </c>
      <c r="M26" s="12">
        <v>0.94</v>
      </c>
      <c r="N26" s="12">
        <v>0.96499999999999997</v>
      </c>
      <c r="O26" s="12">
        <v>0.95499999999999996</v>
      </c>
      <c r="P26" s="12">
        <v>0.92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8" spans="1:27" ht="15.75" thickBot="1" x14ac:dyDescent="0.3">
      <c r="A28" s="31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7" ht="15.75" thickBot="1" x14ac:dyDescent="0.3">
      <c r="A29" s="10" t="s">
        <v>3</v>
      </c>
      <c r="B29" s="9">
        <f t="shared" ref="B29:L29" si="1">SUM(B10:B28)</f>
        <v>45.003</v>
      </c>
      <c r="C29" s="9">
        <f t="shared" si="1"/>
        <v>45.008000000000003</v>
      </c>
      <c r="D29" s="9">
        <f t="shared" si="1"/>
        <v>45.034000000000006</v>
      </c>
      <c r="E29" s="9">
        <f t="shared" si="1"/>
        <v>45.158000000000001</v>
      </c>
      <c r="F29" s="9">
        <f t="shared" si="1"/>
        <v>45.125999999999998</v>
      </c>
      <c r="G29" s="9">
        <f t="shared" si="1"/>
        <v>45.300000000000004</v>
      </c>
      <c r="H29" s="9">
        <f t="shared" si="1"/>
        <v>45.325999999999993</v>
      </c>
      <c r="I29" s="9">
        <f t="shared" si="1"/>
        <v>45.095999999999997</v>
      </c>
      <c r="J29" s="9">
        <f t="shared" si="1"/>
        <v>45.120000000000005</v>
      </c>
      <c r="K29" s="9">
        <f t="shared" si="1"/>
        <v>45.427999999999997</v>
      </c>
      <c r="L29" s="9">
        <f t="shared" si="1"/>
        <v>45.378999999999998</v>
      </c>
      <c r="M29" s="9">
        <f>SUM(M10:M28)</f>
        <v>45.034000000000006</v>
      </c>
      <c r="N29" s="9">
        <f t="shared" ref="N29:AA29" si="2">SUM(N10:N28)</f>
        <v>45.430000000000007</v>
      </c>
      <c r="O29" s="9">
        <f>SUM(O10:O28)</f>
        <v>45.187999999999995</v>
      </c>
      <c r="P29" s="9">
        <f t="shared" si="2"/>
        <v>45.154000000000003</v>
      </c>
      <c r="Q29" s="9">
        <f t="shared" si="2"/>
        <v>0</v>
      </c>
      <c r="R29" s="9">
        <f t="shared" si="2"/>
        <v>0</v>
      </c>
      <c r="S29" s="9">
        <f t="shared" si="2"/>
        <v>0</v>
      </c>
      <c r="T29" s="9">
        <f>SUM(T10:T28)</f>
        <v>0</v>
      </c>
      <c r="U29" s="9">
        <f t="shared" si="2"/>
        <v>0</v>
      </c>
      <c r="V29" s="9">
        <f t="shared" si="2"/>
        <v>0</v>
      </c>
      <c r="W29" s="9">
        <f t="shared" si="2"/>
        <v>0</v>
      </c>
      <c r="X29" s="9">
        <f t="shared" si="2"/>
        <v>0</v>
      </c>
      <c r="Y29" s="9">
        <f t="shared" si="2"/>
        <v>0</v>
      </c>
      <c r="Z29" s="9">
        <f t="shared" si="2"/>
        <v>0</v>
      </c>
      <c r="AA29" s="9">
        <f t="shared" si="2"/>
        <v>0</v>
      </c>
    </row>
    <row r="30" spans="1:27" ht="15.75" thickBot="1" x14ac:dyDescent="0.3"/>
    <row r="31" spans="1:27" ht="15.75" thickBot="1" x14ac:dyDescent="0.3">
      <c r="A31" s="10" t="s">
        <v>67</v>
      </c>
      <c r="B31" s="10">
        <f t="shared" ref="B31:AA31" si="3">B6-B29</f>
        <v>4.1270000000000024</v>
      </c>
      <c r="C31" s="10">
        <f t="shared" si="3"/>
        <v>1.4699999999999918</v>
      </c>
      <c r="D31" s="10">
        <f t="shared" si="3"/>
        <v>1.0109999999999957</v>
      </c>
      <c r="E31" s="10">
        <f t="shared" si="3"/>
        <v>5.2430000000000021</v>
      </c>
      <c r="F31" s="10">
        <f t="shared" si="3"/>
        <v>8.9740000000000038</v>
      </c>
      <c r="G31" s="10">
        <f t="shared" si="3"/>
        <v>2.3739999999999952</v>
      </c>
      <c r="H31" s="10">
        <f t="shared" si="3"/>
        <v>1.5970000000000084</v>
      </c>
      <c r="I31" s="10">
        <f t="shared" si="3"/>
        <v>2.6340000000000074</v>
      </c>
      <c r="J31" s="10">
        <f t="shared" si="3"/>
        <v>6.6459999999999937</v>
      </c>
      <c r="K31" s="10">
        <f t="shared" si="3"/>
        <v>0.2780000000000058</v>
      </c>
      <c r="L31" s="10">
        <f t="shared" si="3"/>
        <v>6.9010000000000034</v>
      </c>
      <c r="M31" s="10">
        <f t="shared" si="3"/>
        <v>6.590999999999994</v>
      </c>
      <c r="N31" s="10">
        <f t="shared" si="3"/>
        <v>1.3179999999999907</v>
      </c>
      <c r="O31" s="10">
        <f t="shared" si="3"/>
        <v>6.4720000000000013</v>
      </c>
      <c r="P31" s="10">
        <f t="shared" si="3"/>
        <v>-2.007000000000005</v>
      </c>
      <c r="Q31" s="10">
        <f t="shared" si="3"/>
        <v>0</v>
      </c>
      <c r="R31" s="10">
        <f t="shared" si="3"/>
        <v>0</v>
      </c>
      <c r="S31" s="10">
        <f t="shared" si="3"/>
        <v>0</v>
      </c>
      <c r="T31" s="10">
        <f t="shared" si="3"/>
        <v>0</v>
      </c>
      <c r="U31" s="10">
        <f t="shared" si="3"/>
        <v>0</v>
      </c>
      <c r="V31" s="10">
        <f t="shared" si="3"/>
        <v>0</v>
      </c>
      <c r="W31" s="10">
        <f t="shared" si="3"/>
        <v>0</v>
      </c>
      <c r="X31" s="10">
        <f t="shared" si="3"/>
        <v>0</v>
      </c>
      <c r="Y31" s="10">
        <f t="shared" si="3"/>
        <v>0</v>
      </c>
      <c r="Z31" s="10">
        <f t="shared" si="3"/>
        <v>0</v>
      </c>
      <c r="AA31" s="10">
        <f t="shared" si="3"/>
        <v>0</v>
      </c>
    </row>
    <row r="33" spans="1:27" ht="27" thickBot="1" x14ac:dyDescent="0.45">
      <c r="A33" s="46" t="s">
        <v>68</v>
      </c>
      <c r="B33" s="46"/>
      <c r="C33" s="46"/>
    </row>
    <row r="34" spans="1:27" ht="15.75" thickBot="1" x14ac:dyDescent="0.3">
      <c r="A34" s="10" t="s">
        <v>69</v>
      </c>
      <c r="B34" s="12">
        <v>0.79100000000000004</v>
      </c>
      <c r="C34" s="12">
        <v>0</v>
      </c>
      <c r="D34" s="12">
        <v>0</v>
      </c>
      <c r="E34" s="12">
        <v>0.67600000000000005</v>
      </c>
      <c r="F34" s="12">
        <v>0.78700000000000003</v>
      </c>
      <c r="G34" s="12">
        <v>0.79900000000000004</v>
      </c>
      <c r="H34" s="12">
        <v>0.81100000000000005</v>
      </c>
      <c r="I34" s="12">
        <v>0.79700000000000004</v>
      </c>
      <c r="J34" s="12">
        <v>0.79700000000000004</v>
      </c>
      <c r="K34" s="12">
        <v>0.78300000000000003</v>
      </c>
      <c r="L34" s="12">
        <v>0.79300000000000004</v>
      </c>
      <c r="M34" s="12">
        <v>0.78400000000000003</v>
      </c>
      <c r="N34" s="12">
        <v>0.70299999999999996</v>
      </c>
      <c r="O34" s="12">
        <v>0.69299999999999995</v>
      </c>
      <c r="P34" s="12">
        <v>0.67900000000000005</v>
      </c>
      <c r="Q34" s="10"/>
      <c r="R34" s="10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5.75" thickBot="1" x14ac:dyDescent="0.3">
      <c r="Q35" s="37"/>
    </row>
    <row r="36" spans="1:27" ht="15.75" thickBot="1" x14ac:dyDescent="0.3">
      <c r="A36" s="10" t="s">
        <v>49</v>
      </c>
      <c r="B36" s="10">
        <f t="shared" ref="B36:AA36" si="4">SUM(B34:B35)</f>
        <v>0.79100000000000004</v>
      </c>
      <c r="C36" s="10">
        <f t="shared" si="4"/>
        <v>0</v>
      </c>
      <c r="D36" s="10">
        <f t="shared" si="4"/>
        <v>0</v>
      </c>
      <c r="E36" s="10">
        <f t="shared" si="4"/>
        <v>0.67600000000000005</v>
      </c>
      <c r="F36" s="10">
        <f t="shared" si="4"/>
        <v>0.78700000000000003</v>
      </c>
      <c r="G36" s="10">
        <f t="shared" si="4"/>
        <v>0.79900000000000004</v>
      </c>
      <c r="H36" s="10">
        <f t="shared" si="4"/>
        <v>0.81100000000000005</v>
      </c>
      <c r="I36" s="10">
        <f t="shared" si="4"/>
        <v>0.79700000000000004</v>
      </c>
      <c r="J36" s="10">
        <f t="shared" si="4"/>
        <v>0.79700000000000004</v>
      </c>
      <c r="K36" s="10">
        <f t="shared" si="4"/>
        <v>0.78300000000000003</v>
      </c>
      <c r="L36" s="10">
        <f t="shared" si="4"/>
        <v>0.79300000000000004</v>
      </c>
      <c r="M36" s="10">
        <f t="shared" si="4"/>
        <v>0.78400000000000003</v>
      </c>
      <c r="N36" s="10">
        <f t="shared" si="4"/>
        <v>0.70299999999999996</v>
      </c>
      <c r="O36" s="10">
        <f t="shared" si="4"/>
        <v>0.69299999999999995</v>
      </c>
      <c r="P36" s="10">
        <f t="shared" si="4"/>
        <v>0.67900000000000005</v>
      </c>
      <c r="Q36" s="9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0">
        <f t="shared" si="4"/>
        <v>0</v>
      </c>
      <c r="W36" s="10">
        <f t="shared" si="4"/>
        <v>0</v>
      </c>
      <c r="X36" s="10">
        <f t="shared" si="4"/>
        <v>0</v>
      </c>
      <c r="Y36" s="10">
        <f t="shared" si="4"/>
        <v>0</v>
      </c>
      <c r="Z36" s="10">
        <f t="shared" si="4"/>
        <v>0</v>
      </c>
      <c r="AA36" s="10">
        <f t="shared" si="4"/>
        <v>0</v>
      </c>
    </row>
    <row r="38" spans="1:27" ht="27" thickBot="1" x14ac:dyDescent="0.45">
      <c r="A38" s="46" t="s">
        <v>70</v>
      </c>
      <c r="B38" s="46"/>
      <c r="C38" s="46"/>
    </row>
    <row r="39" spans="1:27" ht="15.75" thickBot="1" x14ac:dyDescent="0.3">
      <c r="A39" s="10" t="s">
        <v>71</v>
      </c>
      <c r="B39" s="12">
        <v>0.81299999999999994</v>
      </c>
      <c r="C39" s="12">
        <v>0.878</v>
      </c>
      <c r="D39" s="12">
        <v>0.57999999999999996</v>
      </c>
      <c r="E39" s="12">
        <v>0.51500000000000001</v>
      </c>
      <c r="F39" s="12">
        <v>1.2609999999999999</v>
      </c>
      <c r="G39" s="12">
        <f>(251+233+525)/1000</f>
        <v>1.0089999999999999</v>
      </c>
      <c r="H39" s="12">
        <f>(251+264+233+394)/1000</f>
        <v>1.1419999999999999</v>
      </c>
      <c r="I39" s="12">
        <f>(503+187+394)/1000</f>
        <v>1.0840000000000001</v>
      </c>
      <c r="J39" s="12">
        <f>(503+140+459)/1000</f>
        <v>1.1020000000000001</v>
      </c>
      <c r="K39" s="12">
        <f>(368+459)/1000</f>
        <v>0.82699999999999996</v>
      </c>
      <c r="L39" s="12">
        <f>(551+328)/1000</f>
        <v>0.879</v>
      </c>
      <c r="M39" s="12">
        <f>(551+197)/1000</f>
        <v>0.748</v>
      </c>
      <c r="N39" s="12">
        <f>(251+184+433+197)/1000</f>
        <v>1.0649999999999999</v>
      </c>
      <c r="O39" s="12">
        <v>1.0629999999999999</v>
      </c>
      <c r="P39" s="12">
        <v>1.1479999999999999</v>
      </c>
      <c r="Q39" s="9"/>
      <c r="R39" s="9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.75" thickBot="1" x14ac:dyDescent="0.3">
      <c r="A40" s="10" t="s">
        <v>72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0.70699999999999996</v>
      </c>
      <c r="H40" s="12">
        <v>0.70699999999999996</v>
      </c>
      <c r="I40" s="12">
        <v>0.70699999999999996</v>
      </c>
      <c r="J40" s="12">
        <v>0.70699999999999996</v>
      </c>
      <c r="K40" s="12">
        <v>0.70699999999999996</v>
      </c>
      <c r="L40" s="12">
        <v>0.70699999999999996</v>
      </c>
      <c r="M40" s="12">
        <v>0.70699999999999996</v>
      </c>
      <c r="N40" s="12">
        <v>0</v>
      </c>
      <c r="O40" s="12">
        <v>0</v>
      </c>
      <c r="P40" s="12">
        <v>0</v>
      </c>
      <c r="Q40" s="9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.75" thickBot="1" x14ac:dyDescent="0.3">
      <c r="A41" s="10" t="s">
        <v>73</v>
      </c>
      <c r="B41" s="12">
        <v>5.7000000000000002E-2</v>
      </c>
      <c r="C41" s="12">
        <v>0.05</v>
      </c>
      <c r="D41" s="12">
        <v>5.2999999999999999E-2</v>
      </c>
      <c r="E41" s="12">
        <v>9.2999999999999999E-2</v>
      </c>
      <c r="F41" s="12">
        <v>5.7000000000000002E-2</v>
      </c>
      <c r="G41" s="12">
        <v>5.5E-2</v>
      </c>
      <c r="H41" s="12">
        <v>9.8000000000000004E-2</v>
      </c>
      <c r="I41" s="12">
        <v>9.8000000000000004E-2</v>
      </c>
      <c r="J41" s="12">
        <v>4.9000000000000002E-2</v>
      </c>
      <c r="K41" s="12">
        <v>7.3999999999999996E-2</v>
      </c>
      <c r="L41" s="12">
        <v>7.3999999999999996E-2</v>
      </c>
      <c r="M41" s="12">
        <v>7.3999999999999996E-2</v>
      </c>
      <c r="N41" s="12">
        <v>7.3999999999999996E-2</v>
      </c>
      <c r="O41" s="12">
        <v>7.3999999999999996E-2</v>
      </c>
      <c r="P41" s="12">
        <v>7.3999999999999996E-2</v>
      </c>
      <c r="Q41" s="9"/>
      <c r="R41" s="9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.75" thickBot="1" x14ac:dyDescent="0.3">
      <c r="A42" s="10" t="s">
        <v>74</v>
      </c>
      <c r="B42" s="12">
        <v>29.125</v>
      </c>
      <c r="C42" s="12">
        <v>28.292000000000002</v>
      </c>
      <c r="D42" s="12">
        <v>28.172999999999998</v>
      </c>
      <c r="E42" s="12">
        <v>28.163</v>
      </c>
      <c r="F42" s="12">
        <v>28.262</v>
      </c>
      <c r="G42" s="12">
        <v>28.026</v>
      </c>
      <c r="H42" s="12">
        <v>27.048999999999999</v>
      </c>
      <c r="I42" s="12">
        <v>29.047999999999998</v>
      </c>
      <c r="J42" s="12">
        <v>28.468</v>
      </c>
      <c r="K42" s="12">
        <v>29.059000000000001</v>
      </c>
      <c r="L42" s="12">
        <v>28.646999999999998</v>
      </c>
      <c r="M42" s="12">
        <v>27.332000000000001</v>
      </c>
      <c r="N42" s="12">
        <v>28.358000000000001</v>
      </c>
      <c r="O42" s="12">
        <v>27.652000000000001</v>
      </c>
      <c r="P42" s="12">
        <v>27.221</v>
      </c>
      <c r="Q42" s="9"/>
      <c r="R42" s="9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.75" thickBot="1" x14ac:dyDescent="0.3">
      <c r="A43" s="10" t="s">
        <v>75</v>
      </c>
      <c r="B43" s="12">
        <v>1.284</v>
      </c>
      <c r="C43" s="12">
        <v>1.284</v>
      </c>
      <c r="D43" s="12">
        <v>0.96299999999999997</v>
      </c>
      <c r="E43" s="12">
        <v>1.177</v>
      </c>
      <c r="F43" s="12">
        <v>1.284</v>
      </c>
      <c r="G43" s="12">
        <v>1.284</v>
      </c>
      <c r="H43" s="12">
        <v>1.284</v>
      </c>
      <c r="I43" s="12">
        <v>1.284</v>
      </c>
      <c r="J43" s="12">
        <v>1.284</v>
      </c>
      <c r="K43" s="12">
        <v>1.284</v>
      </c>
      <c r="L43" s="12">
        <v>1.284</v>
      </c>
      <c r="M43" s="12">
        <v>1.284</v>
      </c>
      <c r="N43" s="12">
        <v>1.284</v>
      </c>
      <c r="O43" s="12">
        <v>1.284</v>
      </c>
      <c r="P43" s="12">
        <v>1.284</v>
      </c>
      <c r="Q43" s="9"/>
      <c r="R43" s="9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5.75" thickBot="1" x14ac:dyDescent="0.3">
      <c r="A44" s="10" t="s">
        <v>76</v>
      </c>
      <c r="B44" s="12">
        <v>0.65300000000000002</v>
      </c>
      <c r="C44" s="12">
        <v>0.63</v>
      </c>
      <c r="D44" s="12">
        <v>0.55300000000000005</v>
      </c>
      <c r="E44" s="12">
        <v>0.34699999999999998</v>
      </c>
      <c r="F44" s="12">
        <v>0.34</v>
      </c>
      <c r="G44" s="12">
        <v>0.52800000000000002</v>
      </c>
      <c r="H44" s="12">
        <v>0.56899999999999995</v>
      </c>
      <c r="I44" s="12">
        <v>0.84799999999999998</v>
      </c>
      <c r="J44" s="12">
        <v>0.77600000000000002</v>
      </c>
      <c r="K44" s="12">
        <v>0.622</v>
      </c>
      <c r="L44" s="12">
        <v>0.52100000000000002</v>
      </c>
      <c r="M44" s="12">
        <v>0.60099999999999998</v>
      </c>
      <c r="N44" s="12">
        <v>0.54200000000000004</v>
      </c>
      <c r="O44" s="12">
        <v>0.625</v>
      </c>
      <c r="P44" s="12">
        <v>0.371</v>
      </c>
      <c r="Q44" s="9"/>
      <c r="R44" s="9"/>
      <c r="S44" s="12"/>
      <c r="T44" s="12"/>
      <c r="U44" s="12"/>
      <c r="V44" s="12"/>
      <c r="W44" s="12"/>
      <c r="X44" s="12"/>
      <c r="Y44" s="12"/>
      <c r="Z44" s="12"/>
      <c r="AA44" s="12"/>
    </row>
    <row r="46" spans="1:27" ht="15.75" thickBot="1" x14ac:dyDescent="0.3"/>
    <row r="47" spans="1:27" ht="15.75" thickBot="1" x14ac:dyDescent="0.3">
      <c r="A47" s="10" t="s">
        <v>49</v>
      </c>
      <c r="B47" s="10">
        <f t="shared" ref="B47:S47" si="5">SUM(B38:B45)</f>
        <v>31.931999999999999</v>
      </c>
      <c r="C47" s="10">
        <f t="shared" si="5"/>
        <v>31.134</v>
      </c>
      <c r="D47" s="10">
        <f t="shared" si="5"/>
        <v>30.321999999999999</v>
      </c>
      <c r="E47" s="10">
        <f t="shared" si="5"/>
        <v>30.295000000000002</v>
      </c>
      <c r="F47" s="10">
        <f t="shared" si="5"/>
        <v>31.204000000000001</v>
      </c>
      <c r="G47" s="10">
        <f t="shared" si="5"/>
        <v>31.608999999999998</v>
      </c>
      <c r="H47" s="10">
        <f t="shared" si="5"/>
        <v>30.848999999999997</v>
      </c>
      <c r="I47" s="10">
        <f t="shared" si="5"/>
        <v>33.068999999999996</v>
      </c>
      <c r="J47" s="10">
        <f t="shared" si="5"/>
        <v>32.386000000000003</v>
      </c>
      <c r="K47" s="10">
        <f t="shared" si="5"/>
        <v>32.573</v>
      </c>
      <c r="L47" s="10">
        <f t="shared" si="5"/>
        <v>32.111999999999995</v>
      </c>
      <c r="M47" s="10">
        <f t="shared" si="5"/>
        <v>30.745999999999999</v>
      </c>
      <c r="N47" s="10">
        <f t="shared" si="5"/>
        <v>31.323</v>
      </c>
      <c r="O47" s="10">
        <f t="shared" si="5"/>
        <v>30.698</v>
      </c>
      <c r="P47" s="10">
        <f t="shared" si="5"/>
        <v>30.097999999999999</v>
      </c>
      <c r="Q47" s="10">
        <f t="shared" si="5"/>
        <v>0</v>
      </c>
      <c r="R47" s="10">
        <f t="shared" si="5"/>
        <v>0</v>
      </c>
      <c r="S47" s="10">
        <f t="shared" si="5"/>
        <v>0</v>
      </c>
      <c r="T47" s="9">
        <f>SUM(T38:T44)</f>
        <v>0</v>
      </c>
      <c r="U47" s="10">
        <f t="shared" ref="U47:AA47" si="6">SUM(U38:U45)</f>
        <v>0</v>
      </c>
      <c r="V47" s="10">
        <f t="shared" si="6"/>
        <v>0</v>
      </c>
      <c r="W47" s="10">
        <f t="shared" si="6"/>
        <v>0</v>
      </c>
      <c r="X47" s="10">
        <f t="shared" si="6"/>
        <v>0</v>
      </c>
      <c r="Y47" s="10">
        <f t="shared" si="6"/>
        <v>0</v>
      </c>
      <c r="Z47" s="10">
        <f t="shared" si="6"/>
        <v>0</v>
      </c>
      <c r="AA47" s="10">
        <f t="shared" si="6"/>
        <v>0</v>
      </c>
    </row>
    <row r="48" spans="1:27" ht="15.75" thickBot="1" x14ac:dyDescent="0.3"/>
    <row r="49" spans="1:27" ht="15.75" thickBot="1" x14ac:dyDescent="0.3">
      <c r="A49" s="10" t="s">
        <v>67</v>
      </c>
      <c r="B49" s="10">
        <f t="shared" ref="B49:AA49" si="7">B29-B36-B47</f>
        <v>12.280000000000005</v>
      </c>
      <c r="C49" s="10">
        <f t="shared" si="7"/>
        <v>13.874000000000002</v>
      </c>
      <c r="D49" s="10">
        <f t="shared" si="7"/>
        <v>14.712000000000007</v>
      </c>
      <c r="E49" s="10">
        <f t="shared" si="7"/>
        <v>14.186999999999998</v>
      </c>
      <c r="F49" s="10">
        <f t="shared" si="7"/>
        <v>13.134999999999998</v>
      </c>
      <c r="G49" s="10">
        <f t="shared" si="7"/>
        <v>12.892000000000007</v>
      </c>
      <c r="H49" s="10">
        <f t="shared" si="7"/>
        <v>13.665999999999997</v>
      </c>
      <c r="I49" s="10">
        <f t="shared" si="7"/>
        <v>11.230000000000004</v>
      </c>
      <c r="J49" s="10">
        <f t="shared" si="7"/>
        <v>11.937000000000005</v>
      </c>
      <c r="K49" s="9">
        <f t="shared" si="7"/>
        <v>12.071999999999996</v>
      </c>
      <c r="L49" s="9">
        <f t="shared" si="7"/>
        <v>12.474000000000004</v>
      </c>
      <c r="M49" s="9">
        <f t="shared" si="7"/>
        <v>13.504000000000008</v>
      </c>
      <c r="N49" s="9">
        <f t="shared" si="7"/>
        <v>13.404000000000003</v>
      </c>
      <c r="O49" s="9">
        <f t="shared" si="7"/>
        <v>13.796999999999997</v>
      </c>
      <c r="P49" s="9">
        <f t="shared" si="7"/>
        <v>14.377000000000002</v>
      </c>
      <c r="Q49" s="9">
        <f t="shared" si="7"/>
        <v>0</v>
      </c>
      <c r="R49" s="9">
        <f t="shared" si="7"/>
        <v>0</v>
      </c>
      <c r="S49" s="9">
        <f t="shared" si="7"/>
        <v>0</v>
      </c>
      <c r="T49" s="9">
        <f t="shared" si="7"/>
        <v>0</v>
      </c>
      <c r="U49" s="9">
        <f t="shared" si="7"/>
        <v>0</v>
      </c>
      <c r="V49" s="9">
        <f t="shared" si="7"/>
        <v>0</v>
      </c>
      <c r="W49" s="9">
        <f t="shared" si="7"/>
        <v>0</v>
      </c>
      <c r="X49" s="9">
        <f t="shared" si="7"/>
        <v>0</v>
      </c>
      <c r="Y49" s="9">
        <f t="shared" si="7"/>
        <v>0</v>
      </c>
      <c r="Z49" s="9">
        <f t="shared" si="7"/>
        <v>0</v>
      </c>
      <c r="AA49" s="9">
        <f t="shared" si="7"/>
        <v>0</v>
      </c>
    </row>
    <row r="50" spans="1:27" x14ac:dyDescent="0.25">
      <c r="C50" s="38"/>
    </row>
    <row r="52" spans="1:27" ht="27" thickBot="1" x14ac:dyDescent="0.45">
      <c r="A52" s="46" t="s">
        <v>77</v>
      </c>
      <c r="B52" s="46"/>
      <c r="C52" s="46"/>
      <c r="D52" s="26"/>
      <c r="E52" s="26"/>
      <c r="F52" s="3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7" ht="15.75" thickBot="1" x14ac:dyDescent="0.3">
      <c r="A53" s="10" t="s">
        <v>78</v>
      </c>
      <c r="B53" s="12">
        <v>0</v>
      </c>
      <c r="C53" s="12">
        <v>0</v>
      </c>
      <c r="D53" s="12">
        <v>0</v>
      </c>
      <c r="E53" s="12">
        <v>0</v>
      </c>
      <c r="F53" s="14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thickBot="1" x14ac:dyDescent="0.3">
      <c r="A54" s="10" t="s">
        <v>79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5.75" thickBot="1" x14ac:dyDescent="0.3">
      <c r="A55" s="10" t="s">
        <v>80</v>
      </c>
      <c r="B55" s="12">
        <v>11.5</v>
      </c>
      <c r="C55" s="12">
        <v>12.8</v>
      </c>
      <c r="D55" s="12">
        <v>14</v>
      </c>
      <c r="E55" s="12">
        <v>15.25</v>
      </c>
      <c r="F55" s="12">
        <v>16</v>
      </c>
      <c r="G55" s="12">
        <v>17</v>
      </c>
      <c r="H55" s="12">
        <v>17</v>
      </c>
      <c r="I55" s="12">
        <v>16.25</v>
      </c>
      <c r="J55" s="12">
        <v>14</v>
      </c>
      <c r="K55" s="12">
        <v>8.5</v>
      </c>
      <c r="L55" s="12">
        <v>8</v>
      </c>
      <c r="M55" s="12">
        <v>7.5</v>
      </c>
      <c r="N55" s="12">
        <v>7.5</v>
      </c>
      <c r="O55" s="12">
        <v>6.5</v>
      </c>
      <c r="P55" s="12">
        <v>6.5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5.75" thickBot="1" x14ac:dyDescent="0.3">
      <c r="A56" s="10" t="s">
        <v>81</v>
      </c>
      <c r="B56" s="12">
        <v>0.45</v>
      </c>
      <c r="C56" s="12">
        <v>3.5</v>
      </c>
      <c r="D56" s="12">
        <v>4.25</v>
      </c>
      <c r="E56" s="12">
        <v>3.75</v>
      </c>
      <c r="F56" s="12">
        <v>4</v>
      </c>
      <c r="G56" s="12">
        <v>3.5</v>
      </c>
      <c r="H56" s="12">
        <v>2</v>
      </c>
      <c r="I56" s="12">
        <v>2</v>
      </c>
      <c r="J56" s="12">
        <v>2</v>
      </c>
      <c r="K56" s="12">
        <v>1.5</v>
      </c>
      <c r="L56" s="12">
        <v>2</v>
      </c>
      <c r="M56" s="12">
        <v>1.75</v>
      </c>
      <c r="N56" s="12">
        <v>1.5</v>
      </c>
      <c r="O56" s="12">
        <v>1.25</v>
      </c>
      <c r="P56" s="12">
        <v>1.25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5.75" thickBot="1" x14ac:dyDescent="0.3">
      <c r="A57" s="10" t="s">
        <v>82</v>
      </c>
      <c r="B57" s="12">
        <v>19</v>
      </c>
      <c r="C57" s="12">
        <v>18</v>
      </c>
      <c r="D57" s="12">
        <v>19</v>
      </c>
      <c r="E57" s="12">
        <v>20.9</v>
      </c>
      <c r="F57" s="12">
        <v>21.5</v>
      </c>
      <c r="G57" s="12">
        <v>22</v>
      </c>
      <c r="H57" s="12">
        <v>22.5</v>
      </c>
      <c r="I57" s="12">
        <v>23</v>
      </c>
      <c r="J57" s="12">
        <v>23</v>
      </c>
      <c r="K57" s="12">
        <v>24.5</v>
      </c>
      <c r="L57" s="12">
        <v>23</v>
      </c>
      <c r="M57" s="12">
        <v>23.75</v>
      </c>
      <c r="N57" s="12">
        <v>22.5</v>
      </c>
      <c r="O57" s="12">
        <v>22</v>
      </c>
      <c r="P57" s="12">
        <v>22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5.75" thickBot="1" x14ac:dyDescent="0.3">
      <c r="A58" s="10" t="s">
        <v>83</v>
      </c>
      <c r="B58" s="12">
        <v>21</v>
      </c>
      <c r="C58" s="12">
        <v>22.25</v>
      </c>
      <c r="D58" s="12">
        <v>22.5</v>
      </c>
      <c r="E58" s="12">
        <v>21.87</v>
      </c>
      <c r="F58" s="12">
        <v>20.5</v>
      </c>
      <c r="G58" s="12">
        <v>20</v>
      </c>
      <c r="H58" s="12">
        <v>23</v>
      </c>
      <c r="I58" s="12">
        <v>23.25</v>
      </c>
      <c r="J58" s="12">
        <v>23.5</v>
      </c>
      <c r="K58" s="12">
        <v>25</v>
      </c>
      <c r="L58" s="12">
        <v>25</v>
      </c>
      <c r="M58" s="12">
        <v>25</v>
      </c>
      <c r="N58" s="12">
        <v>28</v>
      </c>
      <c r="O58" s="12">
        <v>29</v>
      </c>
      <c r="P58" s="12">
        <v>30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5.75" thickBot="1" x14ac:dyDescent="0.3">
      <c r="A59" s="10" t="s">
        <v>84</v>
      </c>
      <c r="B59" s="12">
        <v>71.602000000000004</v>
      </c>
      <c r="C59" s="12">
        <v>75.141999999999996</v>
      </c>
      <c r="D59" s="12">
        <v>80.561999999999998</v>
      </c>
      <c r="E59" s="12">
        <v>84.361999999999995</v>
      </c>
      <c r="F59" s="12">
        <v>80.218999999999994</v>
      </c>
      <c r="G59" s="12">
        <v>73.528999999999996</v>
      </c>
      <c r="H59" s="12">
        <v>66.679000000000002</v>
      </c>
      <c r="I59" s="12">
        <v>58.759</v>
      </c>
      <c r="J59" s="12">
        <v>64.804000000000002</v>
      </c>
      <c r="K59" s="12">
        <v>58.543999999999997</v>
      </c>
      <c r="L59" s="12">
        <v>50.923999999999999</v>
      </c>
      <c r="M59" s="12">
        <v>56.484000000000002</v>
      </c>
      <c r="N59" s="12">
        <v>61.896000000000001</v>
      </c>
      <c r="O59" s="12">
        <v>56.345999999999997</v>
      </c>
      <c r="P59" s="12">
        <v>60.165999999999997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5.75" thickBot="1" x14ac:dyDescent="0.3">
      <c r="A60" s="10" t="s">
        <v>85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39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5.75" thickBot="1" x14ac:dyDescent="0.3">
      <c r="A61" s="10" t="s">
        <v>86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5.75" thickBot="1" x14ac:dyDescent="0.3">
      <c r="A62" s="10" t="s">
        <v>87</v>
      </c>
      <c r="B62" s="12">
        <v>19.678999999999998</v>
      </c>
      <c r="C62" s="12">
        <v>15.457000000000001</v>
      </c>
      <c r="D62" s="12">
        <v>18.727</v>
      </c>
      <c r="E62" s="12">
        <v>11.327</v>
      </c>
      <c r="F62" s="12">
        <v>14.537000000000001</v>
      </c>
      <c r="G62" s="12">
        <v>17.837</v>
      </c>
      <c r="H62" s="12">
        <v>21.126999999999999</v>
      </c>
      <c r="I62" s="40">
        <v>23.036999999999999</v>
      </c>
      <c r="J62" s="12">
        <v>26.417000000000002</v>
      </c>
      <c r="K62" s="12">
        <v>30.463000000000001</v>
      </c>
      <c r="L62" s="12">
        <v>25.992999999999999</v>
      </c>
      <c r="M62" s="12">
        <v>30.082999999999998</v>
      </c>
      <c r="N62" s="12">
        <v>31.838000000000001</v>
      </c>
      <c r="O62" s="12">
        <v>25.853000000000002</v>
      </c>
      <c r="P62" s="12">
        <v>29.132999999999999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5.75" thickBot="1" x14ac:dyDescent="0.3">
      <c r="A63" s="10" t="s">
        <v>88</v>
      </c>
      <c r="B63" s="12">
        <v>19.225000000000001</v>
      </c>
      <c r="C63" s="12">
        <v>19.225000000000001</v>
      </c>
      <c r="D63" s="12">
        <v>19.225000000000001</v>
      </c>
      <c r="E63" s="12">
        <v>19.225000000000001</v>
      </c>
      <c r="F63" s="12">
        <v>19.225000000000001</v>
      </c>
      <c r="G63" s="12">
        <v>19.225000000000001</v>
      </c>
      <c r="H63" s="12">
        <v>19.225000000000001</v>
      </c>
      <c r="I63" s="40">
        <v>19.225000000000001</v>
      </c>
      <c r="J63" s="12">
        <v>19.225000000000001</v>
      </c>
      <c r="K63" s="12">
        <v>19.225000000000001</v>
      </c>
      <c r="L63" s="12">
        <v>19.225000000000001</v>
      </c>
      <c r="M63" s="12">
        <v>19.225000000000001</v>
      </c>
      <c r="N63" s="12">
        <v>19.225000000000001</v>
      </c>
      <c r="O63" s="12">
        <v>19.225000000000001</v>
      </c>
      <c r="P63" s="12">
        <v>19.225000000000001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5.75" thickBot="1" x14ac:dyDescent="0.3">
      <c r="A64" s="10" t="s">
        <v>89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5.75" thickBot="1" x14ac:dyDescent="0.3">
      <c r="A65" s="10" t="s">
        <v>90</v>
      </c>
      <c r="B65" s="12">
        <v>2.25</v>
      </c>
      <c r="C65" s="12">
        <v>2.25</v>
      </c>
      <c r="D65" s="12">
        <v>2.25</v>
      </c>
      <c r="E65" s="12">
        <v>2.25</v>
      </c>
      <c r="F65" s="12">
        <v>2.25</v>
      </c>
      <c r="G65" s="12">
        <v>2.25</v>
      </c>
      <c r="H65" s="12">
        <v>2.25</v>
      </c>
      <c r="I65" s="12">
        <v>2.25</v>
      </c>
      <c r="J65" s="12">
        <v>2.25</v>
      </c>
      <c r="K65" s="12">
        <v>2.25</v>
      </c>
      <c r="L65" s="12">
        <v>2.25</v>
      </c>
      <c r="M65" s="12">
        <v>2.25</v>
      </c>
      <c r="N65" s="12">
        <v>2.25</v>
      </c>
      <c r="O65" s="12">
        <v>2.25</v>
      </c>
      <c r="P65" s="12">
        <v>2.25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5.75" thickBot="1" x14ac:dyDescent="0.3">
      <c r="A66" s="10" t="s">
        <v>91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5.75" thickBot="1" x14ac:dyDescent="0.3">
      <c r="A67" s="10" t="s">
        <v>92</v>
      </c>
      <c r="B67" s="12">
        <v>4.5</v>
      </c>
      <c r="C67" s="12">
        <v>3</v>
      </c>
      <c r="D67" s="12">
        <v>1.5</v>
      </c>
      <c r="E67" s="12">
        <v>1.75</v>
      </c>
      <c r="F67" s="12">
        <v>2.0499999999999998</v>
      </c>
      <c r="G67" s="12">
        <v>2</v>
      </c>
      <c r="H67" s="12">
        <v>2</v>
      </c>
      <c r="I67" s="12">
        <v>1.75</v>
      </c>
      <c r="J67" s="12">
        <v>1.5</v>
      </c>
      <c r="K67" s="12">
        <v>1.5</v>
      </c>
      <c r="L67" s="12">
        <v>1.8</v>
      </c>
      <c r="M67" s="12">
        <v>2.0499999999999998</v>
      </c>
      <c r="N67" s="12">
        <v>1.95</v>
      </c>
      <c r="O67" s="12">
        <v>2.0499999999999998</v>
      </c>
      <c r="P67" s="12">
        <v>2.0499999999999998</v>
      </c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5.75" thickBot="1" x14ac:dyDescent="0.3">
      <c r="A68" s="9" t="s">
        <v>93</v>
      </c>
      <c r="B68" s="12">
        <v>2</v>
      </c>
      <c r="C68" s="12">
        <v>2</v>
      </c>
      <c r="D68" s="12">
        <v>2</v>
      </c>
      <c r="E68" s="12">
        <v>2</v>
      </c>
      <c r="F68" s="12">
        <v>2</v>
      </c>
      <c r="G68" s="12">
        <v>2</v>
      </c>
      <c r="H68" s="12">
        <v>2</v>
      </c>
      <c r="I68" s="12">
        <v>2</v>
      </c>
      <c r="J68" s="12">
        <v>2</v>
      </c>
      <c r="K68" s="12">
        <v>2</v>
      </c>
      <c r="L68" s="12">
        <v>2</v>
      </c>
      <c r="M68" s="12">
        <v>2</v>
      </c>
      <c r="N68" s="12">
        <v>2</v>
      </c>
      <c r="O68" s="12">
        <v>2</v>
      </c>
      <c r="P68" s="12">
        <v>2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5">
      <c r="A69" s="41"/>
      <c r="B69" s="2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7" ht="15.75" thickBot="1" x14ac:dyDescent="0.3">
      <c r="A70" s="26"/>
      <c r="B70" s="42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7" ht="15.75" thickBot="1" x14ac:dyDescent="0.3">
      <c r="A71" s="10" t="s">
        <v>3</v>
      </c>
      <c r="B71" s="9">
        <f t="shared" ref="B71:Y71" si="8">SUM(B53:B70)</f>
        <v>171.20599999999999</v>
      </c>
      <c r="C71" s="9">
        <f t="shared" si="8"/>
        <v>173.624</v>
      </c>
      <c r="D71" s="9">
        <f t="shared" si="8"/>
        <v>184.01400000000001</v>
      </c>
      <c r="E71" s="9">
        <f t="shared" si="8"/>
        <v>182.684</v>
      </c>
      <c r="F71" s="9">
        <f>SUM(F55:F70)</f>
        <v>182.28100000000001</v>
      </c>
      <c r="G71" s="9">
        <f t="shared" si="8"/>
        <v>179.34099999999998</v>
      </c>
      <c r="H71" s="9">
        <f t="shared" si="8"/>
        <v>177.78100000000001</v>
      </c>
      <c r="I71" s="9">
        <f t="shared" si="8"/>
        <v>171.52099999999999</v>
      </c>
      <c r="J71" s="9">
        <f t="shared" si="8"/>
        <v>178.696</v>
      </c>
      <c r="K71" s="9">
        <f t="shared" si="8"/>
        <v>173.482</v>
      </c>
      <c r="L71" s="9">
        <f t="shared" si="8"/>
        <v>160.19200000000001</v>
      </c>
      <c r="M71" s="9">
        <f t="shared" si="8"/>
        <v>170.09200000000001</v>
      </c>
      <c r="N71" s="9">
        <f t="shared" si="8"/>
        <v>178.65899999999999</v>
      </c>
      <c r="O71" s="9">
        <f t="shared" si="8"/>
        <v>166.47400000000002</v>
      </c>
      <c r="P71" s="9">
        <f t="shared" si="8"/>
        <v>174.57400000000001</v>
      </c>
      <c r="Q71" s="9">
        <f t="shared" si="8"/>
        <v>0</v>
      </c>
      <c r="R71" s="9">
        <f t="shared" si="8"/>
        <v>0</v>
      </c>
      <c r="S71" s="9">
        <f t="shared" si="8"/>
        <v>0</v>
      </c>
      <c r="T71" s="9">
        <f t="shared" si="8"/>
        <v>0</v>
      </c>
      <c r="U71" s="9">
        <f t="shared" si="8"/>
        <v>0</v>
      </c>
      <c r="V71" s="9">
        <f t="shared" si="8"/>
        <v>0</v>
      </c>
      <c r="W71" s="9">
        <f t="shared" si="8"/>
        <v>0</v>
      </c>
      <c r="X71" s="9">
        <f t="shared" si="8"/>
        <v>0</v>
      </c>
      <c r="Y71" s="9">
        <f t="shared" si="8"/>
        <v>0</v>
      </c>
      <c r="Z71" s="9">
        <f t="shared" ref="Z71:AA71" si="9">SUM(Z53:Z70)</f>
        <v>0</v>
      </c>
      <c r="AA71" s="9">
        <f t="shared" si="9"/>
        <v>0</v>
      </c>
    </row>
    <row r="72" spans="1:27" ht="15.75" thickBot="1" x14ac:dyDescent="0.3">
      <c r="A72" s="10" t="s">
        <v>94</v>
      </c>
      <c r="B72" s="10"/>
      <c r="C72" s="9">
        <f t="shared" ref="C72:Y72" si="10">B71-C71</f>
        <v>-2.4180000000000064</v>
      </c>
      <c r="D72" s="9">
        <f t="shared" si="10"/>
        <v>-10.390000000000015</v>
      </c>
      <c r="E72" s="9">
        <f t="shared" si="10"/>
        <v>1.3300000000000125</v>
      </c>
      <c r="F72" s="9">
        <f t="shared" si="10"/>
        <v>0.40299999999999159</v>
      </c>
      <c r="G72" s="9">
        <f t="shared" si="10"/>
        <v>2.9400000000000261</v>
      </c>
      <c r="H72" s="9">
        <f t="shared" si="10"/>
        <v>1.5599999999999739</v>
      </c>
      <c r="I72" s="9">
        <f t="shared" si="10"/>
        <v>6.2600000000000193</v>
      </c>
      <c r="J72" s="9">
        <f t="shared" si="10"/>
        <v>-7.1750000000000114</v>
      </c>
      <c r="K72" s="9">
        <f t="shared" si="10"/>
        <v>5.2139999999999986</v>
      </c>
      <c r="L72" s="9">
        <f t="shared" si="10"/>
        <v>13.289999999999992</v>
      </c>
      <c r="M72" s="9">
        <f t="shared" si="10"/>
        <v>-9.9000000000000057</v>
      </c>
      <c r="N72" s="9">
        <f t="shared" si="10"/>
        <v>-8.5669999999999789</v>
      </c>
      <c r="O72" s="9">
        <f t="shared" si="10"/>
        <v>12.184999999999974</v>
      </c>
      <c r="P72" s="9">
        <f t="shared" si="10"/>
        <v>-8.0999999999999943</v>
      </c>
      <c r="Q72" s="9">
        <f t="shared" si="10"/>
        <v>174.57400000000001</v>
      </c>
      <c r="R72" s="9">
        <f t="shared" si="10"/>
        <v>0</v>
      </c>
      <c r="S72" s="9">
        <f t="shared" si="10"/>
        <v>0</v>
      </c>
      <c r="T72" s="9" t="e">
        <f>#REF!-T71</f>
        <v>#REF!</v>
      </c>
      <c r="U72" s="9">
        <f t="shared" si="10"/>
        <v>0</v>
      </c>
      <c r="V72" s="9">
        <f t="shared" si="10"/>
        <v>0</v>
      </c>
      <c r="W72" s="9">
        <f t="shared" si="10"/>
        <v>0</v>
      </c>
      <c r="X72" s="9">
        <f t="shared" si="10"/>
        <v>0</v>
      </c>
      <c r="Y72" s="9">
        <f t="shared" si="10"/>
        <v>0</v>
      </c>
      <c r="Z72" s="9" t="e">
        <f>#REF!-Z71</f>
        <v>#REF!</v>
      </c>
      <c r="AA72" s="9">
        <f t="shared" ref="AA72" si="11">Z71-AA71</f>
        <v>0</v>
      </c>
    </row>
    <row r="73" spans="1:27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7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7" ht="27" thickBot="1" x14ac:dyDescent="0.45">
      <c r="A75" s="46" t="s">
        <v>95</v>
      </c>
      <c r="B75" s="46"/>
      <c r="C75" s="4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7" ht="15.75" thickBot="1" x14ac:dyDescent="0.3">
      <c r="A76" s="10" t="s">
        <v>96</v>
      </c>
      <c r="B76" s="12">
        <v>1.02</v>
      </c>
      <c r="C76" s="12">
        <v>1.23</v>
      </c>
      <c r="D76" s="12">
        <v>1.1850000000000001</v>
      </c>
      <c r="E76" s="12">
        <v>1.335</v>
      </c>
      <c r="F76" s="12">
        <v>1.32</v>
      </c>
      <c r="G76" s="12">
        <v>1.1850000000000001</v>
      </c>
      <c r="H76" s="12">
        <v>0.56999999999999995</v>
      </c>
      <c r="I76" s="12">
        <v>0.67500000000000004</v>
      </c>
      <c r="J76" s="12">
        <v>0.73499999999999999</v>
      </c>
      <c r="K76" s="12">
        <v>0.9</v>
      </c>
      <c r="L76" s="12">
        <v>0.97499999999999998</v>
      </c>
      <c r="M76" s="12">
        <v>1.335</v>
      </c>
      <c r="N76" s="12">
        <v>1.635</v>
      </c>
      <c r="O76" s="12">
        <v>1.68</v>
      </c>
      <c r="P76" s="12">
        <v>1.68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5.75" thickBot="1" x14ac:dyDescent="0.3">
      <c r="A77" s="10" t="s">
        <v>97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5.75" thickBot="1" x14ac:dyDescent="0.3">
      <c r="A78" s="10" t="s">
        <v>98</v>
      </c>
      <c r="B78" s="12">
        <v>3.9</v>
      </c>
      <c r="C78" s="12">
        <v>3.72</v>
      </c>
      <c r="D78" s="12">
        <v>3.6</v>
      </c>
      <c r="E78" s="12">
        <v>3.45</v>
      </c>
      <c r="F78" s="12">
        <v>2.85</v>
      </c>
      <c r="G78" s="12">
        <v>2.52</v>
      </c>
      <c r="H78" s="12">
        <v>2.7</v>
      </c>
      <c r="I78" s="12">
        <v>4.2</v>
      </c>
      <c r="J78" s="12">
        <v>5.85</v>
      </c>
      <c r="K78" s="12">
        <v>7.875</v>
      </c>
      <c r="L78" s="12">
        <v>8.5500000000000007</v>
      </c>
      <c r="M78" s="12">
        <v>7.8</v>
      </c>
      <c r="N78" s="12">
        <v>6.5549999999999997</v>
      </c>
      <c r="O78" s="12">
        <v>7.2</v>
      </c>
      <c r="P78" s="12">
        <v>7.2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5.75" thickBot="1" x14ac:dyDescent="0.3">
      <c r="A79" s="10" t="s">
        <v>99</v>
      </c>
      <c r="B79" s="12">
        <v>0</v>
      </c>
      <c r="C79" s="12">
        <v>0</v>
      </c>
      <c r="D79" s="12">
        <v>0</v>
      </c>
      <c r="E79" s="43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5.75" thickBot="1" x14ac:dyDescent="0.3">
      <c r="A80" s="10" t="s">
        <v>100</v>
      </c>
      <c r="B80" s="12">
        <v>10.02</v>
      </c>
      <c r="C80" s="12">
        <v>10.02</v>
      </c>
      <c r="D80" s="12">
        <v>10.02</v>
      </c>
      <c r="E80" s="12">
        <v>10.02</v>
      </c>
      <c r="F80" s="12">
        <v>10.02</v>
      </c>
      <c r="G80" s="12">
        <v>10.02</v>
      </c>
      <c r="H80" s="12">
        <v>10.02</v>
      </c>
      <c r="I80" s="12">
        <v>10.02</v>
      </c>
      <c r="J80" s="12">
        <v>10.02</v>
      </c>
      <c r="K80" s="12">
        <v>10.02</v>
      </c>
      <c r="L80" s="12">
        <v>10.02</v>
      </c>
      <c r="M80" s="12">
        <v>10.02</v>
      </c>
      <c r="N80" s="12">
        <v>10.02</v>
      </c>
      <c r="O80" s="12">
        <v>10.02</v>
      </c>
      <c r="P80" s="12">
        <v>10.02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5.75" thickBot="1" x14ac:dyDescent="0.3">
      <c r="A81" s="10" t="s">
        <v>101</v>
      </c>
      <c r="B81" s="12">
        <v>1.4550000000000001</v>
      </c>
      <c r="C81" s="12">
        <v>1.35</v>
      </c>
      <c r="D81" s="12">
        <v>1.47</v>
      </c>
      <c r="E81" s="12">
        <v>1.47</v>
      </c>
      <c r="F81" s="12">
        <v>1.4550000000000001</v>
      </c>
      <c r="G81" s="12">
        <v>1.65</v>
      </c>
      <c r="H81" s="12">
        <v>2.3250000000000002</v>
      </c>
      <c r="I81" s="12">
        <v>1.44</v>
      </c>
      <c r="J81" s="12">
        <v>0.84</v>
      </c>
      <c r="K81" s="12">
        <v>1.47</v>
      </c>
      <c r="L81" s="12">
        <v>1.1850000000000001</v>
      </c>
      <c r="M81" s="12">
        <v>1.125</v>
      </c>
      <c r="N81" s="12">
        <v>0.9</v>
      </c>
      <c r="O81" s="12">
        <v>0.9</v>
      </c>
      <c r="P81" s="12">
        <v>0.9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5.75" thickBot="1" x14ac:dyDescent="0.3">
      <c r="A82" s="10" t="s">
        <v>64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44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5.75" thickBot="1" x14ac:dyDescent="0.3">
      <c r="A83" s="10" t="s">
        <v>102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40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5.75" thickBot="1" x14ac:dyDescent="0.3">
      <c r="A84" s="10" t="s">
        <v>103</v>
      </c>
      <c r="B84" s="12">
        <v>1.2</v>
      </c>
      <c r="C84" s="12">
        <v>1.02</v>
      </c>
      <c r="D84" s="12">
        <v>0.67500000000000004</v>
      </c>
      <c r="E84" s="12">
        <v>0.6</v>
      </c>
      <c r="F84" s="12">
        <v>0.6</v>
      </c>
      <c r="G84" s="12">
        <v>0.58499999999999996</v>
      </c>
      <c r="H84" s="12">
        <v>0.45</v>
      </c>
      <c r="I84" s="12">
        <v>0.67500000000000004</v>
      </c>
      <c r="J84" s="12">
        <v>0.56999999999999995</v>
      </c>
      <c r="K84" s="12">
        <v>0.45</v>
      </c>
      <c r="L84" s="12">
        <v>0.52500000000000002</v>
      </c>
      <c r="M84" s="12">
        <v>0.52500000000000002</v>
      </c>
      <c r="N84" s="12">
        <v>0.435</v>
      </c>
      <c r="O84" s="12">
        <v>0.48</v>
      </c>
      <c r="P84" s="12">
        <v>0.48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5.75" thickBot="1" x14ac:dyDescent="0.3">
      <c r="A85" s="10" t="s">
        <v>104</v>
      </c>
      <c r="B85" s="12">
        <v>0.78</v>
      </c>
      <c r="C85" s="12">
        <v>0.78</v>
      </c>
      <c r="D85" s="12">
        <v>0.78</v>
      </c>
      <c r="E85" s="12">
        <v>0.78</v>
      </c>
      <c r="F85" s="12">
        <v>0.78</v>
      </c>
      <c r="G85" s="12">
        <v>0.78</v>
      </c>
      <c r="H85" s="12">
        <v>0.78</v>
      </c>
      <c r="I85" s="12">
        <v>0.78</v>
      </c>
      <c r="J85" s="12">
        <v>0.78</v>
      </c>
      <c r="K85" s="12">
        <v>0.78</v>
      </c>
      <c r="L85" s="12">
        <v>0.78</v>
      </c>
      <c r="M85" s="12">
        <v>0.78</v>
      </c>
      <c r="N85" s="12">
        <v>0.78</v>
      </c>
      <c r="O85" s="12">
        <v>0.78</v>
      </c>
      <c r="P85" s="12">
        <v>0.78</v>
      </c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7" ht="15.75" thickBo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7" ht="15.75" thickBot="1" x14ac:dyDescent="0.3">
      <c r="A88" s="10" t="s">
        <v>3</v>
      </c>
      <c r="B88" s="9">
        <f t="shared" ref="B88:AA88" si="12">SUM(B76:B87)</f>
        <v>18.375</v>
      </c>
      <c r="C88" s="9">
        <f t="shared" si="12"/>
        <v>18.12</v>
      </c>
      <c r="D88" s="9">
        <f t="shared" si="12"/>
        <v>17.73</v>
      </c>
      <c r="E88" s="9">
        <f t="shared" si="12"/>
        <v>17.655000000000001</v>
      </c>
      <c r="F88" s="9">
        <f t="shared" si="12"/>
        <v>17.025000000000002</v>
      </c>
      <c r="G88" s="9">
        <f t="shared" si="12"/>
        <v>16.740000000000002</v>
      </c>
      <c r="H88" s="9">
        <f t="shared" si="12"/>
        <v>16.844999999999999</v>
      </c>
      <c r="I88" s="9">
        <f t="shared" si="12"/>
        <v>17.790000000000003</v>
      </c>
      <c r="J88" s="9">
        <f t="shared" si="12"/>
        <v>18.795000000000002</v>
      </c>
      <c r="K88" s="9">
        <f t="shared" si="12"/>
        <v>21.495000000000001</v>
      </c>
      <c r="L88" s="9">
        <f t="shared" si="12"/>
        <v>22.035</v>
      </c>
      <c r="M88" s="9">
        <f t="shared" si="12"/>
        <v>21.585000000000001</v>
      </c>
      <c r="N88" s="9">
        <f t="shared" si="12"/>
        <v>20.324999999999999</v>
      </c>
      <c r="O88" s="9">
        <f t="shared" si="12"/>
        <v>21.06</v>
      </c>
      <c r="P88" s="9">
        <f t="shared" si="12"/>
        <v>21.06</v>
      </c>
      <c r="Q88" s="9">
        <f t="shared" si="12"/>
        <v>0</v>
      </c>
      <c r="R88" s="9">
        <f t="shared" si="12"/>
        <v>0</v>
      </c>
      <c r="S88" s="9">
        <f t="shared" si="12"/>
        <v>0</v>
      </c>
      <c r="T88" s="9">
        <f t="shared" si="12"/>
        <v>0</v>
      </c>
      <c r="U88" s="9">
        <f t="shared" si="12"/>
        <v>0</v>
      </c>
      <c r="V88" s="9">
        <f t="shared" si="12"/>
        <v>0</v>
      </c>
      <c r="W88" s="9">
        <f t="shared" si="12"/>
        <v>0</v>
      </c>
      <c r="X88" s="9">
        <f t="shared" si="12"/>
        <v>0</v>
      </c>
      <c r="Y88" s="9">
        <f t="shared" si="12"/>
        <v>0</v>
      </c>
      <c r="Z88" s="9">
        <f t="shared" si="12"/>
        <v>0</v>
      </c>
      <c r="AA88" s="9">
        <f t="shared" si="12"/>
        <v>0</v>
      </c>
    </row>
    <row r="89" spans="1:27" ht="15.75" thickBot="1" x14ac:dyDescent="0.3">
      <c r="A89" s="10" t="s">
        <v>94</v>
      </c>
      <c r="B89" s="9"/>
      <c r="C89" s="9">
        <f>B88-C88</f>
        <v>0.25499999999999901</v>
      </c>
      <c r="D89" s="9">
        <f t="shared" ref="D89:Y89" si="13">C88-D88</f>
        <v>0.39000000000000057</v>
      </c>
      <c r="E89" s="9">
        <f t="shared" si="13"/>
        <v>7.4999999999999289E-2</v>
      </c>
      <c r="F89" s="9">
        <f t="shared" si="13"/>
        <v>0.62999999999999901</v>
      </c>
      <c r="G89" s="9">
        <f t="shared" si="13"/>
        <v>0.28500000000000014</v>
      </c>
      <c r="H89" s="9">
        <f t="shared" si="13"/>
        <v>-0.10499999999999687</v>
      </c>
      <c r="I89" s="9">
        <f t="shared" si="13"/>
        <v>-0.94500000000000384</v>
      </c>
      <c r="J89" s="9">
        <f t="shared" si="13"/>
        <v>-1.004999999999999</v>
      </c>
      <c r="K89" s="9">
        <f t="shared" si="13"/>
        <v>-2.6999999999999993</v>
      </c>
      <c r="L89" s="9">
        <f t="shared" si="13"/>
        <v>-0.53999999999999915</v>
      </c>
      <c r="M89" s="9">
        <f t="shared" si="13"/>
        <v>0.44999999999999929</v>
      </c>
      <c r="N89" s="9">
        <f t="shared" si="13"/>
        <v>1.2600000000000016</v>
      </c>
      <c r="O89" s="9">
        <f t="shared" si="13"/>
        <v>-0.73499999999999943</v>
      </c>
      <c r="P89" s="9">
        <f t="shared" si="13"/>
        <v>0</v>
      </c>
      <c r="Q89" s="9">
        <f t="shared" si="13"/>
        <v>21.06</v>
      </c>
      <c r="R89" s="9">
        <f t="shared" si="13"/>
        <v>0</v>
      </c>
      <c r="S89" s="9">
        <f t="shared" si="13"/>
        <v>0</v>
      </c>
      <c r="T89" s="9" t="e">
        <f>#REF!-T88</f>
        <v>#REF!</v>
      </c>
      <c r="U89" s="9">
        <f t="shared" si="13"/>
        <v>0</v>
      </c>
      <c r="V89" s="9">
        <f t="shared" si="13"/>
        <v>0</v>
      </c>
      <c r="W89" s="9">
        <f t="shared" si="13"/>
        <v>0</v>
      </c>
      <c r="X89" s="9">
        <f t="shared" si="13"/>
        <v>0</v>
      </c>
      <c r="Y89" s="9">
        <f t="shared" si="13"/>
        <v>0</v>
      </c>
      <c r="Z89" s="9" t="e">
        <f>#REF!-Z88</f>
        <v>#REF!</v>
      </c>
      <c r="AA89" s="9">
        <f t="shared" ref="AA89" si="14">Z88-AA88</f>
        <v>0</v>
      </c>
    </row>
    <row r="90" spans="1:27" ht="15.75" thickBo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7" ht="15.75" thickBot="1" x14ac:dyDescent="0.3">
      <c r="A91" s="10" t="s">
        <v>105</v>
      </c>
      <c r="B91" s="9">
        <f t="shared" ref="B91:AA91" si="15">+B71+B88</f>
        <v>189.58099999999999</v>
      </c>
      <c r="C91" s="9">
        <f t="shared" si="15"/>
        <v>191.744</v>
      </c>
      <c r="D91" s="9">
        <f t="shared" si="15"/>
        <v>201.744</v>
      </c>
      <c r="E91" s="9">
        <f t="shared" si="15"/>
        <v>200.339</v>
      </c>
      <c r="F91" s="9">
        <f t="shared" si="15"/>
        <v>199.30600000000001</v>
      </c>
      <c r="G91" s="9">
        <f t="shared" si="15"/>
        <v>196.08099999999999</v>
      </c>
      <c r="H91" s="9">
        <f t="shared" si="15"/>
        <v>194.626</v>
      </c>
      <c r="I91" s="9">
        <f t="shared" si="15"/>
        <v>189.31099999999998</v>
      </c>
      <c r="J91" s="9">
        <f t="shared" si="15"/>
        <v>197.49099999999999</v>
      </c>
      <c r="K91" s="9">
        <f t="shared" si="15"/>
        <v>194.977</v>
      </c>
      <c r="L91" s="9">
        <f t="shared" si="15"/>
        <v>182.227</v>
      </c>
      <c r="M91" s="9">
        <f t="shared" si="15"/>
        <v>191.67700000000002</v>
      </c>
      <c r="N91" s="9">
        <f t="shared" si="15"/>
        <v>198.98399999999998</v>
      </c>
      <c r="O91" s="9">
        <f t="shared" si="15"/>
        <v>187.53400000000002</v>
      </c>
      <c r="P91" s="9">
        <f t="shared" si="15"/>
        <v>195.63400000000001</v>
      </c>
      <c r="Q91" s="9">
        <f t="shared" si="15"/>
        <v>0</v>
      </c>
      <c r="R91" s="9">
        <f t="shared" si="15"/>
        <v>0</v>
      </c>
      <c r="S91" s="9">
        <f t="shared" si="15"/>
        <v>0</v>
      </c>
      <c r="T91" s="9">
        <f t="shared" si="15"/>
        <v>0</v>
      </c>
      <c r="U91" s="9">
        <f t="shared" si="15"/>
        <v>0</v>
      </c>
      <c r="V91" s="9">
        <f t="shared" si="15"/>
        <v>0</v>
      </c>
      <c r="W91" s="9">
        <f t="shared" si="15"/>
        <v>0</v>
      </c>
      <c r="X91" s="9">
        <f t="shared" si="15"/>
        <v>0</v>
      </c>
      <c r="Y91" s="9">
        <f t="shared" si="15"/>
        <v>0</v>
      </c>
      <c r="Z91" s="9">
        <f t="shared" si="15"/>
        <v>0</v>
      </c>
      <c r="AA91" s="9">
        <f t="shared" si="15"/>
        <v>0</v>
      </c>
    </row>
    <row r="92" spans="1:27" ht="15.75" thickBo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7" ht="15.75" thickBot="1" x14ac:dyDescent="0.3">
      <c r="A93" s="10" t="s">
        <v>94</v>
      </c>
      <c r="B93" s="9"/>
      <c r="C93" s="9">
        <f>B91-C91</f>
        <v>-2.1630000000000109</v>
      </c>
      <c r="D93" s="9">
        <f>C91-D91</f>
        <v>-10</v>
      </c>
      <c r="E93" s="9">
        <f t="shared" ref="E93:Y93" si="16">D91-E91</f>
        <v>1.4050000000000011</v>
      </c>
      <c r="F93" s="9">
        <f t="shared" si="16"/>
        <v>1.032999999999987</v>
      </c>
      <c r="G93" s="9">
        <f t="shared" si="16"/>
        <v>3.2250000000000227</v>
      </c>
      <c r="H93" s="9">
        <f t="shared" si="16"/>
        <v>1.4549999999999841</v>
      </c>
      <c r="I93" s="9">
        <f t="shared" si="16"/>
        <v>5.3150000000000261</v>
      </c>
      <c r="J93" s="9">
        <f t="shared" si="16"/>
        <v>-8.1800000000000068</v>
      </c>
      <c r="K93" s="9">
        <f t="shared" si="16"/>
        <v>2.5139999999999816</v>
      </c>
      <c r="L93" s="9">
        <f t="shared" si="16"/>
        <v>12.75</v>
      </c>
      <c r="M93" s="9">
        <f t="shared" si="16"/>
        <v>-9.4500000000000171</v>
      </c>
      <c r="N93" s="9">
        <f t="shared" si="16"/>
        <v>-7.3069999999999595</v>
      </c>
      <c r="O93" s="9">
        <f t="shared" si="16"/>
        <v>11.44999999999996</v>
      </c>
      <c r="P93" s="9">
        <f t="shared" si="16"/>
        <v>-8.0999999999999943</v>
      </c>
      <c r="Q93" s="9">
        <f t="shared" si="16"/>
        <v>195.63400000000001</v>
      </c>
      <c r="R93" s="9">
        <f t="shared" si="16"/>
        <v>0</v>
      </c>
      <c r="S93" s="9">
        <f t="shared" si="16"/>
        <v>0</v>
      </c>
      <c r="T93" s="9" t="e">
        <f>#REF!-T91</f>
        <v>#REF!</v>
      </c>
      <c r="U93" s="9">
        <f t="shared" si="16"/>
        <v>0</v>
      </c>
      <c r="V93" s="9">
        <f t="shared" si="16"/>
        <v>0</v>
      </c>
      <c r="W93" s="9">
        <f>V91-W91</f>
        <v>0</v>
      </c>
      <c r="X93" s="9">
        <f t="shared" si="16"/>
        <v>0</v>
      </c>
      <c r="Y93" s="9">
        <f t="shared" si="16"/>
        <v>0</v>
      </c>
      <c r="Z93" s="9" t="e">
        <f>#REF!-Z91</f>
        <v>#REF!</v>
      </c>
      <c r="AA93" s="9">
        <f t="shared" ref="AA93" si="17">Z91-AA91</f>
        <v>0</v>
      </c>
    </row>
  </sheetData>
  <mergeCells count="4">
    <mergeCell ref="A33:C33"/>
    <mergeCell ref="A38:C38"/>
    <mergeCell ref="A52:C52"/>
    <mergeCell ref="A75:C7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2025-09-20T08:40:22Z</dcterms:modified>
</cp:coreProperties>
</file>